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72" windowWidth="14628" windowHeight="5016"/>
  </bookViews>
  <sheets>
    <sheet name="Essais " sheetId="1" r:id="rId1"/>
  </sheets>
  <definedNames>
    <definedName name="_xlnm._FilterDatabase" localSheetId="0" hidden="1">'Essais '!$CF$33:$CG$60</definedName>
  </definedNames>
  <calcPr calcId="125725" iterate="1"/>
</workbook>
</file>

<file path=xl/calcChain.xml><?xml version="1.0" encoding="utf-8"?>
<calcChain xmlns="http://schemas.openxmlformats.org/spreadsheetml/2006/main">
  <c r="BV35" i="1"/>
  <c r="BV36"/>
  <c r="BV37"/>
  <c r="BV38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V34"/>
  <c r="AH34"/>
  <c r="AG33"/>
  <c r="AH3"/>
  <c r="AI3"/>
  <c r="AJ3"/>
  <c r="AK3"/>
  <c r="AL3"/>
  <c r="AM3"/>
  <c r="AN3"/>
  <c r="AO3"/>
  <c r="AP3"/>
  <c r="AQ3"/>
  <c r="AR3"/>
  <c r="AS3"/>
  <c r="AT3"/>
  <c r="AU3"/>
  <c r="AW3"/>
  <c r="AX3"/>
  <c r="AY3"/>
  <c r="AZ3"/>
  <c r="BA3"/>
  <c r="BB3"/>
  <c r="BC3"/>
  <c r="BD3"/>
  <c r="BE3"/>
  <c r="BF3"/>
  <c r="BG3"/>
  <c r="BH3"/>
  <c r="BI3"/>
  <c r="BK3"/>
  <c r="BL3"/>
  <c r="BT3" s="1"/>
  <c r="BM3"/>
  <c r="BN3"/>
  <c r="BR3" s="1"/>
  <c r="BO3"/>
  <c r="BP3"/>
  <c r="BS3" s="1"/>
  <c r="BV3" l="1"/>
  <c r="AH4"/>
  <c r="AI4"/>
  <c r="AJ4"/>
  <c r="AK4"/>
  <c r="AL4"/>
  <c r="AM4"/>
  <c r="AN4"/>
  <c r="AO4"/>
  <c r="AP4"/>
  <c r="AQ4"/>
  <c r="AR4"/>
  <c r="AS4"/>
  <c r="AT4"/>
  <c r="AU4"/>
  <c r="AW4"/>
  <c r="AX4"/>
  <c r="AY4"/>
  <c r="AZ4"/>
  <c r="BA4"/>
  <c r="BB4"/>
  <c r="BC4"/>
  <c r="BD4"/>
  <c r="BE4"/>
  <c r="BF4"/>
  <c r="BG4"/>
  <c r="BH4"/>
  <c r="BI4"/>
  <c r="BK4"/>
  <c r="BL4"/>
  <c r="BT4" s="1"/>
  <c r="BM4"/>
  <c r="BN4"/>
  <c r="BR4" s="1"/>
  <c r="BO4"/>
  <c r="BP4"/>
  <c r="BS4" s="1"/>
  <c r="BV4" l="1"/>
  <c r="AH5"/>
  <c r="AI5"/>
  <c r="AJ5"/>
  <c r="AK5"/>
  <c r="AL5"/>
  <c r="AM5"/>
  <c r="AN5"/>
  <c r="AO5"/>
  <c r="AP5"/>
  <c r="AQ5"/>
  <c r="AR5"/>
  <c r="AS5"/>
  <c r="AT5"/>
  <c r="AU5"/>
  <c r="AW5"/>
  <c r="AX5"/>
  <c r="AY5"/>
  <c r="AZ5"/>
  <c r="BA5"/>
  <c r="BB5"/>
  <c r="BC5"/>
  <c r="BD5"/>
  <c r="BE5"/>
  <c r="BF5"/>
  <c r="BG5"/>
  <c r="BH5"/>
  <c r="BI5"/>
  <c r="BK5"/>
  <c r="BL5"/>
  <c r="BT5" s="1"/>
  <c r="BM5"/>
  <c r="BN5"/>
  <c r="BR5" s="1"/>
  <c r="BO5"/>
  <c r="BP5"/>
  <c r="BS5" s="1"/>
  <c r="BV5" l="1"/>
  <c r="AH6"/>
  <c r="AI6"/>
  <c r="AJ6"/>
  <c r="AK6"/>
  <c r="AL6"/>
  <c r="AM6"/>
  <c r="AN6"/>
  <c r="AO6"/>
  <c r="AP6"/>
  <c r="AQ6"/>
  <c r="AR6"/>
  <c r="AS6"/>
  <c r="AT6"/>
  <c r="AU6"/>
  <c r="AW6"/>
  <c r="AX6"/>
  <c r="AY6"/>
  <c r="AZ6"/>
  <c r="BA6"/>
  <c r="BB6"/>
  <c r="BC6"/>
  <c r="BD6"/>
  <c r="BE6"/>
  <c r="BF6"/>
  <c r="BG6"/>
  <c r="BH6"/>
  <c r="BI6"/>
  <c r="BK6"/>
  <c r="BL6"/>
  <c r="BM6"/>
  <c r="BN6"/>
  <c r="BO6"/>
  <c r="BP6"/>
  <c r="BT6"/>
  <c r="BS6" l="1"/>
  <c r="BR6"/>
  <c r="BV6" l="1"/>
  <c r="AH7"/>
  <c r="AI7"/>
  <c r="AJ7"/>
  <c r="AK7"/>
  <c r="AL7"/>
  <c r="AM7"/>
  <c r="AN7"/>
  <c r="AO7"/>
  <c r="AP7"/>
  <c r="AQ7"/>
  <c r="AR7"/>
  <c r="AS7"/>
  <c r="AT7"/>
  <c r="AU7"/>
  <c r="AW7"/>
  <c r="AX7"/>
  <c r="AY7"/>
  <c r="AZ7"/>
  <c r="BA7"/>
  <c r="BB7"/>
  <c r="BC7"/>
  <c r="BD7"/>
  <c r="BE7"/>
  <c r="BF7"/>
  <c r="BG7"/>
  <c r="BH7"/>
  <c r="BI7"/>
  <c r="BK7"/>
  <c r="BL7"/>
  <c r="BM7"/>
  <c r="BN7"/>
  <c r="BO7"/>
  <c r="BP7"/>
  <c r="BS7" l="1"/>
  <c r="BR7"/>
  <c r="BT7"/>
  <c r="BV7" l="1"/>
  <c r="AH10"/>
  <c r="AI10"/>
  <c r="AJ10"/>
  <c r="AK10"/>
  <c r="AL10"/>
  <c r="AM10"/>
  <c r="AN10"/>
  <c r="AO10"/>
  <c r="AP10"/>
  <c r="AQ10"/>
  <c r="AR10"/>
  <c r="AS10"/>
  <c r="AT10"/>
  <c r="AU10"/>
  <c r="AW10"/>
  <c r="AX10"/>
  <c r="AY10"/>
  <c r="AZ10"/>
  <c r="BA10"/>
  <c r="BB10"/>
  <c r="BC10"/>
  <c r="BD10"/>
  <c r="BE10"/>
  <c r="BF10"/>
  <c r="BG10"/>
  <c r="BH10"/>
  <c r="BI10"/>
  <c r="BK10"/>
  <c r="BL10"/>
  <c r="BM10"/>
  <c r="BN10"/>
  <c r="BO10"/>
  <c r="BP10"/>
  <c r="BR10" l="1"/>
  <c r="BT10"/>
  <c r="BS10"/>
  <c r="BV10" l="1"/>
  <c r="AH11"/>
  <c r="AI11"/>
  <c r="AJ11"/>
  <c r="AK11"/>
  <c r="AL11"/>
  <c r="AM11"/>
  <c r="AN11"/>
  <c r="AO11"/>
  <c r="AP11"/>
  <c r="AQ11"/>
  <c r="AR11"/>
  <c r="AS11"/>
  <c r="AT11"/>
  <c r="AU11"/>
  <c r="AW11"/>
  <c r="AX11"/>
  <c r="AY11"/>
  <c r="AZ11"/>
  <c r="BA11"/>
  <c r="BB11"/>
  <c r="BC11"/>
  <c r="BD11"/>
  <c r="BE11"/>
  <c r="BF11"/>
  <c r="BG11"/>
  <c r="BH11"/>
  <c r="BI11"/>
  <c r="BK11"/>
  <c r="BL11"/>
  <c r="BT11" s="1"/>
  <c r="BM11"/>
  <c r="BN11"/>
  <c r="BR11" s="1"/>
  <c r="BO11"/>
  <c r="BP11"/>
  <c r="BS11" s="1"/>
  <c r="BV11" l="1"/>
  <c r="AH12"/>
  <c r="AI12"/>
  <c r="AJ12"/>
  <c r="AK12"/>
  <c r="AL12"/>
  <c r="AM12"/>
  <c r="AN12"/>
  <c r="AO12"/>
  <c r="AP12"/>
  <c r="AQ12"/>
  <c r="AR12"/>
  <c r="AS12"/>
  <c r="AT12"/>
  <c r="AU12"/>
  <c r="AW12"/>
  <c r="AX12"/>
  <c r="AY12"/>
  <c r="AZ12"/>
  <c r="BA12"/>
  <c r="BB12"/>
  <c r="BC12"/>
  <c r="BD12"/>
  <c r="BE12"/>
  <c r="BF12"/>
  <c r="BG12"/>
  <c r="BH12"/>
  <c r="BI12"/>
  <c r="BK12"/>
  <c r="BL12"/>
  <c r="BM12"/>
  <c r="BN12"/>
  <c r="BR12" s="1"/>
  <c r="BO12"/>
  <c r="BP12"/>
  <c r="BS12" l="1"/>
  <c r="BT12"/>
  <c r="BV12" l="1"/>
  <c r="AH13"/>
  <c r="AI13"/>
  <c r="AJ13"/>
  <c r="AK13"/>
  <c r="AL13"/>
  <c r="AM13"/>
  <c r="AN13"/>
  <c r="AO13"/>
  <c r="AP13"/>
  <c r="AQ13"/>
  <c r="AR13"/>
  <c r="AS13"/>
  <c r="AT13"/>
  <c r="AU13"/>
  <c r="AW13"/>
  <c r="AX13"/>
  <c r="AY13"/>
  <c r="AZ13"/>
  <c r="BA13"/>
  <c r="BB13"/>
  <c r="BC13"/>
  <c r="BD13"/>
  <c r="BE13"/>
  <c r="BF13"/>
  <c r="BG13"/>
  <c r="BH13"/>
  <c r="BI13"/>
  <c r="BK13"/>
  <c r="BL13"/>
  <c r="BM13"/>
  <c r="BN13"/>
  <c r="BR13" s="1"/>
  <c r="BO13"/>
  <c r="BP13"/>
  <c r="BS13" s="1"/>
  <c r="BT13" l="1"/>
  <c r="BV13"/>
  <c r="AH14"/>
  <c r="AI14"/>
  <c r="AJ14"/>
  <c r="AK14"/>
  <c r="AL14"/>
  <c r="AM14"/>
  <c r="AN14"/>
  <c r="AO14"/>
  <c r="AP14"/>
  <c r="AQ14"/>
  <c r="AR14"/>
  <c r="AS14"/>
  <c r="AT14"/>
  <c r="AU14"/>
  <c r="AW14"/>
  <c r="AX14"/>
  <c r="AY14"/>
  <c r="AZ14"/>
  <c r="BA14"/>
  <c r="BB14"/>
  <c r="BC14"/>
  <c r="BD14"/>
  <c r="BE14"/>
  <c r="BF14"/>
  <c r="BG14"/>
  <c r="BH14"/>
  <c r="BI14"/>
  <c r="BK14"/>
  <c r="BL14"/>
  <c r="BT14" s="1"/>
  <c r="BM14"/>
  <c r="BN14"/>
  <c r="BO14"/>
  <c r="BP14"/>
  <c r="BS14" l="1"/>
  <c r="BR14"/>
  <c r="BV14" s="1"/>
  <c r="AH17"/>
  <c r="AI17"/>
  <c r="AJ17"/>
  <c r="AK17"/>
  <c r="AL17"/>
  <c r="AM17"/>
  <c r="AN17"/>
  <c r="AO17"/>
  <c r="AP17"/>
  <c r="AQ17"/>
  <c r="AR17"/>
  <c r="AS17"/>
  <c r="AT17"/>
  <c r="AU17"/>
  <c r="AW17"/>
  <c r="AX17"/>
  <c r="AY17"/>
  <c r="AZ17"/>
  <c r="BA17"/>
  <c r="BB17"/>
  <c r="BC17"/>
  <c r="BD17"/>
  <c r="BE17"/>
  <c r="BF17"/>
  <c r="BG17"/>
  <c r="BH17"/>
  <c r="BI17"/>
  <c r="BK17"/>
  <c r="BL17"/>
  <c r="BM17"/>
  <c r="BN17"/>
  <c r="BO17"/>
  <c r="BP17"/>
  <c r="BR17" l="1"/>
  <c r="BT17"/>
  <c r="BS17"/>
  <c r="BV17" l="1"/>
  <c r="AH18"/>
  <c r="AI18"/>
  <c r="AJ18"/>
  <c r="AK18"/>
  <c r="AL18"/>
  <c r="AM18"/>
  <c r="AN18"/>
  <c r="AO18"/>
  <c r="AP18"/>
  <c r="AQ18"/>
  <c r="AR18"/>
  <c r="AS18"/>
  <c r="AT18"/>
  <c r="AU18"/>
  <c r="AW18"/>
  <c r="AX18"/>
  <c r="AY18"/>
  <c r="AZ18"/>
  <c r="BA18"/>
  <c r="BB18"/>
  <c r="BC18"/>
  <c r="BD18"/>
  <c r="BE18"/>
  <c r="BF18"/>
  <c r="BG18"/>
  <c r="BH18"/>
  <c r="BI18"/>
  <c r="BK18"/>
  <c r="BL18"/>
  <c r="BM18"/>
  <c r="BN18"/>
  <c r="BO18"/>
  <c r="BP18"/>
  <c r="BS18" l="1"/>
  <c r="BR18"/>
  <c r="BT18"/>
  <c r="BV18" l="1"/>
  <c r="AH19"/>
  <c r="AI19"/>
  <c r="AJ19"/>
  <c r="AK19"/>
  <c r="AL19"/>
  <c r="AM19"/>
  <c r="AN19"/>
  <c r="AO19"/>
  <c r="AP19"/>
  <c r="AQ19"/>
  <c r="AR19"/>
  <c r="AS19"/>
  <c r="AT19"/>
  <c r="AU19"/>
  <c r="AW19"/>
  <c r="AX19"/>
  <c r="AY19"/>
  <c r="AZ19"/>
  <c r="BA19"/>
  <c r="BB19"/>
  <c r="BC19"/>
  <c r="BD19"/>
  <c r="BE19"/>
  <c r="BF19"/>
  <c r="BG19"/>
  <c r="BH19"/>
  <c r="BI19"/>
  <c r="BK19"/>
  <c r="BL19"/>
  <c r="BM19"/>
  <c r="BN19"/>
  <c r="BR19" s="1"/>
  <c r="BO19"/>
  <c r="BP19"/>
  <c r="BS19" s="1"/>
  <c r="BT19" l="1"/>
  <c r="BV19" s="1"/>
  <c r="AH20"/>
  <c r="AI20"/>
  <c r="AJ20"/>
  <c r="AK20"/>
  <c r="AL20"/>
  <c r="AM20"/>
  <c r="AN20"/>
  <c r="AO20"/>
  <c r="AP20"/>
  <c r="AQ20"/>
  <c r="AR20"/>
  <c r="AS20"/>
  <c r="AT20"/>
  <c r="AU20"/>
  <c r="AW20"/>
  <c r="AX20"/>
  <c r="AY20"/>
  <c r="AZ20"/>
  <c r="BA20"/>
  <c r="BB20"/>
  <c r="BC20"/>
  <c r="BD20"/>
  <c r="BE20"/>
  <c r="BF20"/>
  <c r="BG20"/>
  <c r="BH20"/>
  <c r="BI20"/>
  <c r="BK20"/>
  <c r="BL20"/>
  <c r="BT20" s="1"/>
  <c r="BM20"/>
  <c r="BN20"/>
  <c r="BR20" s="1"/>
  <c r="BO20"/>
  <c r="BP20"/>
  <c r="BS20" s="1"/>
  <c r="BV20" l="1"/>
  <c r="AH21"/>
  <c r="AI21"/>
  <c r="AJ21"/>
  <c r="AK21"/>
  <c r="AL21"/>
  <c r="AM21"/>
  <c r="AN21"/>
  <c r="AO21"/>
  <c r="AP21"/>
  <c r="AQ21"/>
  <c r="AR21"/>
  <c r="AS21"/>
  <c r="AT21"/>
  <c r="AU21"/>
  <c r="AW21"/>
  <c r="AX21"/>
  <c r="AY21"/>
  <c r="AZ21"/>
  <c r="BA21"/>
  <c r="BB21"/>
  <c r="BC21"/>
  <c r="BD21"/>
  <c r="BE21"/>
  <c r="BF21"/>
  <c r="BG21"/>
  <c r="BH21"/>
  <c r="BI21"/>
  <c r="BK21"/>
  <c r="BL21"/>
  <c r="BM21"/>
  <c r="BN21"/>
  <c r="BR21" s="1"/>
  <c r="BO21"/>
  <c r="BP21"/>
  <c r="BS21" s="1"/>
  <c r="BT21" l="1"/>
  <c r="BV21" s="1"/>
  <c r="AH24"/>
  <c r="AI24"/>
  <c r="AJ24"/>
  <c r="AK24"/>
  <c r="AL24"/>
  <c r="AM24"/>
  <c r="AN24"/>
  <c r="AO24"/>
  <c r="AP24"/>
  <c r="AQ24"/>
  <c r="AR24"/>
  <c r="AS24"/>
  <c r="AT24"/>
  <c r="AU24"/>
  <c r="AW24"/>
  <c r="AX24"/>
  <c r="AY24"/>
  <c r="AZ24"/>
  <c r="BA24"/>
  <c r="BB24"/>
  <c r="BC24"/>
  <c r="BD24"/>
  <c r="BE24"/>
  <c r="BF24"/>
  <c r="BG24"/>
  <c r="BH24"/>
  <c r="BI24"/>
  <c r="BK24"/>
  <c r="BL24"/>
  <c r="BM24"/>
  <c r="BN24"/>
  <c r="BR24" s="1"/>
  <c r="BO24"/>
  <c r="BP24"/>
  <c r="BT24" l="1"/>
  <c r="BS24"/>
  <c r="BV24" l="1"/>
  <c r="AH25"/>
  <c r="AI25"/>
  <c r="AJ25"/>
  <c r="AK25"/>
  <c r="AL25"/>
  <c r="AM25"/>
  <c r="AN25"/>
  <c r="AO25"/>
  <c r="AP25"/>
  <c r="AQ25"/>
  <c r="AR25"/>
  <c r="AS25"/>
  <c r="AT25"/>
  <c r="AU25"/>
  <c r="AW25"/>
  <c r="AX25"/>
  <c r="AY25"/>
  <c r="AZ25"/>
  <c r="BA25"/>
  <c r="BB25"/>
  <c r="BC25"/>
  <c r="BD25"/>
  <c r="BE25"/>
  <c r="BF25"/>
  <c r="BG25"/>
  <c r="BH25"/>
  <c r="BI25"/>
  <c r="BK25"/>
  <c r="BL25"/>
  <c r="BM25"/>
  <c r="BN25"/>
  <c r="BR25" s="1"/>
  <c r="BO25"/>
  <c r="BP25"/>
  <c r="BT25" l="1"/>
  <c r="BS25"/>
  <c r="BV25" l="1"/>
  <c r="AH26"/>
  <c r="AI26"/>
  <c r="AJ26"/>
  <c r="AK26"/>
  <c r="AL26"/>
  <c r="AM26"/>
  <c r="AN26"/>
  <c r="AO26"/>
  <c r="AP26"/>
  <c r="AQ26"/>
  <c r="AR26"/>
  <c r="AS26"/>
  <c r="AT26"/>
  <c r="AU26"/>
  <c r="AW26"/>
  <c r="AX26"/>
  <c r="AY26"/>
  <c r="AZ26"/>
  <c r="BA26"/>
  <c r="BB26"/>
  <c r="BC26"/>
  <c r="BD26"/>
  <c r="BE26"/>
  <c r="BF26"/>
  <c r="BG26"/>
  <c r="BH26"/>
  <c r="BI26"/>
  <c r="BK26"/>
  <c r="BL26"/>
  <c r="BM26"/>
  <c r="BN26"/>
  <c r="BR26" s="1"/>
  <c r="BO26"/>
  <c r="BP26"/>
  <c r="BS26" s="1"/>
  <c r="BT26" l="1"/>
  <c r="BV26" s="1"/>
  <c r="AH27"/>
  <c r="AI27"/>
  <c r="AJ27"/>
  <c r="AK27"/>
  <c r="AL27"/>
  <c r="AM27"/>
  <c r="AN27"/>
  <c r="AO27"/>
  <c r="AP27"/>
  <c r="AQ27"/>
  <c r="AR27"/>
  <c r="AS27"/>
  <c r="AT27"/>
  <c r="AU27"/>
  <c r="AW27"/>
  <c r="AX27"/>
  <c r="AY27"/>
  <c r="AZ27"/>
  <c r="BA27"/>
  <c r="BB27"/>
  <c r="BC27"/>
  <c r="BD27"/>
  <c r="BE27"/>
  <c r="BF27"/>
  <c r="BG27"/>
  <c r="BH27"/>
  <c r="BI27"/>
  <c r="BK27"/>
  <c r="BL27"/>
  <c r="BM27"/>
  <c r="BN27"/>
  <c r="BO27"/>
  <c r="BP27"/>
  <c r="BS27" l="1"/>
  <c r="BR27"/>
  <c r="BT27"/>
  <c r="BV27" l="1"/>
  <c r="AH28"/>
  <c r="AI28"/>
  <c r="AJ28"/>
  <c r="AK28"/>
  <c r="AL28"/>
  <c r="AM28"/>
  <c r="AN28"/>
  <c r="AO28"/>
  <c r="AP28"/>
  <c r="AQ28"/>
  <c r="AR28"/>
  <c r="AS28"/>
  <c r="AT28"/>
  <c r="AU28"/>
  <c r="AW28"/>
  <c r="AX28"/>
  <c r="AY28"/>
  <c r="AZ28"/>
  <c r="BA28"/>
  <c r="BB28"/>
  <c r="BC28"/>
  <c r="BD28"/>
  <c r="BE28"/>
  <c r="BF28"/>
  <c r="BG28"/>
  <c r="BH28"/>
  <c r="BI28"/>
  <c r="BK28"/>
  <c r="BL28"/>
  <c r="BM28"/>
  <c r="BN28"/>
  <c r="BO28"/>
  <c r="BP28"/>
  <c r="BR28" l="1"/>
  <c r="BS28"/>
  <c r="BT28"/>
  <c r="BV28" l="1"/>
  <c r="BW63"/>
  <c r="BW65"/>
  <c r="BW67"/>
  <c r="BW69"/>
  <c r="BW71"/>
  <c r="BW75"/>
  <c r="BW77"/>
  <c r="BW79"/>
  <c r="BW86"/>
  <c r="BW88"/>
  <c r="BW89"/>
  <c r="BW64"/>
  <c r="BW66"/>
  <c r="BW68"/>
  <c r="BW70"/>
  <c r="BW72"/>
  <c r="BW73"/>
  <c r="BW74"/>
  <c r="BW76"/>
  <c r="BW78"/>
  <c r="BW80"/>
  <c r="BW87"/>
  <c r="BW84" l="1"/>
  <c r="BW82"/>
  <c r="BW85"/>
  <c r="BW83"/>
  <c r="BW81"/>
</calcChain>
</file>

<file path=xl/sharedStrings.xml><?xml version="1.0" encoding="utf-8"?>
<sst xmlns="http://schemas.openxmlformats.org/spreadsheetml/2006/main" count="658" uniqueCount="89">
  <si>
    <t>MOUGEOT</t>
  </si>
  <si>
    <t>MIDEZ</t>
  </si>
  <si>
    <t>MEYER</t>
  </si>
  <si>
    <t>LECUYER</t>
  </si>
  <si>
    <t>KRAEHER</t>
  </si>
  <si>
    <t>JEUDY</t>
  </si>
  <si>
    <t>HAUTH</t>
  </si>
  <si>
    <t>GUERIN</t>
  </si>
  <si>
    <t>GERARD</t>
  </si>
  <si>
    <t>GAECHTER</t>
  </si>
  <si>
    <t>FROEHLICHER</t>
  </si>
  <si>
    <t>COUR</t>
  </si>
  <si>
    <t>CORBET</t>
  </si>
  <si>
    <t>CHARRUT</t>
  </si>
  <si>
    <t>CERMAK</t>
  </si>
  <si>
    <t>BOURDIEU</t>
  </si>
  <si>
    <t xml:space="preserve"> BOUARAARA</t>
  </si>
  <si>
    <t>BAUDREY</t>
  </si>
  <si>
    <t>MILLET</t>
  </si>
  <si>
    <t>HERNANDEZ</t>
  </si>
  <si>
    <t>SANCEY</t>
  </si>
  <si>
    <t>MAEGEY</t>
  </si>
  <si>
    <t>MARQUES</t>
  </si>
  <si>
    <t>HANAUER</t>
  </si>
  <si>
    <t>GUILLAUME</t>
  </si>
  <si>
    <t>DPm</t>
  </si>
  <si>
    <t>FALGUIERES</t>
  </si>
  <si>
    <t>Stag</t>
  </si>
  <si>
    <t>LECLERCQ</t>
  </si>
  <si>
    <t>CS</t>
  </si>
  <si>
    <t>Noms</t>
  </si>
  <si>
    <t>Jours</t>
  </si>
  <si>
    <t>ASA</t>
  </si>
  <si>
    <t>AEA</t>
  </si>
  <si>
    <t>COB</t>
  </si>
  <si>
    <t>CM</t>
  </si>
  <si>
    <t>PRU</t>
  </si>
  <si>
    <t>LVh</t>
  </si>
  <si>
    <t>SO-</t>
  </si>
  <si>
    <t>SO</t>
  </si>
  <si>
    <t>MP</t>
  </si>
  <si>
    <t>DPr</t>
  </si>
  <si>
    <t>DP</t>
  </si>
  <si>
    <t>MI</t>
  </si>
  <si>
    <t>CET</t>
  </si>
  <si>
    <t>CE</t>
  </si>
  <si>
    <t>RC</t>
  </si>
  <si>
    <t>RH</t>
  </si>
  <si>
    <t>R</t>
  </si>
  <si>
    <t>CAS.</t>
  </si>
  <si>
    <t>CAS</t>
  </si>
  <si>
    <t>CF.</t>
  </si>
  <si>
    <t>CF</t>
  </si>
  <si>
    <t>RTT.</t>
  </si>
  <si>
    <t>RTT</t>
  </si>
  <si>
    <t>CA.</t>
  </si>
  <si>
    <t>CA</t>
  </si>
  <si>
    <t>Post</t>
  </si>
  <si>
    <t>JET</t>
  </si>
  <si>
    <t>MAE</t>
  </si>
  <si>
    <t>MIr</t>
  </si>
  <si>
    <t>RCF</t>
  </si>
  <si>
    <t>DP/MISSIONS</t>
  </si>
  <si>
    <t>CONTRÔLE</t>
  </si>
  <si>
    <t>MALADIE</t>
  </si>
  <si>
    <t>TRAVAIL</t>
  </si>
  <si>
    <t>REPOS</t>
  </si>
  <si>
    <t>MALADIE - DIVERS</t>
  </si>
  <si>
    <t>CONGES - REPOS</t>
  </si>
  <si>
    <t>V</t>
  </si>
  <si>
    <t>J</t>
  </si>
  <si>
    <t>DECEMBRE</t>
  </si>
  <si>
    <t>M</t>
  </si>
  <si>
    <t>L</t>
  </si>
  <si>
    <t>D</t>
  </si>
  <si>
    <t>S</t>
  </si>
  <si>
    <t>DECEMBRE 2014</t>
  </si>
  <si>
    <t>NOVEMBRE</t>
  </si>
  <si>
    <t>NOVEMBRE 2014</t>
  </si>
  <si>
    <t>OCTOBRE</t>
  </si>
  <si>
    <t>OCTOBRE 2014</t>
  </si>
  <si>
    <t>SEPTEMBRE</t>
  </si>
  <si>
    <t>SEPTEMBRE 2014</t>
  </si>
  <si>
    <t>A</t>
  </si>
  <si>
    <t>B</t>
  </si>
  <si>
    <t>C</t>
  </si>
  <si>
    <t>E</t>
  </si>
  <si>
    <t>Dans mon tableau recapitulatif , au 30 septembre j ai par exemple , tous les repos qui sont comptabilisés jusqu'au 31 decembre et je voudrais seulement à la date du jour.</t>
  </si>
  <si>
    <t>TABLEAU  RECAPITULATIF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</si>
</sst>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gray125">
        <bgColor theme="0" tint="-0.14996795556505021"/>
      </patternFill>
    </fill>
    <fill>
      <patternFill patternType="gray125">
        <bgColor rgb="FFD7D7D7"/>
      </patternFill>
    </fill>
  </fills>
  <borders count="1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19" fillId="0" borderId="0"/>
    <xf numFmtId="0" fontId="19" fillId="0" borderId="0"/>
  </cellStyleXfs>
  <cellXfs count="8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1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1" fontId="16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/>
    <xf numFmtId="1" fontId="4" fillId="0" borderId="0" xfId="0" applyNumberFormat="1" applyFont="1" applyFill="1" applyBorder="1" applyAlignment="1"/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0" fillId="0" borderId="0" xfId="0" applyBorder="1" applyAlignment="1"/>
    <xf numFmtId="0" fontId="2" fillId="0" borderId="0" xfId="0" applyFont="1" applyBorder="1" applyAlignment="1">
      <alignment vertical="center"/>
    </xf>
    <xf numFmtId="14" fontId="12" fillId="2" borderId="0" xfId="0" applyNumberFormat="1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0" fillId="0" borderId="11" xfId="0" applyBorder="1" applyAlignment="1"/>
    <xf numFmtId="0" fontId="15" fillId="2" borderId="12" xfId="0" applyFont="1" applyFill="1" applyBorder="1" applyAlignment="1">
      <alignment horizontal="center" vertical="center" textRotation="180"/>
    </xf>
    <xf numFmtId="0" fontId="15" fillId="2" borderId="8" xfId="0" applyFont="1" applyFill="1" applyBorder="1" applyAlignment="1">
      <alignment horizontal="center" vertical="center" textRotation="180"/>
    </xf>
    <xf numFmtId="0" fontId="14" fillId="3" borderId="12" xfId="0" applyFont="1" applyFill="1" applyBorder="1" applyAlignment="1">
      <alignment horizontal="center" vertical="center" textRotation="180"/>
    </xf>
    <xf numFmtId="0" fontId="14" fillId="3" borderId="8" xfId="0" applyFont="1" applyFill="1" applyBorder="1" applyAlignment="1">
      <alignment horizontal="center" vertical="center" textRotation="180"/>
    </xf>
    <xf numFmtId="0" fontId="9" fillId="3" borderId="12" xfId="0" applyFont="1" applyFill="1" applyBorder="1" applyAlignment="1">
      <alignment horizontal="center" vertical="center" textRotation="180"/>
    </xf>
    <xf numFmtId="0" fontId="9" fillId="3" borderId="8" xfId="0" applyFont="1" applyFill="1" applyBorder="1" applyAlignment="1">
      <alignment horizontal="center" vertical="center" textRotation="180"/>
    </xf>
    <xf numFmtId="0" fontId="10" fillId="4" borderId="0" xfId="0" applyFont="1" applyFill="1" applyBorder="1" applyAlignment="1">
      <alignment horizontal="center" vertical="center" textRotation="180"/>
    </xf>
    <xf numFmtId="0" fontId="8" fillId="0" borderId="9" xfId="0" applyFont="1" applyBorder="1" applyAlignment="1">
      <alignment horizontal="center" vertical="center" textRotation="180"/>
    </xf>
    <xf numFmtId="0" fontId="10" fillId="3" borderId="12" xfId="0" applyFont="1" applyFill="1" applyBorder="1" applyAlignment="1">
      <alignment horizontal="center" vertical="center" textRotation="180"/>
    </xf>
    <xf numFmtId="0" fontId="10" fillId="3" borderId="8" xfId="0" applyFont="1" applyFill="1" applyBorder="1" applyAlignment="1">
      <alignment horizontal="center" vertical="center" textRotation="180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textRotation="180"/>
    </xf>
    <xf numFmtId="0" fontId="11" fillId="2" borderId="8" xfId="0" applyFont="1" applyFill="1" applyBorder="1" applyAlignment="1">
      <alignment horizontal="center" vertical="center" textRotation="180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</cellXfs>
  <cellStyles count="3">
    <cellStyle name="Normal" xfId="0" builtinId="0"/>
    <cellStyle name="Normal 2" xfId="1"/>
    <cellStyle name="TableStyleLight1" xfId="2"/>
  </cellStyles>
  <dxfs count="4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CI89"/>
  <sheetViews>
    <sheetView tabSelected="1" showWhiteSpace="0" topLeftCell="P13" zoomScale="85" zoomScaleNormal="85" workbookViewId="0">
      <pane xSplit="25584" topLeftCell="AI1"/>
      <selection activeCell="BD47" sqref="BD47"/>
      <selection pane="topRight" activeCell="A256" sqref="A256"/>
    </sheetView>
  </sheetViews>
  <sheetFormatPr baseColWidth="10" defaultColWidth="9.6640625" defaultRowHeight="14.4"/>
  <cols>
    <col min="1" max="1" width="16.5546875" customWidth="1"/>
    <col min="2" max="27" width="4.109375" style="1" customWidth="1"/>
    <col min="28" max="28" width="4.33203125" style="1" customWidth="1"/>
    <col min="29" max="32" width="4.109375" style="1" customWidth="1"/>
    <col min="33" max="33" width="12.6640625" customWidth="1"/>
    <col min="34" max="47" width="3.33203125" customWidth="1"/>
    <col min="48" max="48" width="0.6640625" customWidth="1"/>
    <col min="49" max="50" width="3.109375" customWidth="1"/>
    <col min="51" max="51" width="3.88671875" customWidth="1"/>
    <col min="52" max="55" width="3.109375" customWidth="1"/>
    <col min="56" max="56" width="3.6640625" customWidth="1"/>
    <col min="57" max="59" width="3.109375" customWidth="1"/>
    <col min="60" max="60" width="3.33203125" customWidth="1"/>
    <col min="61" max="61" width="3.6640625" customWidth="1"/>
    <col min="62" max="62" width="0.6640625" customWidth="1"/>
    <col min="63" max="63" width="3.109375" customWidth="1"/>
    <col min="64" max="64" width="3.5546875" customWidth="1"/>
    <col min="65" max="68" width="3.109375" customWidth="1"/>
    <col min="69" max="69" width="0.6640625" customWidth="1"/>
    <col min="70" max="70" width="4.44140625" customWidth="1"/>
    <col min="71" max="71" width="4.21875" customWidth="1"/>
    <col min="72" max="72" width="4.33203125" customWidth="1"/>
    <col min="73" max="73" width="3.6640625" customWidth="1"/>
    <col min="74" max="74" width="5" customWidth="1"/>
    <col min="75" max="75" width="8.88671875" customWidth="1"/>
    <col min="76" max="76" width="12.5546875" customWidth="1"/>
    <col min="77" max="77" width="8.5546875" customWidth="1"/>
    <col min="78" max="78" width="3.5546875" customWidth="1"/>
    <col min="79" max="79" width="8.44140625" customWidth="1"/>
    <col min="80" max="80" width="8.5546875" customWidth="1"/>
    <col min="81" max="82" width="8.44140625" customWidth="1"/>
    <col min="83" max="83" width="9.33203125" customWidth="1"/>
    <col min="84" max="85" width="12.33203125" customWidth="1"/>
    <col min="87" max="87" width="13" customWidth="1"/>
    <col min="88" max="88" width="11.6640625" customWidth="1"/>
  </cols>
  <sheetData>
    <row r="1" spans="1:87" ht="18.600000000000001" customHeight="1">
      <c r="A1" s="59" t="s">
        <v>82</v>
      </c>
      <c r="B1" s="24" t="s">
        <v>73</v>
      </c>
      <c r="C1" s="24" t="s">
        <v>72</v>
      </c>
      <c r="D1" s="24" t="s">
        <v>72</v>
      </c>
      <c r="E1" s="24" t="s">
        <v>70</v>
      </c>
      <c r="F1" s="24" t="s">
        <v>69</v>
      </c>
      <c r="G1" s="30" t="s">
        <v>75</v>
      </c>
      <c r="H1" s="29" t="s">
        <v>74</v>
      </c>
      <c r="I1" s="24" t="s">
        <v>73</v>
      </c>
      <c r="J1" s="24" t="s">
        <v>72</v>
      </c>
      <c r="K1" s="24" t="s">
        <v>72</v>
      </c>
      <c r="L1" s="24" t="s">
        <v>70</v>
      </c>
      <c r="M1" s="24" t="s">
        <v>69</v>
      </c>
      <c r="N1" s="30" t="s">
        <v>75</v>
      </c>
      <c r="O1" s="29" t="s">
        <v>74</v>
      </c>
      <c r="P1" s="24" t="s">
        <v>73</v>
      </c>
      <c r="Q1" s="24" t="s">
        <v>72</v>
      </c>
      <c r="R1" s="24" t="s">
        <v>72</v>
      </c>
      <c r="S1" s="24" t="s">
        <v>70</v>
      </c>
      <c r="T1" s="24" t="s">
        <v>69</v>
      </c>
      <c r="U1" s="30" t="s">
        <v>75</v>
      </c>
      <c r="V1" s="29" t="s">
        <v>74</v>
      </c>
      <c r="W1" s="24" t="s">
        <v>73</v>
      </c>
      <c r="X1" s="24" t="s">
        <v>72</v>
      </c>
      <c r="Y1" s="24" t="s">
        <v>72</v>
      </c>
      <c r="Z1" s="24" t="s">
        <v>70</v>
      </c>
      <c r="AA1" s="24" t="s">
        <v>69</v>
      </c>
      <c r="AB1" s="30" t="s">
        <v>75</v>
      </c>
      <c r="AC1" s="29" t="s">
        <v>74</v>
      </c>
      <c r="AD1" s="24" t="s">
        <v>73</v>
      </c>
      <c r="AE1" s="24" t="s">
        <v>72</v>
      </c>
      <c r="AF1" s="37"/>
      <c r="AH1" s="61" t="s">
        <v>68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9"/>
      <c r="AW1" s="63" t="s">
        <v>65</v>
      </c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5"/>
      <c r="BJ1" s="9"/>
      <c r="BK1" s="61" t="s">
        <v>67</v>
      </c>
      <c r="BL1" s="61"/>
      <c r="BM1" s="61"/>
      <c r="BN1" s="61"/>
      <c r="BO1" s="61"/>
      <c r="BP1" s="61"/>
      <c r="BQ1" s="9"/>
      <c r="BR1" s="66" t="s">
        <v>66</v>
      </c>
      <c r="BS1" s="68" t="s">
        <v>65</v>
      </c>
      <c r="BT1" s="70" t="s">
        <v>64</v>
      </c>
      <c r="BU1" s="9"/>
      <c r="BV1" s="72" t="s">
        <v>63</v>
      </c>
      <c r="BW1" s="9"/>
      <c r="BX1" s="36"/>
      <c r="BY1" s="36"/>
      <c r="BZ1" s="36"/>
      <c r="CA1" s="26"/>
      <c r="CB1" s="28"/>
      <c r="CC1" s="38"/>
      <c r="CD1" s="28"/>
      <c r="CE1" s="28"/>
      <c r="CF1" s="39"/>
      <c r="CG1" s="39"/>
      <c r="CH1" s="40"/>
      <c r="CI1" s="41"/>
    </row>
    <row r="2" spans="1:87" ht="18.600000000000001" customHeight="1">
      <c r="A2" s="60"/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30">
        <v>6</v>
      </c>
      <c r="H2" s="29">
        <v>7</v>
      </c>
      <c r="I2" s="24">
        <v>8</v>
      </c>
      <c r="J2" s="24">
        <v>9</v>
      </c>
      <c r="K2" s="24">
        <v>10</v>
      </c>
      <c r="L2" s="24">
        <v>11</v>
      </c>
      <c r="M2" s="24">
        <v>12</v>
      </c>
      <c r="N2" s="30">
        <v>13</v>
      </c>
      <c r="O2" s="29">
        <v>14</v>
      </c>
      <c r="P2" s="24">
        <v>15</v>
      </c>
      <c r="Q2" s="24">
        <v>16</v>
      </c>
      <c r="R2" s="24">
        <v>17</v>
      </c>
      <c r="S2" s="24">
        <v>18</v>
      </c>
      <c r="T2" s="24">
        <v>19</v>
      </c>
      <c r="U2" s="30">
        <v>20</v>
      </c>
      <c r="V2" s="29">
        <v>21</v>
      </c>
      <c r="W2" s="24">
        <v>22</v>
      </c>
      <c r="X2" s="24">
        <v>23</v>
      </c>
      <c r="Y2" s="24">
        <v>24</v>
      </c>
      <c r="Z2" s="24">
        <v>25</v>
      </c>
      <c r="AA2" s="24">
        <v>26</v>
      </c>
      <c r="AB2" s="30">
        <v>27</v>
      </c>
      <c r="AC2" s="29">
        <v>28</v>
      </c>
      <c r="AD2" s="24">
        <v>29</v>
      </c>
      <c r="AE2" s="24">
        <v>30</v>
      </c>
      <c r="AF2" s="37"/>
      <c r="AG2" s="21" t="s">
        <v>81</v>
      </c>
      <c r="AH2" s="35" t="s">
        <v>56</v>
      </c>
      <c r="AI2" s="32" t="s">
        <v>52</v>
      </c>
      <c r="AJ2" s="35" t="s">
        <v>54</v>
      </c>
      <c r="AK2" s="32" t="s">
        <v>50</v>
      </c>
      <c r="AL2" s="35" t="s">
        <v>55</v>
      </c>
      <c r="AM2" s="32" t="s">
        <v>51</v>
      </c>
      <c r="AN2" s="32" t="s">
        <v>53</v>
      </c>
      <c r="AO2" s="32" t="s">
        <v>49</v>
      </c>
      <c r="AP2" s="32" t="s">
        <v>48</v>
      </c>
      <c r="AQ2" s="32" t="s">
        <v>47</v>
      </c>
      <c r="AR2" s="32" t="s">
        <v>46</v>
      </c>
      <c r="AS2" s="32" t="s">
        <v>61</v>
      </c>
      <c r="AT2" s="32" t="s">
        <v>45</v>
      </c>
      <c r="AU2" s="32" t="s">
        <v>44</v>
      </c>
      <c r="AV2" s="33"/>
      <c r="AW2" s="34" t="s">
        <v>43</v>
      </c>
      <c r="AX2" s="34" t="s">
        <v>60</v>
      </c>
      <c r="AY2" s="34" t="s">
        <v>42</v>
      </c>
      <c r="AZ2" s="34" t="s">
        <v>41</v>
      </c>
      <c r="BA2" s="34" t="s">
        <v>40</v>
      </c>
      <c r="BB2" s="34" t="s">
        <v>39</v>
      </c>
      <c r="BC2" s="34" t="s">
        <v>38</v>
      </c>
      <c r="BD2" s="34" t="s">
        <v>59</v>
      </c>
      <c r="BE2" s="34" t="s">
        <v>37</v>
      </c>
      <c r="BF2" s="34" t="s">
        <v>36</v>
      </c>
      <c r="BG2" s="34" t="s">
        <v>58</v>
      </c>
      <c r="BH2" s="34" t="s">
        <v>57</v>
      </c>
      <c r="BI2" s="32" t="s">
        <v>27</v>
      </c>
      <c r="BJ2" s="33"/>
      <c r="BK2" s="32" t="s">
        <v>35</v>
      </c>
      <c r="BL2" s="32" t="s">
        <v>25</v>
      </c>
      <c r="BM2" s="32" t="s">
        <v>34</v>
      </c>
      <c r="BN2" s="32" t="s">
        <v>33</v>
      </c>
      <c r="BO2" s="32" t="s">
        <v>32</v>
      </c>
      <c r="BP2" s="32" t="s">
        <v>29</v>
      </c>
      <c r="BQ2" s="9"/>
      <c r="BR2" s="67"/>
      <c r="BS2" s="69"/>
      <c r="BT2" s="71"/>
      <c r="BU2" s="9"/>
      <c r="BV2" s="73"/>
      <c r="BW2" s="9"/>
      <c r="BX2" s="42"/>
      <c r="BY2" s="36"/>
      <c r="BZ2" s="36"/>
      <c r="CA2" s="26"/>
      <c r="CB2" s="39"/>
      <c r="CC2" s="43"/>
      <c r="CD2" s="43"/>
      <c r="CE2" s="43"/>
      <c r="CF2" s="43"/>
      <c r="CG2" s="39"/>
      <c r="CH2" s="44"/>
      <c r="CI2" s="45"/>
    </row>
    <row r="3" spans="1:87" ht="18.600000000000001" customHeight="1">
      <c r="A3" s="6" t="s">
        <v>83</v>
      </c>
      <c r="B3" s="24" t="s">
        <v>41</v>
      </c>
      <c r="C3" s="24" t="s">
        <v>42</v>
      </c>
      <c r="D3" s="24" t="s">
        <v>42</v>
      </c>
      <c r="E3" s="24" t="s">
        <v>42</v>
      </c>
      <c r="F3" s="24" t="s">
        <v>42</v>
      </c>
      <c r="G3" s="30" t="s">
        <v>42</v>
      </c>
      <c r="H3" s="29" t="s">
        <v>42</v>
      </c>
      <c r="I3" s="24" t="s">
        <v>42</v>
      </c>
      <c r="J3" s="24" t="s">
        <v>42</v>
      </c>
      <c r="K3" s="24" t="s">
        <v>41</v>
      </c>
      <c r="L3" s="24" t="s">
        <v>42</v>
      </c>
      <c r="M3" s="24" t="s">
        <v>46</v>
      </c>
      <c r="N3" s="30" t="s">
        <v>48</v>
      </c>
      <c r="O3" s="29" t="s">
        <v>47</v>
      </c>
      <c r="P3" s="24" t="s">
        <v>38</v>
      </c>
      <c r="Q3" s="24" t="s">
        <v>46</v>
      </c>
      <c r="R3" s="24" t="s">
        <v>46</v>
      </c>
      <c r="S3" s="24" t="s">
        <v>39</v>
      </c>
      <c r="T3" s="24" t="s">
        <v>39</v>
      </c>
      <c r="U3" s="30" t="s">
        <v>48</v>
      </c>
      <c r="V3" s="29" t="s">
        <v>47</v>
      </c>
      <c r="W3" s="24" t="s">
        <v>42</v>
      </c>
      <c r="X3" s="24" t="s">
        <v>42</v>
      </c>
      <c r="Y3" s="24" t="s">
        <v>42</v>
      </c>
      <c r="Z3" s="24" t="s">
        <v>41</v>
      </c>
      <c r="AA3" s="24" t="s">
        <v>42</v>
      </c>
      <c r="AB3" s="30" t="s">
        <v>42</v>
      </c>
      <c r="AC3" s="29" t="s">
        <v>42</v>
      </c>
      <c r="AD3" s="24" t="s">
        <v>42</v>
      </c>
      <c r="AE3" s="24" t="s">
        <v>41</v>
      </c>
      <c r="AF3" s="37"/>
      <c r="AG3" s="6" t="s">
        <v>83</v>
      </c>
      <c r="AH3" s="7">
        <f>COUNTIF(B3:AF3,"=CA")</f>
        <v>0</v>
      </c>
      <c r="AI3" s="7">
        <f>COUNTIF(B3:AF3,"=CF")</f>
        <v>0</v>
      </c>
      <c r="AJ3" s="7">
        <f>COUNTIF(B3:AF3,"=RTT")</f>
        <v>0</v>
      </c>
      <c r="AK3" s="7">
        <f>COUNTIF(B3:AF3,"=CAS")</f>
        <v>0</v>
      </c>
      <c r="AL3" s="31">
        <f>COUNTIF(B3:AF3,"=CA.")</f>
        <v>0</v>
      </c>
      <c r="AM3" s="7">
        <f>COUNTIF($B3:$AF3,"=CF.")</f>
        <v>0</v>
      </c>
      <c r="AN3" s="7">
        <f>COUNTIF($B3:$AF3,"=RTT.")</f>
        <v>0</v>
      </c>
      <c r="AO3" s="7">
        <f>COUNTIF($B3:$AF3,"=CAS.")</f>
        <v>0</v>
      </c>
      <c r="AP3" s="7">
        <f>COUNTIF($B3:$AF3,"=R")</f>
        <v>2</v>
      </c>
      <c r="AQ3" s="7">
        <f>COUNTIF($B3:$AF3,"=RH")</f>
        <v>2</v>
      </c>
      <c r="AR3" s="7">
        <f>COUNTIF($B3:$AF3,"=RC")</f>
        <v>3</v>
      </c>
      <c r="AS3" s="7">
        <f>COUNTIF($B3:$AF3,"=RCF")</f>
        <v>0</v>
      </c>
      <c r="AT3" s="7">
        <f>COUNTIF($B3:$AF3,"=CE")</f>
        <v>0</v>
      </c>
      <c r="AU3" s="7">
        <f>COUNTIF($B3:$AF3,"=CET")</f>
        <v>0</v>
      </c>
      <c r="AV3" s="12"/>
      <c r="AW3" s="7">
        <f>COUNTIF($B3:$AF3,"=MI")+COUNTIF($B3:$AF3,"=MIr")</f>
        <v>0</v>
      </c>
      <c r="AX3" s="11">
        <f>COUNTIF($B3:$AF3,"=MIr")</f>
        <v>0</v>
      </c>
      <c r="AY3" s="11">
        <f>COUNTIF($B3:$AF3,"=DP")+COUNTIF($B3:$AF3,"=DPr")</f>
        <v>20</v>
      </c>
      <c r="AZ3" s="11">
        <f>COUNTIF($B3:$AF3,"=DPr")</f>
        <v>4</v>
      </c>
      <c r="BA3" s="11">
        <f>COUNTIF($B3:$AF3,"=MP")</f>
        <v>0</v>
      </c>
      <c r="BB3" s="11">
        <f>COUNTIF($B3:$AF3,"=SO")</f>
        <v>2</v>
      </c>
      <c r="BC3" s="11">
        <f>COUNTIF($B3:$AF3,"=SO-")</f>
        <v>1</v>
      </c>
      <c r="BD3" s="7">
        <f>COUNTIF($B3:$AF3,"=MAE")</f>
        <v>0</v>
      </c>
      <c r="BE3" s="11">
        <f>COUNTIF($B3:$AF3,"=LVh")</f>
        <v>0</v>
      </c>
      <c r="BF3" s="11">
        <f>COUNTIF($B3:$AF3,"=PRU")</f>
        <v>0</v>
      </c>
      <c r="BG3" s="11">
        <f>COUNTIF($B3:$AF3,"=JET")</f>
        <v>0</v>
      </c>
      <c r="BH3" s="11">
        <f>COUNTIF($B3:$AF3,"=Am")+COUNTIF($B3:$AF3,"=Mat")+COUNTIF($B3:$AF3,"=Nui")</f>
        <v>0</v>
      </c>
      <c r="BI3" s="7">
        <f>COUNTIF($B3:$AF3,"=Stag")</f>
        <v>0</v>
      </c>
      <c r="BJ3" s="12"/>
      <c r="BK3" s="11">
        <f>COUNTIF($B3:$AF3,"=CM")</f>
        <v>0</v>
      </c>
      <c r="BL3" s="7">
        <f>COUNTIF($B3:$AF3,"=DPm")</f>
        <v>0</v>
      </c>
      <c r="BM3" s="11">
        <f>COUNTIF($B3:$AF3,"=COB")</f>
        <v>0</v>
      </c>
      <c r="BN3" s="11">
        <f>COUNTIF($B3:$AF3,"=AEA")</f>
        <v>0</v>
      </c>
      <c r="BO3" s="11">
        <f>COUNTIF($B3:$AF3,"=ASA")</f>
        <v>0</v>
      </c>
      <c r="BP3" s="11">
        <f>COUNTIF($B3:$AF3,"=CS")</f>
        <v>0</v>
      </c>
      <c r="BQ3" s="9"/>
      <c r="BR3" s="10">
        <f>SUM(AH3,AI3,AJ3,AK3,AL3,AM3,AN3,AO3,AP3,AQ3,AR3,AS3,AT3,AU3,BN3)</f>
        <v>7</v>
      </c>
      <c r="BS3" s="8">
        <f>SUM(AW3,AY3,BA3,BB3,BC3,BE3,BF3,BH3,BO3,BP3,BI3,BD3,BG3)</f>
        <v>23</v>
      </c>
      <c r="BT3" s="8">
        <f>SUM(BK3,BL3,BM3)</f>
        <v>0</v>
      </c>
      <c r="BU3" s="9"/>
      <c r="BV3" s="8">
        <f>SUM(BR3,BS3,BT3,BU3)</f>
        <v>30</v>
      </c>
      <c r="BW3" s="9"/>
      <c r="BX3" s="46"/>
      <c r="BY3" s="47"/>
      <c r="BZ3" s="48"/>
      <c r="CA3" s="26"/>
      <c r="CB3" s="26"/>
      <c r="CC3" s="49"/>
      <c r="CD3" s="50"/>
      <c r="CE3" s="49"/>
      <c r="CF3" s="50"/>
      <c r="CG3" s="39"/>
      <c r="CH3" s="49"/>
      <c r="CI3" s="49"/>
    </row>
    <row r="4" spans="1:87" ht="18.600000000000001" customHeight="1">
      <c r="A4" s="6" t="s">
        <v>84</v>
      </c>
      <c r="B4" s="24" t="s">
        <v>52</v>
      </c>
      <c r="C4" s="24" t="s">
        <v>52</v>
      </c>
      <c r="D4" s="24" t="s">
        <v>52</v>
      </c>
      <c r="E4" s="24" t="s">
        <v>52</v>
      </c>
      <c r="F4" s="24" t="s">
        <v>52</v>
      </c>
      <c r="G4" s="30" t="s">
        <v>42</v>
      </c>
      <c r="H4" s="29" t="s">
        <v>42</v>
      </c>
      <c r="I4" s="24" t="s">
        <v>42</v>
      </c>
      <c r="J4" s="24" t="s">
        <v>42</v>
      </c>
      <c r="K4" s="24" t="s">
        <v>41</v>
      </c>
      <c r="L4" s="24" t="s">
        <v>42</v>
      </c>
      <c r="M4" s="24" t="s">
        <v>46</v>
      </c>
      <c r="N4" s="30" t="s">
        <v>48</v>
      </c>
      <c r="O4" s="29" t="s">
        <v>47</v>
      </c>
      <c r="P4" s="24" t="s">
        <v>46</v>
      </c>
      <c r="Q4" s="24" t="s">
        <v>52</v>
      </c>
      <c r="R4" s="24" t="s">
        <v>52</v>
      </c>
      <c r="S4" s="24" t="s">
        <v>52</v>
      </c>
      <c r="T4" s="24" t="s">
        <v>52</v>
      </c>
      <c r="U4" s="30" t="s">
        <v>48</v>
      </c>
      <c r="V4" s="29" t="s">
        <v>47</v>
      </c>
      <c r="W4" s="24" t="s">
        <v>42</v>
      </c>
      <c r="X4" s="24" t="s">
        <v>42</v>
      </c>
      <c r="Y4" s="24" t="s">
        <v>42</v>
      </c>
      <c r="Z4" s="24" t="s">
        <v>41</v>
      </c>
      <c r="AA4" s="24" t="s">
        <v>42</v>
      </c>
      <c r="AB4" s="30" t="s">
        <v>42</v>
      </c>
      <c r="AC4" s="29" t="s">
        <v>42</v>
      </c>
      <c r="AD4" s="24" t="s">
        <v>42</v>
      </c>
      <c r="AE4" s="24" t="s">
        <v>41</v>
      </c>
      <c r="AF4" s="37"/>
      <c r="AG4" s="6" t="s">
        <v>84</v>
      </c>
      <c r="AH4" s="11">
        <f>COUNTIF(B4:AF4,"=CA")</f>
        <v>0</v>
      </c>
      <c r="AI4" s="11">
        <f>COUNTIF(B4:AF4,"=CF")</f>
        <v>9</v>
      </c>
      <c r="AJ4" s="11">
        <f>COUNTIF(B4:AF4,"=RTT")</f>
        <v>0</v>
      </c>
      <c r="AK4" s="11">
        <f>COUNTIF(B4:AF4,"=CAS")</f>
        <v>0</v>
      </c>
      <c r="AL4" s="13">
        <f>COUNTIF(B4:AF4,"=CA.")</f>
        <v>0</v>
      </c>
      <c r="AM4" s="11">
        <f>COUNTIF($B4:$AF4,"=CF.")</f>
        <v>0</v>
      </c>
      <c r="AN4" s="11">
        <f>COUNTIF($B4:$AF4,"=RTT.")</f>
        <v>0</v>
      </c>
      <c r="AO4" s="11">
        <f>COUNTIF($B4:$AF4,"=CAS.")</f>
        <v>0</v>
      </c>
      <c r="AP4" s="11">
        <f>COUNTIF($B4:$AF4,"=R")</f>
        <v>2</v>
      </c>
      <c r="AQ4" s="11">
        <f>COUNTIF($B4:$AF4,"=RH")</f>
        <v>2</v>
      </c>
      <c r="AR4" s="11">
        <f>COUNTIF($B4:$AF4,"=RC")</f>
        <v>2</v>
      </c>
      <c r="AS4" s="11">
        <f>COUNTIF($B4:$AF4,"=RCF")</f>
        <v>0</v>
      </c>
      <c r="AT4" s="11">
        <f>COUNTIF($B4:$AF4,"=CE")</f>
        <v>0</v>
      </c>
      <c r="AU4" s="11">
        <f>COUNTIF($B4:$AF4,"=CET")</f>
        <v>0</v>
      </c>
      <c r="AV4" s="12"/>
      <c r="AW4" s="7">
        <f>COUNTIF($B4:$AF4,"=MI")+COUNTIF($B4:$AF4,"=MIr")</f>
        <v>0</v>
      </c>
      <c r="AX4" s="11">
        <f>COUNTIF($B4:$AF4,"=MIr")</f>
        <v>0</v>
      </c>
      <c r="AY4" s="11">
        <f>COUNTIF($B4:$AF4,"=DP")+COUNTIF($B4:$AF4,"=DPr")</f>
        <v>15</v>
      </c>
      <c r="AZ4" s="11">
        <f>COUNTIF($B4:$AF4,"=DPr")</f>
        <v>3</v>
      </c>
      <c r="BA4" s="11">
        <f>COUNTIF($B4:$AF4,"=MP")</f>
        <v>0</v>
      </c>
      <c r="BB4" s="11">
        <f>COUNTIF($B4:$AF4,"=SO")</f>
        <v>0</v>
      </c>
      <c r="BC4" s="11">
        <f>COUNTIF($B4:$AF4,"=SO-")</f>
        <v>0</v>
      </c>
      <c r="BD4" s="7">
        <f>COUNTIF($B4:$AF4,"=MAE")</f>
        <v>0</v>
      </c>
      <c r="BE4" s="11">
        <f>COUNTIF($B4:$AF4,"=LVh")</f>
        <v>0</v>
      </c>
      <c r="BF4" s="11">
        <f>COUNTIF($B4:$AF4,"=PRU")</f>
        <v>0</v>
      </c>
      <c r="BG4" s="11">
        <f>COUNTIF($B4:$AF4,"=JET")</f>
        <v>0</v>
      </c>
      <c r="BH4" s="11">
        <f>COUNTIF($B4:$AF4,"=Am")+COUNTIF($B4:$AF4,"=Mat")+COUNTIF($B4:$AF4,"=Nui")</f>
        <v>0</v>
      </c>
      <c r="BI4" s="7">
        <f>COUNTIF($B4:$AF4,"=Stag")</f>
        <v>0</v>
      </c>
      <c r="BJ4" s="12"/>
      <c r="BK4" s="11">
        <f>COUNTIF($B4:$AF4,"=CM")</f>
        <v>0</v>
      </c>
      <c r="BL4" s="7">
        <f>COUNTIF($B4:$AF4,"=DPm")</f>
        <v>0</v>
      </c>
      <c r="BM4" s="11">
        <f>COUNTIF($B4:$AF4,"=COB")</f>
        <v>0</v>
      </c>
      <c r="BN4" s="11">
        <f>COUNTIF($B4:$AF4,"=AEA")</f>
        <v>0</v>
      </c>
      <c r="BO4" s="11">
        <f>COUNTIF($B4:$AF4,"=ASA")</f>
        <v>0</v>
      </c>
      <c r="BP4" s="11">
        <f>COUNTIF($B4:$AF4,"=CS")</f>
        <v>0</v>
      </c>
      <c r="BQ4" s="9"/>
      <c r="BR4" s="10">
        <f>SUM(AH4,AI4,AJ4,AK4,AL4,AM4,AN4,AO4,AP4,AQ4,AR4,AS4,AT4,AU4,BN4)</f>
        <v>15</v>
      </c>
      <c r="BS4" s="8">
        <f>SUM(AW4,AY4,BA4,BB4,BC4,BE4,BF4,BH4,BO4,BP4,BI4,BD4,BG4)</f>
        <v>15</v>
      </c>
      <c r="BT4" s="8">
        <f>SUM(BK4,BL4,BM4)</f>
        <v>0</v>
      </c>
      <c r="BU4" s="9"/>
      <c r="BV4" s="8">
        <f>SUM(BR4,BS4,BT4,BU4)</f>
        <v>30</v>
      </c>
      <c r="BW4" s="9"/>
      <c r="BX4" s="46"/>
      <c r="BY4" s="47"/>
      <c r="BZ4" s="48"/>
      <c r="CA4" s="51"/>
      <c r="CB4" s="26"/>
      <c r="CC4" s="49"/>
      <c r="CD4" s="50"/>
      <c r="CE4" s="49"/>
      <c r="CF4" s="50"/>
      <c r="CG4" s="39"/>
      <c r="CH4" s="49"/>
      <c r="CI4" s="49"/>
    </row>
    <row r="5" spans="1:87" ht="18.600000000000001" customHeight="1">
      <c r="A5" s="6" t="s">
        <v>85</v>
      </c>
      <c r="B5" s="24" t="s">
        <v>41</v>
      </c>
      <c r="C5" s="24" t="s">
        <v>42</v>
      </c>
      <c r="D5" s="24" t="s">
        <v>42</v>
      </c>
      <c r="E5" s="24" t="s">
        <v>42</v>
      </c>
      <c r="F5" s="24" t="s">
        <v>42</v>
      </c>
      <c r="G5" s="30" t="s">
        <v>42</v>
      </c>
      <c r="H5" s="29" t="s">
        <v>42</v>
      </c>
      <c r="I5" s="24" t="s">
        <v>42</v>
      </c>
      <c r="J5" s="24" t="s">
        <v>42</v>
      </c>
      <c r="K5" s="24" t="s">
        <v>41</v>
      </c>
      <c r="L5" s="24" t="s">
        <v>42</v>
      </c>
      <c r="M5" s="24" t="s">
        <v>46</v>
      </c>
      <c r="N5" s="30" t="s">
        <v>48</v>
      </c>
      <c r="O5" s="29" t="s">
        <v>47</v>
      </c>
      <c r="P5" s="24" t="s">
        <v>54</v>
      </c>
      <c r="Q5" s="24" t="s">
        <v>52</v>
      </c>
      <c r="R5" s="24" t="s">
        <v>52</v>
      </c>
      <c r="S5" s="24" t="s">
        <v>52</v>
      </c>
      <c r="T5" s="24" t="s">
        <v>52</v>
      </c>
      <c r="U5" s="30" t="s">
        <v>48</v>
      </c>
      <c r="V5" s="29" t="s">
        <v>47</v>
      </c>
      <c r="W5" s="24" t="s">
        <v>42</v>
      </c>
      <c r="X5" s="24" t="s">
        <v>42</v>
      </c>
      <c r="Y5" s="24" t="s">
        <v>42</v>
      </c>
      <c r="Z5" s="24" t="s">
        <v>42</v>
      </c>
      <c r="AA5" s="24" t="s">
        <v>42</v>
      </c>
      <c r="AB5" s="30" t="s">
        <v>42</v>
      </c>
      <c r="AC5" s="29" t="s">
        <v>42</v>
      </c>
      <c r="AD5" s="24" t="s">
        <v>42</v>
      </c>
      <c r="AE5" s="24" t="s">
        <v>41</v>
      </c>
      <c r="AF5" s="37"/>
      <c r="AG5" s="6" t="s">
        <v>85</v>
      </c>
      <c r="AH5" s="11">
        <f>COUNTIF(B5:AF5,"=CA")</f>
        <v>0</v>
      </c>
      <c r="AI5" s="11">
        <f>COUNTIF(B5:AF5,"=CF")</f>
        <v>4</v>
      </c>
      <c r="AJ5" s="11">
        <f>COUNTIF(B5:AF5,"=RTT")</f>
        <v>1</v>
      </c>
      <c r="AK5" s="11">
        <f>COUNTIF(B5:AF5,"=CAS")</f>
        <v>0</v>
      </c>
      <c r="AL5" s="13">
        <f>COUNTIF(B5:AF5,"=CA.")</f>
        <v>0</v>
      </c>
      <c r="AM5" s="11">
        <f>COUNTIF($B5:$AF5,"=CF.")</f>
        <v>0</v>
      </c>
      <c r="AN5" s="11">
        <f>COUNTIF($B5:$AF5,"=RTT.")</f>
        <v>0</v>
      </c>
      <c r="AO5" s="11">
        <f>COUNTIF($B5:$AF5,"=CAS.")</f>
        <v>0</v>
      </c>
      <c r="AP5" s="11">
        <f>COUNTIF($B5:$AF5,"=R")</f>
        <v>2</v>
      </c>
      <c r="AQ5" s="11">
        <f>COUNTIF($B5:$AF5,"=RH")</f>
        <v>2</v>
      </c>
      <c r="AR5" s="11">
        <f>COUNTIF($B5:$AF5,"=RC")</f>
        <v>1</v>
      </c>
      <c r="AS5" s="11">
        <f>COUNTIF($B5:$AF5,"=RCF")</f>
        <v>0</v>
      </c>
      <c r="AT5" s="11">
        <f>COUNTIF($B5:$AF5,"=CE")</f>
        <v>0</v>
      </c>
      <c r="AU5" s="11">
        <f>COUNTIF($B5:$AF5,"=CET")</f>
        <v>0</v>
      </c>
      <c r="AV5" s="12"/>
      <c r="AW5" s="7">
        <f>COUNTIF($B5:$AF5,"=MI")+COUNTIF($B5:$AF5,"=MIr")</f>
        <v>0</v>
      </c>
      <c r="AX5" s="11">
        <f>COUNTIF($B5:$AF5,"=MIr")</f>
        <v>0</v>
      </c>
      <c r="AY5" s="11">
        <f>COUNTIF($B5:$AF5,"=DP")+COUNTIF($B5:$AF5,"=DPr")</f>
        <v>20</v>
      </c>
      <c r="AZ5" s="11">
        <f>COUNTIF($B5:$AF5,"=DPr")</f>
        <v>3</v>
      </c>
      <c r="BA5" s="11">
        <f>COUNTIF($B5:$AF5,"=MP")</f>
        <v>0</v>
      </c>
      <c r="BB5" s="11">
        <f>COUNTIF($B5:$AF5,"=SO")</f>
        <v>0</v>
      </c>
      <c r="BC5" s="11">
        <f>COUNTIF($B5:$AF5,"=SO-")</f>
        <v>0</v>
      </c>
      <c r="BD5" s="7">
        <f>COUNTIF($B5:$AF5,"=MAE")</f>
        <v>0</v>
      </c>
      <c r="BE5" s="11">
        <f>COUNTIF($B5:$AF5,"=LVh")</f>
        <v>0</v>
      </c>
      <c r="BF5" s="11">
        <f>COUNTIF($B5:$AF5,"=PRU")</f>
        <v>0</v>
      </c>
      <c r="BG5" s="11">
        <f>COUNTIF($B5:$AF5,"=JET")</f>
        <v>0</v>
      </c>
      <c r="BH5" s="11">
        <f>COUNTIF($B5:$AF5,"=Am")+COUNTIF($B5:$AF5,"=Mat")+COUNTIF($B5:$AF5,"=Nui")</f>
        <v>0</v>
      </c>
      <c r="BI5" s="7">
        <f>COUNTIF($B5:$AF5,"=Stag")</f>
        <v>0</v>
      </c>
      <c r="BJ5" s="12"/>
      <c r="BK5" s="11">
        <f>COUNTIF($B5:$AF5,"=CM")</f>
        <v>0</v>
      </c>
      <c r="BL5" s="7">
        <f>COUNTIF($B5:$AF5,"=DPm")</f>
        <v>0</v>
      </c>
      <c r="BM5" s="11">
        <f>COUNTIF($B5:$AF5,"=COB")</f>
        <v>0</v>
      </c>
      <c r="BN5" s="11">
        <f>COUNTIF($B5:$AF5,"=AEA")</f>
        <v>0</v>
      </c>
      <c r="BO5" s="11">
        <f>COUNTIF($B5:$AF5,"=ASA")</f>
        <v>0</v>
      </c>
      <c r="BP5" s="11">
        <f>COUNTIF($B5:$AF5,"=CS")</f>
        <v>0</v>
      </c>
      <c r="BQ5" s="9"/>
      <c r="BR5" s="10">
        <f>SUM(AH5,AI5,AJ5,AK5,AL5,AM5,AN5,AO5,AP5,AQ5,AR5,AS5,AT5,AU5,BN5)</f>
        <v>10</v>
      </c>
      <c r="BS5" s="8">
        <f>SUM(AW5,AY5,BA5,BB5,BC5,BE5,BF5,BH5,BO5,BP5,BI5,BD5,BG5)</f>
        <v>20</v>
      </c>
      <c r="BT5" s="8">
        <f>SUM(BK5,BL5,BM5)</f>
        <v>0</v>
      </c>
      <c r="BU5" s="9"/>
      <c r="BV5" s="8">
        <f>SUM(BR5,BS5,BT5,BU5)</f>
        <v>30</v>
      </c>
      <c r="BW5" s="9"/>
      <c r="BX5" s="46"/>
      <c r="BY5" s="47"/>
      <c r="BZ5" s="48"/>
      <c r="CA5" s="26"/>
      <c r="CB5" s="26"/>
      <c r="CC5" s="49"/>
      <c r="CD5" s="50"/>
      <c r="CE5" s="49"/>
      <c r="CF5" s="50"/>
      <c r="CG5" s="39"/>
      <c r="CH5" s="49"/>
      <c r="CI5" s="49"/>
    </row>
    <row r="6" spans="1:87" ht="18.600000000000001" customHeight="1">
      <c r="A6" s="6" t="s">
        <v>74</v>
      </c>
      <c r="B6" s="24" t="s">
        <v>41</v>
      </c>
      <c r="C6" s="24" t="s">
        <v>42</v>
      </c>
      <c r="D6" s="24" t="s">
        <v>42</v>
      </c>
      <c r="E6" s="24" t="s">
        <v>42</v>
      </c>
      <c r="F6" s="24" t="s">
        <v>42</v>
      </c>
      <c r="G6" s="30" t="s">
        <v>42</v>
      </c>
      <c r="H6" s="29" t="s">
        <v>42</v>
      </c>
      <c r="I6" s="24" t="s">
        <v>42</v>
      </c>
      <c r="J6" s="24" t="s">
        <v>42</v>
      </c>
      <c r="K6" s="24" t="s">
        <v>41</v>
      </c>
      <c r="L6" s="24" t="s">
        <v>42</v>
      </c>
      <c r="M6" s="24" t="s">
        <v>46</v>
      </c>
      <c r="N6" s="30" t="s">
        <v>48</v>
      </c>
      <c r="O6" s="29" t="s">
        <v>47</v>
      </c>
      <c r="P6" s="24" t="s">
        <v>46</v>
      </c>
      <c r="Q6" s="24" t="s">
        <v>46</v>
      </c>
      <c r="R6" s="24" t="s">
        <v>46</v>
      </c>
      <c r="S6" s="24" t="s">
        <v>46</v>
      </c>
      <c r="T6" s="24" t="s">
        <v>46</v>
      </c>
      <c r="U6" s="30" t="s">
        <v>48</v>
      </c>
      <c r="V6" s="29" t="s">
        <v>47</v>
      </c>
      <c r="W6" s="24" t="s">
        <v>42</v>
      </c>
      <c r="X6" s="24" t="s">
        <v>42</v>
      </c>
      <c r="Y6" s="24" t="s">
        <v>42</v>
      </c>
      <c r="Z6" s="24" t="s">
        <v>42</v>
      </c>
      <c r="AA6" s="24" t="s">
        <v>42</v>
      </c>
      <c r="AB6" s="30" t="s">
        <v>42</v>
      </c>
      <c r="AC6" s="29" t="s">
        <v>42</v>
      </c>
      <c r="AD6" s="24" t="s">
        <v>42</v>
      </c>
      <c r="AE6" s="24" t="s">
        <v>41</v>
      </c>
      <c r="AF6" s="37"/>
      <c r="AG6" s="6" t="s">
        <v>74</v>
      </c>
      <c r="AH6" s="11">
        <f>COUNTIF(B6:AF6,"=CA")</f>
        <v>0</v>
      </c>
      <c r="AI6" s="11">
        <f>COUNTIF(B6:AF6,"=CF")</f>
        <v>0</v>
      </c>
      <c r="AJ6" s="11">
        <f>COUNTIF(B6:AF6,"=RTT")</f>
        <v>0</v>
      </c>
      <c r="AK6" s="11">
        <f>COUNTIF(B6:AF6,"=CAS")</f>
        <v>0</v>
      </c>
      <c r="AL6" s="13">
        <f>COUNTIF(B6:AF6,"=CA.")</f>
        <v>0</v>
      </c>
      <c r="AM6" s="11">
        <f>COUNTIF($B6:$AF6,"=CF.")</f>
        <v>0</v>
      </c>
      <c r="AN6" s="11">
        <f>COUNTIF($B6:$AF6,"=RTT.")</f>
        <v>0</v>
      </c>
      <c r="AO6" s="11">
        <f>COUNTIF($B6:$AF6,"=CAS.")</f>
        <v>0</v>
      </c>
      <c r="AP6" s="11">
        <f>COUNTIF($B6:$AF6,"=R")</f>
        <v>2</v>
      </c>
      <c r="AQ6" s="11">
        <f>COUNTIF($B6:$AF6,"=RH")</f>
        <v>2</v>
      </c>
      <c r="AR6" s="11">
        <f>COUNTIF($B6:$AF6,"=RC")</f>
        <v>6</v>
      </c>
      <c r="AS6" s="11">
        <f>COUNTIF($B6:$AF6,"=RCF")</f>
        <v>0</v>
      </c>
      <c r="AT6" s="11">
        <f>COUNTIF($B6:$AF6,"=CE")</f>
        <v>0</v>
      </c>
      <c r="AU6" s="11">
        <f>COUNTIF($B6:$AF6,"=CET")</f>
        <v>0</v>
      </c>
      <c r="AV6" s="12"/>
      <c r="AW6" s="7">
        <f>COUNTIF($B6:$AF6,"=MI")+COUNTIF($B6:$AF6,"=MIr")</f>
        <v>0</v>
      </c>
      <c r="AX6" s="11">
        <f>COUNTIF($B6:$AF6,"=MIr")</f>
        <v>0</v>
      </c>
      <c r="AY6" s="11">
        <f>COUNTIF($B6:$AF6,"=DP")+COUNTIF($B6:$AF6,"=DPr")</f>
        <v>20</v>
      </c>
      <c r="AZ6" s="11">
        <f>COUNTIF($B6:$AF6,"=DPr")</f>
        <v>3</v>
      </c>
      <c r="BA6" s="11">
        <f>COUNTIF($B6:$AF6,"=MP")</f>
        <v>0</v>
      </c>
      <c r="BB6" s="11">
        <f>COUNTIF($B6:$AF6,"=SO")</f>
        <v>0</v>
      </c>
      <c r="BC6" s="11">
        <f>COUNTIF($B6:$AF6,"=SO-")</f>
        <v>0</v>
      </c>
      <c r="BD6" s="7">
        <f>COUNTIF($B6:$AF6,"=MAE")</f>
        <v>0</v>
      </c>
      <c r="BE6" s="11">
        <f>COUNTIF($B6:$AF6,"=LVh")</f>
        <v>0</v>
      </c>
      <c r="BF6" s="11">
        <f>COUNTIF($B6:$AF6,"=PRU")</f>
        <v>0</v>
      </c>
      <c r="BG6" s="11">
        <f>COUNTIF($B6:$AF6,"=JET")</f>
        <v>0</v>
      </c>
      <c r="BH6" s="11">
        <f>COUNTIF($B6:$AF6,"=Am")+COUNTIF($B6:$AF6,"=Mat")+COUNTIF($B6:$AF6,"=Nui")</f>
        <v>0</v>
      </c>
      <c r="BI6" s="7">
        <f>COUNTIF($B6:$AF6,"=Stag")</f>
        <v>0</v>
      </c>
      <c r="BJ6" s="12"/>
      <c r="BK6" s="11">
        <f>COUNTIF($B6:$AF6,"=CM")</f>
        <v>0</v>
      </c>
      <c r="BL6" s="7">
        <f>COUNTIF($B6:$AF6,"=DPm")</f>
        <v>0</v>
      </c>
      <c r="BM6" s="11">
        <f>COUNTIF($B6:$AF6,"=COB")</f>
        <v>0</v>
      </c>
      <c r="BN6" s="11">
        <f>COUNTIF($B6:$AF6,"=AEA")</f>
        <v>0</v>
      </c>
      <c r="BO6" s="11">
        <f>COUNTIF($B6:$AF6,"=ASA")</f>
        <v>0</v>
      </c>
      <c r="BP6" s="11">
        <f>COUNTIF($B6:$AF6,"=CS")</f>
        <v>0</v>
      </c>
      <c r="BQ6" s="9"/>
      <c r="BR6" s="10">
        <f>SUM(AH6,AI6,AJ6,AK6,AL6,AM6,AN6,AO6,AP6,AQ6,AR6,AS6,AT6,AU6,BN6)</f>
        <v>10</v>
      </c>
      <c r="BS6" s="8">
        <f>SUM(AW6,AY6,BA6,BB6,BC6,BE6,BF6,BH6,BO6,BP6,BI6,BD6,BG6)</f>
        <v>20</v>
      </c>
      <c r="BT6" s="8">
        <f>SUM(BK6,BL6,BM6)</f>
        <v>0</v>
      </c>
      <c r="BU6" s="9"/>
      <c r="BV6" s="8">
        <f>SUM(BR6,BS6,BT6,BU6)</f>
        <v>30</v>
      </c>
      <c r="BW6" s="9"/>
      <c r="BX6" s="46"/>
      <c r="BY6" s="47"/>
      <c r="BZ6" s="48"/>
      <c r="CA6" s="26"/>
      <c r="CB6" s="26"/>
      <c r="CC6" s="49"/>
      <c r="CD6" s="50"/>
      <c r="CE6" s="49"/>
      <c r="CF6" s="50"/>
      <c r="CG6" s="39"/>
      <c r="CH6" s="49"/>
      <c r="CI6" s="49"/>
    </row>
    <row r="7" spans="1:87" ht="18.600000000000001" customHeight="1">
      <c r="A7" s="6" t="s">
        <v>86</v>
      </c>
      <c r="B7" s="24" t="s">
        <v>54</v>
      </c>
      <c r="C7" s="24" t="s">
        <v>54</v>
      </c>
      <c r="D7" s="24" t="s">
        <v>46</v>
      </c>
      <c r="E7" s="24" t="s">
        <v>46</v>
      </c>
      <c r="F7" s="24" t="s">
        <v>42</v>
      </c>
      <c r="G7" s="30" t="s">
        <v>42</v>
      </c>
      <c r="H7" s="29" t="s">
        <v>42</v>
      </c>
      <c r="I7" s="24" t="s">
        <v>42</v>
      </c>
      <c r="J7" s="24" t="s">
        <v>42</v>
      </c>
      <c r="K7" s="24" t="s">
        <v>41</v>
      </c>
      <c r="L7" s="24" t="s">
        <v>42</v>
      </c>
      <c r="M7" s="24" t="s">
        <v>38</v>
      </c>
      <c r="N7" s="30" t="s">
        <v>48</v>
      </c>
      <c r="O7" s="29" t="s">
        <v>47</v>
      </c>
      <c r="P7" s="24" t="s">
        <v>46</v>
      </c>
      <c r="Q7" s="24" t="s">
        <v>39</v>
      </c>
      <c r="R7" s="24" t="s">
        <v>52</v>
      </c>
      <c r="S7" s="24" t="s">
        <v>39</v>
      </c>
      <c r="T7" s="24" t="s">
        <v>52</v>
      </c>
      <c r="U7" s="30" t="s">
        <v>48</v>
      </c>
      <c r="V7" s="29" t="s">
        <v>47</v>
      </c>
      <c r="W7" s="24" t="s">
        <v>42</v>
      </c>
      <c r="X7" s="24" t="s">
        <v>42</v>
      </c>
      <c r="Y7" s="24" t="s">
        <v>42</v>
      </c>
      <c r="Z7" s="24" t="s">
        <v>42</v>
      </c>
      <c r="AA7" s="24" t="s">
        <v>42</v>
      </c>
      <c r="AB7" s="30" t="s">
        <v>42</v>
      </c>
      <c r="AC7" s="29" t="s">
        <v>42</v>
      </c>
      <c r="AD7" s="24" t="s">
        <v>42</v>
      </c>
      <c r="AE7" s="24" t="s">
        <v>41</v>
      </c>
      <c r="AF7" s="37"/>
      <c r="AG7" s="6" t="s">
        <v>86</v>
      </c>
      <c r="AH7" s="11">
        <f>COUNTIF(B7:AF7,"=CA")</f>
        <v>0</v>
      </c>
      <c r="AI7" s="11">
        <f>COUNTIF(B7:AF7,"=CF")</f>
        <v>2</v>
      </c>
      <c r="AJ7" s="11">
        <f>COUNTIF(B7:AF7,"=RTT")</f>
        <v>2</v>
      </c>
      <c r="AK7" s="11">
        <f>COUNTIF(B7:AF7,"=CAS")</f>
        <v>0</v>
      </c>
      <c r="AL7" s="13">
        <f>COUNTIF(B7:AF7,"=CA.")</f>
        <v>0</v>
      </c>
      <c r="AM7" s="11">
        <f>COUNTIF($B7:$AF7,"=CF.")</f>
        <v>0</v>
      </c>
      <c r="AN7" s="11">
        <f>COUNTIF($B7:$AF7,"=RTT.")</f>
        <v>0</v>
      </c>
      <c r="AO7" s="11">
        <f>COUNTIF($B7:$AF7,"=CAS.")</f>
        <v>0</v>
      </c>
      <c r="AP7" s="11">
        <f>COUNTIF($B7:$AF7,"=R")</f>
        <v>2</v>
      </c>
      <c r="AQ7" s="11">
        <f>COUNTIF($B7:$AF7,"=RH")</f>
        <v>2</v>
      </c>
      <c r="AR7" s="11">
        <f>COUNTIF($B7:$AF7,"=RC")</f>
        <v>3</v>
      </c>
      <c r="AS7" s="11">
        <f>COUNTIF($B7:$AF7,"=RCF")</f>
        <v>0</v>
      </c>
      <c r="AT7" s="11">
        <f>COUNTIF($B7:$AF7,"=CE")</f>
        <v>0</v>
      </c>
      <c r="AU7" s="11">
        <f>COUNTIF($B7:$AF7,"=CET")</f>
        <v>0</v>
      </c>
      <c r="AV7" s="12"/>
      <c r="AW7" s="7">
        <f>COUNTIF($B7:$AF7,"=MI")+COUNTIF($B7:$AF7,"=MIr")</f>
        <v>0</v>
      </c>
      <c r="AX7" s="11">
        <f>COUNTIF($B7:$AF7,"=MIr")</f>
        <v>0</v>
      </c>
      <c r="AY7" s="11">
        <f>COUNTIF($B7:$AF7,"=DP")+COUNTIF($B7:$AF7,"=DPr")</f>
        <v>16</v>
      </c>
      <c r="AZ7" s="11">
        <f>COUNTIF($B7:$AF7,"=DPr")</f>
        <v>2</v>
      </c>
      <c r="BA7" s="11">
        <f>COUNTIF($B7:$AF7,"=MP")</f>
        <v>0</v>
      </c>
      <c r="BB7" s="11">
        <f>COUNTIF($B7:$AF7,"=SO")</f>
        <v>2</v>
      </c>
      <c r="BC7" s="11">
        <f>COUNTIF($B7:$AF7,"=SO-")</f>
        <v>1</v>
      </c>
      <c r="BD7" s="7">
        <f>COUNTIF($B7:$AF7,"=MAE")</f>
        <v>0</v>
      </c>
      <c r="BE7" s="11">
        <f>COUNTIF($B7:$AF7,"=LVh")</f>
        <v>0</v>
      </c>
      <c r="BF7" s="11">
        <f>COUNTIF($B7:$AF7,"=PRU")</f>
        <v>0</v>
      </c>
      <c r="BG7" s="11">
        <f>COUNTIF($B7:$AF7,"=JET")</f>
        <v>0</v>
      </c>
      <c r="BH7" s="11">
        <f>COUNTIF($B7:$AF7,"=Am")+COUNTIF($B7:$AF7,"=Mat")+COUNTIF($B7:$AF7,"=Nui")</f>
        <v>0</v>
      </c>
      <c r="BI7" s="7">
        <f>COUNTIF($B7:$AF7,"=Stag")</f>
        <v>0</v>
      </c>
      <c r="BJ7" s="12"/>
      <c r="BK7" s="11">
        <f>COUNTIF($B7:$AF7,"=CM")</f>
        <v>0</v>
      </c>
      <c r="BL7" s="7">
        <f>COUNTIF($B7:$AF7,"=DPm")</f>
        <v>0</v>
      </c>
      <c r="BM7" s="11">
        <f>COUNTIF($B7:$AF7,"=COB")</f>
        <v>0</v>
      </c>
      <c r="BN7" s="11">
        <f>COUNTIF($B7:$AF7,"=AEA")</f>
        <v>0</v>
      </c>
      <c r="BO7" s="11">
        <f>COUNTIF($B7:$AF7,"=ASA")</f>
        <v>0</v>
      </c>
      <c r="BP7" s="11">
        <f>COUNTIF($B7:$AF7,"=CS")</f>
        <v>0</v>
      </c>
      <c r="BQ7" s="9"/>
      <c r="BR7" s="10">
        <f>SUM(AH7,AI7,AJ7,AK7,AL7,AM7,AN7,AO7,AP7,AQ7,AR7,AS7,AT7,AU7,BN7)</f>
        <v>11</v>
      </c>
      <c r="BS7" s="8">
        <f>SUM(AW7,AY7,BA7,BB7,BC7,BE7,BF7,BH7,BO7,BP7,BI7,BD7,BG7)</f>
        <v>19</v>
      </c>
      <c r="BT7" s="8">
        <f>SUM(BK7,BL7,BM7)</f>
        <v>0</v>
      </c>
      <c r="BU7" s="9"/>
      <c r="BV7" s="8">
        <f>SUM(BR7,BS7,BT7,BU7)</f>
        <v>30</v>
      </c>
      <c r="BW7" s="9"/>
      <c r="BX7" s="46"/>
      <c r="BY7" s="47"/>
      <c r="BZ7" s="48"/>
      <c r="CA7" s="26"/>
      <c r="CB7" s="26"/>
      <c r="CC7" s="49"/>
      <c r="CD7" s="50"/>
      <c r="CE7" s="49"/>
      <c r="CF7" s="50"/>
      <c r="CG7" s="39"/>
      <c r="CH7" s="49"/>
      <c r="CI7" s="49"/>
    </row>
    <row r="8" spans="1:87" ht="18.600000000000001" customHeight="1">
      <c r="A8" s="59" t="s">
        <v>80</v>
      </c>
      <c r="B8" s="24" t="s">
        <v>72</v>
      </c>
      <c r="C8" s="24" t="s">
        <v>70</v>
      </c>
      <c r="D8" s="24" t="s">
        <v>69</v>
      </c>
      <c r="E8" s="30" t="s">
        <v>75</v>
      </c>
      <c r="F8" s="29" t="s">
        <v>74</v>
      </c>
      <c r="G8" s="24" t="s">
        <v>73</v>
      </c>
      <c r="H8" s="24" t="s">
        <v>72</v>
      </c>
      <c r="I8" s="24" t="s">
        <v>72</v>
      </c>
      <c r="J8" s="24" t="s">
        <v>70</v>
      </c>
      <c r="K8" s="24" t="s">
        <v>69</v>
      </c>
      <c r="L8" s="30" t="s">
        <v>75</v>
      </c>
      <c r="M8" s="29" t="s">
        <v>74</v>
      </c>
      <c r="N8" s="24" t="s">
        <v>73</v>
      </c>
      <c r="O8" s="24" t="s">
        <v>72</v>
      </c>
      <c r="P8" s="24" t="s">
        <v>72</v>
      </c>
      <c r="Q8" s="24" t="s">
        <v>70</v>
      </c>
      <c r="R8" s="24" t="s">
        <v>69</v>
      </c>
      <c r="S8" s="30" t="s">
        <v>75</v>
      </c>
      <c r="T8" s="29" t="s">
        <v>74</v>
      </c>
      <c r="U8" s="24" t="s">
        <v>73</v>
      </c>
      <c r="V8" s="24" t="s">
        <v>72</v>
      </c>
      <c r="W8" s="24" t="s">
        <v>72</v>
      </c>
      <c r="X8" s="24" t="s">
        <v>70</v>
      </c>
      <c r="Y8" s="24" t="s">
        <v>69</v>
      </c>
      <c r="Z8" s="30" t="s">
        <v>75</v>
      </c>
      <c r="AA8" s="29" t="s">
        <v>74</v>
      </c>
      <c r="AB8" s="24" t="s">
        <v>73</v>
      </c>
      <c r="AC8" s="24" t="s">
        <v>72</v>
      </c>
      <c r="AD8" s="24" t="s">
        <v>72</v>
      </c>
      <c r="AE8" s="24" t="s">
        <v>70</v>
      </c>
      <c r="AF8" s="24" t="s">
        <v>69</v>
      </c>
      <c r="AH8" s="61" t="s">
        <v>68</v>
      </c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9"/>
      <c r="AW8" s="63" t="s">
        <v>65</v>
      </c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5"/>
      <c r="BJ8" s="9"/>
      <c r="BK8" s="61" t="s">
        <v>67</v>
      </c>
      <c r="BL8" s="61"/>
      <c r="BM8" s="61"/>
      <c r="BN8" s="61"/>
      <c r="BO8" s="61"/>
      <c r="BP8" s="61"/>
      <c r="BQ8" s="9"/>
      <c r="BR8" s="66" t="s">
        <v>66</v>
      </c>
      <c r="BS8" s="68" t="s">
        <v>65</v>
      </c>
      <c r="BT8" s="70" t="s">
        <v>64</v>
      </c>
      <c r="BU8" s="9"/>
      <c r="BV8" s="72" t="s">
        <v>63</v>
      </c>
      <c r="BW8" s="9"/>
      <c r="BX8" s="36"/>
      <c r="BY8" s="36"/>
      <c r="BZ8" s="36"/>
      <c r="CA8" s="26"/>
      <c r="CB8" s="28"/>
      <c r="CC8" s="38"/>
      <c r="CD8" s="28"/>
      <c r="CE8" s="28"/>
      <c r="CF8" s="39"/>
      <c r="CG8" s="39"/>
      <c r="CH8" s="40"/>
      <c r="CI8" s="41"/>
    </row>
    <row r="9" spans="1:87" ht="18.600000000000001" customHeight="1">
      <c r="A9" s="60"/>
      <c r="B9" s="24">
        <v>1</v>
      </c>
      <c r="C9" s="24">
        <v>2</v>
      </c>
      <c r="D9" s="24">
        <v>3</v>
      </c>
      <c r="E9" s="30">
        <v>4</v>
      </c>
      <c r="F9" s="29">
        <v>5</v>
      </c>
      <c r="G9" s="24">
        <v>6</v>
      </c>
      <c r="H9" s="24">
        <v>7</v>
      </c>
      <c r="I9" s="24">
        <v>8</v>
      </c>
      <c r="J9" s="24">
        <v>9</v>
      </c>
      <c r="K9" s="24">
        <v>10</v>
      </c>
      <c r="L9" s="30">
        <v>11</v>
      </c>
      <c r="M9" s="29">
        <v>12</v>
      </c>
      <c r="N9" s="24">
        <v>13</v>
      </c>
      <c r="O9" s="24">
        <v>14</v>
      </c>
      <c r="P9" s="24">
        <v>15</v>
      </c>
      <c r="Q9" s="24">
        <v>16</v>
      </c>
      <c r="R9" s="24">
        <v>17</v>
      </c>
      <c r="S9" s="30">
        <v>18</v>
      </c>
      <c r="T9" s="29">
        <v>19</v>
      </c>
      <c r="U9" s="24">
        <v>20</v>
      </c>
      <c r="V9" s="24">
        <v>21</v>
      </c>
      <c r="W9" s="24">
        <v>22</v>
      </c>
      <c r="X9" s="24">
        <v>23</v>
      </c>
      <c r="Y9" s="24">
        <v>24</v>
      </c>
      <c r="Z9" s="30">
        <v>25</v>
      </c>
      <c r="AA9" s="29">
        <v>26</v>
      </c>
      <c r="AB9" s="24">
        <v>27</v>
      </c>
      <c r="AC9" s="24">
        <v>28</v>
      </c>
      <c r="AD9" s="24">
        <v>29</v>
      </c>
      <c r="AE9" s="24">
        <v>30</v>
      </c>
      <c r="AF9" s="24">
        <v>31</v>
      </c>
      <c r="AG9" s="21" t="s">
        <v>79</v>
      </c>
      <c r="AH9" s="35" t="s">
        <v>56</v>
      </c>
      <c r="AI9" s="32" t="s">
        <v>52</v>
      </c>
      <c r="AJ9" s="35" t="s">
        <v>54</v>
      </c>
      <c r="AK9" s="32" t="s">
        <v>50</v>
      </c>
      <c r="AL9" s="35" t="s">
        <v>55</v>
      </c>
      <c r="AM9" s="32" t="s">
        <v>51</v>
      </c>
      <c r="AN9" s="32" t="s">
        <v>53</v>
      </c>
      <c r="AO9" s="32" t="s">
        <v>49</v>
      </c>
      <c r="AP9" s="32" t="s">
        <v>48</v>
      </c>
      <c r="AQ9" s="32" t="s">
        <v>47</v>
      </c>
      <c r="AR9" s="32" t="s">
        <v>46</v>
      </c>
      <c r="AS9" s="32" t="s">
        <v>61</v>
      </c>
      <c r="AT9" s="32" t="s">
        <v>45</v>
      </c>
      <c r="AU9" s="32" t="s">
        <v>44</v>
      </c>
      <c r="AV9" s="33"/>
      <c r="AW9" s="34" t="s">
        <v>43</v>
      </c>
      <c r="AX9" s="34" t="s">
        <v>60</v>
      </c>
      <c r="AY9" s="34" t="s">
        <v>42</v>
      </c>
      <c r="AZ9" s="34" t="s">
        <v>41</v>
      </c>
      <c r="BA9" s="34" t="s">
        <v>40</v>
      </c>
      <c r="BB9" s="34" t="s">
        <v>39</v>
      </c>
      <c r="BC9" s="34" t="s">
        <v>38</v>
      </c>
      <c r="BD9" s="34" t="s">
        <v>59</v>
      </c>
      <c r="BE9" s="34" t="s">
        <v>37</v>
      </c>
      <c r="BF9" s="34" t="s">
        <v>36</v>
      </c>
      <c r="BG9" s="34" t="s">
        <v>58</v>
      </c>
      <c r="BH9" s="34" t="s">
        <v>57</v>
      </c>
      <c r="BI9" s="32" t="s">
        <v>27</v>
      </c>
      <c r="BJ9" s="33"/>
      <c r="BK9" s="32" t="s">
        <v>35</v>
      </c>
      <c r="BL9" s="32" t="s">
        <v>25</v>
      </c>
      <c r="BM9" s="32" t="s">
        <v>34</v>
      </c>
      <c r="BN9" s="32" t="s">
        <v>33</v>
      </c>
      <c r="BO9" s="32" t="s">
        <v>32</v>
      </c>
      <c r="BP9" s="32" t="s">
        <v>29</v>
      </c>
      <c r="BQ9" s="9"/>
      <c r="BR9" s="67"/>
      <c r="BS9" s="69"/>
      <c r="BT9" s="71"/>
      <c r="BU9" s="9"/>
      <c r="BV9" s="73"/>
      <c r="BW9" s="9"/>
      <c r="BX9" s="42"/>
      <c r="BY9" s="36"/>
      <c r="BZ9" s="36"/>
      <c r="CA9" s="26"/>
      <c r="CB9" s="39"/>
      <c r="CC9" s="43"/>
      <c r="CD9" s="43"/>
      <c r="CE9" s="43"/>
      <c r="CF9" s="43"/>
      <c r="CG9" s="39"/>
      <c r="CH9" s="44"/>
      <c r="CI9" s="45"/>
    </row>
    <row r="10" spans="1:87" ht="18.600000000000001" customHeight="1">
      <c r="A10" s="6" t="s">
        <v>83</v>
      </c>
      <c r="B10" s="24"/>
      <c r="C10" s="24"/>
      <c r="D10" s="24"/>
      <c r="E10" s="30"/>
      <c r="F10" s="29"/>
      <c r="G10" s="24"/>
      <c r="H10" s="24"/>
      <c r="I10" s="24"/>
      <c r="J10" s="24"/>
      <c r="K10" s="24"/>
      <c r="L10" s="30"/>
      <c r="M10" s="29"/>
      <c r="N10" s="24"/>
      <c r="O10" s="24"/>
      <c r="P10" s="24"/>
      <c r="Q10" s="24"/>
      <c r="R10" s="24"/>
      <c r="S10" s="30" t="s">
        <v>55</v>
      </c>
      <c r="T10" s="29" t="s">
        <v>55</v>
      </c>
      <c r="U10" s="24" t="s">
        <v>56</v>
      </c>
      <c r="V10" s="24" t="s">
        <v>56</v>
      </c>
      <c r="W10" s="24" t="s">
        <v>56</v>
      </c>
      <c r="X10" s="24" t="s">
        <v>56</v>
      </c>
      <c r="Y10" s="24" t="s">
        <v>56</v>
      </c>
      <c r="Z10" s="30" t="s">
        <v>53</v>
      </c>
      <c r="AA10" s="29" t="s">
        <v>53</v>
      </c>
      <c r="AB10" s="24" t="s">
        <v>54</v>
      </c>
      <c r="AC10" s="24" t="s">
        <v>54</v>
      </c>
      <c r="AD10" s="24" t="s">
        <v>54</v>
      </c>
      <c r="AE10" s="24" t="s">
        <v>54</v>
      </c>
      <c r="AF10" s="24" t="s">
        <v>54</v>
      </c>
      <c r="AG10" s="6" t="s">
        <v>83</v>
      </c>
      <c r="AH10" s="7">
        <f>COUNTIF(B10:AF10,"=CA")</f>
        <v>5</v>
      </c>
      <c r="AI10" s="7">
        <f>COUNTIF(B10:AF10,"=CF")</f>
        <v>0</v>
      </c>
      <c r="AJ10" s="7">
        <f>COUNTIF(B10:AF10,"=RTT")</f>
        <v>5</v>
      </c>
      <c r="AK10" s="7">
        <f>COUNTIF(B10:AF10,"=CAS")</f>
        <v>0</v>
      </c>
      <c r="AL10" s="31">
        <f>COUNTIF(B10:AF10,"=CA.")</f>
        <v>2</v>
      </c>
      <c r="AM10" s="7">
        <f>COUNTIF($B10:$AF10,"=CF.")</f>
        <v>0</v>
      </c>
      <c r="AN10" s="7">
        <f>COUNTIF($B10:$AF10,"=RTT.")</f>
        <v>2</v>
      </c>
      <c r="AO10" s="7">
        <f>COUNTIF($B10:$AF10,"=CAS.")</f>
        <v>0</v>
      </c>
      <c r="AP10" s="7">
        <f>COUNTIF($B10:$AF10,"=R")</f>
        <v>0</v>
      </c>
      <c r="AQ10" s="7">
        <f>COUNTIF($B10:$AF10,"=RH")</f>
        <v>0</v>
      </c>
      <c r="AR10" s="7">
        <f>COUNTIF($B10:$AF10,"=RC")</f>
        <v>0</v>
      </c>
      <c r="AS10" s="7">
        <f>COUNTIF($B10:$AF10,"=RCF")</f>
        <v>0</v>
      </c>
      <c r="AT10" s="7">
        <f>COUNTIF($B10:$AF10,"=CE")</f>
        <v>0</v>
      </c>
      <c r="AU10" s="7">
        <f>COUNTIF($B10:$AF10,"=CET")</f>
        <v>0</v>
      </c>
      <c r="AV10" s="12"/>
      <c r="AW10" s="7">
        <f>COUNTIF($B10:$AF10,"=MI")+COUNTIF($B10:$AF10,"=MIr")</f>
        <v>0</v>
      </c>
      <c r="AX10" s="11">
        <f>COUNTIF($B10:$AF10,"=MIr")</f>
        <v>0</v>
      </c>
      <c r="AY10" s="11">
        <f>COUNTIF($B10:$AF10,"=DP")+COUNTIF($B10:$AF10,"=DPr")</f>
        <v>0</v>
      </c>
      <c r="AZ10" s="11">
        <f>COUNTIF($B10:$AF10,"=DPr")</f>
        <v>0</v>
      </c>
      <c r="BA10" s="11">
        <f>COUNTIF($B10:$AF10,"=MP")</f>
        <v>0</v>
      </c>
      <c r="BB10" s="11">
        <f>COUNTIF($B10:$AF10,"=SO")</f>
        <v>0</v>
      </c>
      <c r="BC10" s="11">
        <f>COUNTIF($B10:$AF10,"=SO-")</f>
        <v>0</v>
      </c>
      <c r="BD10" s="7">
        <f>COUNTIF($B10:$AF10,"=MAE")</f>
        <v>0</v>
      </c>
      <c r="BE10" s="11">
        <f>COUNTIF($B10:$AF10,"=LVh")</f>
        <v>0</v>
      </c>
      <c r="BF10" s="11">
        <f>COUNTIF($B10:$AF10,"=PRU")</f>
        <v>0</v>
      </c>
      <c r="BG10" s="11">
        <f>COUNTIF($B10:$AF10,"=JET")</f>
        <v>0</v>
      </c>
      <c r="BH10" s="11">
        <f>COUNTIF($B10:$AF10,"=Am")+COUNTIF($B10:$AF10,"=Mat")+COUNTIF($B10:$AF10,"=Nui")</f>
        <v>0</v>
      </c>
      <c r="BI10" s="7">
        <f>COUNTIF($B10:$AF10,"=Stag")</f>
        <v>0</v>
      </c>
      <c r="BJ10" s="12"/>
      <c r="BK10" s="11">
        <f>COUNTIF($B10:$AF10,"=CM")</f>
        <v>0</v>
      </c>
      <c r="BL10" s="7">
        <f>COUNTIF($B10:$AF10,"=DPm")</f>
        <v>0</v>
      </c>
      <c r="BM10" s="11">
        <f>COUNTIF($B10:$AF10,"=COB")</f>
        <v>0</v>
      </c>
      <c r="BN10" s="11">
        <f>COUNTIF($B10:$AF10,"=AEA")</f>
        <v>0</v>
      </c>
      <c r="BO10" s="11">
        <f>COUNTIF($B10:$AF10,"=ASA")</f>
        <v>0</v>
      </c>
      <c r="BP10" s="11">
        <f>COUNTIF($B10:$AF10,"=CS")</f>
        <v>0</v>
      </c>
      <c r="BQ10" s="9"/>
      <c r="BR10" s="10">
        <f>SUM(AH10,AI10,AJ10,AK10,AL10,AM10,AN10,AO10,AP10,AQ10,AR10,AS10,AT10,AU10,BN10)</f>
        <v>14</v>
      </c>
      <c r="BS10" s="8">
        <f>SUM(AW10,AY10,BA10,BB10,BC10,BE10,BF10,BH10,BO10,BP10,BI10,BD10,BG10)</f>
        <v>0</v>
      </c>
      <c r="BT10" s="8">
        <f>SUM(BK10,BL10,BM10)</f>
        <v>0</v>
      </c>
      <c r="BU10" s="9"/>
      <c r="BV10" s="8">
        <f>SUM(BR10,BS10,BT10,BU10)</f>
        <v>14</v>
      </c>
      <c r="BW10" s="9"/>
      <c r="BX10" s="46"/>
      <c r="BY10" s="47"/>
      <c r="BZ10" s="48"/>
      <c r="CA10" s="26"/>
      <c r="CB10" s="26"/>
      <c r="CC10" s="49"/>
      <c r="CD10" s="50"/>
      <c r="CE10" s="49"/>
      <c r="CF10" s="50"/>
      <c r="CG10" s="39"/>
      <c r="CH10" s="49"/>
      <c r="CI10" s="49"/>
    </row>
    <row r="11" spans="1:87" ht="18.600000000000001" customHeight="1">
      <c r="A11" s="6" t="s">
        <v>84</v>
      </c>
      <c r="B11" s="24"/>
      <c r="C11" s="24"/>
      <c r="D11" s="24"/>
      <c r="E11" s="30"/>
      <c r="F11" s="29"/>
      <c r="G11" s="24"/>
      <c r="H11" s="24"/>
      <c r="I11" s="24"/>
      <c r="J11" s="24"/>
      <c r="K11" s="24"/>
      <c r="L11" s="30" t="s">
        <v>55</v>
      </c>
      <c r="M11" s="29" t="s">
        <v>55</v>
      </c>
      <c r="N11" s="24" t="s">
        <v>56</v>
      </c>
      <c r="O11" s="24" t="s">
        <v>56</v>
      </c>
      <c r="P11" s="24" t="s">
        <v>56</v>
      </c>
      <c r="Q11" s="24" t="s">
        <v>56</v>
      </c>
      <c r="R11" s="24" t="s">
        <v>56</v>
      </c>
      <c r="S11" s="30" t="s">
        <v>48</v>
      </c>
      <c r="T11" s="29" t="s">
        <v>47</v>
      </c>
      <c r="U11" s="24" t="s">
        <v>42</v>
      </c>
      <c r="V11" s="24"/>
      <c r="W11" s="24"/>
      <c r="X11" s="24"/>
      <c r="Y11" s="24"/>
      <c r="Z11" s="30"/>
      <c r="AA11" s="29"/>
      <c r="AB11" s="24"/>
      <c r="AC11" s="24"/>
      <c r="AD11" s="24"/>
      <c r="AE11" s="24"/>
      <c r="AF11" s="24"/>
      <c r="AG11" s="6" t="s">
        <v>84</v>
      </c>
      <c r="AH11" s="11">
        <f>COUNTIF(B11:AF11,"=CA")</f>
        <v>5</v>
      </c>
      <c r="AI11" s="11">
        <f>COUNTIF(B11:AF11,"=CF")</f>
        <v>0</v>
      </c>
      <c r="AJ11" s="11">
        <f>COUNTIF(B11:AF11,"=RTT")</f>
        <v>0</v>
      </c>
      <c r="AK11" s="11">
        <f>COUNTIF(B11:AF11,"=CAS")</f>
        <v>0</v>
      </c>
      <c r="AL11" s="13">
        <f>COUNTIF(B11:AF11,"=CA.")</f>
        <v>2</v>
      </c>
      <c r="AM11" s="11">
        <f>COUNTIF($B11:$AF11,"=CF.")</f>
        <v>0</v>
      </c>
      <c r="AN11" s="11">
        <f>COUNTIF($B11:$AF11,"=RTT.")</f>
        <v>0</v>
      </c>
      <c r="AO11" s="11">
        <f>COUNTIF($B11:$AF11,"=CAS.")</f>
        <v>0</v>
      </c>
      <c r="AP11" s="11">
        <f>COUNTIF($B11:$AF11,"=R")</f>
        <v>1</v>
      </c>
      <c r="AQ11" s="11">
        <f>COUNTIF($B11:$AF11,"=RH")</f>
        <v>1</v>
      </c>
      <c r="AR11" s="11">
        <f>COUNTIF($B11:$AF11,"=RC")</f>
        <v>0</v>
      </c>
      <c r="AS11" s="11">
        <f>COUNTIF($B11:$AF11,"=RCF")</f>
        <v>0</v>
      </c>
      <c r="AT11" s="11">
        <f>COUNTIF($B11:$AF11,"=CE")</f>
        <v>0</v>
      </c>
      <c r="AU11" s="11">
        <f>COUNTIF($B11:$AF11,"=CET")</f>
        <v>0</v>
      </c>
      <c r="AV11" s="12"/>
      <c r="AW11" s="7">
        <f>COUNTIF($B11:$AF11,"=MI")+COUNTIF($B11:$AF11,"=MIr")</f>
        <v>0</v>
      </c>
      <c r="AX11" s="11">
        <f>COUNTIF($B11:$AF11,"=MIr")</f>
        <v>0</v>
      </c>
      <c r="AY11" s="11">
        <f>COUNTIF($B11:$AF11,"=DP")+COUNTIF($B11:$AF11,"=DPr")</f>
        <v>1</v>
      </c>
      <c r="AZ11" s="11">
        <f>COUNTIF($B11:$AF11,"=DPr")</f>
        <v>0</v>
      </c>
      <c r="BA11" s="11">
        <f>COUNTIF($B11:$AF11,"=MP")</f>
        <v>0</v>
      </c>
      <c r="BB11" s="11">
        <f>COUNTIF($B11:$AF11,"=SO")</f>
        <v>0</v>
      </c>
      <c r="BC11" s="11">
        <f>COUNTIF($B11:$AF11,"=SO-")</f>
        <v>0</v>
      </c>
      <c r="BD11" s="7">
        <f>COUNTIF($B11:$AF11,"=MAE")</f>
        <v>0</v>
      </c>
      <c r="BE11" s="11">
        <f>COUNTIF($B11:$AF11,"=LVh")</f>
        <v>0</v>
      </c>
      <c r="BF11" s="11">
        <f>COUNTIF($B11:$AF11,"=PRU")</f>
        <v>0</v>
      </c>
      <c r="BG11" s="11">
        <f>COUNTIF($B11:$AF11,"=JET")</f>
        <v>0</v>
      </c>
      <c r="BH11" s="11">
        <f>COUNTIF($B11:$AF11,"=Am")+COUNTIF($B11:$AF11,"=Mat")+COUNTIF($B11:$AF11,"=Nui")</f>
        <v>0</v>
      </c>
      <c r="BI11" s="7">
        <f>COUNTIF($B11:$AF11,"=Stag")</f>
        <v>0</v>
      </c>
      <c r="BJ11" s="12"/>
      <c r="BK11" s="11">
        <f>COUNTIF($B11:$AF11,"=CM")</f>
        <v>0</v>
      </c>
      <c r="BL11" s="7">
        <f>COUNTIF($B11:$AF11,"=DPm")</f>
        <v>0</v>
      </c>
      <c r="BM11" s="11">
        <f>COUNTIF($B11:$AF11,"=COB")</f>
        <v>0</v>
      </c>
      <c r="BN11" s="11">
        <f>COUNTIF($B11:$AF11,"=AEA")</f>
        <v>0</v>
      </c>
      <c r="BO11" s="11">
        <f>COUNTIF($B11:$AF11,"=ASA")</f>
        <v>0</v>
      </c>
      <c r="BP11" s="11">
        <f>COUNTIF($B11:$AF11,"=CS")</f>
        <v>0</v>
      </c>
      <c r="BQ11" s="9"/>
      <c r="BR11" s="10">
        <f>SUM(AH11,AI11,AJ11,AK11,AL11,AM11,AN11,AO11,AP11,AQ11,AR11,AS11,AT11,AU11,BN11)</f>
        <v>9</v>
      </c>
      <c r="BS11" s="8">
        <f>SUM(AW11,AY11,BA11,BB11,BC11,BE11,BF11,BH11,BO11,BP11,BI11,BD11,BG11)</f>
        <v>1</v>
      </c>
      <c r="BT11" s="8">
        <f>SUM(BK11,BL11,BM11)</f>
        <v>0</v>
      </c>
      <c r="BU11" s="9"/>
      <c r="BV11" s="8">
        <f>SUM(BR11,BS11,BT11,BU11)</f>
        <v>10</v>
      </c>
      <c r="BW11" s="9"/>
      <c r="BX11" s="46"/>
      <c r="BY11" s="47"/>
      <c r="BZ11" s="48"/>
      <c r="CA11" s="51"/>
      <c r="CB11" s="26"/>
      <c r="CC11" s="49"/>
      <c r="CD11" s="50"/>
      <c r="CE11" s="49"/>
      <c r="CF11" s="50"/>
      <c r="CG11" s="39"/>
      <c r="CH11" s="49"/>
      <c r="CI11" s="49"/>
    </row>
    <row r="12" spans="1:87" ht="18.600000000000001" customHeight="1">
      <c r="A12" s="6" t="s">
        <v>85</v>
      </c>
      <c r="B12" s="24"/>
      <c r="C12" s="24"/>
      <c r="D12" s="24"/>
      <c r="E12" s="30"/>
      <c r="F12" s="29"/>
      <c r="G12" s="24"/>
      <c r="H12" s="24"/>
      <c r="I12" s="24"/>
      <c r="J12" s="24"/>
      <c r="K12" s="24"/>
      <c r="L12" s="30"/>
      <c r="M12" s="29"/>
      <c r="N12" s="24"/>
      <c r="O12" s="24"/>
      <c r="P12" s="24"/>
      <c r="Q12" s="24"/>
      <c r="R12" s="24"/>
      <c r="S12" s="30"/>
      <c r="T12" s="29"/>
      <c r="U12" s="24"/>
      <c r="V12" s="24"/>
      <c r="W12" s="24"/>
      <c r="X12" s="24"/>
      <c r="Y12" s="24"/>
      <c r="Z12" s="30"/>
      <c r="AA12" s="29"/>
      <c r="AB12" s="24"/>
      <c r="AC12" s="24"/>
      <c r="AD12" s="24"/>
      <c r="AE12" s="24"/>
      <c r="AF12" s="24"/>
      <c r="AG12" s="6" t="s">
        <v>85</v>
      </c>
      <c r="AH12" s="11">
        <f>COUNTIF(B12:AF12,"=CA")</f>
        <v>0</v>
      </c>
      <c r="AI12" s="11">
        <f>COUNTIF(B12:AF12,"=CF")</f>
        <v>0</v>
      </c>
      <c r="AJ12" s="11">
        <f>COUNTIF(B12:AF12,"=RTT")</f>
        <v>0</v>
      </c>
      <c r="AK12" s="11">
        <f>COUNTIF(B12:AF12,"=CAS")</f>
        <v>0</v>
      </c>
      <c r="AL12" s="13">
        <f>COUNTIF(B12:AF12,"=CA.")</f>
        <v>0</v>
      </c>
      <c r="AM12" s="11">
        <f>COUNTIF($B12:$AF12,"=CF.")</f>
        <v>0</v>
      </c>
      <c r="AN12" s="11">
        <f>COUNTIF($B12:$AF12,"=RTT.")</f>
        <v>0</v>
      </c>
      <c r="AO12" s="11">
        <f>COUNTIF($B12:$AF12,"=CAS.")</f>
        <v>0</v>
      </c>
      <c r="AP12" s="11">
        <f>COUNTIF($B12:$AF12,"=R")</f>
        <v>0</v>
      </c>
      <c r="AQ12" s="11">
        <f>COUNTIF($B12:$AF12,"=RH")</f>
        <v>0</v>
      </c>
      <c r="AR12" s="11">
        <f>COUNTIF($B12:$AF12,"=RC")</f>
        <v>0</v>
      </c>
      <c r="AS12" s="11">
        <f>COUNTIF($B12:$AF12,"=RCF")</f>
        <v>0</v>
      </c>
      <c r="AT12" s="11">
        <f>COUNTIF($B12:$AF12,"=CE")</f>
        <v>0</v>
      </c>
      <c r="AU12" s="11">
        <f>COUNTIF($B12:$AF12,"=CET")</f>
        <v>0</v>
      </c>
      <c r="AV12" s="12"/>
      <c r="AW12" s="7">
        <f>COUNTIF($B12:$AF12,"=MI")+COUNTIF($B12:$AF12,"=MIr")</f>
        <v>0</v>
      </c>
      <c r="AX12" s="11">
        <f>COUNTIF($B12:$AF12,"=MIr")</f>
        <v>0</v>
      </c>
      <c r="AY12" s="11">
        <f>COUNTIF($B12:$AF12,"=DP")+COUNTIF($B12:$AF12,"=DPr")</f>
        <v>0</v>
      </c>
      <c r="AZ12" s="11">
        <f>COUNTIF($B12:$AF12,"=DPr")</f>
        <v>0</v>
      </c>
      <c r="BA12" s="11">
        <f>COUNTIF($B12:$AF12,"=MP")</f>
        <v>0</v>
      </c>
      <c r="BB12" s="11">
        <f>COUNTIF($B12:$AF12,"=SO")</f>
        <v>0</v>
      </c>
      <c r="BC12" s="11">
        <f>COUNTIF($B12:$AF12,"=SO-")</f>
        <v>0</v>
      </c>
      <c r="BD12" s="7">
        <f>COUNTIF($B12:$AF12,"=MAE")</f>
        <v>0</v>
      </c>
      <c r="BE12" s="11">
        <f>COUNTIF($B12:$AF12,"=LVh")</f>
        <v>0</v>
      </c>
      <c r="BF12" s="11">
        <f>COUNTIF($B12:$AF12,"=PRU")</f>
        <v>0</v>
      </c>
      <c r="BG12" s="11">
        <f>COUNTIF($B12:$AF12,"=JET")</f>
        <v>0</v>
      </c>
      <c r="BH12" s="11">
        <f>COUNTIF($B12:$AF12,"=Am")+COUNTIF($B12:$AF12,"=Mat")+COUNTIF($B12:$AF12,"=Nui")</f>
        <v>0</v>
      </c>
      <c r="BI12" s="7">
        <f>COUNTIF($B12:$AF12,"=Stag")</f>
        <v>0</v>
      </c>
      <c r="BJ12" s="12"/>
      <c r="BK12" s="11">
        <f>COUNTIF($B12:$AF12,"=CM")</f>
        <v>0</v>
      </c>
      <c r="BL12" s="7">
        <f>COUNTIF($B12:$AF12,"=DPm")</f>
        <v>0</v>
      </c>
      <c r="BM12" s="11">
        <f>COUNTIF($B12:$AF12,"=COB")</f>
        <v>0</v>
      </c>
      <c r="BN12" s="11">
        <f>COUNTIF($B12:$AF12,"=AEA")</f>
        <v>0</v>
      </c>
      <c r="BO12" s="11">
        <f>COUNTIF($B12:$AF12,"=ASA")</f>
        <v>0</v>
      </c>
      <c r="BP12" s="11">
        <f>COUNTIF($B12:$AF12,"=CS")</f>
        <v>0</v>
      </c>
      <c r="BQ12" s="9"/>
      <c r="BR12" s="10">
        <f>SUM(AH12,AI12,AJ12,AK12,AL12,AM12,AN12,AO12,AP12,AQ12,AR12,AS12,AT12,AU12,BN12)</f>
        <v>0</v>
      </c>
      <c r="BS12" s="8">
        <f>SUM(AW12,AY12,BA12,BB12,BC12,BE12,BF12,BH12,BO12,BP12,BI12,BD12,BG12)</f>
        <v>0</v>
      </c>
      <c r="BT12" s="8">
        <f>SUM(BK12,BL12,BM12)</f>
        <v>0</v>
      </c>
      <c r="BU12" s="9"/>
      <c r="BV12" s="8">
        <f>SUM(BR12,BS12,BT12,BU12)</f>
        <v>0</v>
      </c>
      <c r="BW12" s="9"/>
      <c r="BX12" s="46"/>
      <c r="BY12" s="47"/>
      <c r="BZ12" s="48"/>
      <c r="CA12" s="26"/>
      <c r="CB12" s="26"/>
      <c r="CC12" s="49"/>
      <c r="CD12" s="50"/>
      <c r="CE12" s="49"/>
      <c r="CF12" s="50"/>
      <c r="CG12" s="39"/>
      <c r="CH12" s="49"/>
      <c r="CI12" s="49"/>
    </row>
    <row r="13" spans="1:87" ht="18.600000000000001" customHeight="1">
      <c r="A13" s="6" t="s">
        <v>74</v>
      </c>
      <c r="B13" s="24"/>
      <c r="C13" s="24"/>
      <c r="D13" s="24"/>
      <c r="E13" s="30"/>
      <c r="F13" s="29"/>
      <c r="G13" s="24"/>
      <c r="H13" s="24"/>
      <c r="I13" s="24"/>
      <c r="J13" s="24"/>
      <c r="K13" s="24"/>
      <c r="L13" s="30"/>
      <c r="M13" s="29"/>
      <c r="N13" s="24"/>
      <c r="O13" s="24"/>
      <c r="P13" s="24"/>
      <c r="Q13" s="24"/>
      <c r="R13" s="24"/>
      <c r="S13" s="30"/>
      <c r="T13" s="29"/>
      <c r="U13" s="24" t="s">
        <v>56</v>
      </c>
      <c r="V13" s="24" t="s">
        <v>56</v>
      </c>
      <c r="W13" s="24" t="s">
        <v>56</v>
      </c>
      <c r="X13" s="24" t="s">
        <v>52</v>
      </c>
      <c r="Y13" s="24" t="s">
        <v>52</v>
      </c>
      <c r="Z13" s="30"/>
      <c r="AA13" s="29"/>
      <c r="AB13" s="24"/>
      <c r="AC13" s="24"/>
      <c r="AD13" s="24"/>
      <c r="AE13" s="24"/>
      <c r="AF13" s="24"/>
      <c r="AG13" s="6" t="s">
        <v>74</v>
      </c>
      <c r="AH13" s="11">
        <f>COUNTIF(B13:AF13,"=CA")</f>
        <v>3</v>
      </c>
      <c r="AI13" s="11">
        <f>COUNTIF(B13:AF13,"=CF")</f>
        <v>2</v>
      </c>
      <c r="AJ13" s="11">
        <f>COUNTIF(B13:AF13,"=RTT")</f>
        <v>0</v>
      </c>
      <c r="AK13" s="11">
        <f>COUNTIF(B13:AF13,"=CAS")</f>
        <v>0</v>
      </c>
      <c r="AL13" s="13">
        <f>COUNTIF(B13:AF13,"=CA.")</f>
        <v>0</v>
      </c>
      <c r="AM13" s="11">
        <f>COUNTIF($B13:$AF13,"=CF.")</f>
        <v>0</v>
      </c>
      <c r="AN13" s="11">
        <f>COUNTIF($B13:$AF13,"=RTT.")</f>
        <v>0</v>
      </c>
      <c r="AO13" s="11">
        <f>COUNTIF($B13:$AF13,"=CAS.")</f>
        <v>0</v>
      </c>
      <c r="AP13" s="11">
        <f>COUNTIF($B13:$AF13,"=R")</f>
        <v>0</v>
      </c>
      <c r="AQ13" s="11">
        <f>COUNTIF($B13:$AF13,"=RH")</f>
        <v>0</v>
      </c>
      <c r="AR13" s="11">
        <f>COUNTIF($B13:$AF13,"=RC")</f>
        <v>0</v>
      </c>
      <c r="AS13" s="11">
        <f>COUNTIF($B13:$AF13,"=RCF")</f>
        <v>0</v>
      </c>
      <c r="AT13" s="11">
        <f>COUNTIF($B13:$AF13,"=CE")</f>
        <v>0</v>
      </c>
      <c r="AU13" s="11">
        <f>COUNTIF($B13:$AF13,"=CET")</f>
        <v>0</v>
      </c>
      <c r="AV13" s="12"/>
      <c r="AW13" s="7">
        <f>COUNTIF($B13:$AF13,"=MI")+COUNTIF($B13:$AF13,"=MIr")</f>
        <v>0</v>
      </c>
      <c r="AX13" s="11">
        <f>COUNTIF($B13:$AF13,"=MIr")</f>
        <v>0</v>
      </c>
      <c r="AY13" s="11">
        <f>COUNTIF($B13:$AF13,"=DP")+COUNTIF($B13:$AF13,"=DPr")</f>
        <v>0</v>
      </c>
      <c r="AZ13" s="11">
        <f>COUNTIF($B13:$AF13,"=DPr")</f>
        <v>0</v>
      </c>
      <c r="BA13" s="11">
        <f>COUNTIF($B13:$AF13,"=MP")</f>
        <v>0</v>
      </c>
      <c r="BB13" s="11">
        <f>COUNTIF($B13:$AF13,"=SO")</f>
        <v>0</v>
      </c>
      <c r="BC13" s="11">
        <f>COUNTIF($B13:$AF13,"=SO-")</f>
        <v>0</v>
      </c>
      <c r="BD13" s="7">
        <f>COUNTIF($B13:$AF13,"=MAE")</f>
        <v>0</v>
      </c>
      <c r="BE13" s="11">
        <f>COUNTIF($B13:$AF13,"=LVh")</f>
        <v>0</v>
      </c>
      <c r="BF13" s="11">
        <f>COUNTIF($B13:$AF13,"=PRU")</f>
        <v>0</v>
      </c>
      <c r="BG13" s="11">
        <f>COUNTIF($B13:$AF13,"=JET")</f>
        <v>0</v>
      </c>
      <c r="BH13" s="11">
        <f>COUNTIF($B13:$AF13,"=Am")+COUNTIF($B13:$AF13,"=Mat")+COUNTIF($B13:$AF13,"=Nui")</f>
        <v>0</v>
      </c>
      <c r="BI13" s="7">
        <f>COUNTIF($B13:$AF13,"=Stag")</f>
        <v>0</v>
      </c>
      <c r="BJ13" s="12"/>
      <c r="BK13" s="11">
        <f>COUNTIF($B13:$AF13,"=CM")</f>
        <v>0</v>
      </c>
      <c r="BL13" s="7">
        <f>COUNTIF($B13:$AF13,"=DPm")</f>
        <v>0</v>
      </c>
      <c r="BM13" s="11">
        <f>COUNTIF($B13:$AF13,"=COB")</f>
        <v>0</v>
      </c>
      <c r="BN13" s="11">
        <f>COUNTIF($B13:$AF13,"=AEA")</f>
        <v>0</v>
      </c>
      <c r="BO13" s="11">
        <f>COUNTIF($B13:$AF13,"=ASA")</f>
        <v>0</v>
      </c>
      <c r="BP13" s="11">
        <f>COUNTIF($B13:$AF13,"=CS")</f>
        <v>0</v>
      </c>
      <c r="BQ13" s="9"/>
      <c r="BR13" s="10">
        <f>SUM(AH13,AI13,AJ13,AK13,AL13,AM13,AN13,AO13,AP13,AQ13,AR13,AS13,AT13,AU13,BN13)</f>
        <v>5</v>
      </c>
      <c r="BS13" s="8">
        <f>SUM(AW13,AY13,BA13,BB13,BC13,BE13,BF13,BH13,BO13,BP13,BI13,BD13,BG13)</f>
        <v>0</v>
      </c>
      <c r="BT13" s="8">
        <f>SUM(BK13,BL13,BM13)</f>
        <v>0</v>
      </c>
      <c r="BU13" s="9"/>
      <c r="BV13" s="8">
        <f>SUM(BR13,BS13,BT13,BU13)</f>
        <v>5</v>
      </c>
      <c r="BW13" s="9"/>
      <c r="BX13" s="46"/>
      <c r="BY13" s="47"/>
      <c r="BZ13" s="48"/>
      <c r="CA13" s="26"/>
      <c r="CB13" s="26"/>
      <c r="CC13" s="49"/>
      <c r="CD13" s="50"/>
      <c r="CE13" s="49"/>
      <c r="CF13" s="50"/>
      <c r="CG13" s="39"/>
      <c r="CH13" s="49"/>
      <c r="CI13" s="49"/>
    </row>
    <row r="14" spans="1:87" ht="18.600000000000001" customHeight="1">
      <c r="A14" s="6" t="s">
        <v>86</v>
      </c>
      <c r="B14" s="24"/>
      <c r="C14" s="24"/>
      <c r="D14" s="24"/>
      <c r="E14" s="30"/>
      <c r="F14" s="29"/>
      <c r="G14" s="24"/>
      <c r="H14" s="24"/>
      <c r="I14" s="24"/>
      <c r="J14" s="24"/>
      <c r="K14" s="24"/>
      <c r="L14" s="30"/>
      <c r="M14" s="29"/>
      <c r="N14" s="24"/>
      <c r="O14" s="24"/>
      <c r="P14" s="24"/>
      <c r="Q14" s="24"/>
      <c r="R14" s="24"/>
      <c r="S14" s="30"/>
      <c r="T14" s="29"/>
      <c r="U14" s="24"/>
      <c r="V14" s="24"/>
      <c r="W14" s="24"/>
      <c r="X14" s="24"/>
      <c r="Y14" s="24"/>
      <c r="Z14" s="30" t="s">
        <v>55</v>
      </c>
      <c r="AA14" s="29" t="s">
        <v>55</v>
      </c>
      <c r="AB14" s="24" t="s">
        <v>56</v>
      </c>
      <c r="AC14" s="24" t="s">
        <v>56</v>
      </c>
      <c r="AD14" s="24" t="s">
        <v>56</v>
      </c>
      <c r="AE14" s="24" t="s">
        <v>56</v>
      </c>
      <c r="AF14" s="24" t="s">
        <v>56</v>
      </c>
      <c r="AG14" s="6" t="s">
        <v>86</v>
      </c>
      <c r="AH14" s="11">
        <f>COUNTIF(B14:AF14,"=CA")</f>
        <v>5</v>
      </c>
      <c r="AI14" s="11">
        <f>COUNTIF(B14:AF14,"=CF")</f>
        <v>0</v>
      </c>
      <c r="AJ14" s="11">
        <f>COUNTIF(B14:AF14,"=RTT")</f>
        <v>0</v>
      </c>
      <c r="AK14" s="11">
        <f>COUNTIF(B14:AF14,"=CAS")</f>
        <v>0</v>
      </c>
      <c r="AL14" s="13">
        <f>COUNTIF(B14:AF14,"=CA.")</f>
        <v>2</v>
      </c>
      <c r="AM14" s="11">
        <f>COUNTIF($B14:$AF14,"=CF.")</f>
        <v>0</v>
      </c>
      <c r="AN14" s="11">
        <f>COUNTIF($B14:$AF14,"=RTT.")</f>
        <v>0</v>
      </c>
      <c r="AO14" s="11">
        <f>COUNTIF($B14:$AF14,"=CAS.")</f>
        <v>0</v>
      </c>
      <c r="AP14" s="11">
        <f>COUNTIF($B14:$AF14,"=R")</f>
        <v>0</v>
      </c>
      <c r="AQ14" s="11">
        <f>COUNTIF($B14:$AF14,"=RH")</f>
        <v>0</v>
      </c>
      <c r="AR14" s="11">
        <f>COUNTIF($B14:$AF14,"=RC")</f>
        <v>0</v>
      </c>
      <c r="AS14" s="11">
        <f>COUNTIF($B14:$AF14,"=RCF")</f>
        <v>0</v>
      </c>
      <c r="AT14" s="11">
        <f>COUNTIF($B14:$AF14,"=CE")</f>
        <v>0</v>
      </c>
      <c r="AU14" s="11">
        <f>COUNTIF($B14:$AF14,"=CET")</f>
        <v>0</v>
      </c>
      <c r="AV14" s="12"/>
      <c r="AW14" s="7">
        <f>COUNTIF($B14:$AF14,"=MI")+COUNTIF($B14:$AF14,"=MIr")</f>
        <v>0</v>
      </c>
      <c r="AX14" s="11">
        <f>COUNTIF($B14:$AF14,"=MIr")</f>
        <v>0</v>
      </c>
      <c r="AY14" s="11">
        <f>COUNTIF($B14:$AF14,"=DP")+COUNTIF($B14:$AF14,"=DPr")</f>
        <v>0</v>
      </c>
      <c r="AZ14" s="11">
        <f>COUNTIF($B14:$AF14,"=DPr")</f>
        <v>0</v>
      </c>
      <c r="BA14" s="11">
        <f>COUNTIF($B14:$AF14,"=MP")</f>
        <v>0</v>
      </c>
      <c r="BB14" s="11">
        <f>COUNTIF($B14:$AF14,"=SO")</f>
        <v>0</v>
      </c>
      <c r="BC14" s="11">
        <f>COUNTIF($B14:$AF14,"=SO-")</f>
        <v>0</v>
      </c>
      <c r="BD14" s="7">
        <f>COUNTIF($B14:$AF14,"=MAE")</f>
        <v>0</v>
      </c>
      <c r="BE14" s="11">
        <f>COUNTIF($B14:$AF14,"=LVh")</f>
        <v>0</v>
      </c>
      <c r="BF14" s="11">
        <f>COUNTIF($B14:$AF14,"=PRU")</f>
        <v>0</v>
      </c>
      <c r="BG14" s="11">
        <f>COUNTIF($B14:$AF14,"=JET")</f>
        <v>0</v>
      </c>
      <c r="BH14" s="11">
        <f>COUNTIF($B14:$AF14,"=Am")+COUNTIF($B14:$AF14,"=Mat")+COUNTIF($B14:$AF14,"=Nui")</f>
        <v>0</v>
      </c>
      <c r="BI14" s="7">
        <f>COUNTIF($B14:$AF14,"=Stag")</f>
        <v>0</v>
      </c>
      <c r="BJ14" s="12"/>
      <c r="BK14" s="11">
        <f>COUNTIF($B14:$AF14,"=CM")</f>
        <v>0</v>
      </c>
      <c r="BL14" s="7">
        <f>COUNTIF($B14:$AF14,"=DPm")</f>
        <v>0</v>
      </c>
      <c r="BM14" s="11">
        <f>COUNTIF($B14:$AF14,"=COB")</f>
        <v>0</v>
      </c>
      <c r="BN14" s="11">
        <f>COUNTIF($B14:$AF14,"=AEA")</f>
        <v>0</v>
      </c>
      <c r="BO14" s="11">
        <f>COUNTIF($B14:$AF14,"=ASA")</f>
        <v>0</v>
      </c>
      <c r="BP14" s="11">
        <f>COUNTIF($B14:$AF14,"=CS")</f>
        <v>0</v>
      </c>
      <c r="BQ14" s="9"/>
      <c r="BR14" s="10">
        <f>SUM(AH14,AI14,AJ14,AK14,AL14,AM14,AN14,AO14,AP14,AQ14,AR14,AS14,AT14,AU14,BN14)</f>
        <v>7</v>
      </c>
      <c r="BS14" s="8">
        <f>SUM(AW14,AY14,BA14,BB14,BC14,BE14,BF14,BH14,BO14,BP14,BI14,BD14,BG14)</f>
        <v>0</v>
      </c>
      <c r="BT14" s="8">
        <f>SUM(BK14,BL14,BM14)</f>
        <v>0</v>
      </c>
      <c r="BU14" s="9"/>
      <c r="BV14" s="8">
        <f>SUM(BR14,BS14,BT14,BU14)</f>
        <v>7</v>
      </c>
      <c r="BW14" s="9"/>
      <c r="BX14" s="46"/>
      <c r="BY14" s="47"/>
      <c r="BZ14" s="48"/>
      <c r="CA14" s="26"/>
      <c r="CB14" s="26"/>
      <c r="CC14" s="49"/>
      <c r="CD14" s="50"/>
      <c r="CE14" s="49"/>
      <c r="CF14" s="50"/>
      <c r="CG14" s="39"/>
      <c r="CH14" s="49"/>
      <c r="CI14" s="49"/>
    </row>
    <row r="15" spans="1:87" ht="18.600000000000001" customHeight="1">
      <c r="A15" s="59" t="s">
        <v>78</v>
      </c>
      <c r="B15" s="30" t="s">
        <v>75</v>
      </c>
      <c r="C15" s="29" t="s">
        <v>74</v>
      </c>
      <c r="D15" s="24" t="s">
        <v>73</v>
      </c>
      <c r="E15" s="24" t="s">
        <v>72</v>
      </c>
      <c r="F15" s="24" t="s">
        <v>72</v>
      </c>
      <c r="G15" s="24" t="s">
        <v>70</v>
      </c>
      <c r="H15" s="24" t="s">
        <v>69</v>
      </c>
      <c r="I15" s="30" t="s">
        <v>75</v>
      </c>
      <c r="J15" s="29" t="s">
        <v>74</v>
      </c>
      <c r="K15" s="24" t="s">
        <v>73</v>
      </c>
      <c r="L15" s="27" t="s">
        <v>72</v>
      </c>
      <c r="M15" s="24" t="s">
        <v>72</v>
      </c>
      <c r="N15" s="24" t="s">
        <v>70</v>
      </c>
      <c r="O15" s="24" t="s">
        <v>69</v>
      </c>
      <c r="P15" s="30" t="s">
        <v>75</v>
      </c>
      <c r="Q15" s="29" t="s">
        <v>74</v>
      </c>
      <c r="R15" s="24" t="s">
        <v>73</v>
      </c>
      <c r="S15" s="24" t="s">
        <v>72</v>
      </c>
      <c r="T15" s="24" t="s">
        <v>72</v>
      </c>
      <c r="U15" s="24" t="s">
        <v>70</v>
      </c>
      <c r="V15" s="24" t="s">
        <v>69</v>
      </c>
      <c r="W15" s="30" t="s">
        <v>75</v>
      </c>
      <c r="X15" s="29" t="s">
        <v>74</v>
      </c>
      <c r="Y15" s="24" t="s">
        <v>73</v>
      </c>
      <c r="Z15" s="24" t="s">
        <v>72</v>
      </c>
      <c r="AA15" s="24" t="s">
        <v>72</v>
      </c>
      <c r="AB15" s="24" t="s">
        <v>70</v>
      </c>
      <c r="AC15" s="24" t="s">
        <v>69</v>
      </c>
      <c r="AD15" s="30" t="s">
        <v>75</v>
      </c>
      <c r="AE15" s="29" t="s">
        <v>74</v>
      </c>
      <c r="AF15" s="37"/>
      <c r="AH15" s="61" t="s">
        <v>68</v>
      </c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9"/>
      <c r="AW15" s="63" t="s">
        <v>65</v>
      </c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5"/>
      <c r="BJ15" s="9"/>
      <c r="BK15" s="61" t="s">
        <v>67</v>
      </c>
      <c r="BL15" s="61"/>
      <c r="BM15" s="61"/>
      <c r="BN15" s="61"/>
      <c r="BO15" s="61"/>
      <c r="BP15" s="61"/>
      <c r="BQ15" s="9"/>
      <c r="BR15" s="66" t="s">
        <v>66</v>
      </c>
      <c r="BS15" s="68" t="s">
        <v>65</v>
      </c>
      <c r="BT15" s="70" t="s">
        <v>64</v>
      </c>
      <c r="BU15" s="9"/>
      <c r="BV15" s="72" t="s">
        <v>63</v>
      </c>
      <c r="BW15" s="9"/>
      <c r="BX15" s="36"/>
      <c r="BY15" s="36"/>
      <c r="BZ15" s="36"/>
      <c r="CA15" s="26"/>
      <c r="CB15" s="28"/>
      <c r="CC15" s="38"/>
      <c r="CD15" s="28"/>
      <c r="CE15" s="28"/>
      <c r="CF15" s="39"/>
      <c r="CG15" s="39"/>
      <c r="CH15" s="40"/>
      <c r="CI15" s="41"/>
    </row>
    <row r="16" spans="1:87" ht="18.600000000000001" customHeight="1">
      <c r="A16" s="60"/>
      <c r="B16" s="30">
        <v>1</v>
      </c>
      <c r="C16" s="29">
        <v>2</v>
      </c>
      <c r="D16" s="24">
        <v>3</v>
      </c>
      <c r="E16" s="24">
        <v>4</v>
      </c>
      <c r="F16" s="24">
        <v>5</v>
      </c>
      <c r="G16" s="24">
        <v>6</v>
      </c>
      <c r="H16" s="24">
        <v>7</v>
      </c>
      <c r="I16" s="30">
        <v>8</v>
      </c>
      <c r="J16" s="29">
        <v>9</v>
      </c>
      <c r="K16" s="24">
        <v>10</v>
      </c>
      <c r="L16" s="27">
        <v>11</v>
      </c>
      <c r="M16" s="24">
        <v>12</v>
      </c>
      <c r="N16" s="24">
        <v>13</v>
      </c>
      <c r="O16" s="24">
        <v>14</v>
      </c>
      <c r="P16" s="30">
        <v>15</v>
      </c>
      <c r="Q16" s="29">
        <v>16</v>
      </c>
      <c r="R16" s="24">
        <v>17</v>
      </c>
      <c r="S16" s="24">
        <v>18</v>
      </c>
      <c r="T16" s="24">
        <v>19</v>
      </c>
      <c r="U16" s="24">
        <v>20</v>
      </c>
      <c r="V16" s="24">
        <v>21</v>
      </c>
      <c r="W16" s="30">
        <v>22</v>
      </c>
      <c r="X16" s="29">
        <v>23</v>
      </c>
      <c r="Y16" s="24">
        <v>24</v>
      </c>
      <c r="Z16" s="24">
        <v>25</v>
      </c>
      <c r="AA16" s="24">
        <v>26</v>
      </c>
      <c r="AB16" s="24">
        <v>27</v>
      </c>
      <c r="AC16" s="24">
        <v>28</v>
      </c>
      <c r="AD16" s="30">
        <v>29</v>
      </c>
      <c r="AE16" s="29">
        <v>30</v>
      </c>
      <c r="AF16" s="37"/>
      <c r="AG16" s="21" t="s">
        <v>77</v>
      </c>
      <c r="AH16" s="35" t="s">
        <v>56</v>
      </c>
      <c r="AI16" s="32" t="s">
        <v>52</v>
      </c>
      <c r="AJ16" s="35" t="s">
        <v>54</v>
      </c>
      <c r="AK16" s="32" t="s">
        <v>50</v>
      </c>
      <c r="AL16" s="35" t="s">
        <v>55</v>
      </c>
      <c r="AM16" s="32" t="s">
        <v>51</v>
      </c>
      <c r="AN16" s="32" t="s">
        <v>53</v>
      </c>
      <c r="AO16" s="32" t="s">
        <v>49</v>
      </c>
      <c r="AP16" s="32" t="s">
        <v>48</v>
      </c>
      <c r="AQ16" s="32" t="s">
        <v>47</v>
      </c>
      <c r="AR16" s="32" t="s">
        <v>46</v>
      </c>
      <c r="AS16" s="32" t="s">
        <v>61</v>
      </c>
      <c r="AT16" s="32" t="s">
        <v>45</v>
      </c>
      <c r="AU16" s="32" t="s">
        <v>44</v>
      </c>
      <c r="AV16" s="33"/>
      <c r="AW16" s="34" t="s">
        <v>43</v>
      </c>
      <c r="AX16" s="34" t="s">
        <v>60</v>
      </c>
      <c r="AY16" s="34" t="s">
        <v>42</v>
      </c>
      <c r="AZ16" s="34" t="s">
        <v>41</v>
      </c>
      <c r="BA16" s="34" t="s">
        <v>40</v>
      </c>
      <c r="BB16" s="34" t="s">
        <v>39</v>
      </c>
      <c r="BC16" s="34" t="s">
        <v>38</v>
      </c>
      <c r="BD16" s="34" t="s">
        <v>59</v>
      </c>
      <c r="BE16" s="34" t="s">
        <v>37</v>
      </c>
      <c r="BF16" s="34" t="s">
        <v>36</v>
      </c>
      <c r="BG16" s="34" t="s">
        <v>58</v>
      </c>
      <c r="BH16" s="34" t="s">
        <v>57</v>
      </c>
      <c r="BI16" s="32" t="s">
        <v>27</v>
      </c>
      <c r="BJ16" s="33"/>
      <c r="BK16" s="32" t="s">
        <v>35</v>
      </c>
      <c r="BL16" s="32" t="s">
        <v>25</v>
      </c>
      <c r="BM16" s="32" t="s">
        <v>34</v>
      </c>
      <c r="BN16" s="32" t="s">
        <v>33</v>
      </c>
      <c r="BO16" s="32" t="s">
        <v>32</v>
      </c>
      <c r="BP16" s="32" t="s">
        <v>29</v>
      </c>
      <c r="BQ16" s="9"/>
      <c r="BR16" s="67"/>
      <c r="BS16" s="69"/>
      <c r="BT16" s="71"/>
      <c r="BU16" s="9"/>
      <c r="BV16" s="73"/>
      <c r="BW16" s="9"/>
      <c r="BX16" s="42"/>
      <c r="BY16" s="36"/>
      <c r="BZ16" s="36"/>
      <c r="CA16" s="26"/>
      <c r="CB16" s="39"/>
      <c r="CC16" s="43"/>
      <c r="CD16" s="43"/>
      <c r="CE16" s="43"/>
      <c r="CF16" s="43"/>
      <c r="CG16" s="39"/>
      <c r="CH16" s="44"/>
      <c r="CI16" s="45"/>
    </row>
    <row r="17" spans="1:87" ht="19.2" customHeight="1">
      <c r="A17" s="6" t="s">
        <v>83</v>
      </c>
      <c r="B17" s="30"/>
      <c r="C17" s="29"/>
      <c r="D17" s="24"/>
      <c r="E17" s="24"/>
      <c r="F17" s="24"/>
      <c r="G17" s="24"/>
      <c r="H17" s="24"/>
      <c r="I17" s="30"/>
      <c r="J17" s="29"/>
      <c r="K17" s="24"/>
      <c r="L17" s="27"/>
      <c r="M17" s="24"/>
      <c r="N17" s="24"/>
      <c r="O17" s="24"/>
      <c r="P17" s="30"/>
      <c r="Q17" s="29"/>
      <c r="R17" s="24"/>
      <c r="S17" s="24"/>
      <c r="T17" s="24"/>
      <c r="U17" s="24"/>
      <c r="V17" s="24"/>
      <c r="W17" s="30"/>
      <c r="X17" s="29"/>
      <c r="Y17" s="24"/>
      <c r="Z17" s="24"/>
      <c r="AA17" s="24"/>
      <c r="AB17" s="24"/>
      <c r="AC17" s="24"/>
      <c r="AD17" s="30"/>
      <c r="AE17" s="29"/>
      <c r="AF17" s="37"/>
      <c r="AG17" s="6" t="s">
        <v>83</v>
      </c>
      <c r="AH17" s="7">
        <f>COUNTIF(B17:AF17,"=CA")</f>
        <v>0</v>
      </c>
      <c r="AI17" s="7">
        <f>COUNTIF(B17:AF17,"=CF")</f>
        <v>0</v>
      </c>
      <c r="AJ17" s="7">
        <f>COUNTIF(B17:AF17,"=RTT")</f>
        <v>0</v>
      </c>
      <c r="AK17" s="7">
        <f>COUNTIF(B17:AF17,"=CAS")</f>
        <v>0</v>
      </c>
      <c r="AL17" s="31">
        <f>COUNTIF(B17:AF17,"=CA.")</f>
        <v>0</v>
      </c>
      <c r="AM17" s="7">
        <f>COUNTIF($B17:$AF17,"=CF.")</f>
        <v>0</v>
      </c>
      <c r="AN17" s="7">
        <f>COUNTIF($B17:$AF17,"=RTT.")</f>
        <v>0</v>
      </c>
      <c r="AO17" s="7">
        <f>COUNTIF($B17:$AF17,"=CAS.")</f>
        <v>0</v>
      </c>
      <c r="AP17" s="7">
        <f>COUNTIF($B17:$AF17,"=R")</f>
        <v>0</v>
      </c>
      <c r="AQ17" s="7">
        <f>COUNTIF($B17:$AF17,"=RH")</f>
        <v>0</v>
      </c>
      <c r="AR17" s="7">
        <f>COUNTIF($B17:$AF17,"=RC")</f>
        <v>0</v>
      </c>
      <c r="AS17" s="7">
        <f>COUNTIF($B17:$AF17,"=RCF")</f>
        <v>0</v>
      </c>
      <c r="AT17" s="7">
        <f>COUNTIF($B17:$AF17,"=CE")</f>
        <v>0</v>
      </c>
      <c r="AU17" s="7">
        <f>COUNTIF($B17:$AF17,"=CET")</f>
        <v>0</v>
      </c>
      <c r="AV17" s="12"/>
      <c r="AW17" s="7">
        <f>COUNTIF($B17:$AF17,"=MI")+COUNTIF($B17:$AF17,"=MIr")</f>
        <v>0</v>
      </c>
      <c r="AX17" s="11">
        <f>COUNTIF($B17:$AF17,"=MIr")</f>
        <v>0</v>
      </c>
      <c r="AY17" s="11">
        <f>COUNTIF($B17:$AF17,"=DP")+COUNTIF($B17:$AF17,"=DPr")</f>
        <v>0</v>
      </c>
      <c r="AZ17" s="11">
        <f>COUNTIF($B17:$AF17,"=DPr")</f>
        <v>0</v>
      </c>
      <c r="BA17" s="11">
        <f>COUNTIF($B17:$AF17,"=MP")</f>
        <v>0</v>
      </c>
      <c r="BB17" s="11">
        <f>COUNTIF($B17:$AF17,"=SO")</f>
        <v>0</v>
      </c>
      <c r="BC17" s="11">
        <f>COUNTIF($B17:$AF17,"=SO-")</f>
        <v>0</v>
      </c>
      <c r="BD17" s="7">
        <f>COUNTIF($B17:$AF17,"=MAE")</f>
        <v>0</v>
      </c>
      <c r="BE17" s="11">
        <f>COUNTIF($B17:$AF17,"=LVh")</f>
        <v>0</v>
      </c>
      <c r="BF17" s="11">
        <f>COUNTIF($B17:$AF17,"=PRU")</f>
        <v>0</v>
      </c>
      <c r="BG17" s="11">
        <f>COUNTIF($B17:$AF17,"=JET")</f>
        <v>0</v>
      </c>
      <c r="BH17" s="11">
        <f>COUNTIF($B17:$AF17,"=Am")+COUNTIF($B17:$AF17,"=Mat")+COUNTIF($B17:$AF17,"=Nui")</f>
        <v>0</v>
      </c>
      <c r="BI17" s="7">
        <f>COUNTIF($B17:$AF17,"=Stag")</f>
        <v>0</v>
      </c>
      <c r="BJ17" s="12"/>
      <c r="BK17" s="11">
        <f>COUNTIF($B17:$AF17,"=CM")</f>
        <v>0</v>
      </c>
      <c r="BL17" s="7">
        <f>COUNTIF($B17:$AF17,"=DPm")</f>
        <v>0</v>
      </c>
      <c r="BM17" s="11">
        <f>COUNTIF($B17:$AF17,"=COB")</f>
        <v>0</v>
      </c>
      <c r="BN17" s="11">
        <f>COUNTIF($B17:$AF17,"=AEA")</f>
        <v>0</v>
      </c>
      <c r="BO17" s="11">
        <f>COUNTIF($B17:$AF17,"=ASA")</f>
        <v>0</v>
      </c>
      <c r="BP17" s="11">
        <f>COUNTIF($B17:$AF17,"=CS")</f>
        <v>0</v>
      </c>
      <c r="BQ17" s="9"/>
      <c r="BR17" s="10">
        <f>SUM(AH17,AI17,AJ17,AK17,AL17,AM17,AN17,AO17,AP17,AQ17,AR17,AS17,AT17,AU17,BN17)</f>
        <v>0</v>
      </c>
      <c r="BS17" s="8">
        <f>SUM(AW17,AY17,BA17,BB17,BC17,BE17,BF17,BH17,BO17,BP17,BI17,BD17,BG17)</f>
        <v>0</v>
      </c>
      <c r="BT17" s="8">
        <f>SUM(BK17,BL17,BM17)</f>
        <v>0</v>
      </c>
      <c r="BU17" s="9"/>
      <c r="BV17" s="8">
        <f>SUM(BR17,BS17,BT17,BU17)</f>
        <v>0</v>
      </c>
      <c r="BW17" s="9"/>
      <c r="BX17" s="46"/>
      <c r="BY17" s="47"/>
      <c r="BZ17" s="48"/>
      <c r="CA17" s="26"/>
      <c r="CB17" s="26"/>
      <c r="CC17" s="49"/>
      <c r="CD17" s="50"/>
      <c r="CE17" s="49"/>
      <c r="CF17" s="50"/>
      <c r="CG17" s="39"/>
      <c r="CH17" s="49"/>
      <c r="CI17" s="49"/>
    </row>
    <row r="18" spans="1:87" ht="19.2" customHeight="1">
      <c r="A18" s="6" t="s">
        <v>84</v>
      </c>
      <c r="B18" s="30"/>
      <c r="C18" s="29"/>
      <c r="D18" s="24"/>
      <c r="E18" s="24"/>
      <c r="F18" s="24"/>
      <c r="G18" s="24"/>
      <c r="H18" s="24"/>
      <c r="I18" s="30"/>
      <c r="J18" s="29"/>
      <c r="K18" s="24"/>
      <c r="L18" s="27"/>
      <c r="M18" s="24"/>
      <c r="N18" s="24"/>
      <c r="O18" s="24"/>
      <c r="P18" s="30"/>
      <c r="Q18" s="29"/>
      <c r="R18" s="24"/>
      <c r="S18" s="24"/>
      <c r="T18" s="24"/>
      <c r="U18" s="24"/>
      <c r="V18" s="24"/>
      <c r="W18" s="30" t="s">
        <v>55</v>
      </c>
      <c r="X18" s="29" t="s">
        <v>55</v>
      </c>
      <c r="Y18" s="24" t="s">
        <v>56</v>
      </c>
      <c r="Z18" s="24" t="s">
        <v>54</v>
      </c>
      <c r="AA18" s="24" t="s">
        <v>54</v>
      </c>
      <c r="AB18" s="24" t="s">
        <v>54</v>
      </c>
      <c r="AC18" s="24" t="s">
        <v>54</v>
      </c>
      <c r="AD18" s="30" t="s">
        <v>53</v>
      </c>
      <c r="AE18" s="29" t="s">
        <v>53</v>
      </c>
      <c r="AF18" s="37"/>
      <c r="AG18" s="6" t="s">
        <v>84</v>
      </c>
      <c r="AH18" s="11">
        <f>COUNTIF(B18:AF18,"=CA")</f>
        <v>1</v>
      </c>
      <c r="AI18" s="11">
        <f>COUNTIF(B18:AF18,"=CF")</f>
        <v>0</v>
      </c>
      <c r="AJ18" s="11">
        <f>COUNTIF(B18:AF18,"=RTT")</f>
        <v>4</v>
      </c>
      <c r="AK18" s="11">
        <f>COUNTIF(B18:AF18,"=CAS")</f>
        <v>0</v>
      </c>
      <c r="AL18" s="13">
        <f>COUNTIF(B18:AF18,"=CA.")</f>
        <v>2</v>
      </c>
      <c r="AM18" s="11">
        <f>COUNTIF($B18:$AF18,"=CF.")</f>
        <v>0</v>
      </c>
      <c r="AN18" s="11">
        <f>COUNTIF($B18:$AF18,"=RTT.")</f>
        <v>2</v>
      </c>
      <c r="AO18" s="11">
        <f>COUNTIF($B18:$AF18,"=CAS.")</f>
        <v>0</v>
      </c>
      <c r="AP18" s="11">
        <f>COUNTIF($B18:$AF18,"=R")</f>
        <v>0</v>
      </c>
      <c r="AQ18" s="11">
        <f>COUNTIF($B18:$AF18,"=RH")</f>
        <v>0</v>
      </c>
      <c r="AR18" s="11">
        <f>COUNTIF($B18:$AF18,"=RC")</f>
        <v>0</v>
      </c>
      <c r="AS18" s="11">
        <f>COUNTIF($B18:$AF18,"=RCF")</f>
        <v>0</v>
      </c>
      <c r="AT18" s="11">
        <f>COUNTIF($B18:$AF18,"=CE")</f>
        <v>0</v>
      </c>
      <c r="AU18" s="11">
        <f>COUNTIF($B18:$AF18,"=CET")</f>
        <v>0</v>
      </c>
      <c r="AV18" s="12"/>
      <c r="AW18" s="7">
        <f>COUNTIF($B18:$AF18,"=MI")+COUNTIF($B18:$AF18,"=MIr")</f>
        <v>0</v>
      </c>
      <c r="AX18" s="11">
        <f>COUNTIF($B18:$AF18,"=MIr")</f>
        <v>0</v>
      </c>
      <c r="AY18" s="11">
        <f>COUNTIF($B18:$AF18,"=DP")+COUNTIF($B18:$AF18,"=DPr")</f>
        <v>0</v>
      </c>
      <c r="AZ18" s="11">
        <f>COUNTIF($B18:$AF18,"=DPr")</f>
        <v>0</v>
      </c>
      <c r="BA18" s="11">
        <f>COUNTIF($B18:$AF18,"=MP")</f>
        <v>0</v>
      </c>
      <c r="BB18" s="11">
        <f>COUNTIF($B18:$AF18,"=SO")</f>
        <v>0</v>
      </c>
      <c r="BC18" s="11">
        <f>COUNTIF($B18:$AF18,"=SO-")</f>
        <v>0</v>
      </c>
      <c r="BD18" s="7">
        <f>COUNTIF($B18:$AF18,"=MAE")</f>
        <v>0</v>
      </c>
      <c r="BE18" s="11">
        <f>COUNTIF($B18:$AF18,"=LVh")</f>
        <v>0</v>
      </c>
      <c r="BF18" s="11">
        <f>COUNTIF($B18:$AF18,"=PRU")</f>
        <v>0</v>
      </c>
      <c r="BG18" s="11">
        <f>COUNTIF($B18:$AF18,"=JET")</f>
        <v>0</v>
      </c>
      <c r="BH18" s="11">
        <f>COUNTIF($B18:$AF18,"=Am")+COUNTIF($B18:$AF18,"=Mat")+COUNTIF($B18:$AF18,"=Nui")</f>
        <v>0</v>
      </c>
      <c r="BI18" s="7">
        <f>COUNTIF($B18:$AF18,"=Stag")</f>
        <v>0</v>
      </c>
      <c r="BJ18" s="12"/>
      <c r="BK18" s="11">
        <f>COUNTIF($B18:$AF18,"=CM")</f>
        <v>0</v>
      </c>
      <c r="BL18" s="7">
        <f>COUNTIF($B18:$AF18,"=DPm")</f>
        <v>0</v>
      </c>
      <c r="BM18" s="11">
        <f>COUNTIF($B18:$AF18,"=COB")</f>
        <v>0</v>
      </c>
      <c r="BN18" s="11">
        <f>COUNTIF($B18:$AF18,"=AEA")</f>
        <v>0</v>
      </c>
      <c r="BO18" s="11">
        <f>COUNTIF($B18:$AF18,"=ASA")</f>
        <v>0</v>
      </c>
      <c r="BP18" s="11">
        <f>COUNTIF($B18:$AF18,"=CS")</f>
        <v>0</v>
      </c>
      <c r="BQ18" s="9"/>
      <c r="BR18" s="10">
        <f>SUM(AH18,AI18,AJ18,AK18,AL18,AM18,AN18,AO18,AP18,AQ18,AR18,AS18,AT18,AU18,BN18)</f>
        <v>9</v>
      </c>
      <c r="BS18" s="8">
        <f>SUM(AW18,AY18,BA18,BB18,BC18,BE18,BF18,BH18,BO18,BP18,BI18,BD18,BG18)</f>
        <v>0</v>
      </c>
      <c r="BT18" s="8">
        <f>SUM(BK18,BL18,BM18)</f>
        <v>0</v>
      </c>
      <c r="BU18" s="9"/>
      <c r="BV18" s="8">
        <f>SUM(BR18,BS18,BT18,BU18)</f>
        <v>9</v>
      </c>
      <c r="BW18" s="9"/>
      <c r="BX18" s="46"/>
      <c r="BY18" s="47"/>
      <c r="BZ18" s="48"/>
      <c r="CA18" s="51"/>
      <c r="CB18" s="26"/>
      <c r="CC18" s="49"/>
      <c r="CD18" s="50"/>
      <c r="CE18" s="49"/>
      <c r="CF18" s="50"/>
      <c r="CG18" s="39"/>
      <c r="CH18" s="49"/>
      <c r="CI18" s="49"/>
    </row>
    <row r="19" spans="1:87" ht="19.2" customHeight="1">
      <c r="A19" s="6" t="s">
        <v>85</v>
      </c>
      <c r="B19" s="30"/>
      <c r="C19" s="29"/>
      <c r="D19" s="24"/>
      <c r="E19" s="24"/>
      <c r="F19" s="24"/>
      <c r="G19" s="24"/>
      <c r="H19" s="24"/>
      <c r="I19" s="30" t="s">
        <v>55</v>
      </c>
      <c r="J19" s="29" t="s">
        <v>55</v>
      </c>
      <c r="K19" s="24" t="s">
        <v>56</v>
      </c>
      <c r="L19" s="27" t="s">
        <v>56</v>
      </c>
      <c r="M19" s="24" t="s">
        <v>56</v>
      </c>
      <c r="N19" s="24" t="s">
        <v>56</v>
      </c>
      <c r="O19" s="24" t="s">
        <v>56</v>
      </c>
      <c r="P19" s="30" t="s">
        <v>55</v>
      </c>
      <c r="Q19" s="29" t="s">
        <v>55</v>
      </c>
      <c r="R19" s="24" t="s">
        <v>56</v>
      </c>
      <c r="S19" s="24" t="s">
        <v>56</v>
      </c>
      <c r="T19" s="24" t="s">
        <v>56</v>
      </c>
      <c r="U19" s="24" t="s">
        <v>56</v>
      </c>
      <c r="V19" s="24" t="s">
        <v>56</v>
      </c>
      <c r="W19" s="30" t="s">
        <v>49</v>
      </c>
      <c r="X19" s="29" t="s">
        <v>49</v>
      </c>
      <c r="Y19" s="24" t="s">
        <v>50</v>
      </c>
      <c r="Z19" s="24" t="s">
        <v>52</v>
      </c>
      <c r="AA19" s="24" t="s">
        <v>52</v>
      </c>
      <c r="AB19" s="24" t="s">
        <v>52</v>
      </c>
      <c r="AC19" s="24"/>
      <c r="AD19" s="30"/>
      <c r="AE19" s="29"/>
      <c r="AF19" s="37"/>
      <c r="AG19" s="6" t="s">
        <v>85</v>
      </c>
      <c r="AH19" s="11">
        <f>COUNTIF(B19:AF19,"=CA")</f>
        <v>10</v>
      </c>
      <c r="AI19" s="11">
        <f>COUNTIF(B19:AF19,"=CF")</f>
        <v>3</v>
      </c>
      <c r="AJ19" s="11">
        <f>COUNTIF(B19:AF19,"=RTT")</f>
        <v>0</v>
      </c>
      <c r="AK19" s="11">
        <f>COUNTIF(B19:AF19,"=CAS")</f>
        <v>1</v>
      </c>
      <c r="AL19" s="13">
        <f>COUNTIF(B19:AF19,"=CA.")</f>
        <v>4</v>
      </c>
      <c r="AM19" s="11">
        <f>COUNTIF($B19:$AF19,"=CF.")</f>
        <v>0</v>
      </c>
      <c r="AN19" s="11">
        <f>COUNTIF($B19:$AF19,"=RTT.")</f>
        <v>0</v>
      </c>
      <c r="AO19" s="11">
        <f>COUNTIF($B19:$AF19,"=CAS.")</f>
        <v>2</v>
      </c>
      <c r="AP19" s="11">
        <f>COUNTIF($B19:$AF19,"=R")</f>
        <v>0</v>
      </c>
      <c r="AQ19" s="11">
        <f>COUNTIF($B19:$AF19,"=RH")</f>
        <v>0</v>
      </c>
      <c r="AR19" s="11">
        <f>COUNTIF($B19:$AF19,"=RC")</f>
        <v>0</v>
      </c>
      <c r="AS19" s="11">
        <f>COUNTIF($B19:$AF19,"=RCF")</f>
        <v>0</v>
      </c>
      <c r="AT19" s="11">
        <f>COUNTIF($B19:$AF19,"=CE")</f>
        <v>0</v>
      </c>
      <c r="AU19" s="11">
        <f>COUNTIF($B19:$AF19,"=CET")</f>
        <v>0</v>
      </c>
      <c r="AV19" s="12"/>
      <c r="AW19" s="7">
        <f>COUNTIF($B19:$AF19,"=MI")+COUNTIF($B19:$AF19,"=MIr")</f>
        <v>0</v>
      </c>
      <c r="AX19" s="11">
        <f>COUNTIF($B19:$AF19,"=MIr")</f>
        <v>0</v>
      </c>
      <c r="AY19" s="11">
        <f>COUNTIF($B19:$AF19,"=DP")+COUNTIF($B19:$AF19,"=DPr")</f>
        <v>0</v>
      </c>
      <c r="AZ19" s="11">
        <f>COUNTIF($B19:$AF19,"=DPr")</f>
        <v>0</v>
      </c>
      <c r="BA19" s="11">
        <f>COUNTIF($B19:$AF19,"=MP")</f>
        <v>0</v>
      </c>
      <c r="BB19" s="11">
        <f>COUNTIF($B19:$AF19,"=SO")</f>
        <v>0</v>
      </c>
      <c r="BC19" s="11">
        <f>COUNTIF($B19:$AF19,"=SO-")</f>
        <v>0</v>
      </c>
      <c r="BD19" s="7">
        <f>COUNTIF($B19:$AF19,"=MAE")</f>
        <v>0</v>
      </c>
      <c r="BE19" s="11">
        <f>COUNTIF($B19:$AF19,"=LVh")</f>
        <v>0</v>
      </c>
      <c r="BF19" s="11">
        <f>COUNTIF($B19:$AF19,"=PRU")</f>
        <v>0</v>
      </c>
      <c r="BG19" s="11">
        <f>COUNTIF($B19:$AF19,"=JET")</f>
        <v>0</v>
      </c>
      <c r="BH19" s="11">
        <f>COUNTIF($B19:$AF19,"=Am")+COUNTIF($B19:$AF19,"=Mat")+COUNTIF($B19:$AF19,"=Nui")</f>
        <v>0</v>
      </c>
      <c r="BI19" s="7">
        <f>COUNTIF($B19:$AF19,"=Stag")</f>
        <v>0</v>
      </c>
      <c r="BJ19" s="12"/>
      <c r="BK19" s="11">
        <f>COUNTIF($B19:$AF19,"=CM")</f>
        <v>0</v>
      </c>
      <c r="BL19" s="7">
        <f>COUNTIF($B19:$AF19,"=DPm")</f>
        <v>0</v>
      </c>
      <c r="BM19" s="11">
        <f>COUNTIF($B19:$AF19,"=COB")</f>
        <v>0</v>
      </c>
      <c r="BN19" s="11">
        <f>COUNTIF($B19:$AF19,"=AEA")</f>
        <v>0</v>
      </c>
      <c r="BO19" s="11">
        <f>COUNTIF($B19:$AF19,"=ASA")</f>
        <v>0</v>
      </c>
      <c r="BP19" s="11">
        <f>COUNTIF($B19:$AF19,"=CS")</f>
        <v>0</v>
      </c>
      <c r="BQ19" s="9"/>
      <c r="BR19" s="10">
        <f>SUM(AH19,AI19,AJ19,AK19,AL19,AM19,AN19,AO19,AP19,AQ19,AR19,AS19,AT19,AU19,BN19)</f>
        <v>20</v>
      </c>
      <c r="BS19" s="8">
        <f>SUM(AW19,AY19,BA19,BB19,BC19,BE19,BF19,BH19,BO19,BP19,BI19,BD19,BG19)</f>
        <v>0</v>
      </c>
      <c r="BT19" s="8">
        <f>SUM(BK19,BL19,BM19)</f>
        <v>0</v>
      </c>
      <c r="BU19" s="9"/>
      <c r="BV19" s="8">
        <f>SUM(BR19,BS19,BT19,BU19)</f>
        <v>20</v>
      </c>
      <c r="BW19" s="9"/>
      <c r="BX19" s="46"/>
      <c r="BY19" s="47"/>
      <c r="BZ19" s="48"/>
      <c r="CA19" s="26"/>
      <c r="CB19" s="26"/>
      <c r="CC19" s="49"/>
      <c r="CD19" s="50"/>
      <c r="CE19" s="49"/>
      <c r="CF19" s="50"/>
      <c r="CG19" s="39"/>
      <c r="CH19" s="49"/>
      <c r="CI19" s="49"/>
    </row>
    <row r="20" spans="1:87" ht="19.2" customHeight="1">
      <c r="A20" s="6" t="s">
        <v>74</v>
      </c>
      <c r="B20" s="30"/>
      <c r="C20" s="29"/>
      <c r="D20" s="24"/>
      <c r="E20" s="24"/>
      <c r="F20" s="24"/>
      <c r="G20" s="24"/>
      <c r="H20" s="24"/>
      <c r="I20" s="30" t="s">
        <v>49</v>
      </c>
      <c r="J20" s="29" t="s">
        <v>49</v>
      </c>
      <c r="K20" s="24" t="s">
        <v>50</v>
      </c>
      <c r="L20" s="27" t="s">
        <v>56</v>
      </c>
      <c r="M20" s="24"/>
      <c r="N20" s="24"/>
      <c r="O20" s="24"/>
      <c r="P20" s="30"/>
      <c r="Q20" s="29"/>
      <c r="R20" s="24"/>
      <c r="S20" s="24"/>
      <c r="T20" s="24"/>
      <c r="U20" s="24"/>
      <c r="V20" s="24"/>
      <c r="W20" s="30" t="s">
        <v>49</v>
      </c>
      <c r="X20" s="29" t="s">
        <v>49</v>
      </c>
      <c r="Y20" s="24" t="s">
        <v>50</v>
      </c>
      <c r="Z20" s="24" t="s">
        <v>52</v>
      </c>
      <c r="AA20" s="24" t="s">
        <v>52</v>
      </c>
      <c r="AB20" s="24" t="s">
        <v>52</v>
      </c>
      <c r="AC20" s="24" t="s">
        <v>54</v>
      </c>
      <c r="AD20" s="30"/>
      <c r="AE20" s="29"/>
      <c r="AF20" s="37"/>
      <c r="AG20" s="6" t="s">
        <v>74</v>
      </c>
      <c r="AH20" s="11">
        <f>COUNTIF(B20:AF20,"=CA")</f>
        <v>1</v>
      </c>
      <c r="AI20" s="11">
        <f>COUNTIF(B20:AF20,"=CF")</f>
        <v>3</v>
      </c>
      <c r="AJ20" s="11">
        <f>COUNTIF(B20:AF20,"=RTT")</f>
        <v>1</v>
      </c>
      <c r="AK20" s="11">
        <f>COUNTIF(B20:AF20,"=CAS")</f>
        <v>2</v>
      </c>
      <c r="AL20" s="13">
        <f>COUNTIF(B20:AF20,"=CA.")</f>
        <v>0</v>
      </c>
      <c r="AM20" s="11">
        <f>COUNTIF($B20:$AF20,"=CF.")</f>
        <v>0</v>
      </c>
      <c r="AN20" s="11">
        <f>COUNTIF($B20:$AF20,"=RTT.")</f>
        <v>0</v>
      </c>
      <c r="AO20" s="11">
        <f>COUNTIF($B20:$AF20,"=CAS.")</f>
        <v>4</v>
      </c>
      <c r="AP20" s="11">
        <f>COUNTIF($B20:$AF20,"=R")</f>
        <v>0</v>
      </c>
      <c r="AQ20" s="11">
        <f>COUNTIF($B20:$AF20,"=RH")</f>
        <v>0</v>
      </c>
      <c r="AR20" s="11">
        <f>COUNTIF($B20:$AF20,"=RC")</f>
        <v>0</v>
      </c>
      <c r="AS20" s="11">
        <f>COUNTIF($B20:$AF20,"=RCF")</f>
        <v>0</v>
      </c>
      <c r="AT20" s="11">
        <f>COUNTIF($B20:$AF20,"=CE")</f>
        <v>0</v>
      </c>
      <c r="AU20" s="11">
        <f>COUNTIF($B20:$AF20,"=CET")</f>
        <v>0</v>
      </c>
      <c r="AV20" s="12"/>
      <c r="AW20" s="7">
        <f>COUNTIF($B20:$AF20,"=MI")+COUNTIF($B20:$AF20,"=MIr")</f>
        <v>0</v>
      </c>
      <c r="AX20" s="11">
        <f>COUNTIF($B20:$AF20,"=MIr")</f>
        <v>0</v>
      </c>
      <c r="AY20" s="11">
        <f>COUNTIF($B20:$AF20,"=DP")+COUNTIF($B20:$AF20,"=DPr")</f>
        <v>0</v>
      </c>
      <c r="AZ20" s="11">
        <f>COUNTIF($B20:$AF20,"=DPr")</f>
        <v>0</v>
      </c>
      <c r="BA20" s="11">
        <f>COUNTIF($B20:$AF20,"=MP")</f>
        <v>0</v>
      </c>
      <c r="BB20" s="11">
        <f>COUNTIF($B20:$AF20,"=SO")</f>
        <v>0</v>
      </c>
      <c r="BC20" s="11">
        <f>COUNTIF($B20:$AF20,"=SO-")</f>
        <v>0</v>
      </c>
      <c r="BD20" s="7">
        <f>COUNTIF($B20:$AF20,"=MAE")</f>
        <v>0</v>
      </c>
      <c r="BE20" s="11">
        <f>COUNTIF($B20:$AF20,"=LVh")</f>
        <v>0</v>
      </c>
      <c r="BF20" s="11">
        <f>COUNTIF($B20:$AF20,"=PRU")</f>
        <v>0</v>
      </c>
      <c r="BG20" s="11">
        <f>COUNTIF($B20:$AF20,"=JET")</f>
        <v>0</v>
      </c>
      <c r="BH20" s="11">
        <f>COUNTIF($B20:$AF20,"=Am")+COUNTIF($B20:$AF20,"=Mat")+COUNTIF($B20:$AF20,"=Nui")</f>
        <v>0</v>
      </c>
      <c r="BI20" s="7">
        <f>COUNTIF($B20:$AF20,"=Stag")</f>
        <v>0</v>
      </c>
      <c r="BJ20" s="12"/>
      <c r="BK20" s="11">
        <f>COUNTIF($B20:$AF20,"=CM")</f>
        <v>0</v>
      </c>
      <c r="BL20" s="7">
        <f>COUNTIF($B20:$AF20,"=DPm")</f>
        <v>0</v>
      </c>
      <c r="BM20" s="11">
        <f>COUNTIF($B20:$AF20,"=COB")</f>
        <v>0</v>
      </c>
      <c r="BN20" s="11">
        <f>COUNTIF($B20:$AF20,"=AEA")</f>
        <v>0</v>
      </c>
      <c r="BO20" s="11">
        <f>COUNTIF($B20:$AF20,"=ASA")</f>
        <v>0</v>
      </c>
      <c r="BP20" s="11">
        <f>COUNTIF($B20:$AF20,"=CS")</f>
        <v>0</v>
      </c>
      <c r="BQ20" s="9"/>
      <c r="BR20" s="10">
        <f>SUM(AH20,AI20,AJ20,AK20,AL20,AM20,AN20,AO20,AP20,AQ20,AR20,AS20,AT20,AU20,BN20)</f>
        <v>11</v>
      </c>
      <c r="BS20" s="8">
        <f>SUM(AW20,AY20,BA20,BB20,BC20,BE20,BF20,BH20,BO20,BP20,BI20,BD20,BG20)</f>
        <v>0</v>
      </c>
      <c r="BT20" s="8">
        <f>SUM(BK20,BL20,BM20)</f>
        <v>0</v>
      </c>
      <c r="BU20" s="9"/>
      <c r="BV20" s="8">
        <f>SUM(BR20,BS20,BT20,BU20)</f>
        <v>11</v>
      </c>
      <c r="BW20" s="9"/>
      <c r="BX20" s="46"/>
      <c r="BY20" s="47"/>
      <c r="BZ20" s="48"/>
      <c r="CA20" s="26"/>
      <c r="CB20" s="26"/>
      <c r="CC20" s="49"/>
      <c r="CD20" s="50"/>
      <c r="CE20" s="49"/>
      <c r="CF20" s="50"/>
      <c r="CG20" s="39"/>
      <c r="CH20" s="49"/>
      <c r="CI20" s="49"/>
    </row>
    <row r="21" spans="1:87" ht="19.2" customHeight="1">
      <c r="A21" s="6" t="s">
        <v>86</v>
      </c>
      <c r="B21" s="30" t="s">
        <v>49</v>
      </c>
      <c r="C21" s="29" t="s">
        <v>49</v>
      </c>
      <c r="D21" s="24" t="s">
        <v>50</v>
      </c>
      <c r="E21" s="24" t="s">
        <v>50</v>
      </c>
      <c r="F21" s="24" t="s">
        <v>52</v>
      </c>
      <c r="G21" s="24" t="s">
        <v>52</v>
      </c>
      <c r="H21" s="24" t="s">
        <v>52</v>
      </c>
      <c r="I21" s="30"/>
      <c r="J21" s="29"/>
      <c r="K21" s="24"/>
      <c r="L21" s="27"/>
      <c r="M21" s="24"/>
      <c r="N21" s="24"/>
      <c r="O21" s="24"/>
      <c r="P21" s="30"/>
      <c r="Q21" s="29"/>
      <c r="R21" s="24"/>
      <c r="S21" s="24"/>
      <c r="T21" s="24"/>
      <c r="U21" s="24"/>
      <c r="V21" s="24"/>
      <c r="W21" s="30"/>
      <c r="X21" s="29"/>
      <c r="Y21" s="24"/>
      <c r="Z21" s="24"/>
      <c r="AA21" s="24"/>
      <c r="AB21" s="24"/>
      <c r="AC21" s="24"/>
      <c r="AD21" s="30"/>
      <c r="AE21" s="29"/>
      <c r="AF21" s="37"/>
      <c r="AG21" s="6" t="s">
        <v>86</v>
      </c>
      <c r="AH21" s="11">
        <f>COUNTIF(B21:AF21,"=CA")</f>
        <v>0</v>
      </c>
      <c r="AI21" s="11">
        <f>COUNTIF(B21:AF21,"=CF")</f>
        <v>3</v>
      </c>
      <c r="AJ21" s="11">
        <f>COUNTIF(B21:AF21,"=RTT")</f>
        <v>0</v>
      </c>
      <c r="AK21" s="11">
        <f>COUNTIF(B21:AF21,"=CAS")</f>
        <v>2</v>
      </c>
      <c r="AL21" s="13">
        <f>COUNTIF(B21:AF21,"=CA.")</f>
        <v>0</v>
      </c>
      <c r="AM21" s="11">
        <f>COUNTIF($B21:$AF21,"=CF.")</f>
        <v>0</v>
      </c>
      <c r="AN21" s="11">
        <f>COUNTIF($B21:$AF21,"=RTT.")</f>
        <v>0</v>
      </c>
      <c r="AO21" s="11">
        <f>COUNTIF($B21:$AF21,"=CAS.")</f>
        <v>2</v>
      </c>
      <c r="AP21" s="11">
        <f>COUNTIF($B21:$AF21,"=R")</f>
        <v>0</v>
      </c>
      <c r="AQ21" s="11">
        <f>COUNTIF($B21:$AF21,"=RH")</f>
        <v>0</v>
      </c>
      <c r="AR21" s="11">
        <f>COUNTIF($B21:$AF21,"=RC")</f>
        <v>0</v>
      </c>
      <c r="AS21" s="11">
        <f>COUNTIF($B21:$AF21,"=RCF")</f>
        <v>0</v>
      </c>
      <c r="AT21" s="11">
        <f>COUNTIF($B21:$AF21,"=CE")</f>
        <v>0</v>
      </c>
      <c r="AU21" s="11">
        <f>COUNTIF($B21:$AF21,"=CET")</f>
        <v>0</v>
      </c>
      <c r="AV21" s="12"/>
      <c r="AW21" s="7">
        <f>COUNTIF($B21:$AF21,"=MI")+COUNTIF($B21:$AF21,"=MIr")</f>
        <v>0</v>
      </c>
      <c r="AX21" s="11">
        <f>COUNTIF($B21:$AF21,"=MIr")</f>
        <v>0</v>
      </c>
      <c r="AY21" s="11">
        <f>COUNTIF($B21:$AF21,"=DP")+COUNTIF($B21:$AF21,"=DPr")</f>
        <v>0</v>
      </c>
      <c r="AZ21" s="11">
        <f>COUNTIF($B21:$AF21,"=DPr")</f>
        <v>0</v>
      </c>
      <c r="BA21" s="11">
        <f>COUNTIF($B21:$AF21,"=MP")</f>
        <v>0</v>
      </c>
      <c r="BB21" s="11">
        <f>COUNTIF($B21:$AF21,"=SO")</f>
        <v>0</v>
      </c>
      <c r="BC21" s="11">
        <f>COUNTIF($B21:$AF21,"=SO-")</f>
        <v>0</v>
      </c>
      <c r="BD21" s="7">
        <f>COUNTIF($B21:$AF21,"=MAE")</f>
        <v>0</v>
      </c>
      <c r="BE21" s="11">
        <f>COUNTIF($B21:$AF21,"=LVh")</f>
        <v>0</v>
      </c>
      <c r="BF21" s="11">
        <f>COUNTIF($B21:$AF21,"=PRU")</f>
        <v>0</v>
      </c>
      <c r="BG21" s="11">
        <f>COUNTIF($B21:$AF21,"=JET")</f>
        <v>0</v>
      </c>
      <c r="BH21" s="11">
        <f>COUNTIF($B21:$AF21,"=Am")+COUNTIF($B21:$AF21,"=Mat")+COUNTIF($B21:$AF21,"=Nui")</f>
        <v>0</v>
      </c>
      <c r="BI21" s="7">
        <f>COUNTIF($B21:$AF21,"=Stag")</f>
        <v>0</v>
      </c>
      <c r="BJ21" s="12"/>
      <c r="BK21" s="11">
        <f>COUNTIF($B21:$AF21,"=CM")</f>
        <v>0</v>
      </c>
      <c r="BL21" s="7">
        <f>COUNTIF($B21:$AF21,"=DPm")</f>
        <v>0</v>
      </c>
      <c r="BM21" s="11">
        <f>COUNTIF($B21:$AF21,"=COB")</f>
        <v>0</v>
      </c>
      <c r="BN21" s="11">
        <f>COUNTIF($B21:$AF21,"=AEA")</f>
        <v>0</v>
      </c>
      <c r="BO21" s="11">
        <f>COUNTIF($B21:$AF21,"=ASA")</f>
        <v>0</v>
      </c>
      <c r="BP21" s="11">
        <f>COUNTIF($B21:$AF21,"=CS")</f>
        <v>0</v>
      </c>
      <c r="BQ21" s="9"/>
      <c r="BR21" s="10">
        <f>SUM(AH21,AI21,AJ21,AK21,AL21,AM21,AN21,AO21,AP21,AQ21,AR21,AS21,AT21,AU21,BN21)</f>
        <v>7</v>
      </c>
      <c r="BS21" s="8">
        <f>SUM(AW21,AY21,BA21,BB21,BC21,BE21,BF21,BH21,BO21,BP21,BI21,BD21,BG21)</f>
        <v>0</v>
      </c>
      <c r="BT21" s="8">
        <f>SUM(BK21,BL21,BM21)</f>
        <v>0</v>
      </c>
      <c r="BU21" s="9"/>
      <c r="BV21" s="8">
        <f>SUM(BR21,BS21,BT21,BU21)</f>
        <v>7</v>
      </c>
      <c r="BW21" s="9"/>
      <c r="BX21" s="46"/>
      <c r="BY21" s="47"/>
      <c r="BZ21" s="48"/>
      <c r="CA21" s="26"/>
      <c r="CB21" s="26"/>
      <c r="CC21" s="49"/>
      <c r="CD21" s="50"/>
      <c r="CE21" s="49"/>
      <c r="CF21" s="50"/>
      <c r="CG21" s="39"/>
      <c r="CH21" s="49"/>
      <c r="CI21" s="49"/>
    </row>
    <row r="22" spans="1:87" ht="18.600000000000001" customHeight="1">
      <c r="A22" s="59" t="s">
        <v>76</v>
      </c>
      <c r="B22" s="24" t="s">
        <v>73</v>
      </c>
      <c r="C22" s="24" t="s">
        <v>72</v>
      </c>
      <c r="D22" s="24" t="s">
        <v>72</v>
      </c>
      <c r="E22" s="24" t="s">
        <v>70</v>
      </c>
      <c r="F22" s="24" t="s">
        <v>69</v>
      </c>
      <c r="G22" s="30" t="s">
        <v>75</v>
      </c>
      <c r="H22" s="29" t="s">
        <v>74</v>
      </c>
      <c r="I22" s="24" t="s">
        <v>73</v>
      </c>
      <c r="J22" s="24" t="s">
        <v>72</v>
      </c>
      <c r="K22" s="24" t="s">
        <v>72</v>
      </c>
      <c r="L22" s="24" t="s">
        <v>70</v>
      </c>
      <c r="M22" s="24" t="s">
        <v>69</v>
      </c>
      <c r="N22" s="30" t="s">
        <v>75</v>
      </c>
      <c r="O22" s="29" t="s">
        <v>74</v>
      </c>
      <c r="P22" s="24" t="s">
        <v>73</v>
      </c>
      <c r="Q22" s="24" t="s">
        <v>72</v>
      </c>
      <c r="R22" s="24" t="s">
        <v>72</v>
      </c>
      <c r="S22" s="24" t="s">
        <v>70</v>
      </c>
      <c r="T22" s="24" t="s">
        <v>69</v>
      </c>
      <c r="U22" s="30" t="s">
        <v>75</v>
      </c>
      <c r="V22" s="29" t="s">
        <v>74</v>
      </c>
      <c r="W22" s="24" t="s">
        <v>73</v>
      </c>
      <c r="X22" s="24" t="s">
        <v>72</v>
      </c>
      <c r="Y22" s="24" t="s">
        <v>72</v>
      </c>
      <c r="Z22" s="27" t="s">
        <v>70</v>
      </c>
      <c r="AA22" s="24" t="s">
        <v>69</v>
      </c>
      <c r="AB22" s="30" t="s">
        <v>75</v>
      </c>
      <c r="AC22" s="29" t="s">
        <v>74</v>
      </c>
      <c r="AD22" s="24" t="s">
        <v>73</v>
      </c>
      <c r="AE22" s="24" t="s">
        <v>72</v>
      </c>
      <c r="AF22" s="24" t="s">
        <v>72</v>
      </c>
      <c r="AH22" s="61" t="s">
        <v>68</v>
      </c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9"/>
      <c r="AW22" s="63" t="s">
        <v>65</v>
      </c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5"/>
      <c r="BJ22" s="9"/>
      <c r="BK22" s="61" t="s">
        <v>67</v>
      </c>
      <c r="BL22" s="61"/>
      <c r="BM22" s="61"/>
      <c r="BN22" s="61"/>
      <c r="BO22" s="61"/>
      <c r="BP22" s="61"/>
      <c r="BQ22" s="9"/>
      <c r="BR22" s="66" t="s">
        <v>66</v>
      </c>
      <c r="BS22" s="74" t="s">
        <v>65</v>
      </c>
      <c r="BT22" s="70" t="s">
        <v>64</v>
      </c>
      <c r="BU22" s="9"/>
      <c r="BV22" s="72" t="s">
        <v>63</v>
      </c>
      <c r="BW22" s="9"/>
      <c r="BX22" s="36"/>
      <c r="BY22" s="36"/>
      <c r="BZ22" s="36"/>
      <c r="CA22" s="26"/>
      <c r="CB22" s="28"/>
      <c r="CC22" s="38"/>
      <c r="CD22" s="28"/>
      <c r="CE22" s="28"/>
      <c r="CF22" s="39"/>
      <c r="CG22" s="39"/>
      <c r="CH22" s="40"/>
      <c r="CI22" s="41"/>
    </row>
    <row r="23" spans="1:87" ht="18.600000000000001" customHeight="1">
      <c r="A23" s="60"/>
      <c r="B23" s="24">
        <v>1</v>
      </c>
      <c r="C23" s="24">
        <v>2</v>
      </c>
      <c r="D23" s="24">
        <v>3</v>
      </c>
      <c r="E23" s="24">
        <v>4</v>
      </c>
      <c r="F23" s="24">
        <v>5</v>
      </c>
      <c r="G23" s="30">
        <v>6</v>
      </c>
      <c r="H23" s="29">
        <v>7</v>
      </c>
      <c r="I23" s="24">
        <v>8</v>
      </c>
      <c r="J23" s="24">
        <v>9</v>
      </c>
      <c r="K23" s="24">
        <v>10</v>
      </c>
      <c r="L23" s="24">
        <v>11</v>
      </c>
      <c r="M23" s="24">
        <v>12</v>
      </c>
      <c r="N23" s="30">
        <v>13</v>
      </c>
      <c r="O23" s="29">
        <v>14</v>
      </c>
      <c r="P23" s="24">
        <v>15</v>
      </c>
      <c r="Q23" s="24">
        <v>16</v>
      </c>
      <c r="R23" s="24">
        <v>17</v>
      </c>
      <c r="S23" s="24">
        <v>18</v>
      </c>
      <c r="T23" s="24">
        <v>19</v>
      </c>
      <c r="U23" s="30">
        <v>20</v>
      </c>
      <c r="V23" s="29">
        <v>21</v>
      </c>
      <c r="W23" s="24">
        <v>22</v>
      </c>
      <c r="X23" s="24">
        <v>23</v>
      </c>
      <c r="Y23" s="24">
        <v>24</v>
      </c>
      <c r="Z23" s="27">
        <v>25</v>
      </c>
      <c r="AA23" s="24">
        <v>26</v>
      </c>
      <c r="AB23" s="30">
        <v>27</v>
      </c>
      <c r="AC23" s="29">
        <v>28</v>
      </c>
      <c r="AD23" s="24">
        <v>29</v>
      </c>
      <c r="AE23" s="24">
        <v>30</v>
      </c>
      <c r="AF23" s="24">
        <v>31</v>
      </c>
      <c r="AG23" s="21" t="s">
        <v>71</v>
      </c>
      <c r="AH23" s="35" t="s">
        <v>56</v>
      </c>
      <c r="AI23" s="32" t="s">
        <v>52</v>
      </c>
      <c r="AJ23" s="35" t="s">
        <v>54</v>
      </c>
      <c r="AK23" s="32" t="s">
        <v>50</v>
      </c>
      <c r="AL23" s="35" t="s">
        <v>55</v>
      </c>
      <c r="AM23" s="32" t="s">
        <v>51</v>
      </c>
      <c r="AN23" s="32" t="s">
        <v>53</v>
      </c>
      <c r="AO23" s="32" t="s">
        <v>49</v>
      </c>
      <c r="AP23" s="32" t="s">
        <v>48</v>
      </c>
      <c r="AQ23" s="32" t="s">
        <v>47</v>
      </c>
      <c r="AR23" s="32" t="s">
        <v>46</v>
      </c>
      <c r="AS23" s="32" t="s">
        <v>61</v>
      </c>
      <c r="AT23" s="32" t="s">
        <v>45</v>
      </c>
      <c r="AU23" s="32" t="s">
        <v>44</v>
      </c>
      <c r="AV23" s="33"/>
      <c r="AW23" s="34" t="s">
        <v>43</v>
      </c>
      <c r="AX23" s="34" t="s">
        <v>60</v>
      </c>
      <c r="AY23" s="34" t="s">
        <v>42</v>
      </c>
      <c r="AZ23" s="34" t="s">
        <v>41</v>
      </c>
      <c r="BA23" s="34" t="s">
        <v>40</v>
      </c>
      <c r="BB23" s="34" t="s">
        <v>39</v>
      </c>
      <c r="BC23" s="34" t="s">
        <v>38</v>
      </c>
      <c r="BD23" s="34" t="s">
        <v>59</v>
      </c>
      <c r="BE23" s="34" t="s">
        <v>37</v>
      </c>
      <c r="BF23" s="34" t="s">
        <v>36</v>
      </c>
      <c r="BG23" s="34" t="s">
        <v>58</v>
      </c>
      <c r="BH23" s="34" t="s">
        <v>57</v>
      </c>
      <c r="BI23" s="32" t="s">
        <v>27</v>
      </c>
      <c r="BJ23" s="33"/>
      <c r="BK23" s="32" t="s">
        <v>35</v>
      </c>
      <c r="BL23" s="32" t="s">
        <v>25</v>
      </c>
      <c r="BM23" s="32" t="s">
        <v>34</v>
      </c>
      <c r="BN23" s="32" t="s">
        <v>33</v>
      </c>
      <c r="BO23" s="32" t="s">
        <v>32</v>
      </c>
      <c r="BP23" s="32" t="s">
        <v>29</v>
      </c>
      <c r="BQ23" s="9"/>
      <c r="BR23" s="67"/>
      <c r="BS23" s="75"/>
      <c r="BT23" s="71"/>
      <c r="BU23" s="9"/>
      <c r="BV23" s="73"/>
      <c r="BW23" s="9"/>
      <c r="BX23" s="42"/>
      <c r="BY23" s="36"/>
      <c r="BZ23" s="36"/>
      <c r="CA23" s="26"/>
      <c r="CB23" s="39"/>
      <c r="CC23" s="43"/>
      <c r="CD23" s="43"/>
      <c r="CE23" s="43"/>
      <c r="CF23" s="43"/>
      <c r="CG23" s="39"/>
      <c r="CH23" s="44"/>
      <c r="CI23" s="45"/>
    </row>
    <row r="24" spans="1:87" ht="19.2" customHeight="1">
      <c r="A24" s="6" t="s">
        <v>83</v>
      </c>
      <c r="B24" s="24"/>
      <c r="C24" s="24"/>
      <c r="D24" s="24"/>
      <c r="E24" s="24"/>
      <c r="F24" s="24"/>
      <c r="G24" s="30"/>
      <c r="H24" s="29"/>
      <c r="I24" s="24"/>
      <c r="J24" s="24"/>
      <c r="K24" s="24"/>
      <c r="L24" s="24"/>
      <c r="M24" s="24"/>
      <c r="N24" s="30"/>
      <c r="O24" s="29"/>
      <c r="P24" s="24"/>
      <c r="Q24" s="24"/>
      <c r="R24" s="24"/>
      <c r="S24" s="24"/>
      <c r="T24" s="24"/>
      <c r="U24" s="30"/>
      <c r="V24" s="29"/>
      <c r="W24" s="24"/>
      <c r="X24" s="24"/>
      <c r="Y24" s="24"/>
      <c r="Z24" s="27"/>
      <c r="AA24" s="24"/>
      <c r="AB24" s="30" t="s">
        <v>55</v>
      </c>
      <c r="AC24" s="29" t="s">
        <v>55</v>
      </c>
      <c r="AD24" s="24" t="s">
        <v>56</v>
      </c>
      <c r="AE24" s="24" t="s">
        <v>50</v>
      </c>
      <c r="AF24" s="24" t="s">
        <v>50</v>
      </c>
      <c r="AG24" s="6" t="s">
        <v>83</v>
      </c>
      <c r="AH24" s="7">
        <f>COUNTIF(B24:AF24,"=CA")</f>
        <v>1</v>
      </c>
      <c r="AI24" s="7">
        <f>COUNTIF(B24:AF24,"=CF")</f>
        <v>0</v>
      </c>
      <c r="AJ24" s="7">
        <f>COUNTIF(B24:AF24,"=RTT")</f>
        <v>0</v>
      </c>
      <c r="AK24" s="7">
        <f>COUNTIF(B24:AF24,"=CAS")</f>
        <v>2</v>
      </c>
      <c r="AL24" s="31">
        <f>COUNTIF(B24:AF24,"=CA.")</f>
        <v>2</v>
      </c>
      <c r="AM24" s="7">
        <f>COUNTIF($B24:$AF24,"=CF.")</f>
        <v>0</v>
      </c>
      <c r="AN24" s="7">
        <f>COUNTIF($B24:$AF24,"=RTT.")</f>
        <v>0</v>
      </c>
      <c r="AO24" s="7">
        <f>COUNTIF($B24:$AF24,"=CAS.")</f>
        <v>0</v>
      </c>
      <c r="AP24" s="7">
        <f>COUNTIF($B24:$AF24,"=R")</f>
        <v>0</v>
      </c>
      <c r="AQ24" s="7">
        <f>COUNTIF($B24:$AF24,"=RH")</f>
        <v>0</v>
      </c>
      <c r="AR24" s="7">
        <f>COUNTIF($B24:$AF24,"=RC")</f>
        <v>0</v>
      </c>
      <c r="AS24" s="7">
        <f>COUNTIF($B24:$AF24,"=RCF")</f>
        <v>0</v>
      </c>
      <c r="AT24" s="7">
        <f>COUNTIF($B24:$AF24,"=CE")</f>
        <v>0</v>
      </c>
      <c r="AU24" s="7">
        <f>COUNTIF($B24:$AF24,"=CET")</f>
        <v>0</v>
      </c>
      <c r="AV24" s="12"/>
      <c r="AW24" s="7">
        <f>COUNTIF($B24:$AF24,"=MI")+COUNTIF($B24:$AF24,"=MIr")</f>
        <v>0</v>
      </c>
      <c r="AX24" s="11">
        <f>COUNTIF($B24:$AF24,"=MIr")</f>
        <v>0</v>
      </c>
      <c r="AY24" s="11">
        <f>COUNTIF($B24:$AF24,"=DP")+COUNTIF($B24:$AF24,"=DPr")</f>
        <v>0</v>
      </c>
      <c r="AZ24" s="11">
        <f>COUNTIF($B24:$AF24,"=DPr")</f>
        <v>0</v>
      </c>
      <c r="BA24" s="11">
        <f>COUNTIF($B24:$AF24,"=MP")</f>
        <v>0</v>
      </c>
      <c r="BB24" s="11">
        <f>COUNTIF($B24:$AF24,"=SO")</f>
        <v>0</v>
      </c>
      <c r="BC24" s="11">
        <f>COUNTIF($B24:$AF24,"=SO-")</f>
        <v>0</v>
      </c>
      <c r="BD24" s="7">
        <f>COUNTIF($B24:$AF24,"=MAE")</f>
        <v>0</v>
      </c>
      <c r="BE24" s="11">
        <f>COUNTIF($B24:$AF24,"=LVh")</f>
        <v>0</v>
      </c>
      <c r="BF24" s="11">
        <f>COUNTIF($B24:$AF24,"=PRU")</f>
        <v>0</v>
      </c>
      <c r="BG24" s="11">
        <f>COUNTIF($B24:$AF24,"=JET")</f>
        <v>0</v>
      </c>
      <c r="BH24" s="11">
        <f>COUNTIF($B24:$AF24,"=Am")+COUNTIF($B24:$AF24,"=Mat")+COUNTIF($B24:$AF24,"=Nui")</f>
        <v>0</v>
      </c>
      <c r="BI24" s="7">
        <f>COUNTIF($B24:$AF24,"=Stag")</f>
        <v>0</v>
      </c>
      <c r="BJ24" s="12"/>
      <c r="BK24" s="11">
        <f>COUNTIF($B24:$AF24,"=CM")</f>
        <v>0</v>
      </c>
      <c r="BL24" s="7">
        <f>COUNTIF($B24:$AF24,"=DPm")</f>
        <v>0</v>
      </c>
      <c r="BM24" s="11">
        <f>COUNTIF($B24:$AF24,"=COB")</f>
        <v>0</v>
      </c>
      <c r="BN24" s="11">
        <f>COUNTIF($B24:$AF24,"=AEA")</f>
        <v>0</v>
      </c>
      <c r="BO24" s="11">
        <f>COUNTIF($B24:$AF24,"=ASA")</f>
        <v>0</v>
      </c>
      <c r="BP24" s="11">
        <f>COUNTIF($B24:$AF24,"=CS")</f>
        <v>0</v>
      </c>
      <c r="BQ24" s="9"/>
      <c r="BR24" s="10">
        <f>SUM(AH24,AI24,AJ24,AK24,AL24,AM24,AN24,AO24,AP24,AQ24,AR24,AS24,AT24,AU24,BN24)</f>
        <v>5</v>
      </c>
      <c r="BS24" s="8">
        <f>SUM(AW24,AY24,BA24,BB24,BC24,BE24,BF24,BH24,BO24,BP24,BI24,BD24,BG24)</f>
        <v>0</v>
      </c>
      <c r="BT24" s="8">
        <f>SUM(BK24,BL24,BM24)</f>
        <v>0</v>
      </c>
      <c r="BU24" s="9"/>
      <c r="BV24" s="8">
        <f>SUM(BR24,BS24,BT24,BU24)</f>
        <v>5</v>
      </c>
      <c r="BW24" s="9"/>
      <c r="BX24" s="46"/>
      <c r="BY24" s="47"/>
      <c r="BZ24" s="48"/>
      <c r="CA24" s="26"/>
      <c r="CB24" s="26"/>
      <c r="CC24" s="49"/>
      <c r="CD24" s="50"/>
      <c r="CE24" s="49"/>
      <c r="CF24" s="50"/>
      <c r="CG24" s="39"/>
      <c r="CH24" s="49"/>
      <c r="CI24" s="49"/>
    </row>
    <row r="25" spans="1:87" ht="19.2" customHeight="1">
      <c r="A25" s="6" t="s">
        <v>84</v>
      </c>
      <c r="B25" s="24" t="s">
        <v>54</v>
      </c>
      <c r="C25" s="24"/>
      <c r="D25" s="24"/>
      <c r="E25" s="24"/>
      <c r="F25" s="24"/>
      <c r="G25" s="30"/>
      <c r="H25" s="29"/>
      <c r="I25" s="24"/>
      <c r="J25" s="24"/>
      <c r="K25" s="24"/>
      <c r="L25" s="24"/>
      <c r="M25" s="24"/>
      <c r="N25" s="30"/>
      <c r="O25" s="29"/>
      <c r="P25" s="24"/>
      <c r="Q25" s="24"/>
      <c r="R25" s="24"/>
      <c r="S25" s="24"/>
      <c r="T25" s="24"/>
      <c r="U25" s="30"/>
      <c r="V25" s="29"/>
      <c r="W25" s="24"/>
      <c r="X25" s="24"/>
      <c r="Y25" s="24"/>
      <c r="Z25" s="27"/>
      <c r="AA25" s="24"/>
      <c r="AB25" s="30"/>
      <c r="AC25" s="29"/>
      <c r="AD25" s="24"/>
      <c r="AE25" s="24"/>
      <c r="AF25" s="24"/>
      <c r="AG25" s="6" t="s">
        <v>84</v>
      </c>
      <c r="AH25" s="11">
        <f>COUNTIF(B25:AF25,"=CA")</f>
        <v>0</v>
      </c>
      <c r="AI25" s="11">
        <f>COUNTIF(B25:AF25,"=CF")</f>
        <v>0</v>
      </c>
      <c r="AJ25" s="11">
        <f>COUNTIF(B25:AF25,"=RTT")</f>
        <v>1</v>
      </c>
      <c r="AK25" s="11">
        <f>COUNTIF(B25:AF25,"=CAS")</f>
        <v>0</v>
      </c>
      <c r="AL25" s="13">
        <f>COUNTIF(B25:AF25,"=CA.")</f>
        <v>0</v>
      </c>
      <c r="AM25" s="11">
        <f>COUNTIF($B25:$AF25,"=CF.")</f>
        <v>0</v>
      </c>
      <c r="AN25" s="11">
        <f>COUNTIF($B25:$AF25,"=RTT.")</f>
        <v>0</v>
      </c>
      <c r="AO25" s="11">
        <f>COUNTIF($B25:$AF25,"=CAS.")</f>
        <v>0</v>
      </c>
      <c r="AP25" s="11">
        <f>COUNTIF($B25:$AF25,"=R")</f>
        <v>0</v>
      </c>
      <c r="AQ25" s="11">
        <f>COUNTIF($B25:$AF25,"=RH")</f>
        <v>0</v>
      </c>
      <c r="AR25" s="11">
        <f>COUNTIF($B25:$AF25,"=RC")</f>
        <v>0</v>
      </c>
      <c r="AS25" s="11">
        <f>COUNTIF($B25:$AF25,"=RCF")</f>
        <v>0</v>
      </c>
      <c r="AT25" s="11">
        <f>COUNTIF($B25:$AF25,"=CE")</f>
        <v>0</v>
      </c>
      <c r="AU25" s="11">
        <f>COUNTIF($B25:$AF25,"=CET")</f>
        <v>0</v>
      </c>
      <c r="AV25" s="12"/>
      <c r="AW25" s="7">
        <f>COUNTIF($B25:$AF25,"=MI")+COUNTIF($B25:$AF25,"=MIr")</f>
        <v>0</v>
      </c>
      <c r="AX25" s="11">
        <f>COUNTIF($B25:$AF25,"=MIr")</f>
        <v>0</v>
      </c>
      <c r="AY25" s="11">
        <f>COUNTIF($B25:$AF25,"=DP")+COUNTIF($B25:$AF25,"=DPr")</f>
        <v>0</v>
      </c>
      <c r="AZ25" s="11">
        <f>COUNTIF($B25:$AF25,"=DPr")</f>
        <v>0</v>
      </c>
      <c r="BA25" s="11">
        <f>COUNTIF($B25:$AF25,"=MP")</f>
        <v>0</v>
      </c>
      <c r="BB25" s="11">
        <f>COUNTIF($B25:$AF25,"=SO")</f>
        <v>0</v>
      </c>
      <c r="BC25" s="11">
        <f>COUNTIF($B25:$AF25,"=SO-")</f>
        <v>0</v>
      </c>
      <c r="BD25" s="7">
        <f>COUNTIF($B25:$AF25,"=MAE")</f>
        <v>0</v>
      </c>
      <c r="BE25" s="11">
        <f>COUNTIF($B25:$AF25,"=LVh")</f>
        <v>0</v>
      </c>
      <c r="BF25" s="11">
        <f>COUNTIF($B25:$AF25,"=PRU")</f>
        <v>0</v>
      </c>
      <c r="BG25" s="11">
        <f>COUNTIF($B25:$AF25,"=JET")</f>
        <v>0</v>
      </c>
      <c r="BH25" s="11">
        <f>COUNTIF($B25:$AF25,"=Am")+COUNTIF($B25:$AF25,"=Mat")+COUNTIF($B25:$AF25,"=Nui")</f>
        <v>0</v>
      </c>
      <c r="BI25" s="7">
        <f>COUNTIF($B25:$AF25,"=Stag")</f>
        <v>0</v>
      </c>
      <c r="BJ25" s="12"/>
      <c r="BK25" s="11">
        <f>COUNTIF($B25:$AF25,"=CM")</f>
        <v>0</v>
      </c>
      <c r="BL25" s="7">
        <f>COUNTIF($B25:$AF25,"=DPm")</f>
        <v>0</v>
      </c>
      <c r="BM25" s="11">
        <f>COUNTIF($B25:$AF25,"=COB")</f>
        <v>0</v>
      </c>
      <c r="BN25" s="11">
        <f>COUNTIF($B25:$AF25,"=AEA")</f>
        <v>0</v>
      </c>
      <c r="BO25" s="11">
        <f>COUNTIF($B25:$AF25,"=ASA")</f>
        <v>0</v>
      </c>
      <c r="BP25" s="11">
        <f>COUNTIF($B25:$AF25,"=CS")</f>
        <v>0</v>
      </c>
      <c r="BQ25" s="9"/>
      <c r="BR25" s="10">
        <f>SUM(AH25,AI25,AJ25,AK25,AL25,AM25,AN25,AO25,AP25,AQ25,AR25,AS25,AT25,AU25,BN25)</f>
        <v>1</v>
      </c>
      <c r="BS25" s="8">
        <f>SUM(AW25,AY25,BA25,BB25,BC25,BE25,BF25,BH25,BO25,BP25,BI25,BD25,BG25)</f>
        <v>0</v>
      </c>
      <c r="BT25" s="8">
        <f>SUM(BK25,BL25,BM25)</f>
        <v>0</v>
      </c>
      <c r="BU25" s="9"/>
      <c r="BV25" s="8">
        <f>SUM(BR25,BS25,BT25,BU25)</f>
        <v>1</v>
      </c>
      <c r="BW25" s="9"/>
      <c r="BX25" s="46"/>
      <c r="BY25" s="47"/>
      <c r="BZ25" s="48"/>
      <c r="CA25" s="51"/>
      <c r="CB25" s="26"/>
      <c r="CC25" s="49"/>
      <c r="CD25" s="50"/>
      <c r="CE25" s="49"/>
      <c r="CF25" s="50"/>
      <c r="CG25" s="39"/>
      <c r="CH25" s="49"/>
      <c r="CI25" s="49"/>
    </row>
    <row r="26" spans="1:87" ht="19.2" customHeight="1">
      <c r="A26" s="6" t="s">
        <v>85</v>
      </c>
      <c r="B26" s="24"/>
      <c r="C26" s="24"/>
      <c r="D26" s="24"/>
      <c r="E26" s="24"/>
      <c r="F26" s="24"/>
      <c r="G26" s="30"/>
      <c r="H26" s="29"/>
      <c r="I26" s="24"/>
      <c r="J26" s="24"/>
      <c r="K26" s="24"/>
      <c r="L26" s="24"/>
      <c r="M26" s="24"/>
      <c r="N26" s="30"/>
      <c r="O26" s="29"/>
      <c r="P26" s="24"/>
      <c r="Q26" s="24"/>
      <c r="R26" s="24"/>
      <c r="S26" s="24"/>
      <c r="T26" s="24"/>
      <c r="U26" s="30"/>
      <c r="V26" s="29"/>
      <c r="W26" s="24"/>
      <c r="X26" s="24"/>
      <c r="Y26" s="24"/>
      <c r="Z26" s="27"/>
      <c r="AA26" s="24"/>
      <c r="AB26" s="30" t="s">
        <v>49</v>
      </c>
      <c r="AC26" s="29" t="s">
        <v>49</v>
      </c>
      <c r="AD26" s="24" t="s">
        <v>50</v>
      </c>
      <c r="AE26" s="24" t="s">
        <v>52</v>
      </c>
      <c r="AF26" s="24" t="s">
        <v>52</v>
      </c>
      <c r="AG26" s="6" t="s">
        <v>85</v>
      </c>
      <c r="AH26" s="11">
        <f>COUNTIF(B26:AF26,"=CA")</f>
        <v>0</v>
      </c>
      <c r="AI26" s="11">
        <f>COUNTIF(B26:AF26,"=CF")</f>
        <v>2</v>
      </c>
      <c r="AJ26" s="11">
        <f>COUNTIF(B26:AF26,"=RTT")</f>
        <v>0</v>
      </c>
      <c r="AK26" s="11">
        <f>COUNTIF(B26:AF26,"=CAS")</f>
        <v>1</v>
      </c>
      <c r="AL26" s="13">
        <f>COUNTIF(B26:AF26,"=CA.")</f>
        <v>0</v>
      </c>
      <c r="AM26" s="11">
        <f>COUNTIF($B26:$AF26,"=CF.")</f>
        <v>0</v>
      </c>
      <c r="AN26" s="11">
        <f>COUNTIF($B26:$AF26,"=RTT.")</f>
        <v>0</v>
      </c>
      <c r="AO26" s="11">
        <f>COUNTIF($B26:$AF26,"=CAS.")</f>
        <v>2</v>
      </c>
      <c r="AP26" s="11">
        <f>COUNTIF($B26:$AF26,"=R")</f>
        <v>0</v>
      </c>
      <c r="AQ26" s="11">
        <f>COUNTIF($B26:$AF26,"=RH")</f>
        <v>0</v>
      </c>
      <c r="AR26" s="11">
        <f>COUNTIF($B26:$AF26,"=RC")</f>
        <v>0</v>
      </c>
      <c r="AS26" s="11">
        <f>COUNTIF($B26:$AF26,"=RCF")</f>
        <v>0</v>
      </c>
      <c r="AT26" s="11">
        <f>COUNTIF($B26:$AF26,"=CE")</f>
        <v>0</v>
      </c>
      <c r="AU26" s="11">
        <f>COUNTIF($B26:$AF26,"=CET")</f>
        <v>0</v>
      </c>
      <c r="AV26" s="12"/>
      <c r="AW26" s="7">
        <f>COUNTIF($B26:$AF26,"=MI")+COUNTIF($B26:$AF26,"=MIr")</f>
        <v>0</v>
      </c>
      <c r="AX26" s="11">
        <f>COUNTIF($B26:$AF26,"=MIr")</f>
        <v>0</v>
      </c>
      <c r="AY26" s="11">
        <f>COUNTIF($B26:$AF26,"=DP")+COUNTIF($B26:$AF26,"=DPr")</f>
        <v>0</v>
      </c>
      <c r="AZ26" s="11">
        <f>COUNTIF($B26:$AF26,"=DPr")</f>
        <v>0</v>
      </c>
      <c r="BA26" s="11">
        <f>COUNTIF($B26:$AF26,"=MP")</f>
        <v>0</v>
      </c>
      <c r="BB26" s="11">
        <f>COUNTIF($B26:$AF26,"=SO")</f>
        <v>0</v>
      </c>
      <c r="BC26" s="11">
        <f>COUNTIF($B26:$AF26,"=SO-")</f>
        <v>0</v>
      </c>
      <c r="BD26" s="7">
        <f>COUNTIF($B26:$AF26,"=MAE")</f>
        <v>0</v>
      </c>
      <c r="BE26" s="11">
        <f>COUNTIF($B26:$AF26,"=LVh")</f>
        <v>0</v>
      </c>
      <c r="BF26" s="11">
        <f>COUNTIF($B26:$AF26,"=PRU")</f>
        <v>0</v>
      </c>
      <c r="BG26" s="11">
        <f>COUNTIF($B26:$AF26,"=JET")</f>
        <v>0</v>
      </c>
      <c r="BH26" s="11">
        <f>COUNTIF($B26:$AF26,"=Am")+COUNTIF($B26:$AF26,"=Mat")+COUNTIF($B26:$AF26,"=Nui")</f>
        <v>0</v>
      </c>
      <c r="BI26" s="7">
        <f>COUNTIF($B26:$AF26,"=Stag")</f>
        <v>0</v>
      </c>
      <c r="BJ26" s="12"/>
      <c r="BK26" s="11">
        <f>COUNTIF($B26:$AF26,"=CM")</f>
        <v>0</v>
      </c>
      <c r="BL26" s="7">
        <f>COUNTIF($B26:$AF26,"=DPm")</f>
        <v>0</v>
      </c>
      <c r="BM26" s="11">
        <f>COUNTIF($B26:$AF26,"=COB")</f>
        <v>0</v>
      </c>
      <c r="BN26" s="11">
        <f>COUNTIF($B26:$AF26,"=AEA")</f>
        <v>0</v>
      </c>
      <c r="BO26" s="11">
        <f>COUNTIF($B26:$AF26,"=ASA")</f>
        <v>0</v>
      </c>
      <c r="BP26" s="11">
        <f>COUNTIF($B26:$AF26,"=CS")</f>
        <v>0</v>
      </c>
      <c r="BQ26" s="9"/>
      <c r="BR26" s="10">
        <f>SUM(AH26,AI26,AJ26,AK26,AL26,AM26,AN26,AO26,AP26,AQ26,AR26,AS26,AT26,AU26,BN26)</f>
        <v>5</v>
      </c>
      <c r="BS26" s="8">
        <f>SUM(AW26,AY26,BA26,BB26,BC26,BE26,BF26,BH26,BO26,BP26,BI26,BD26,BG26)</f>
        <v>0</v>
      </c>
      <c r="BT26" s="8">
        <f>SUM(BK26,BL26,BM26)</f>
        <v>0</v>
      </c>
      <c r="BU26" s="9"/>
      <c r="BV26" s="8">
        <f>SUM(BR26,BS26,BT26,BU26)</f>
        <v>5</v>
      </c>
      <c r="BW26" s="9"/>
      <c r="BX26" s="46"/>
      <c r="BY26" s="47"/>
      <c r="BZ26" s="48"/>
      <c r="CA26" s="26"/>
      <c r="CB26" s="26"/>
      <c r="CC26" s="49"/>
      <c r="CD26" s="50"/>
      <c r="CE26" s="49"/>
      <c r="CF26" s="50"/>
      <c r="CG26" s="39"/>
      <c r="CH26" s="49"/>
      <c r="CI26" s="49"/>
    </row>
    <row r="27" spans="1:87" ht="19.2" customHeight="1">
      <c r="A27" s="6" t="s">
        <v>74</v>
      </c>
      <c r="B27" s="24"/>
      <c r="C27" s="24"/>
      <c r="D27" s="24"/>
      <c r="E27" s="24"/>
      <c r="F27" s="24"/>
      <c r="G27" s="30"/>
      <c r="H27" s="29"/>
      <c r="I27" s="24"/>
      <c r="J27" s="24"/>
      <c r="K27" s="24"/>
      <c r="L27" s="24"/>
      <c r="M27" s="24"/>
      <c r="N27" s="30"/>
      <c r="O27" s="29"/>
      <c r="P27" s="24"/>
      <c r="Q27" s="24"/>
      <c r="R27" s="24"/>
      <c r="S27" s="24"/>
      <c r="T27" s="24"/>
      <c r="U27" s="30"/>
      <c r="V27" s="29"/>
      <c r="W27" s="24"/>
      <c r="X27" s="24"/>
      <c r="Y27" s="24"/>
      <c r="Z27" s="27"/>
      <c r="AA27" s="24"/>
      <c r="AB27" s="30"/>
      <c r="AC27" s="29"/>
      <c r="AD27" s="24"/>
      <c r="AE27" s="24"/>
      <c r="AF27" s="24"/>
      <c r="AG27" s="6" t="s">
        <v>74</v>
      </c>
      <c r="AH27" s="11">
        <f>COUNTIF(B27:AF27,"=CA")</f>
        <v>0</v>
      </c>
      <c r="AI27" s="11">
        <f>COUNTIF(B27:AF27,"=CF")</f>
        <v>0</v>
      </c>
      <c r="AJ27" s="11">
        <f>COUNTIF(B27:AF27,"=RTT")</f>
        <v>0</v>
      </c>
      <c r="AK27" s="11">
        <f>COUNTIF(B27:AF27,"=CAS")</f>
        <v>0</v>
      </c>
      <c r="AL27" s="13">
        <f>COUNTIF(B27:AF27,"=CA.")</f>
        <v>0</v>
      </c>
      <c r="AM27" s="11">
        <f>COUNTIF($B27:$AF27,"=CF.")</f>
        <v>0</v>
      </c>
      <c r="AN27" s="11">
        <f>COUNTIF($B27:$AF27,"=RTT.")</f>
        <v>0</v>
      </c>
      <c r="AO27" s="11">
        <f>COUNTIF($B27:$AF27,"=CAS.")</f>
        <v>0</v>
      </c>
      <c r="AP27" s="11">
        <f>COUNTIF($B27:$AF27,"=R")</f>
        <v>0</v>
      </c>
      <c r="AQ27" s="11">
        <f>COUNTIF($B27:$AF27,"=RH")</f>
        <v>0</v>
      </c>
      <c r="AR27" s="11">
        <f>COUNTIF($B27:$AF27,"=RC")</f>
        <v>0</v>
      </c>
      <c r="AS27" s="11">
        <f>COUNTIF($B27:$AF27,"=RCF")</f>
        <v>0</v>
      </c>
      <c r="AT27" s="11">
        <f>COUNTIF($B27:$AF27,"=CE")</f>
        <v>0</v>
      </c>
      <c r="AU27" s="11">
        <f>COUNTIF($B27:$AF27,"=CET")</f>
        <v>0</v>
      </c>
      <c r="AV27" s="12"/>
      <c r="AW27" s="7">
        <f>COUNTIF($B27:$AF27,"=MI")+COUNTIF($B27:$AF27,"=MIr")</f>
        <v>0</v>
      </c>
      <c r="AX27" s="11">
        <f>COUNTIF($B27:$AF27,"=MIr")</f>
        <v>0</v>
      </c>
      <c r="AY27" s="11">
        <f>COUNTIF($B27:$AF27,"=DP")+COUNTIF($B27:$AF27,"=DPr")</f>
        <v>0</v>
      </c>
      <c r="AZ27" s="11">
        <f>COUNTIF($B27:$AF27,"=DPr")</f>
        <v>0</v>
      </c>
      <c r="BA27" s="11">
        <f>COUNTIF($B27:$AF27,"=MP")</f>
        <v>0</v>
      </c>
      <c r="BB27" s="11">
        <f>COUNTIF($B27:$AF27,"=SO")</f>
        <v>0</v>
      </c>
      <c r="BC27" s="11">
        <f>COUNTIF($B27:$AF27,"=SO-")</f>
        <v>0</v>
      </c>
      <c r="BD27" s="7">
        <f>COUNTIF($B27:$AF27,"=MAE")</f>
        <v>0</v>
      </c>
      <c r="BE27" s="11">
        <f>COUNTIF($B27:$AF27,"=LVh")</f>
        <v>0</v>
      </c>
      <c r="BF27" s="11">
        <f>COUNTIF($B27:$AF27,"=PRU")</f>
        <v>0</v>
      </c>
      <c r="BG27" s="11">
        <f>COUNTIF($B27:$AF27,"=JET")</f>
        <v>0</v>
      </c>
      <c r="BH27" s="11">
        <f>COUNTIF($B27:$AF27,"=Am")+COUNTIF($B27:$AF27,"=Mat")+COUNTIF($B27:$AF27,"=Nui")</f>
        <v>0</v>
      </c>
      <c r="BI27" s="7">
        <f>COUNTIF($B27:$AF27,"=Stag")</f>
        <v>0</v>
      </c>
      <c r="BJ27" s="12"/>
      <c r="BK27" s="11">
        <f>COUNTIF($B27:$AF27,"=CM")</f>
        <v>0</v>
      </c>
      <c r="BL27" s="7">
        <f>COUNTIF($B27:$AF27,"=DPm")</f>
        <v>0</v>
      </c>
      <c r="BM27" s="11">
        <f>COUNTIF($B27:$AF27,"=COB")</f>
        <v>0</v>
      </c>
      <c r="BN27" s="11">
        <f>COUNTIF($B27:$AF27,"=AEA")</f>
        <v>0</v>
      </c>
      <c r="BO27" s="11">
        <f>COUNTIF($B27:$AF27,"=ASA")</f>
        <v>0</v>
      </c>
      <c r="BP27" s="11">
        <f>COUNTIF($B27:$AF27,"=CS")</f>
        <v>0</v>
      </c>
      <c r="BQ27" s="9"/>
      <c r="BR27" s="10">
        <f>SUM(AH27,AI27,AJ27,AK27,AL27,AM27,AN27,AO27,AP27,AQ27,AR27,AS27,AT27,AU27,BN27)</f>
        <v>0</v>
      </c>
      <c r="BS27" s="8">
        <f>SUM(AW27,AY27,BA27,BB27,BC27,BE27,BF27,BH27,BO27,BP27,BI27,BD27,BG27)</f>
        <v>0</v>
      </c>
      <c r="BT27" s="8">
        <f>SUM(BK27,BL27,BM27)</f>
        <v>0</v>
      </c>
      <c r="BU27" s="9"/>
      <c r="BV27" s="8">
        <f>SUM(BR27,BS27,BT27,BU27)</f>
        <v>0</v>
      </c>
      <c r="BW27" s="9"/>
      <c r="BX27" s="46"/>
      <c r="BY27" s="47"/>
      <c r="BZ27" s="48"/>
      <c r="CA27" s="26"/>
      <c r="CB27" s="26"/>
      <c r="CC27" s="49"/>
      <c r="CD27" s="50"/>
      <c r="CE27" s="49"/>
      <c r="CF27" s="50"/>
      <c r="CG27" s="39"/>
      <c r="CH27" s="49"/>
      <c r="CI27" s="49"/>
    </row>
    <row r="28" spans="1:87" ht="19.2" customHeight="1">
      <c r="A28" s="6" t="s">
        <v>86</v>
      </c>
      <c r="B28" s="24"/>
      <c r="C28" s="24"/>
      <c r="D28" s="24"/>
      <c r="E28" s="24"/>
      <c r="F28" s="24"/>
      <c r="G28" s="30"/>
      <c r="H28" s="29"/>
      <c r="I28" s="24"/>
      <c r="J28" s="24"/>
      <c r="K28" s="24"/>
      <c r="L28" s="24"/>
      <c r="M28" s="24"/>
      <c r="N28" s="30"/>
      <c r="O28" s="29"/>
      <c r="P28" s="24"/>
      <c r="Q28" s="24"/>
      <c r="R28" s="24"/>
      <c r="S28" s="24"/>
      <c r="T28" s="24"/>
      <c r="U28" s="30"/>
      <c r="V28" s="29"/>
      <c r="W28" s="24"/>
      <c r="X28" s="24"/>
      <c r="Y28" s="24"/>
      <c r="Z28" s="27"/>
      <c r="AA28" s="24"/>
      <c r="AB28" s="30"/>
      <c r="AC28" s="29"/>
      <c r="AD28" s="24"/>
      <c r="AE28" s="24"/>
      <c r="AF28" s="24"/>
      <c r="AG28" s="6" t="s">
        <v>86</v>
      </c>
      <c r="AH28" s="11">
        <f>COUNTIF(B28:AF28,"=CA")</f>
        <v>0</v>
      </c>
      <c r="AI28" s="11">
        <f>COUNTIF(B28:AF28,"=CF")</f>
        <v>0</v>
      </c>
      <c r="AJ28" s="11">
        <f>COUNTIF(B28:AF28,"=RTT")</f>
        <v>0</v>
      </c>
      <c r="AK28" s="11">
        <f>COUNTIF(B28:AF28,"=CAS")</f>
        <v>0</v>
      </c>
      <c r="AL28" s="13">
        <f>COUNTIF(B28:AF28,"=CA.")</f>
        <v>0</v>
      </c>
      <c r="AM28" s="11">
        <f>COUNTIF($B28:$AF28,"=CF.")</f>
        <v>0</v>
      </c>
      <c r="AN28" s="11">
        <f>COUNTIF($B28:$AF28,"=RTT.")</f>
        <v>0</v>
      </c>
      <c r="AO28" s="11">
        <f>COUNTIF($B28:$AF28,"=CAS.")</f>
        <v>0</v>
      </c>
      <c r="AP28" s="11">
        <f>COUNTIF($B28:$AF28,"=R")</f>
        <v>0</v>
      </c>
      <c r="AQ28" s="11">
        <f>COUNTIF($B28:$AF28,"=RH")</f>
        <v>0</v>
      </c>
      <c r="AR28" s="11">
        <f>COUNTIF($B28:$AF28,"=RC")</f>
        <v>0</v>
      </c>
      <c r="AS28" s="11">
        <f>COUNTIF($B28:$AF28,"=RCF")</f>
        <v>0</v>
      </c>
      <c r="AT28" s="11">
        <f>COUNTIF($B28:$AF28,"=CE")</f>
        <v>0</v>
      </c>
      <c r="AU28" s="11">
        <f>COUNTIF($B28:$AF28,"=CET")</f>
        <v>0</v>
      </c>
      <c r="AV28" s="12"/>
      <c r="AW28" s="7">
        <f>COUNTIF($B28:$AF28,"=MI")+COUNTIF($B28:$AF28,"=MIr")</f>
        <v>0</v>
      </c>
      <c r="AX28" s="11">
        <f>COUNTIF($B28:$AF28,"=MIr")</f>
        <v>0</v>
      </c>
      <c r="AY28" s="11">
        <f>COUNTIF($B28:$AF28,"=DP")+COUNTIF($B28:$AF28,"=DPr")</f>
        <v>0</v>
      </c>
      <c r="AZ28" s="11">
        <f>COUNTIF($B28:$AF28,"=DPr")</f>
        <v>0</v>
      </c>
      <c r="BA28" s="11">
        <f>COUNTIF($B28:$AF28,"=MP")</f>
        <v>0</v>
      </c>
      <c r="BB28" s="11">
        <f>COUNTIF($B28:$AF28,"=SO")</f>
        <v>0</v>
      </c>
      <c r="BC28" s="11">
        <f>COUNTIF($B28:$AF28,"=SO-")</f>
        <v>0</v>
      </c>
      <c r="BD28" s="7">
        <f>COUNTIF($B28:$AF28,"=MAE")</f>
        <v>0</v>
      </c>
      <c r="BE28" s="11">
        <f>COUNTIF($B28:$AF28,"=LVh")</f>
        <v>0</v>
      </c>
      <c r="BF28" s="11">
        <f>COUNTIF($B28:$AF28,"=PRU")</f>
        <v>0</v>
      </c>
      <c r="BG28" s="11">
        <f>COUNTIF($B28:$AF28,"=JET")</f>
        <v>0</v>
      </c>
      <c r="BH28" s="11">
        <f>COUNTIF($B28:$AF28,"=Am")+COUNTIF($B28:$AF28,"=Mat")+COUNTIF($B28:$AF28,"=Nui")</f>
        <v>0</v>
      </c>
      <c r="BI28" s="7">
        <f>COUNTIF($B28:$AF28,"=Stag")</f>
        <v>0</v>
      </c>
      <c r="BJ28" s="12"/>
      <c r="BK28" s="11">
        <f>COUNTIF($B28:$AF28,"=CM")</f>
        <v>0</v>
      </c>
      <c r="BL28" s="7">
        <f>COUNTIF($B28:$AF28,"=DPm")</f>
        <v>0</v>
      </c>
      <c r="BM28" s="11">
        <f>COUNTIF($B28:$AF28,"=COB")</f>
        <v>0</v>
      </c>
      <c r="BN28" s="11">
        <f>COUNTIF($B28:$AF28,"=AEA")</f>
        <v>0</v>
      </c>
      <c r="BO28" s="11">
        <f>COUNTIF($B28:$AF28,"=ASA")</f>
        <v>0</v>
      </c>
      <c r="BP28" s="11">
        <f>COUNTIF($B28:$AF28,"=CS")</f>
        <v>0</v>
      </c>
      <c r="BQ28" s="9"/>
      <c r="BR28" s="10">
        <f>SUM(AH28,AI28,AJ28,AK28,AL28,AM28,AN28,AO28,AP28,AQ28,AR28,AS28,AT28,AU28,BN28)</f>
        <v>0</v>
      </c>
      <c r="BS28" s="8">
        <f>SUM(AW28,AY28,BA28,BB28,BC28,BE28,BF28,BH28,BO28,BP28,BI28,BD28,BG28)</f>
        <v>0</v>
      </c>
      <c r="BT28" s="8">
        <f>SUM(BK28,BL28,BM28)</f>
        <v>0</v>
      </c>
      <c r="BU28" s="9"/>
      <c r="BV28" s="8">
        <f>SUM(BR28,BS28,BT28,BU28)</f>
        <v>0</v>
      </c>
      <c r="BW28" s="9"/>
      <c r="BX28" s="46"/>
      <c r="BY28" s="47"/>
      <c r="BZ28" s="48"/>
      <c r="CA28" s="26"/>
      <c r="CB28" s="26"/>
      <c r="CC28" s="49"/>
      <c r="CD28" s="50"/>
      <c r="CE28" s="49"/>
      <c r="CF28" s="50"/>
      <c r="CG28" s="39"/>
      <c r="CH28" s="49"/>
      <c r="CI28" s="49"/>
    </row>
    <row r="29" spans="1:87">
      <c r="BB29" s="22"/>
      <c r="BC29" s="22"/>
      <c r="BD29" s="22"/>
      <c r="BE29" s="22"/>
      <c r="BF29" s="22"/>
      <c r="BG29" s="22"/>
      <c r="BH29" s="22"/>
    </row>
    <row r="30" spans="1:87" ht="19.2" customHeight="1">
      <c r="AQ30" s="80" t="s">
        <v>88</v>
      </c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2"/>
      <c r="BH30" s="22"/>
    </row>
    <row r="32" spans="1:87" ht="16.8" customHeight="1">
      <c r="F32" s="5"/>
      <c r="AH32" s="61" t="s">
        <v>68</v>
      </c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9"/>
      <c r="AW32" s="63" t="s">
        <v>65</v>
      </c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5"/>
      <c r="BJ32" s="9"/>
      <c r="BK32" s="61" t="s">
        <v>67</v>
      </c>
      <c r="BL32" s="61"/>
      <c r="BM32" s="61"/>
      <c r="BN32" s="61"/>
      <c r="BO32" s="61"/>
      <c r="BP32" s="61"/>
      <c r="BQ32" s="9"/>
      <c r="BR32" s="78" t="s">
        <v>66</v>
      </c>
      <c r="BS32" s="74" t="s">
        <v>65</v>
      </c>
      <c r="BT32" s="70" t="s">
        <v>64</v>
      </c>
      <c r="BU32" s="9"/>
      <c r="BV32" s="72" t="s">
        <v>63</v>
      </c>
      <c r="BW32" s="58"/>
      <c r="BX32" s="22"/>
      <c r="CF32" s="76" t="s">
        <v>62</v>
      </c>
      <c r="CG32" s="77"/>
    </row>
    <row r="33" spans="2:85" ht="16.8" customHeight="1">
      <c r="F33" s="5"/>
      <c r="AG33" s="57">
        <f ca="1">TODAY()</f>
        <v>41912</v>
      </c>
      <c r="AH33" s="20" t="s">
        <v>56</v>
      </c>
      <c r="AI33" s="17" t="s">
        <v>52</v>
      </c>
      <c r="AJ33" s="20" t="s">
        <v>54</v>
      </c>
      <c r="AK33" s="17" t="s">
        <v>50</v>
      </c>
      <c r="AL33" s="20" t="s">
        <v>55</v>
      </c>
      <c r="AM33" s="17" t="s">
        <v>51</v>
      </c>
      <c r="AN33" s="17" t="s">
        <v>53</v>
      </c>
      <c r="AO33" s="17" t="s">
        <v>49</v>
      </c>
      <c r="AP33" s="17" t="s">
        <v>48</v>
      </c>
      <c r="AQ33" s="17" t="s">
        <v>47</v>
      </c>
      <c r="AR33" s="17" t="s">
        <v>46</v>
      </c>
      <c r="AS33" s="17" t="s">
        <v>61</v>
      </c>
      <c r="AT33" s="17" t="s">
        <v>45</v>
      </c>
      <c r="AU33" s="17" t="s">
        <v>44</v>
      </c>
      <c r="AV33" s="18"/>
      <c r="AW33" s="19" t="s">
        <v>43</v>
      </c>
      <c r="AX33" s="19" t="s">
        <v>60</v>
      </c>
      <c r="AY33" s="19" t="s">
        <v>42</v>
      </c>
      <c r="AZ33" s="19" t="s">
        <v>41</v>
      </c>
      <c r="BA33" s="19" t="s">
        <v>40</v>
      </c>
      <c r="BB33" s="19" t="s">
        <v>39</v>
      </c>
      <c r="BC33" s="19" t="s">
        <v>38</v>
      </c>
      <c r="BD33" s="19" t="s">
        <v>59</v>
      </c>
      <c r="BE33" s="19" t="s">
        <v>37</v>
      </c>
      <c r="BF33" s="19" t="s">
        <v>36</v>
      </c>
      <c r="BG33" s="19" t="s">
        <v>58</v>
      </c>
      <c r="BH33" s="19" t="s">
        <v>57</v>
      </c>
      <c r="BI33" s="17" t="s">
        <v>27</v>
      </c>
      <c r="BJ33" s="18"/>
      <c r="BK33" s="17" t="s">
        <v>35</v>
      </c>
      <c r="BL33" s="17" t="s">
        <v>25</v>
      </c>
      <c r="BM33" s="17" t="s">
        <v>34</v>
      </c>
      <c r="BN33" s="17" t="s">
        <v>33</v>
      </c>
      <c r="BO33" s="17" t="s">
        <v>32</v>
      </c>
      <c r="BP33" s="17" t="s">
        <v>29</v>
      </c>
      <c r="BQ33" s="9"/>
      <c r="BR33" s="79"/>
      <c r="BS33" s="75"/>
      <c r="BT33" s="71"/>
      <c r="BU33" s="9"/>
      <c r="BV33" s="73"/>
      <c r="BW33" s="58"/>
      <c r="BX33" s="22"/>
      <c r="CF33" s="16" t="s">
        <v>31</v>
      </c>
      <c r="CG33" s="15" t="s">
        <v>30</v>
      </c>
    </row>
    <row r="34" spans="2:85" ht="16.8" customHeight="1">
      <c r="B34"/>
      <c r="C34"/>
      <c r="D34"/>
      <c r="E34"/>
      <c r="AG34" s="6" t="s">
        <v>83</v>
      </c>
      <c r="AH34" s="7">
        <f>SUM(AH3,AH10,AH17,AH24)</f>
        <v>6</v>
      </c>
      <c r="AI34" s="7">
        <f t="shared" ref="AI34:BV34" si="0">SUM(AI3,AI10,AI17,AI24)</f>
        <v>0</v>
      </c>
      <c r="AJ34" s="7">
        <f t="shared" si="0"/>
        <v>5</v>
      </c>
      <c r="AK34" s="7">
        <f t="shared" si="0"/>
        <v>2</v>
      </c>
      <c r="AL34" s="7">
        <f t="shared" si="0"/>
        <v>4</v>
      </c>
      <c r="AM34" s="7">
        <f t="shared" si="0"/>
        <v>0</v>
      </c>
      <c r="AN34" s="7">
        <f t="shared" si="0"/>
        <v>2</v>
      </c>
      <c r="AO34" s="7">
        <f t="shared" si="0"/>
        <v>0</v>
      </c>
      <c r="AP34" s="7">
        <f t="shared" si="0"/>
        <v>2</v>
      </c>
      <c r="AQ34" s="7">
        <f t="shared" si="0"/>
        <v>2</v>
      </c>
      <c r="AR34" s="7">
        <f t="shared" si="0"/>
        <v>3</v>
      </c>
      <c r="AS34" s="7">
        <f t="shared" si="0"/>
        <v>0</v>
      </c>
      <c r="AT34" s="7">
        <f t="shared" si="0"/>
        <v>0</v>
      </c>
      <c r="AU34" s="7">
        <f t="shared" si="0"/>
        <v>0</v>
      </c>
      <c r="AV34" s="7">
        <f t="shared" si="0"/>
        <v>0</v>
      </c>
      <c r="AW34" s="7">
        <f t="shared" si="0"/>
        <v>0</v>
      </c>
      <c r="AX34" s="7">
        <f t="shared" si="0"/>
        <v>0</v>
      </c>
      <c r="AY34" s="7">
        <f t="shared" si="0"/>
        <v>20</v>
      </c>
      <c r="AZ34" s="7">
        <f t="shared" si="0"/>
        <v>4</v>
      </c>
      <c r="BA34" s="7">
        <f t="shared" si="0"/>
        <v>0</v>
      </c>
      <c r="BB34" s="7">
        <f t="shared" si="0"/>
        <v>2</v>
      </c>
      <c r="BC34" s="7">
        <f t="shared" si="0"/>
        <v>1</v>
      </c>
      <c r="BD34" s="7">
        <f t="shared" si="0"/>
        <v>0</v>
      </c>
      <c r="BE34" s="7">
        <f t="shared" si="0"/>
        <v>0</v>
      </c>
      <c r="BF34" s="7">
        <f t="shared" si="0"/>
        <v>0</v>
      </c>
      <c r="BG34" s="7">
        <f t="shared" si="0"/>
        <v>0</v>
      </c>
      <c r="BH34" s="7">
        <f t="shared" si="0"/>
        <v>0</v>
      </c>
      <c r="BI34" s="7">
        <f t="shared" si="0"/>
        <v>0</v>
      </c>
      <c r="BJ34" s="7">
        <f t="shared" si="0"/>
        <v>0</v>
      </c>
      <c r="BK34" s="7">
        <f t="shared" si="0"/>
        <v>0</v>
      </c>
      <c r="BL34" s="7">
        <f t="shared" si="0"/>
        <v>0</v>
      </c>
      <c r="BM34" s="7">
        <f t="shared" si="0"/>
        <v>0</v>
      </c>
      <c r="BN34" s="7">
        <f t="shared" si="0"/>
        <v>0</v>
      </c>
      <c r="BO34" s="7">
        <f t="shared" si="0"/>
        <v>0</v>
      </c>
      <c r="BP34" s="7">
        <f t="shared" si="0"/>
        <v>0</v>
      </c>
      <c r="BQ34" s="7">
        <f t="shared" si="0"/>
        <v>0</v>
      </c>
      <c r="BR34" s="7">
        <f t="shared" si="0"/>
        <v>26</v>
      </c>
      <c r="BS34" s="7">
        <f t="shared" si="0"/>
        <v>23</v>
      </c>
      <c r="BT34" s="7">
        <f t="shared" si="0"/>
        <v>0</v>
      </c>
      <c r="BU34" s="7"/>
      <c r="BV34" s="31">
        <f t="shared" si="0"/>
        <v>49</v>
      </c>
      <c r="BW34" s="28"/>
      <c r="BX34" s="56"/>
      <c r="CF34" s="3">
        <v>149</v>
      </c>
      <c r="CG34" s="2" t="s">
        <v>26</v>
      </c>
    </row>
    <row r="35" spans="2:85" ht="16.8" customHeight="1">
      <c r="B35"/>
      <c r="C35"/>
      <c r="D35"/>
      <c r="E35"/>
      <c r="AG35" s="6" t="s">
        <v>84</v>
      </c>
      <c r="AH35" s="7">
        <f t="shared" ref="AH35:BV35" si="1">SUM(AH4,AH11,AH18,AH25)</f>
        <v>6</v>
      </c>
      <c r="AI35" s="7">
        <f t="shared" si="1"/>
        <v>9</v>
      </c>
      <c r="AJ35" s="7">
        <f t="shared" si="1"/>
        <v>5</v>
      </c>
      <c r="AK35" s="7">
        <f t="shared" si="1"/>
        <v>0</v>
      </c>
      <c r="AL35" s="7">
        <f t="shared" si="1"/>
        <v>4</v>
      </c>
      <c r="AM35" s="7">
        <f t="shared" si="1"/>
        <v>0</v>
      </c>
      <c r="AN35" s="7">
        <f t="shared" si="1"/>
        <v>2</v>
      </c>
      <c r="AO35" s="7">
        <f t="shared" si="1"/>
        <v>0</v>
      </c>
      <c r="AP35" s="7">
        <f t="shared" si="1"/>
        <v>3</v>
      </c>
      <c r="AQ35" s="7">
        <f t="shared" si="1"/>
        <v>3</v>
      </c>
      <c r="AR35" s="7">
        <f t="shared" si="1"/>
        <v>2</v>
      </c>
      <c r="AS35" s="7">
        <f t="shared" si="1"/>
        <v>0</v>
      </c>
      <c r="AT35" s="7">
        <f t="shared" si="1"/>
        <v>0</v>
      </c>
      <c r="AU35" s="7">
        <f t="shared" si="1"/>
        <v>0</v>
      </c>
      <c r="AV35" s="7">
        <f t="shared" si="1"/>
        <v>0</v>
      </c>
      <c r="AW35" s="7">
        <f t="shared" si="1"/>
        <v>0</v>
      </c>
      <c r="AX35" s="7">
        <f t="shared" si="1"/>
        <v>0</v>
      </c>
      <c r="AY35" s="7">
        <f t="shared" si="1"/>
        <v>16</v>
      </c>
      <c r="AZ35" s="7">
        <f t="shared" si="1"/>
        <v>3</v>
      </c>
      <c r="BA35" s="7">
        <f t="shared" si="1"/>
        <v>0</v>
      </c>
      <c r="BB35" s="7">
        <f t="shared" si="1"/>
        <v>0</v>
      </c>
      <c r="BC35" s="7">
        <f t="shared" si="1"/>
        <v>0</v>
      </c>
      <c r="BD35" s="7">
        <f t="shared" si="1"/>
        <v>0</v>
      </c>
      <c r="BE35" s="7">
        <f t="shared" si="1"/>
        <v>0</v>
      </c>
      <c r="BF35" s="7">
        <f t="shared" si="1"/>
        <v>0</v>
      </c>
      <c r="BG35" s="7">
        <f t="shared" si="1"/>
        <v>0</v>
      </c>
      <c r="BH35" s="7">
        <f t="shared" si="1"/>
        <v>0</v>
      </c>
      <c r="BI35" s="7">
        <f t="shared" si="1"/>
        <v>0</v>
      </c>
      <c r="BJ35" s="7">
        <f t="shared" si="1"/>
        <v>0</v>
      </c>
      <c r="BK35" s="7">
        <f t="shared" si="1"/>
        <v>0</v>
      </c>
      <c r="BL35" s="7">
        <f t="shared" si="1"/>
        <v>0</v>
      </c>
      <c r="BM35" s="7">
        <f t="shared" si="1"/>
        <v>0</v>
      </c>
      <c r="BN35" s="7">
        <f t="shared" si="1"/>
        <v>0</v>
      </c>
      <c r="BO35" s="7">
        <f t="shared" si="1"/>
        <v>0</v>
      </c>
      <c r="BP35" s="7">
        <f t="shared" si="1"/>
        <v>0</v>
      </c>
      <c r="BQ35" s="7">
        <f t="shared" si="1"/>
        <v>0</v>
      </c>
      <c r="BR35" s="7">
        <f t="shared" si="1"/>
        <v>34</v>
      </c>
      <c r="BS35" s="7">
        <f t="shared" si="1"/>
        <v>16</v>
      </c>
      <c r="BT35" s="7">
        <f t="shared" si="1"/>
        <v>0</v>
      </c>
      <c r="BU35" s="7"/>
      <c r="BV35" s="31">
        <f t="shared" si="1"/>
        <v>50</v>
      </c>
      <c r="BW35" s="28"/>
      <c r="BX35" s="56"/>
      <c r="CF35" s="3">
        <v>140</v>
      </c>
      <c r="CG35" s="2" t="s">
        <v>1</v>
      </c>
    </row>
    <row r="36" spans="2:85" ht="16.8" customHeight="1">
      <c r="B36"/>
      <c r="C36"/>
      <c r="D36"/>
      <c r="E36"/>
      <c r="AG36" s="6" t="s">
        <v>85</v>
      </c>
      <c r="AH36" s="7">
        <f t="shared" ref="AH36:BV36" si="2">SUM(AH5,AH12,AH19,AH26)</f>
        <v>10</v>
      </c>
      <c r="AI36" s="7">
        <f t="shared" si="2"/>
        <v>9</v>
      </c>
      <c r="AJ36" s="7">
        <f t="shared" si="2"/>
        <v>1</v>
      </c>
      <c r="AK36" s="7">
        <f t="shared" si="2"/>
        <v>2</v>
      </c>
      <c r="AL36" s="7">
        <f t="shared" si="2"/>
        <v>4</v>
      </c>
      <c r="AM36" s="7">
        <f t="shared" si="2"/>
        <v>0</v>
      </c>
      <c r="AN36" s="7">
        <f t="shared" si="2"/>
        <v>0</v>
      </c>
      <c r="AO36" s="7">
        <f t="shared" si="2"/>
        <v>4</v>
      </c>
      <c r="AP36" s="7">
        <f t="shared" si="2"/>
        <v>2</v>
      </c>
      <c r="AQ36" s="7">
        <f t="shared" si="2"/>
        <v>2</v>
      </c>
      <c r="AR36" s="7">
        <f t="shared" si="2"/>
        <v>1</v>
      </c>
      <c r="AS36" s="7">
        <f t="shared" si="2"/>
        <v>0</v>
      </c>
      <c r="AT36" s="7">
        <f t="shared" si="2"/>
        <v>0</v>
      </c>
      <c r="AU36" s="7">
        <f t="shared" si="2"/>
        <v>0</v>
      </c>
      <c r="AV36" s="7">
        <f t="shared" si="2"/>
        <v>0</v>
      </c>
      <c r="AW36" s="7">
        <f t="shared" si="2"/>
        <v>0</v>
      </c>
      <c r="AX36" s="7">
        <f t="shared" si="2"/>
        <v>0</v>
      </c>
      <c r="AY36" s="7">
        <f t="shared" si="2"/>
        <v>20</v>
      </c>
      <c r="AZ36" s="7">
        <f t="shared" si="2"/>
        <v>3</v>
      </c>
      <c r="BA36" s="7">
        <f t="shared" si="2"/>
        <v>0</v>
      </c>
      <c r="BB36" s="7">
        <f t="shared" si="2"/>
        <v>0</v>
      </c>
      <c r="BC36" s="7">
        <f t="shared" si="2"/>
        <v>0</v>
      </c>
      <c r="BD36" s="7">
        <f t="shared" si="2"/>
        <v>0</v>
      </c>
      <c r="BE36" s="7">
        <f t="shared" si="2"/>
        <v>0</v>
      </c>
      <c r="BF36" s="7">
        <f t="shared" si="2"/>
        <v>0</v>
      </c>
      <c r="BG36" s="7">
        <f t="shared" si="2"/>
        <v>0</v>
      </c>
      <c r="BH36" s="7">
        <f t="shared" si="2"/>
        <v>0</v>
      </c>
      <c r="BI36" s="7">
        <f t="shared" si="2"/>
        <v>0</v>
      </c>
      <c r="BJ36" s="7">
        <f t="shared" si="2"/>
        <v>0</v>
      </c>
      <c r="BK36" s="7">
        <f t="shared" si="2"/>
        <v>0</v>
      </c>
      <c r="BL36" s="7">
        <f t="shared" si="2"/>
        <v>0</v>
      </c>
      <c r="BM36" s="7">
        <f t="shared" si="2"/>
        <v>0</v>
      </c>
      <c r="BN36" s="7">
        <f t="shared" si="2"/>
        <v>0</v>
      </c>
      <c r="BO36" s="7">
        <f t="shared" si="2"/>
        <v>0</v>
      </c>
      <c r="BP36" s="7">
        <f t="shared" si="2"/>
        <v>0</v>
      </c>
      <c r="BQ36" s="7">
        <f t="shared" si="2"/>
        <v>0</v>
      </c>
      <c r="BR36" s="7">
        <f t="shared" si="2"/>
        <v>35</v>
      </c>
      <c r="BS36" s="7">
        <f t="shared" si="2"/>
        <v>20</v>
      </c>
      <c r="BT36" s="7">
        <f t="shared" si="2"/>
        <v>0</v>
      </c>
      <c r="BU36" s="7"/>
      <c r="BV36" s="31">
        <f t="shared" si="2"/>
        <v>55</v>
      </c>
      <c r="BW36" s="28"/>
      <c r="BX36" s="56"/>
      <c r="CF36" s="3">
        <v>139</v>
      </c>
      <c r="CG36" s="2" t="s">
        <v>4</v>
      </c>
    </row>
    <row r="37" spans="2:85" ht="16.8" customHeight="1">
      <c r="B37"/>
      <c r="C37"/>
      <c r="D37"/>
      <c r="E37"/>
      <c r="AG37" s="6" t="s">
        <v>74</v>
      </c>
      <c r="AH37" s="7">
        <f t="shared" ref="AH37:BV37" si="3">SUM(AH6,AH13,AH20,AH27)</f>
        <v>4</v>
      </c>
      <c r="AI37" s="7">
        <f t="shared" si="3"/>
        <v>5</v>
      </c>
      <c r="AJ37" s="7">
        <f t="shared" si="3"/>
        <v>1</v>
      </c>
      <c r="AK37" s="7">
        <f t="shared" si="3"/>
        <v>2</v>
      </c>
      <c r="AL37" s="7">
        <f t="shared" si="3"/>
        <v>0</v>
      </c>
      <c r="AM37" s="7">
        <f t="shared" si="3"/>
        <v>0</v>
      </c>
      <c r="AN37" s="7">
        <f t="shared" si="3"/>
        <v>0</v>
      </c>
      <c r="AO37" s="7">
        <f t="shared" si="3"/>
        <v>4</v>
      </c>
      <c r="AP37" s="7">
        <f t="shared" si="3"/>
        <v>2</v>
      </c>
      <c r="AQ37" s="7">
        <f t="shared" si="3"/>
        <v>2</v>
      </c>
      <c r="AR37" s="7">
        <f t="shared" si="3"/>
        <v>6</v>
      </c>
      <c r="AS37" s="7">
        <f t="shared" si="3"/>
        <v>0</v>
      </c>
      <c r="AT37" s="7">
        <f t="shared" si="3"/>
        <v>0</v>
      </c>
      <c r="AU37" s="7">
        <f t="shared" si="3"/>
        <v>0</v>
      </c>
      <c r="AV37" s="7">
        <f t="shared" si="3"/>
        <v>0</v>
      </c>
      <c r="AW37" s="7">
        <f t="shared" si="3"/>
        <v>0</v>
      </c>
      <c r="AX37" s="7">
        <f t="shared" si="3"/>
        <v>0</v>
      </c>
      <c r="AY37" s="7">
        <f t="shared" si="3"/>
        <v>20</v>
      </c>
      <c r="AZ37" s="7">
        <f t="shared" si="3"/>
        <v>3</v>
      </c>
      <c r="BA37" s="7">
        <f t="shared" si="3"/>
        <v>0</v>
      </c>
      <c r="BB37" s="7">
        <f t="shared" si="3"/>
        <v>0</v>
      </c>
      <c r="BC37" s="7">
        <f t="shared" si="3"/>
        <v>0</v>
      </c>
      <c r="BD37" s="7">
        <f t="shared" si="3"/>
        <v>0</v>
      </c>
      <c r="BE37" s="7">
        <f t="shared" si="3"/>
        <v>0</v>
      </c>
      <c r="BF37" s="7">
        <f t="shared" si="3"/>
        <v>0</v>
      </c>
      <c r="BG37" s="7">
        <f t="shared" si="3"/>
        <v>0</v>
      </c>
      <c r="BH37" s="7">
        <f t="shared" si="3"/>
        <v>0</v>
      </c>
      <c r="BI37" s="7">
        <f t="shared" si="3"/>
        <v>0</v>
      </c>
      <c r="BJ37" s="7">
        <f t="shared" si="3"/>
        <v>0</v>
      </c>
      <c r="BK37" s="7">
        <f t="shared" si="3"/>
        <v>0</v>
      </c>
      <c r="BL37" s="7">
        <f t="shared" si="3"/>
        <v>0</v>
      </c>
      <c r="BM37" s="7">
        <f t="shared" si="3"/>
        <v>0</v>
      </c>
      <c r="BN37" s="7">
        <f t="shared" si="3"/>
        <v>0</v>
      </c>
      <c r="BO37" s="7">
        <f t="shared" si="3"/>
        <v>0</v>
      </c>
      <c r="BP37" s="7">
        <f t="shared" si="3"/>
        <v>0</v>
      </c>
      <c r="BQ37" s="7">
        <f t="shared" si="3"/>
        <v>0</v>
      </c>
      <c r="BR37" s="7">
        <f t="shared" si="3"/>
        <v>26</v>
      </c>
      <c r="BS37" s="7">
        <f t="shared" si="3"/>
        <v>20</v>
      </c>
      <c r="BT37" s="7">
        <f t="shared" si="3"/>
        <v>0</v>
      </c>
      <c r="BU37" s="7"/>
      <c r="BV37" s="31">
        <f t="shared" si="3"/>
        <v>46</v>
      </c>
      <c r="BW37" s="28"/>
      <c r="BX37" s="56"/>
      <c r="CF37" s="3">
        <v>136</v>
      </c>
      <c r="CG37" s="2" t="s">
        <v>11</v>
      </c>
    </row>
    <row r="38" spans="2:85" ht="16.8" customHeight="1">
      <c r="B38"/>
      <c r="C38"/>
      <c r="D38"/>
      <c r="E38"/>
      <c r="AG38" s="6" t="s">
        <v>86</v>
      </c>
      <c r="AH38" s="7">
        <f t="shared" ref="AH38:BV38" si="4">SUM(AH7,AH14,AH21,AH28)</f>
        <v>5</v>
      </c>
      <c r="AI38" s="7">
        <f t="shared" si="4"/>
        <v>5</v>
      </c>
      <c r="AJ38" s="7">
        <f t="shared" si="4"/>
        <v>2</v>
      </c>
      <c r="AK38" s="7">
        <f t="shared" si="4"/>
        <v>2</v>
      </c>
      <c r="AL38" s="7">
        <f t="shared" si="4"/>
        <v>2</v>
      </c>
      <c r="AM38" s="7">
        <f t="shared" si="4"/>
        <v>0</v>
      </c>
      <c r="AN38" s="7">
        <f t="shared" si="4"/>
        <v>0</v>
      </c>
      <c r="AO38" s="7">
        <f t="shared" si="4"/>
        <v>2</v>
      </c>
      <c r="AP38" s="7">
        <f t="shared" si="4"/>
        <v>2</v>
      </c>
      <c r="AQ38" s="7">
        <f t="shared" si="4"/>
        <v>2</v>
      </c>
      <c r="AR38" s="7">
        <f t="shared" si="4"/>
        <v>3</v>
      </c>
      <c r="AS38" s="7">
        <f t="shared" si="4"/>
        <v>0</v>
      </c>
      <c r="AT38" s="7">
        <f t="shared" si="4"/>
        <v>0</v>
      </c>
      <c r="AU38" s="7">
        <f t="shared" si="4"/>
        <v>0</v>
      </c>
      <c r="AV38" s="7">
        <f t="shared" si="4"/>
        <v>0</v>
      </c>
      <c r="AW38" s="7">
        <f t="shared" si="4"/>
        <v>0</v>
      </c>
      <c r="AX38" s="7">
        <f t="shared" si="4"/>
        <v>0</v>
      </c>
      <c r="AY38" s="7">
        <f t="shared" si="4"/>
        <v>16</v>
      </c>
      <c r="AZ38" s="7">
        <f t="shared" si="4"/>
        <v>2</v>
      </c>
      <c r="BA38" s="7">
        <f t="shared" si="4"/>
        <v>0</v>
      </c>
      <c r="BB38" s="7">
        <f t="shared" si="4"/>
        <v>2</v>
      </c>
      <c r="BC38" s="7">
        <f t="shared" si="4"/>
        <v>1</v>
      </c>
      <c r="BD38" s="7">
        <f t="shared" si="4"/>
        <v>0</v>
      </c>
      <c r="BE38" s="7">
        <f t="shared" si="4"/>
        <v>0</v>
      </c>
      <c r="BF38" s="7">
        <f t="shared" si="4"/>
        <v>0</v>
      </c>
      <c r="BG38" s="7">
        <f t="shared" si="4"/>
        <v>0</v>
      </c>
      <c r="BH38" s="7">
        <f t="shared" si="4"/>
        <v>0</v>
      </c>
      <c r="BI38" s="7">
        <f t="shared" si="4"/>
        <v>0</v>
      </c>
      <c r="BJ38" s="7">
        <f t="shared" si="4"/>
        <v>0</v>
      </c>
      <c r="BK38" s="7">
        <f t="shared" si="4"/>
        <v>0</v>
      </c>
      <c r="BL38" s="7">
        <f t="shared" si="4"/>
        <v>0</v>
      </c>
      <c r="BM38" s="7">
        <f t="shared" si="4"/>
        <v>0</v>
      </c>
      <c r="BN38" s="7">
        <f t="shared" si="4"/>
        <v>0</v>
      </c>
      <c r="BO38" s="7">
        <f t="shared" si="4"/>
        <v>0</v>
      </c>
      <c r="BP38" s="7">
        <f t="shared" si="4"/>
        <v>0</v>
      </c>
      <c r="BQ38" s="7">
        <f t="shared" si="4"/>
        <v>0</v>
      </c>
      <c r="BR38" s="7">
        <f t="shared" si="4"/>
        <v>25</v>
      </c>
      <c r="BS38" s="7">
        <f t="shared" si="4"/>
        <v>19</v>
      </c>
      <c r="BT38" s="7">
        <f t="shared" si="4"/>
        <v>0</v>
      </c>
      <c r="BU38" s="7"/>
      <c r="BV38" s="31">
        <f t="shared" si="4"/>
        <v>44</v>
      </c>
      <c r="BW38" s="28"/>
      <c r="BX38" s="56"/>
      <c r="CF38" s="53">
        <v>134</v>
      </c>
      <c r="CG38" s="54" t="s">
        <v>24</v>
      </c>
    </row>
    <row r="39" spans="2:85" s="55" customFormat="1" ht="16.8" customHeight="1"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56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5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5"/>
      <c r="BK39" s="23"/>
      <c r="BL39" s="23"/>
      <c r="BM39" s="23"/>
      <c r="BN39" s="23"/>
      <c r="BO39" s="23"/>
      <c r="BP39" s="23"/>
      <c r="BQ39" s="25"/>
      <c r="BR39" s="25"/>
      <c r="BS39" s="25"/>
      <c r="BT39" s="25"/>
      <c r="BU39" s="25"/>
      <c r="BV39" s="25"/>
      <c r="BX39" s="56"/>
      <c r="CF39" s="28"/>
      <c r="CG39" s="56"/>
    </row>
    <row r="40" spans="2:85" s="55" customFormat="1" ht="16.8" customHeight="1"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56"/>
      <c r="AH40" s="83" t="s">
        <v>87</v>
      </c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84"/>
      <c r="BR40" s="84"/>
      <c r="BS40" s="23"/>
      <c r="BT40" s="23"/>
      <c r="BU40" s="23"/>
      <c r="BV40" s="23"/>
      <c r="BW40" s="28"/>
      <c r="BX40" s="56"/>
      <c r="CF40" s="28"/>
      <c r="CG40" s="56"/>
    </row>
    <row r="41" spans="2:85" s="55" customFormat="1" ht="16.8" customHeight="1"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56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23"/>
      <c r="BT41" s="23"/>
      <c r="BU41" s="23"/>
      <c r="BV41" s="23"/>
      <c r="BW41" s="28"/>
      <c r="BX41" s="56"/>
      <c r="CF41" s="28"/>
      <c r="CG41" s="56"/>
    </row>
    <row r="42" spans="2:85" s="55" customFormat="1" ht="16.8" customHeight="1"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56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84"/>
      <c r="BR42" s="84"/>
      <c r="BS42" s="23"/>
      <c r="BT42" s="23"/>
      <c r="BU42" s="23"/>
      <c r="BV42" s="23"/>
      <c r="BW42" s="28"/>
      <c r="BX42" s="56"/>
      <c r="CF42" s="28"/>
      <c r="CG42" s="56"/>
    </row>
    <row r="43" spans="2:85" s="55" customFormat="1" ht="16.8" customHeight="1">
      <c r="F43" s="23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23"/>
      <c r="V43" s="23"/>
      <c r="W43" s="23"/>
      <c r="X43" s="23"/>
      <c r="Y43" s="23"/>
      <c r="Z43" s="52"/>
      <c r="AA43" s="26"/>
      <c r="AB43" s="26"/>
      <c r="AC43" s="26"/>
      <c r="AD43" s="26"/>
      <c r="AE43" s="23"/>
      <c r="AF43" s="23"/>
      <c r="AG43" s="56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84"/>
      <c r="BR43" s="84"/>
      <c r="BS43" s="23"/>
      <c r="BT43" s="23"/>
      <c r="BU43" s="23"/>
      <c r="BV43" s="23"/>
      <c r="BW43" s="28"/>
      <c r="BX43" s="56"/>
      <c r="CF43" s="28"/>
      <c r="CG43" s="56"/>
    </row>
    <row r="44" spans="2:85" s="55" customFormat="1" ht="16.8" customHeight="1">
      <c r="F44" s="23"/>
      <c r="G44" s="23"/>
      <c r="H44" s="2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23"/>
      <c r="V44" s="23"/>
      <c r="W44" s="23"/>
      <c r="X44" s="23"/>
      <c r="Y44" s="23"/>
      <c r="Z44" s="4"/>
      <c r="AA44" s="4"/>
      <c r="AB44" s="4"/>
      <c r="AC44" s="4"/>
      <c r="AD44" s="4"/>
      <c r="AE44" s="23"/>
      <c r="AF44" s="23"/>
      <c r="AG44" s="56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84"/>
      <c r="BR44" s="84"/>
      <c r="BS44" s="25"/>
      <c r="BT44" s="25"/>
      <c r="BU44" s="25"/>
      <c r="BV44" s="25"/>
      <c r="BX44" s="56"/>
      <c r="CF44" s="28"/>
      <c r="CG44" s="56"/>
    </row>
    <row r="45" spans="2:85" s="55" customFormat="1" ht="16.8" customHeight="1">
      <c r="F45" s="23"/>
      <c r="G45" s="23"/>
      <c r="H45" s="2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23"/>
      <c r="V45" s="23"/>
      <c r="W45" s="23"/>
      <c r="X45" s="23"/>
      <c r="Y45" s="23"/>
      <c r="Z45" s="4"/>
      <c r="AA45" s="4"/>
      <c r="AB45" s="4"/>
      <c r="AC45" s="4"/>
      <c r="AD45" s="4"/>
      <c r="AE45" s="23"/>
      <c r="AF45" s="23"/>
      <c r="AG45" s="56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8"/>
      <c r="BX45" s="56"/>
      <c r="CF45" s="28"/>
      <c r="CG45" s="56"/>
    </row>
    <row r="46" spans="2:85" s="55" customFormat="1" ht="16.8" customHeight="1">
      <c r="F46" s="23"/>
      <c r="G46" s="23"/>
      <c r="H46" s="23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23"/>
      <c r="V46" s="23"/>
      <c r="W46" s="23"/>
      <c r="X46" s="23"/>
      <c r="Y46" s="23"/>
      <c r="Z46" s="4"/>
      <c r="AA46" s="4"/>
      <c r="AB46" s="4"/>
      <c r="AC46" s="4"/>
      <c r="AD46" s="4"/>
      <c r="AE46" s="23"/>
      <c r="AF46" s="23"/>
      <c r="AG46" s="56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8"/>
      <c r="BX46" s="56"/>
      <c r="CF46" s="28"/>
      <c r="CG46" s="56"/>
    </row>
    <row r="47" spans="2:85" s="23" customFormat="1" ht="16.8" customHeight="1"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Z47" s="4"/>
      <c r="AA47" s="4"/>
      <c r="AB47" s="4"/>
      <c r="AC47" s="4"/>
      <c r="AD47" s="4"/>
      <c r="AG47" s="56"/>
      <c r="BW47" s="28"/>
      <c r="BX47" s="56"/>
      <c r="CF47" s="28"/>
      <c r="CG47" s="56"/>
    </row>
    <row r="48" spans="2:85" s="23" customFormat="1" ht="16.8" customHeight="1"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Z48" s="4"/>
      <c r="AA48" s="4"/>
      <c r="AB48" s="4"/>
      <c r="AC48" s="4"/>
      <c r="AD48" s="4"/>
      <c r="AG48" s="56"/>
      <c r="AV48" s="25"/>
      <c r="BJ48" s="25"/>
      <c r="BQ48" s="25"/>
      <c r="BR48" s="25"/>
      <c r="BS48" s="25"/>
      <c r="BT48" s="25"/>
      <c r="BU48" s="25"/>
      <c r="BV48" s="25"/>
      <c r="BW48" s="28"/>
      <c r="BX48" s="56"/>
      <c r="CF48" s="28"/>
      <c r="CG48" s="56"/>
    </row>
    <row r="49" spans="9:85" s="23" customFormat="1" ht="16.8" customHeight="1"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Z49" s="4"/>
      <c r="AA49" s="4"/>
      <c r="AB49" s="4"/>
      <c r="AC49" s="4"/>
      <c r="AD49" s="4"/>
      <c r="AG49" s="56"/>
      <c r="BW49" s="28"/>
      <c r="BX49" s="56"/>
      <c r="CF49" s="28"/>
      <c r="CG49" s="56"/>
    </row>
    <row r="50" spans="9:85" s="23" customFormat="1" ht="16.8" customHeight="1"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Z50" s="4"/>
      <c r="AA50" s="4"/>
      <c r="AB50" s="4"/>
      <c r="AC50" s="4"/>
      <c r="AD50" s="4"/>
      <c r="AG50" s="56"/>
      <c r="BW50" s="28"/>
      <c r="BX50" s="56"/>
      <c r="CF50" s="28"/>
      <c r="CG50" s="56"/>
    </row>
    <row r="51" spans="9:85" s="23" customFormat="1" ht="16.8" customHeight="1"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Z51" s="4"/>
      <c r="AA51" s="4"/>
      <c r="AB51" s="4"/>
      <c r="AC51" s="4"/>
      <c r="AD51" s="4"/>
      <c r="AG51" s="56"/>
      <c r="BQ51" s="25"/>
      <c r="BR51" s="25"/>
      <c r="BS51" s="25"/>
      <c r="BT51" s="25"/>
      <c r="BU51" s="25"/>
      <c r="BV51" s="25"/>
      <c r="BW51" s="28"/>
      <c r="BX51" s="56"/>
      <c r="CF51" s="28"/>
      <c r="CG51" s="56"/>
    </row>
    <row r="52" spans="9:85" s="23" customFormat="1" ht="16.8" customHeight="1"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Z52" s="4"/>
      <c r="AA52" s="4"/>
      <c r="AB52" s="4"/>
      <c r="AC52" s="4"/>
      <c r="AD52" s="4"/>
      <c r="AG52" s="56"/>
      <c r="BW52" s="28"/>
      <c r="BX52" s="56"/>
      <c r="CF52" s="28"/>
      <c r="CG52" s="56"/>
    </row>
    <row r="53" spans="9:85" s="23" customFormat="1" ht="16.8" customHeight="1"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Z53" s="4"/>
      <c r="AA53" s="4"/>
      <c r="AB53" s="4"/>
      <c r="AC53" s="4"/>
      <c r="AD53" s="4"/>
      <c r="AG53" s="56"/>
      <c r="BW53" s="28"/>
      <c r="BX53" s="56"/>
      <c r="CF53" s="28"/>
      <c r="CG53" s="56"/>
    </row>
    <row r="54" spans="9:85" s="23" customFormat="1" ht="16.8" customHeight="1"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Z54" s="4"/>
      <c r="AA54" s="4"/>
      <c r="AB54" s="4"/>
      <c r="AC54" s="4"/>
      <c r="AD54" s="4"/>
      <c r="AG54" s="56"/>
      <c r="BW54" s="28"/>
      <c r="BX54" s="56"/>
      <c r="CF54" s="28"/>
      <c r="CG54" s="56"/>
    </row>
    <row r="55" spans="9:85" s="23" customFormat="1" ht="16.8" customHeight="1"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Z55" s="4"/>
      <c r="AA55" s="4"/>
      <c r="AB55" s="4"/>
      <c r="AC55" s="4"/>
      <c r="AD55" s="4"/>
      <c r="AG55" s="56"/>
      <c r="BW55" s="28"/>
      <c r="BX55" s="56"/>
      <c r="CF55" s="28"/>
      <c r="CG55" s="56"/>
    </row>
    <row r="56" spans="9:85" s="23" customFormat="1" ht="16.8" customHeight="1"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Z56" s="4"/>
      <c r="AA56" s="4"/>
      <c r="AB56" s="4"/>
      <c r="AC56" s="4"/>
      <c r="AD56" s="4"/>
      <c r="AG56" s="56"/>
      <c r="BW56" s="28"/>
      <c r="BX56" s="56"/>
      <c r="CF56" s="28"/>
      <c r="CG56" s="56"/>
    </row>
    <row r="57" spans="9:85" s="23" customFormat="1" ht="16.8" customHeight="1"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Z57" s="4"/>
      <c r="AA57" s="4"/>
      <c r="AB57" s="4"/>
      <c r="AC57" s="4"/>
      <c r="AD57" s="4"/>
      <c r="AG57" s="56"/>
      <c r="BQ57" s="25"/>
      <c r="BR57" s="25"/>
      <c r="BS57" s="25"/>
      <c r="BT57" s="25"/>
      <c r="BU57" s="25"/>
      <c r="BV57" s="25"/>
      <c r="BW57" s="28"/>
      <c r="BX57" s="56"/>
      <c r="CF57" s="28"/>
      <c r="CG57" s="56"/>
    </row>
    <row r="58" spans="9:85" s="23" customFormat="1" ht="16.8" customHeight="1"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Z58" s="4"/>
      <c r="AA58" s="4"/>
      <c r="AB58" s="4"/>
      <c r="AC58" s="4"/>
      <c r="AD58" s="4"/>
      <c r="AG58" s="56"/>
      <c r="BW58" s="28"/>
      <c r="BX58" s="56"/>
      <c r="CF58" s="28"/>
      <c r="CG58" s="56"/>
    </row>
    <row r="59" spans="9:85" s="23" customFormat="1" ht="16.8" customHeight="1"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Z59" s="4"/>
      <c r="AA59" s="4"/>
      <c r="AB59" s="4"/>
      <c r="AC59" s="4"/>
      <c r="AD59" s="4"/>
      <c r="AG59" s="56"/>
      <c r="BW59" s="28"/>
      <c r="BX59" s="56"/>
      <c r="CF59" s="28"/>
      <c r="CG59" s="56"/>
    </row>
    <row r="60" spans="9:85" s="23" customFormat="1" ht="16.8" customHeight="1"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Z60" s="4"/>
      <c r="AA60" s="4"/>
      <c r="AB60" s="4"/>
      <c r="AC60" s="4"/>
      <c r="AD60" s="4"/>
      <c r="AG60" s="56"/>
      <c r="BW60" s="28"/>
      <c r="BX60" s="56"/>
      <c r="CF60" s="28"/>
      <c r="CG60" s="56"/>
    </row>
    <row r="61" spans="9:85" s="1" customFormat="1" ht="18"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Z61" s="4"/>
      <c r="AA61" s="4"/>
      <c r="AB61" s="4"/>
      <c r="AC61" s="4"/>
      <c r="AD61" s="4"/>
    </row>
    <row r="62" spans="9:85" s="1" customFormat="1" ht="18"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Z62" s="4"/>
      <c r="AA62" s="4"/>
      <c r="AB62" s="4"/>
      <c r="AC62" s="4"/>
      <c r="AD62" s="4"/>
      <c r="BW62" s="1" t="s">
        <v>31</v>
      </c>
      <c r="BX62" s="1" t="s">
        <v>30</v>
      </c>
    </row>
    <row r="63" spans="9:85" s="1" customFormat="1" ht="18"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Z63" s="4"/>
      <c r="AA63" s="4"/>
      <c r="AB63" s="4"/>
      <c r="AC63" s="4"/>
      <c r="AD63" s="4"/>
      <c r="BW63" s="3">
        <f t="shared" ref="BW63:BW89" si="5">BW34</f>
        <v>0</v>
      </c>
      <c r="BX63" s="2" t="s">
        <v>28</v>
      </c>
    </row>
    <row r="64" spans="9:85" s="1" customFormat="1" ht="18"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Z64" s="4"/>
      <c r="AA64" s="4"/>
      <c r="AB64" s="4"/>
      <c r="AC64" s="4"/>
      <c r="AD64" s="4"/>
      <c r="BW64" s="3">
        <f t="shared" si="5"/>
        <v>0</v>
      </c>
      <c r="BX64" s="2" t="s">
        <v>26</v>
      </c>
    </row>
    <row r="65" spans="2:76" s="1" customFormat="1" ht="18">
      <c r="F65" s="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Z65" s="4"/>
      <c r="AA65" s="4"/>
      <c r="AB65" s="4"/>
      <c r="AC65" s="4"/>
      <c r="AD65" s="4"/>
      <c r="BW65" s="3">
        <f t="shared" si="5"/>
        <v>0</v>
      </c>
      <c r="BX65" s="2" t="s">
        <v>24</v>
      </c>
    </row>
    <row r="66" spans="2:76" s="1" customFormat="1" ht="18"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Z66" s="4"/>
      <c r="AA66" s="4"/>
      <c r="AB66" s="4"/>
      <c r="AC66" s="4"/>
      <c r="AD66" s="4"/>
      <c r="BW66" s="3">
        <f t="shared" si="5"/>
        <v>0</v>
      </c>
      <c r="BX66" s="2" t="s">
        <v>23</v>
      </c>
    </row>
    <row r="67" spans="2:76" s="1" customFormat="1" ht="18"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Z67" s="4"/>
      <c r="AA67" s="4"/>
      <c r="AB67" s="4"/>
      <c r="AC67" s="4"/>
      <c r="AD67" s="4"/>
      <c r="BW67" s="3">
        <f t="shared" si="5"/>
        <v>0</v>
      </c>
      <c r="BX67" s="2" t="s">
        <v>22</v>
      </c>
    </row>
    <row r="68" spans="2:76" s="1" customFormat="1" ht="18"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Z68" s="4"/>
      <c r="AA68" s="4"/>
      <c r="AB68" s="4"/>
      <c r="AC68" s="4"/>
      <c r="AD68" s="4"/>
      <c r="BW68" s="3">
        <f t="shared" si="5"/>
        <v>0</v>
      </c>
      <c r="BX68" s="2" t="s">
        <v>21</v>
      </c>
    </row>
    <row r="69" spans="2:76">
      <c r="B69"/>
      <c r="C69"/>
      <c r="D69"/>
      <c r="E69"/>
      <c r="F69"/>
      <c r="G69"/>
      <c r="H69"/>
      <c r="BW69" s="3">
        <f t="shared" si="5"/>
        <v>0</v>
      </c>
      <c r="BX69" s="2" t="s">
        <v>20</v>
      </c>
    </row>
    <row r="70" spans="2:76">
      <c r="B70"/>
      <c r="C70"/>
      <c r="D70"/>
      <c r="E70"/>
      <c r="F70"/>
      <c r="G70"/>
      <c r="H70"/>
      <c r="BW70" s="3">
        <f t="shared" si="5"/>
        <v>0</v>
      </c>
      <c r="BX70" s="2" t="s">
        <v>19</v>
      </c>
    </row>
    <row r="71" spans="2:76">
      <c r="B71"/>
      <c r="C71"/>
      <c r="D71"/>
      <c r="E71"/>
      <c r="F71"/>
      <c r="G71"/>
      <c r="H71"/>
      <c r="BW71" s="3">
        <f t="shared" si="5"/>
        <v>0</v>
      </c>
      <c r="BX71" s="2" t="s">
        <v>18</v>
      </c>
    </row>
    <row r="72" spans="2:76">
      <c r="B72"/>
      <c r="C72"/>
      <c r="D72"/>
      <c r="E72"/>
      <c r="F72"/>
      <c r="G72"/>
      <c r="H72"/>
      <c r="BW72" s="3">
        <f t="shared" si="5"/>
        <v>0</v>
      </c>
      <c r="BX72" s="2" t="s">
        <v>17</v>
      </c>
    </row>
    <row r="73" spans="2:76">
      <c r="B73"/>
      <c r="C73"/>
      <c r="D73"/>
      <c r="E73"/>
      <c r="F73"/>
      <c r="G73"/>
      <c r="H73"/>
      <c r="BW73" s="3">
        <f t="shared" si="5"/>
        <v>0</v>
      </c>
      <c r="BX73" s="2" t="s">
        <v>16</v>
      </c>
    </row>
    <row r="74" spans="2:76">
      <c r="B74"/>
      <c r="C74"/>
      <c r="D74"/>
      <c r="E74"/>
      <c r="F74"/>
      <c r="G74"/>
      <c r="H74"/>
      <c r="BW74" s="3">
        <f t="shared" si="5"/>
        <v>0</v>
      </c>
      <c r="BX74" s="2" t="s">
        <v>15</v>
      </c>
    </row>
    <row r="75" spans="2:76">
      <c r="B75"/>
      <c r="C75"/>
      <c r="D75"/>
      <c r="E75"/>
      <c r="F75"/>
      <c r="G75"/>
      <c r="H75"/>
      <c r="BW75" s="3">
        <f t="shared" si="5"/>
        <v>0</v>
      </c>
      <c r="BX75" s="2" t="s">
        <v>14</v>
      </c>
    </row>
    <row r="76" spans="2:76">
      <c r="B76"/>
      <c r="C76"/>
      <c r="D76"/>
      <c r="E76"/>
      <c r="F76"/>
      <c r="G76"/>
      <c r="H76"/>
      <c r="BW76" s="3">
        <f t="shared" si="5"/>
        <v>0</v>
      </c>
      <c r="BX76" s="2" t="s">
        <v>13</v>
      </c>
    </row>
    <row r="77" spans="2:76">
      <c r="B77"/>
      <c r="C77"/>
      <c r="D77"/>
      <c r="E77"/>
      <c r="F77"/>
      <c r="G77"/>
      <c r="H77"/>
      <c r="BW77" s="3">
        <f t="shared" si="5"/>
        <v>0</v>
      </c>
      <c r="BX77" s="2" t="s">
        <v>12</v>
      </c>
    </row>
    <row r="78" spans="2:76">
      <c r="B78"/>
      <c r="C78"/>
      <c r="D78"/>
      <c r="E78"/>
      <c r="F78"/>
      <c r="G78"/>
      <c r="H78"/>
      <c r="BW78" s="3">
        <f t="shared" si="5"/>
        <v>0</v>
      </c>
      <c r="BX78" s="2" t="s">
        <v>11</v>
      </c>
    </row>
    <row r="79" spans="2:76">
      <c r="B79"/>
      <c r="C79"/>
      <c r="D79"/>
      <c r="E79"/>
      <c r="F79"/>
      <c r="G79"/>
      <c r="H79"/>
      <c r="BW79" s="3">
        <f t="shared" si="5"/>
        <v>0</v>
      </c>
      <c r="BX79" s="2" t="s">
        <v>10</v>
      </c>
    </row>
    <row r="80" spans="2:76">
      <c r="B80"/>
      <c r="C80"/>
      <c r="D80"/>
      <c r="E80"/>
      <c r="F80"/>
      <c r="G80"/>
      <c r="H80"/>
      <c r="BW80" s="3">
        <f t="shared" si="5"/>
        <v>0</v>
      </c>
      <c r="BX80" s="2" t="s">
        <v>9</v>
      </c>
    </row>
    <row r="81" spans="2:76">
      <c r="B81"/>
      <c r="C81"/>
      <c r="D81"/>
      <c r="E81"/>
      <c r="F81"/>
      <c r="G81"/>
      <c r="H81"/>
      <c r="BW81" s="3">
        <f t="shared" si="5"/>
        <v>0</v>
      </c>
      <c r="BX81" s="2" t="s">
        <v>8</v>
      </c>
    </row>
    <row r="82" spans="2:76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BW82" s="3">
        <f t="shared" si="5"/>
        <v>0</v>
      </c>
      <c r="BX82" s="2" t="s">
        <v>7</v>
      </c>
    </row>
    <row r="83" spans="2:76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BW83" s="3">
        <f t="shared" si="5"/>
        <v>0</v>
      </c>
      <c r="BX83" s="2" t="s">
        <v>6</v>
      </c>
    </row>
    <row r="84" spans="2:76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BW84" s="3">
        <f t="shared" si="5"/>
        <v>0</v>
      </c>
      <c r="BX84" s="2" t="s">
        <v>5</v>
      </c>
    </row>
    <row r="85" spans="2:76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BW85" s="3">
        <f t="shared" si="5"/>
        <v>0</v>
      </c>
      <c r="BX85" s="2" t="s">
        <v>4</v>
      </c>
    </row>
    <row r="86" spans="2:76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BW86" s="3">
        <f t="shared" si="5"/>
        <v>0</v>
      </c>
      <c r="BX86" s="2" t="s">
        <v>3</v>
      </c>
    </row>
    <row r="87" spans="2:76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BW87" s="3">
        <f t="shared" si="5"/>
        <v>0</v>
      </c>
      <c r="BX87" s="2" t="s">
        <v>2</v>
      </c>
    </row>
    <row r="88" spans="2:76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BW88" s="3">
        <f t="shared" si="5"/>
        <v>0</v>
      </c>
      <c r="BX88" s="2" t="s">
        <v>1</v>
      </c>
    </row>
    <row r="89" spans="2:76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BW89" s="3">
        <f t="shared" si="5"/>
        <v>0</v>
      </c>
      <c r="BX89" s="2" t="s">
        <v>0</v>
      </c>
    </row>
  </sheetData>
  <autoFilter ref="CF33:CG60">
    <sortState ref="CF385:CG411">
      <sortCondition descending="1" ref="CF384:CF411"/>
    </sortState>
  </autoFilter>
  <mergeCells count="42">
    <mergeCell ref="BS32:BS33"/>
    <mergeCell ref="BT32:BT33"/>
    <mergeCell ref="BV32:BV33"/>
    <mergeCell ref="CF32:CG32"/>
    <mergeCell ref="AH32:AU32"/>
    <mergeCell ref="AW32:BI32"/>
    <mergeCell ref="BK32:BP32"/>
    <mergeCell ref="BR32:BR33"/>
    <mergeCell ref="BS15:BS16"/>
    <mergeCell ref="BT15:BT16"/>
    <mergeCell ref="BV15:BV16"/>
    <mergeCell ref="A22:A23"/>
    <mergeCell ref="AH22:AU22"/>
    <mergeCell ref="AW22:BI22"/>
    <mergeCell ref="BK22:BP22"/>
    <mergeCell ref="BR22:BR23"/>
    <mergeCell ref="BS22:BS23"/>
    <mergeCell ref="BT22:BT23"/>
    <mergeCell ref="BV22:BV23"/>
    <mergeCell ref="BS1:BS2"/>
    <mergeCell ref="BT1:BT2"/>
    <mergeCell ref="BV1:BV2"/>
    <mergeCell ref="A8:A9"/>
    <mergeCell ref="AH8:AU8"/>
    <mergeCell ref="AW8:BI8"/>
    <mergeCell ref="BK8:BP8"/>
    <mergeCell ref="BR8:BR9"/>
    <mergeCell ref="BS8:BS9"/>
    <mergeCell ref="BT8:BT9"/>
    <mergeCell ref="BV8:BV9"/>
    <mergeCell ref="AH40:BR44"/>
    <mergeCell ref="A1:A2"/>
    <mergeCell ref="AH1:AU1"/>
    <mergeCell ref="AW1:BI1"/>
    <mergeCell ref="BK1:BP1"/>
    <mergeCell ref="BR1:BR2"/>
    <mergeCell ref="A15:A16"/>
    <mergeCell ref="AH15:AU15"/>
    <mergeCell ref="AW15:BI15"/>
    <mergeCell ref="BK15:BP15"/>
    <mergeCell ref="BR15:BR16"/>
    <mergeCell ref="AQ30:BG30"/>
  </mergeCells>
  <conditionalFormatting sqref="S45:T68 Z45:Z68">
    <cfRule type="cellIs" dxfId="3" priority="7" operator="greaterThan">
      <formula>35</formula>
    </cfRule>
  </conditionalFormatting>
  <conditionalFormatting sqref="B24:AF28 B17:AE21 B10:AF14 B3:AE7">
    <cfRule type="expression" dxfId="2" priority="3">
      <formula>OR(B3="CA",B3="RCF",B3="CA.",B3="RTT",B3="CA,",B3="RTT.",B3="CF",B3="CF.",B3="CAS",B3="CAS.",B3="R",B3="RH",B3="RC",B3="CE",B3="CET",B3="AEA")</formula>
    </cfRule>
  </conditionalFormatting>
  <conditionalFormatting sqref="B24:AF28 B17:AE21 B10:AF14 B3:AE7">
    <cfRule type="expression" dxfId="1" priority="1">
      <formula>OR(B3="CM",B3="COB",B3="DPm")</formula>
    </cfRule>
    <cfRule type="expression" dxfId="0" priority="2">
      <formula>OR(B3="MI",B3="Mir",B3="DP",B3="Stag",B3="JET",B3="DPr",B3="MAE",B3="MP",B3="SO",B3="SO-",B3="LVh",B3="PRU",B3="Am",B3="Mat",B3="Nui",B3="ASA",B3="CS")</formula>
    </cfRule>
  </conditionalFormatting>
  <dataValidations count="2">
    <dataValidation type="list" allowBlank="1" showInputMessage="1" showErrorMessage="1" sqref="B22:AE23 B15:AE16 B1:AE2 B8:AE9 AF1:AF9 AF15:AF23">
      <formula1>$F$34:$F$43</formula1>
    </dataValidation>
    <dataValidation type="list" allowBlank="1" showInputMessage="1" showErrorMessage="1" sqref="B24:AF28 B3:AE7 B10:AF14 B17:AE21">
      <formula1>$F$33:$F$65</formula1>
    </dataValidation>
  </dataValidations>
  <printOptions horizontalCentered="1" verticalCentered="1"/>
  <pageMargins left="0.15748031496062992" right="0.19685039370078741" top="0.23622047244094491" bottom="0.19685039370078741" header="0.15748031496062992" footer="0.11811023622047245"/>
  <pageSetup paperSize="9" scale="98" orientation="landscape" horizontalDpi="4294967293" verticalDpi="4294967293" r:id="rId1"/>
  <headerFooter>
    <oddFooter>&amp;CPage &amp;P</oddFooter>
  </headerFooter>
  <rowBreaks count="3" manualBreakCount="3">
    <brk id="7" max="16383" man="1"/>
    <brk id="14" max="16383" man="1"/>
    <brk id="21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2014-09-30T09:22:04Z</dcterms:created>
  <dcterms:modified xsi:type="dcterms:W3CDTF">2014-09-30T09:38:57Z</dcterms:modified>
</cp:coreProperties>
</file>