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715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Norbert/Desktop/Tirs Annuels V3 copie/"/>
    </mc:Choice>
  </mc:AlternateContent>
  <bookViews>
    <workbookView xWindow="0" yWindow="460" windowWidth="25600" windowHeight="14480" tabRatio="500" activeTab="2"/>
  </bookViews>
  <sheets>
    <sheet name="Feuil1" sheetId="4" r:id="rId1"/>
    <sheet name="Feuil3" sheetId="3" r:id="rId2"/>
    <sheet name="RECAPITULATIF 2016" sheetId="5" r:id="rId3"/>
    <sheet name="RECAPITULATIF 2017" sheetId="8" r:id="rId4"/>
  </sheets>
  <definedNames>
    <definedName name="_xlnm._FilterDatabase" localSheetId="0" hidden="1">Feuil1!$A$1:$A$132</definedName>
    <definedName name="SERVICES">Feuil1!$A$2:$A$13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4" i="3" l="1"/>
  <c r="C5" i="3"/>
  <c r="B5" i="3"/>
  <c r="C6" i="3"/>
  <c r="B6" i="3"/>
  <c r="C7" i="3"/>
  <c r="B7" i="3"/>
  <c r="C8" i="3"/>
  <c r="B8" i="3"/>
  <c r="C9" i="3"/>
  <c r="B9" i="3"/>
  <c r="C10" i="3"/>
  <c r="B10" i="3"/>
  <c r="C11" i="3"/>
  <c r="B11" i="3"/>
  <c r="C12" i="3"/>
  <c r="B12" i="3"/>
  <c r="C13" i="3"/>
  <c r="B13" i="3"/>
  <c r="C14" i="3"/>
  <c r="B14" i="3"/>
  <c r="C15" i="3"/>
  <c r="B15" i="3"/>
  <c r="F9" i="8"/>
  <c r="G9" i="8"/>
  <c r="H9" i="8"/>
  <c r="I9" i="8"/>
  <c r="F10" i="8"/>
  <c r="G10" i="8"/>
  <c r="H10" i="8"/>
  <c r="I10" i="8"/>
  <c r="F11" i="8"/>
  <c r="G11" i="8"/>
  <c r="H11" i="8"/>
  <c r="I11" i="8"/>
  <c r="F12" i="8"/>
  <c r="G12" i="8"/>
  <c r="H12" i="8"/>
  <c r="I12" i="8"/>
  <c r="F13" i="8"/>
  <c r="G13" i="8"/>
  <c r="H13" i="8"/>
  <c r="I13" i="8"/>
  <c r="F14" i="8"/>
  <c r="G14" i="8"/>
  <c r="H14" i="8"/>
  <c r="I14" i="8"/>
  <c r="F15" i="8"/>
  <c r="G15" i="8"/>
  <c r="H15" i="8"/>
  <c r="I15" i="8"/>
  <c r="F16" i="8"/>
  <c r="G16" i="8"/>
  <c r="H16" i="8"/>
  <c r="I16" i="8"/>
  <c r="F17" i="8"/>
  <c r="G17" i="8"/>
  <c r="H17" i="8"/>
  <c r="I17" i="8"/>
  <c r="F18" i="8"/>
  <c r="G18" i="8"/>
  <c r="H18" i="8"/>
  <c r="I18" i="8"/>
  <c r="F19" i="8"/>
  <c r="G19" i="8"/>
  <c r="H19" i="8"/>
  <c r="I19" i="8"/>
  <c r="F20" i="8"/>
  <c r="G20" i="8"/>
  <c r="H20" i="8"/>
  <c r="I20" i="8"/>
  <c r="F21" i="8"/>
  <c r="G21" i="8"/>
  <c r="H21" i="8"/>
  <c r="I21" i="8"/>
  <c r="F22" i="8"/>
  <c r="G22" i="8"/>
  <c r="H22" i="8"/>
  <c r="I22" i="8"/>
  <c r="F23" i="8"/>
  <c r="G23" i="8"/>
  <c r="H23" i="8"/>
  <c r="I23" i="8"/>
  <c r="F24" i="8"/>
  <c r="G24" i="8"/>
  <c r="H24" i="8"/>
  <c r="I24" i="8"/>
  <c r="F25" i="8"/>
  <c r="G25" i="8"/>
  <c r="H25" i="8"/>
  <c r="I25" i="8"/>
  <c r="F26" i="8"/>
  <c r="G26" i="8"/>
  <c r="H26" i="8"/>
  <c r="I26" i="8"/>
  <c r="F27" i="8"/>
  <c r="G27" i="8"/>
  <c r="H27" i="8"/>
  <c r="I27" i="8"/>
  <c r="F28" i="8"/>
  <c r="G28" i="8"/>
  <c r="H28" i="8"/>
  <c r="I28" i="8"/>
  <c r="F29" i="8"/>
  <c r="G29" i="8"/>
  <c r="H29" i="8"/>
  <c r="I29" i="8"/>
  <c r="F30" i="8"/>
  <c r="G30" i="8"/>
  <c r="H30" i="8"/>
  <c r="I30" i="8"/>
  <c r="F31" i="8"/>
  <c r="G31" i="8"/>
  <c r="H31" i="8"/>
  <c r="I31" i="8"/>
  <c r="F32" i="8"/>
  <c r="G32" i="8"/>
  <c r="H32" i="8"/>
  <c r="I32" i="8"/>
  <c r="F33" i="8"/>
  <c r="G33" i="8"/>
  <c r="H33" i="8"/>
  <c r="I33" i="8"/>
  <c r="I8" i="8"/>
  <c r="H8" i="8"/>
  <c r="G8" i="8"/>
  <c r="F8" i="8"/>
  <c r="E33" i="8"/>
  <c r="D33" i="8"/>
  <c r="E32" i="8"/>
  <c r="D32" i="8"/>
  <c r="E31" i="8"/>
  <c r="D31" i="8"/>
  <c r="E30" i="8"/>
  <c r="D30" i="8"/>
  <c r="E29" i="8"/>
  <c r="D29" i="8"/>
  <c r="E28" i="8"/>
  <c r="D28" i="8"/>
  <c r="E27" i="8"/>
  <c r="D27" i="8"/>
  <c r="E26" i="8"/>
  <c r="D26" i="8"/>
  <c r="E25" i="8"/>
  <c r="D25" i="8"/>
  <c r="E24" i="8"/>
  <c r="D24" i="8"/>
  <c r="E23" i="8"/>
  <c r="D23" i="8"/>
  <c r="E22" i="8"/>
  <c r="D22" i="8"/>
  <c r="E21" i="8"/>
  <c r="D21" i="8"/>
  <c r="E20" i="8"/>
  <c r="D20" i="8"/>
  <c r="E19" i="8"/>
  <c r="D19" i="8"/>
  <c r="E18" i="8"/>
  <c r="D18" i="8"/>
  <c r="E17" i="8"/>
  <c r="D17" i="8"/>
  <c r="K4" i="8"/>
  <c r="L4" i="8"/>
  <c r="M9" i="8"/>
  <c r="M10" i="8"/>
  <c r="M14" i="8"/>
  <c r="M16" i="8"/>
  <c r="E16" i="8"/>
  <c r="D16" i="8"/>
  <c r="E15" i="8"/>
  <c r="D15" i="8"/>
  <c r="E14" i="8"/>
  <c r="D14" i="8"/>
  <c r="E13" i="8"/>
  <c r="D13" i="8"/>
  <c r="E12" i="8"/>
  <c r="D12" i="8"/>
  <c r="E11" i="8"/>
  <c r="D11" i="8"/>
  <c r="M4" i="8"/>
  <c r="N4" i="8"/>
  <c r="O9" i="8"/>
  <c r="O10" i="8"/>
  <c r="E10" i="8"/>
  <c r="D10" i="8"/>
  <c r="E9" i="8"/>
  <c r="D9" i="8"/>
  <c r="E8" i="8"/>
  <c r="D8" i="8"/>
  <c r="K5" i="8"/>
  <c r="O4" i="8"/>
  <c r="P4" i="8"/>
  <c r="K3" i="8"/>
  <c r="D13" i="5"/>
  <c r="I13" i="5"/>
  <c r="H13" i="5"/>
  <c r="G13" i="5"/>
  <c r="F13" i="5"/>
  <c r="E13" i="5"/>
  <c r="G8" i="5"/>
  <c r="G9" i="5"/>
  <c r="G10" i="5"/>
  <c r="G11" i="5"/>
  <c r="G12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K4" i="5"/>
  <c r="K3" i="5"/>
  <c r="L4" i="5"/>
  <c r="K5" i="5"/>
  <c r="I8" i="5"/>
  <c r="I9" i="5"/>
  <c r="I10" i="5"/>
  <c r="I11" i="5"/>
  <c r="I12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M4" i="5"/>
  <c r="O4" i="5"/>
  <c r="P4" i="5"/>
  <c r="D32" i="5"/>
  <c r="E32" i="5"/>
  <c r="F32" i="5"/>
  <c r="H32" i="5"/>
  <c r="D33" i="5"/>
  <c r="E33" i="5"/>
  <c r="F33" i="5"/>
  <c r="H33" i="5"/>
  <c r="N4" i="5"/>
  <c r="O9" i="5"/>
  <c r="O10" i="5"/>
  <c r="M9" i="5"/>
  <c r="M10" i="5"/>
  <c r="M14" i="5"/>
  <c r="M16" i="5"/>
  <c r="H9" i="5"/>
  <c r="H10" i="5"/>
  <c r="H11" i="5"/>
  <c r="H12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8" i="5"/>
  <c r="F9" i="5"/>
  <c r="F10" i="5"/>
  <c r="F11" i="5"/>
  <c r="F12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8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9" i="5"/>
  <c r="D10" i="5"/>
  <c r="D11" i="5"/>
  <c r="D12" i="5"/>
  <c r="D14" i="5"/>
  <c r="D8" i="5"/>
  <c r="E9" i="5"/>
  <c r="E10" i="5"/>
  <c r="E11" i="5"/>
  <c r="E12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8" i="5"/>
  <c r="A1" i="3"/>
</calcChain>
</file>

<file path=xl/sharedStrings.xml><?xml version="1.0" encoding="utf-8"?>
<sst xmlns="http://schemas.openxmlformats.org/spreadsheetml/2006/main" count="64" uniqueCount="34">
  <si>
    <t>NOM</t>
  </si>
  <si>
    <t>SERVICE</t>
  </si>
  <si>
    <t>COMPTEUR</t>
  </si>
  <si>
    <t>SG</t>
  </si>
  <si>
    <t>SCT</t>
  </si>
  <si>
    <t>COMPTA</t>
  </si>
  <si>
    <t>CONCAT</t>
  </si>
  <si>
    <t>N°</t>
  </si>
  <si>
    <t>verte</t>
  </si>
  <si>
    <t>orange</t>
  </si>
  <si>
    <t>Aiguille</t>
  </si>
  <si>
    <t>largeur</t>
  </si>
  <si>
    <t>Invisible</t>
  </si>
  <si>
    <t xml:space="preserve"> </t>
  </si>
  <si>
    <t>rien</t>
  </si>
  <si>
    <t>aiguille</t>
  </si>
  <si>
    <t>Effetues</t>
  </si>
  <si>
    <t>PRIMES 2017</t>
  </si>
  <si>
    <t>ANNUELS 2017</t>
  </si>
  <si>
    <t>DUPOND</t>
  </si>
  <si>
    <t>DURAND</t>
  </si>
  <si>
    <t>NOIX</t>
  </si>
  <si>
    <t>CHOUX</t>
  </si>
  <si>
    <t>POMME</t>
  </si>
  <si>
    <t>ARGENT</t>
  </si>
  <si>
    <t>VERT</t>
  </si>
  <si>
    <t>ROUGE</t>
  </si>
  <si>
    <t>BLEU</t>
  </si>
  <si>
    <t>JAUNE</t>
  </si>
  <si>
    <t xml:space="preserve"> PRIMES 2016</t>
  </si>
  <si>
    <t>ANNUELS 2016</t>
  </si>
  <si>
    <t>OFF</t>
  </si>
  <si>
    <t>RAISIN</t>
  </si>
  <si>
    <t>Je cherche une formule qui me permette  que la recherche V dans la feuille 3 s'effectue  entre G et J  lorque l'année 2016 est en A1,  et s'effectue entre L et O lors que 2017 est  sélectionné en A1.
Ceci afin de supprimer la feuille récapitulative 2017, pour avoir tout sur la meme feuiile...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</si>
</sst>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2"/>
      <color rgb="FF0096FF"/>
      <name val="Calibri"/>
      <family val="2"/>
      <scheme val="minor"/>
    </font>
    <font>
      <b/>
      <sz val="3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96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465926084170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9" fontId="0" fillId="0" borderId="0" xfId="0" applyNumberFormat="1"/>
    <xf numFmtId="14" fontId="0" fillId="3" borderId="0" xfId="0" applyNumberFormat="1" applyFill="1"/>
    <xf numFmtId="0" fontId="0" fillId="3" borderId="0" xfId="0" applyFill="1"/>
    <xf numFmtId="9" fontId="0" fillId="3" borderId="0" xfId="0" applyNumberFormat="1" applyFill="1"/>
    <xf numFmtId="0" fontId="0" fillId="3" borderId="0" xfId="0" applyFill="1" applyAlignment="1">
      <alignment horizontal="center" vertical="center"/>
    </xf>
    <xf numFmtId="9" fontId="0" fillId="3" borderId="0" xfId="0" applyNumberForma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9" fontId="2" fillId="0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14" fontId="11" fillId="4" borderId="0" xfId="0" applyNumberFormat="1" applyFont="1" applyFill="1" applyAlignment="1" applyProtection="1">
      <alignment horizontal="center" vertical="center"/>
      <protection locked="0"/>
    </xf>
    <xf numFmtId="0" fontId="12" fillId="3" borderId="0" xfId="0" applyFont="1" applyFill="1" applyAlignment="1">
      <alignment horizontal="center" vertical="center"/>
    </xf>
    <xf numFmtId="0" fontId="12" fillId="3" borderId="0" xfId="0" applyFont="1" applyFill="1"/>
    <xf numFmtId="9" fontId="12" fillId="3" borderId="0" xfId="0" applyNumberFormat="1" applyFont="1" applyFill="1"/>
    <xf numFmtId="1" fontId="12" fillId="3" borderId="0" xfId="0" applyNumberFormat="1" applyFont="1" applyFill="1" applyAlignment="1">
      <alignment horizontal="center" vertical="center"/>
    </xf>
    <xf numFmtId="9" fontId="12" fillId="3" borderId="0" xfId="0" applyNumberFormat="1" applyFont="1" applyFill="1" applyAlignment="1">
      <alignment horizontal="center" vertical="center"/>
    </xf>
    <xf numFmtId="2" fontId="12" fillId="3" borderId="0" xfId="0" applyNumberFormat="1" applyFont="1" applyFill="1" applyAlignment="1">
      <alignment horizontal="center" vertical="center"/>
    </xf>
    <xf numFmtId="1" fontId="12" fillId="3" borderId="0" xfId="0" applyNumberFormat="1" applyFont="1" applyFill="1"/>
    <xf numFmtId="1" fontId="12" fillId="3" borderId="0" xfId="0" quotePrefix="1" applyNumberFormat="1" applyFont="1" applyFill="1" applyAlignment="1">
      <alignment horizontal="center" vertical="center"/>
    </xf>
    <xf numFmtId="2" fontId="12" fillId="3" borderId="0" xfId="0" applyNumberFormat="1" applyFont="1" applyFill="1"/>
    <xf numFmtId="14" fontId="10" fillId="4" borderId="0" xfId="0" applyNumberFormat="1" applyFont="1" applyFill="1" applyAlignment="1" applyProtection="1">
      <alignment horizontal="center" vertical="center"/>
      <protection locked="0"/>
    </xf>
    <xf numFmtId="0" fontId="0" fillId="2" borderId="1" xfId="0" applyFont="1" applyFill="1" applyBorder="1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 applyProtection="1">
      <alignment horizontal="left" vertical="center"/>
      <protection locked="0"/>
    </xf>
    <xf numFmtId="9" fontId="0" fillId="0" borderId="1" xfId="0" applyNumberFormat="1" applyBorder="1"/>
    <xf numFmtId="0" fontId="0" fillId="0" borderId="1" xfId="0" applyNumberFormat="1" applyBorder="1"/>
    <xf numFmtId="0" fontId="0" fillId="0" borderId="1" xfId="0" applyFill="1" applyBorder="1" applyAlignment="1" applyProtection="1">
      <alignment horizontal="left" vertical="center"/>
      <protection locked="0"/>
    </xf>
    <xf numFmtId="0" fontId="0" fillId="2" borderId="1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4" fillId="4" borderId="0" xfId="0" applyFont="1" applyFill="1" applyAlignment="1" applyProtection="1">
      <alignment horizontal="center" vertical="center"/>
      <protection locked="0"/>
    </xf>
    <xf numFmtId="0" fontId="5" fillId="4" borderId="0" xfId="0" applyFont="1" applyFill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13" fillId="3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4" borderId="0" xfId="0" applyFont="1" applyFill="1" applyAlignment="1" applyProtection="1">
      <alignment horizontal="center" vertical="center"/>
      <protection locked="0"/>
    </xf>
    <xf numFmtId="0" fontId="7" fillId="4" borderId="0" xfId="0" applyFont="1" applyFill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8" fillId="0" borderId="0" xfId="0" applyFont="1" applyFill="1" applyAlignment="1">
      <alignment horizontal="center" vertical="center"/>
    </xf>
    <xf numFmtId="0" fontId="9" fillId="0" borderId="2" xfId="0" applyFont="1" applyFill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</cellXfs>
  <cellStyles count="1">
    <cellStyle name="Normal" xfId="0" builtinId="0"/>
  </cellStyles>
  <dxfs count="16">
    <dxf>
      <font>
        <color rgb="FF0096FF"/>
      </font>
      <fill>
        <patternFill>
          <bgColor rgb="FF0096FF"/>
        </patternFill>
      </fill>
      <border>
        <left/>
        <right/>
        <top/>
        <bottom/>
      </border>
    </dxf>
    <dxf>
      <font>
        <color theme="0"/>
      </font>
      <fill>
        <patternFill patternType="none">
          <fgColor indexed="64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96FF"/>
      </font>
      <fill>
        <patternFill>
          <bgColor rgb="FF0096FF"/>
        </patternFill>
      </fill>
      <border>
        <left/>
        <right/>
        <top/>
        <bottom/>
      </border>
    </dxf>
    <dxf>
      <font>
        <color theme="0"/>
      </font>
      <fill>
        <patternFill patternType="none">
          <fgColor indexed="64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 patternType="none">
          <fgColor indexed="64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96FF"/>
      </font>
      <fill>
        <patternFill>
          <bgColor rgb="FF0096FF"/>
        </patternFill>
      </fill>
      <border>
        <left/>
        <right/>
        <top/>
        <bottom/>
      </border>
    </dxf>
    <dxf>
      <font>
        <color theme="0"/>
      </font>
      <fill>
        <patternFill patternType="none">
          <fgColor indexed="64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96FF"/>
      </font>
      <fill>
        <patternFill>
          <bgColor rgb="FF0096FF"/>
        </patternFill>
      </fill>
      <border>
        <left/>
        <right/>
        <top/>
        <bottom/>
      </border>
    </dxf>
    <dxf>
      <font>
        <color theme="0"/>
      </font>
      <fill>
        <patternFill patternType="none">
          <fgColor indexed="64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96FF"/>
      </font>
      <fill>
        <patternFill>
          <bgColor rgb="FF0096FF"/>
        </patternFill>
      </fill>
      <border>
        <left/>
        <right/>
        <top/>
        <bottom/>
      </border>
    </dxf>
    <dxf>
      <font>
        <color theme="0"/>
      </font>
      <fill>
        <patternFill patternType="none">
          <fgColor indexed="64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96FF"/>
      </font>
      <fill>
        <patternFill>
          <bgColor rgb="FF0096FF"/>
        </patternFill>
      </fill>
      <border>
        <left/>
        <right/>
        <top/>
        <bottom/>
      </border>
    </dxf>
    <dxf>
      <font>
        <color theme="0"/>
      </font>
      <fill>
        <patternFill patternType="none">
          <fgColor indexed="64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96FF"/>
      </font>
      <fill>
        <patternFill>
          <bgColor rgb="FF0096FF"/>
        </patternFill>
      </fill>
      <border>
        <left/>
        <right/>
        <top/>
        <bottom/>
      </border>
    </dxf>
    <dxf>
      <font>
        <color theme="0"/>
      </font>
      <fill>
        <patternFill patternType="none">
          <fgColor indexed="64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 patternType="none">
          <fgColor indexed="64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Medium7"/>
  <colors>
    <mruColors>
      <color rgb="FF73FB79"/>
      <color rgb="FF73FEFF"/>
      <color rgb="FFFFFFFF"/>
      <color rgb="FF0096FF"/>
      <color rgb="FFFFFD7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_rels/chart2.xml.rels><?xml version="1.0" encoding="UTF-8" standalone="yes"?>
<Relationships xmlns="http://schemas.openxmlformats.org/package/2006/relationships"><Relationship Id="rId1" Type="http://schemas.microsoft.com/office/2011/relationships/chartStyle" Target="style2.xml"/><Relationship Id="rId2" Type="http://schemas.microsoft.com/office/2011/relationships/chartColorStyle" Target="colors2.xml"/></Relationships>
</file>

<file path=xl/charts/_rels/chart3.xml.rels><?xml version="1.0" encoding="UTF-8" standalone="yes"?>
<Relationships xmlns="http://schemas.openxmlformats.org/package/2006/relationships"><Relationship Id="rId1" Type="http://schemas.microsoft.com/office/2011/relationships/chartStyle" Target="style3.xml"/><Relationship Id="rId2" Type="http://schemas.microsoft.com/office/2011/relationships/chartColorStyle" Target="colors3.xml"/></Relationships>
</file>

<file path=xl/charts/_rels/chart4.xml.rels><?xml version="1.0" encoding="UTF-8" standalone="yes"?>
<Relationships xmlns="http://schemas.openxmlformats.org/package/2006/relationships"><Relationship Id="rId1" Type="http://schemas.microsoft.com/office/2011/relationships/chartStyle" Target="style4.xml"/><Relationship Id="rId2" Type="http://schemas.microsoft.com/office/2011/relationships/chartColorStyle" Target="colors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122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0376766938184104"/>
          <c:y val="0.144727438079711"/>
          <c:w val="0.962323226387746"/>
          <c:h val="0.681705506508656"/>
        </c:manualLayout>
      </c:layout>
      <c:pie3DChart>
        <c:varyColors val="1"/>
        <c:ser>
          <c:idx val="0"/>
          <c:order val="0"/>
          <c:spPr>
            <a:ln>
              <a:solidFill>
                <a:schemeClr val="bg1"/>
              </a:solidFill>
            </a:ln>
          </c:spPr>
          <c:dPt>
            <c:idx val="0"/>
            <c:bubble3D val="0"/>
            <c:spPr>
              <a:solidFill>
                <a:srgbClr val="73FB79"/>
              </a:solidFill>
              <a:ln>
                <a:solidFill>
                  <a:schemeClr val="bg1"/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>
                <a:contourClr>
                  <a:schemeClr val="bg1"/>
                </a:contourClr>
              </a:sp3d>
            </c:spPr>
          </c:dPt>
          <c:dPt>
            <c:idx val="1"/>
            <c:bubble3D val="0"/>
            <c:spPr>
              <a:solidFill>
                <a:srgbClr val="FF0000"/>
              </a:solidFill>
              <a:ln>
                <a:solidFill>
                  <a:schemeClr val="bg1"/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>
                <a:contourClr>
                  <a:schemeClr val="bg1"/>
                </a:contourClr>
              </a:sp3d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solidFill>
                  <a:schemeClr val="bg1"/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>
                <a:contourClr>
                  <a:schemeClr val="bg1"/>
                </a:contourClr>
              </a:sp3d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solidFill>
                  <a:schemeClr val="bg1"/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>
                <a:contourClr>
                  <a:schemeClr val="bg1"/>
                </a:contourClr>
              </a:sp3d>
            </c:spPr>
          </c:dPt>
          <c:dLbls>
            <c:numFmt formatCode="General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</c:ext>
            </c:extLst>
          </c:dLbls>
          <c:val>
            <c:numRef>
              <c:f>'RECAPITULATIF 2016'!$M$9:$M$12</c:f>
              <c:numCache>
                <c:formatCode>0</c:formatCode>
                <c:ptCount val="4"/>
                <c:pt idx="0">
                  <c:v>55.33333333333334</c:v>
                </c:pt>
                <c:pt idx="1">
                  <c:v>44.66666666666666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gradFill rotWithShape="1">
          <a:gsLst>
            <a:gs pos="0">
              <a:schemeClr val="accent4">
                <a:lumMod val="110000"/>
                <a:satMod val="105000"/>
                <a:tint val="67000"/>
              </a:schemeClr>
            </a:gs>
            <a:gs pos="50000">
              <a:schemeClr val="accent4">
                <a:lumMod val="105000"/>
                <a:satMod val="103000"/>
                <a:tint val="73000"/>
              </a:schemeClr>
            </a:gs>
            <a:gs pos="100000">
              <a:schemeClr val="accent4">
                <a:lumMod val="105000"/>
                <a:satMod val="109000"/>
                <a:tint val="81000"/>
              </a:schemeClr>
            </a:gs>
          </a:gsLst>
          <a:lin ang="5400000" scaled="0"/>
        </a:gradFill>
        <a:ln w="6350" cap="flat" cmpd="sng" algn="ctr">
          <a:noFill/>
          <a:prstDash val="solid"/>
          <a:miter lim="800000"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accent4">
            <a:lumMod val="110000"/>
            <a:satMod val="105000"/>
            <a:tint val="67000"/>
          </a:schemeClr>
        </a:gs>
        <a:gs pos="50000">
          <a:schemeClr val="accent4">
            <a:lumMod val="105000"/>
            <a:satMod val="103000"/>
            <a:tint val="73000"/>
          </a:schemeClr>
        </a:gs>
        <a:gs pos="100000">
          <a:schemeClr val="accent4">
            <a:lumMod val="105000"/>
            <a:satMod val="109000"/>
            <a:tint val="81000"/>
          </a:schemeClr>
        </a:gs>
      </a:gsLst>
      <a:lin ang="5400000" scaled="0"/>
      <a:tileRect/>
    </a:gradFill>
    <a:ln w="31750" cap="flat" cmpd="sng" algn="ctr">
      <a:solidFill>
        <a:schemeClr val="tx1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118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7202150095312"/>
          <c:y val="0.108312992881241"/>
          <c:w val="0.776083166842951"/>
          <c:h val="0.726013414989793"/>
        </c:manualLayout>
      </c:layout>
      <c:pie3DChart>
        <c:varyColors val="1"/>
        <c:ser>
          <c:idx val="0"/>
          <c:order val="0"/>
          <c:spPr>
            <a:ln w="0">
              <a:solidFill>
                <a:schemeClr val="bg1"/>
              </a:solidFill>
            </a:ln>
            <a:effectLst>
              <a:outerShdw dir="3000000" sx="89000" sy="89000" algn="ctr" rotWithShape="0">
                <a:srgbClr val="000000">
                  <a:alpha val="24000"/>
                </a:srgbClr>
              </a:outerShdw>
            </a:effectLst>
          </c:spPr>
          <c:dPt>
            <c:idx val="0"/>
            <c:bubble3D val="0"/>
            <c:spPr>
              <a:solidFill>
                <a:srgbClr val="73FB79"/>
              </a:solidFill>
              <a:ln w="0">
                <a:solidFill>
                  <a:schemeClr val="bg1"/>
                </a:solidFill>
              </a:ln>
              <a:effectLst>
                <a:outerShdw dir="3000000" sx="89000" sy="89000" algn="ctr" rotWithShape="0">
                  <a:srgbClr val="000000">
                    <a:alpha val="24000"/>
                  </a:srgbClr>
                </a:outerShdw>
              </a:effectLst>
              <a:sp3d>
                <a:contourClr>
                  <a:schemeClr val="bg1"/>
                </a:contourClr>
              </a:sp3d>
            </c:spPr>
          </c:dPt>
          <c:dPt>
            <c:idx val="1"/>
            <c:bubble3D val="0"/>
            <c:spPr>
              <a:solidFill>
                <a:srgbClr val="FF0000"/>
              </a:solidFill>
              <a:ln w="0">
                <a:solidFill>
                  <a:schemeClr val="bg1"/>
                </a:solidFill>
              </a:ln>
              <a:effectLst>
                <a:outerShdw dir="3000000" sx="89000" sy="89000" algn="ctr" rotWithShape="0">
                  <a:srgbClr val="000000">
                    <a:alpha val="24000"/>
                  </a:srgbClr>
                </a:outerShdw>
              </a:effectLst>
              <a:sp3d>
                <a:contourClr>
                  <a:schemeClr val="bg1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1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</c:ext>
            </c:extLst>
          </c:dLbls>
          <c:val>
            <c:numRef>
              <c:f>'RECAPITULATIF 2016'!$O$9:$O$10</c:f>
              <c:numCache>
                <c:formatCode>0</c:formatCode>
                <c:ptCount val="2"/>
                <c:pt idx="0">
                  <c:v>100.0</c:v>
                </c:pt>
                <c:pt idx="1">
                  <c:v>0.0</c:v>
                </c:pt>
              </c:numCache>
            </c:numRef>
          </c:val>
        </c:ser>
        <c:dLbls>
          <c:dLblPos val="inEnd"/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gradFill rotWithShape="1">
          <a:gsLst>
            <a:gs pos="0">
              <a:schemeClr val="accent2">
                <a:lumMod val="110000"/>
                <a:satMod val="105000"/>
                <a:tint val="67000"/>
              </a:schemeClr>
            </a:gs>
            <a:gs pos="50000">
              <a:schemeClr val="accent2">
                <a:lumMod val="105000"/>
                <a:satMod val="103000"/>
                <a:tint val="73000"/>
              </a:schemeClr>
            </a:gs>
            <a:gs pos="100000">
              <a:schemeClr val="accent2">
                <a:lumMod val="105000"/>
                <a:satMod val="109000"/>
                <a:tint val="81000"/>
              </a:schemeClr>
            </a:gs>
          </a:gsLst>
          <a:lin ang="5400000" scaled="0"/>
        </a:gradFill>
        <a:ln w="6350" cap="flat" cmpd="sng" algn="ctr">
          <a:noFill/>
          <a:prstDash val="solid"/>
          <a:miter lim="800000"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accent2">
            <a:lumMod val="110000"/>
            <a:satMod val="105000"/>
            <a:tint val="67000"/>
          </a:schemeClr>
        </a:gs>
        <a:gs pos="50000">
          <a:schemeClr val="accent2">
            <a:lumMod val="105000"/>
            <a:satMod val="103000"/>
            <a:tint val="73000"/>
          </a:schemeClr>
        </a:gs>
        <a:gs pos="100000">
          <a:schemeClr val="accent2">
            <a:lumMod val="105000"/>
            <a:satMod val="109000"/>
            <a:tint val="81000"/>
          </a:schemeClr>
        </a:gs>
      </a:gsLst>
      <a:lin ang="5400000" scaled="0"/>
      <a:tileRect/>
    </a:gradFill>
    <a:ln w="31750" cap="flat" cmpd="sng" algn="ctr">
      <a:solidFill>
        <a:srgbClr val="002060"/>
      </a:solidFill>
      <a:prstDash val="solid"/>
      <a:miter lim="800000"/>
    </a:ln>
    <a:effectLst/>
  </c:spPr>
  <c:txPr>
    <a:bodyPr anchor="ctr" anchorCtr="1"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122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0376766938184104"/>
          <c:y val="0.144727438079711"/>
          <c:w val="0.962323226387746"/>
          <c:h val="0.681705506508656"/>
        </c:manualLayout>
      </c:layout>
      <c:pie3DChart>
        <c:varyColors val="1"/>
        <c:ser>
          <c:idx val="0"/>
          <c:order val="0"/>
          <c:spPr>
            <a:ln>
              <a:solidFill>
                <a:schemeClr val="bg1"/>
              </a:solidFill>
            </a:ln>
          </c:spPr>
          <c:dPt>
            <c:idx val="0"/>
            <c:bubble3D val="0"/>
            <c:spPr>
              <a:solidFill>
                <a:srgbClr val="73FB79"/>
              </a:solidFill>
              <a:ln>
                <a:solidFill>
                  <a:schemeClr val="bg1"/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>
                <a:contourClr>
                  <a:schemeClr val="bg1"/>
                </a:contourClr>
              </a:sp3d>
            </c:spPr>
          </c:dPt>
          <c:dPt>
            <c:idx val="1"/>
            <c:bubble3D val="0"/>
            <c:spPr>
              <a:solidFill>
                <a:srgbClr val="FF0000"/>
              </a:solidFill>
              <a:ln>
                <a:solidFill>
                  <a:schemeClr val="bg1"/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>
                <a:contourClr>
                  <a:schemeClr val="bg1"/>
                </a:contourClr>
              </a:sp3d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solidFill>
                  <a:schemeClr val="bg1"/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>
                <a:contourClr>
                  <a:schemeClr val="bg1"/>
                </a:contourClr>
              </a:sp3d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solidFill>
                  <a:schemeClr val="bg1"/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>
                <a:contourClr>
                  <a:schemeClr val="bg1"/>
                </a:contourClr>
              </a:sp3d>
            </c:spPr>
          </c:dPt>
          <c:dLbls>
            <c:numFmt formatCode="General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</c:ext>
            </c:extLst>
          </c:dLbls>
          <c:val>
            <c:numRef>
              <c:f>'RECAPITULATIF 2017'!$M$9:$M$12</c:f>
              <c:numCache>
                <c:formatCode>0</c:formatCode>
                <c:ptCount val="4"/>
                <c:pt idx="0">
                  <c:v>33.0</c:v>
                </c:pt>
                <c:pt idx="1">
                  <c:v>67.0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gradFill rotWithShape="1">
          <a:gsLst>
            <a:gs pos="0">
              <a:schemeClr val="accent4">
                <a:lumMod val="110000"/>
                <a:satMod val="105000"/>
                <a:tint val="67000"/>
              </a:schemeClr>
            </a:gs>
            <a:gs pos="50000">
              <a:schemeClr val="accent4">
                <a:lumMod val="105000"/>
                <a:satMod val="103000"/>
                <a:tint val="73000"/>
              </a:schemeClr>
            </a:gs>
            <a:gs pos="100000">
              <a:schemeClr val="accent4">
                <a:lumMod val="105000"/>
                <a:satMod val="109000"/>
                <a:tint val="81000"/>
              </a:schemeClr>
            </a:gs>
          </a:gsLst>
          <a:lin ang="5400000" scaled="0"/>
        </a:gradFill>
        <a:ln w="6350" cap="flat" cmpd="sng" algn="ctr">
          <a:noFill/>
          <a:prstDash val="solid"/>
          <a:miter lim="800000"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accent4">
            <a:lumMod val="110000"/>
            <a:satMod val="105000"/>
            <a:tint val="67000"/>
          </a:schemeClr>
        </a:gs>
        <a:gs pos="50000">
          <a:schemeClr val="accent4">
            <a:lumMod val="105000"/>
            <a:satMod val="103000"/>
            <a:tint val="73000"/>
          </a:schemeClr>
        </a:gs>
        <a:gs pos="100000">
          <a:schemeClr val="accent4">
            <a:lumMod val="105000"/>
            <a:satMod val="109000"/>
            <a:tint val="81000"/>
          </a:schemeClr>
        </a:gs>
      </a:gsLst>
      <a:lin ang="5400000" scaled="0"/>
      <a:tileRect/>
    </a:gradFill>
    <a:ln w="31750" cap="flat" cmpd="sng" algn="ctr">
      <a:solidFill>
        <a:schemeClr val="tx1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118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7202150095312"/>
          <c:y val="0.108312992881241"/>
          <c:w val="0.776083166842951"/>
          <c:h val="0.726013414989793"/>
        </c:manualLayout>
      </c:layout>
      <c:pie3DChart>
        <c:varyColors val="1"/>
        <c:ser>
          <c:idx val="0"/>
          <c:order val="0"/>
          <c:spPr>
            <a:ln w="0">
              <a:solidFill>
                <a:schemeClr val="bg1"/>
              </a:solidFill>
            </a:ln>
            <a:effectLst>
              <a:outerShdw dir="3000000" sx="89000" sy="89000" algn="ctr" rotWithShape="0">
                <a:srgbClr val="000000">
                  <a:alpha val="24000"/>
                </a:srgbClr>
              </a:outerShdw>
            </a:effectLst>
          </c:spPr>
          <c:dPt>
            <c:idx val="0"/>
            <c:bubble3D val="0"/>
            <c:spPr>
              <a:solidFill>
                <a:srgbClr val="73FB79"/>
              </a:solidFill>
              <a:ln w="0">
                <a:solidFill>
                  <a:schemeClr val="bg1"/>
                </a:solidFill>
              </a:ln>
              <a:effectLst>
                <a:outerShdw dir="3000000" sx="89000" sy="89000" algn="ctr" rotWithShape="0">
                  <a:srgbClr val="000000">
                    <a:alpha val="24000"/>
                  </a:srgbClr>
                </a:outerShdw>
              </a:effectLst>
              <a:sp3d>
                <a:contourClr>
                  <a:schemeClr val="bg1"/>
                </a:contourClr>
              </a:sp3d>
            </c:spPr>
          </c:dPt>
          <c:dPt>
            <c:idx val="1"/>
            <c:bubble3D val="0"/>
            <c:spPr>
              <a:solidFill>
                <a:srgbClr val="FF0000"/>
              </a:solidFill>
              <a:ln w="0">
                <a:solidFill>
                  <a:schemeClr val="bg1"/>
                </a:solidFill>
              </a:ln>
              <a:effectLst>
                <a:outerShdw dir="3000000" sx="89000" sy="89000" algn="ctr" rotWithShape="0">
                  <a:srgbClr val="000000">
                    <a:alpha val="24000"/>
                  </a:srgbClr>
                </a:outerShdw>
              </a:effectLst>
              <a:sp3d>
                <a:contourClr>
                  <a:schemeClr val="bg1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1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</c:ext>
            </c:extLst>
          </c:dLbls>
          <c:val>
            <c:numRef>
              <c:f>'RECAPITULATIF 2017'!$O$9:$O$10</c:f>
              <c:numCache>
                <c:formatCode>0</c:formatCode>
                <c:ptCount val="2"/>
                <c:pt idx="0">
                  <c:v>66.0</c:v>
                </c:pt>
                <c:pt idx="1">
                  <c:v>34.0</c:v>
                </c:pt>
              </c:numCache>
            </c:numRef>
          </c:val>
        </c:ser>
        <c:dLbls>
          <c:dLblPos val="inEnd"/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gradFill rotWithShape="1">
          <a:gsLst>
            <a:gs pos="0">
              <a:schemeClr val="accent2">
                <a:lumMod val="110000"/>
                <a:satMod val="105000"/>
                <a:tint val="67000"/>
              </a:schemeClr>
            </a:gs>
            <a:gs pos="50000">
              <a:schemeClr val="accent2">
                <a:lumMod val="105000"/>
                <a:satMod val="103000"/>
                <a:tint val="73000"/>
              </a:schemeClr>
            </a:gs>
            <a:gs pos="100000">
              <a:schemeClr val="accent2">
                <a:lumMod val="105000"/>
                <a:satMod val="109000"/>
                <a:tint val="81000"/>
              </a:schemeClr>
            </a:gs>
          </a:gsLst>
          <a:lin ang="5400000" scaled="0"/>
        </a:gradFill>
        <a:ln w="6350" cap="flat" cmpd="sng" algn="ctr">
          <a:noFill/>
          <a:prstDash val="solid"/>
          <a:miter lim="800000"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accent2">
            <a:lumMod val="110000"/>
            <a:satMod val="105000"/>
            <a:tint val="67000"/>
          </a:schemeClr>
        </a:gs>
        <a:gs pos="50000">
          <a:schemeClr val="accent2">
            <a:lumMod val="105000"/>
            <a:satMod val="103000"/>
            <a:tint val="73000"/>
          </a:schemeClr>
        </a:gs>
        <a:gs pos="100000">
          <a:schemeClr val="accent2">
            <a:lumMod val="105000"/>
            <a:satMod val="109000"/>
            <a:tint val="81000"/>
          </a:schemeClr>
        </a:gs>
      </a:gsLst>
      <a:lin ang="5400000" scaled="0"/>
      <a:tileRect/>
    </a:gradFill>
    <a:ln w="31750" cap="flat" cmpd="sng" algn="ctr">
      <a:solidFill>
        <a:srgbClr val="002060"/>
      </a:solidFill>
      <a:prstDash val="solid"/>
      <a:miter lim="800000"/>
    </a:ln>
    <a:effectLst/>
  </c:spPr>
  <c:txPr>
    <a:bodyPr anchor="ctr" anchorCtr="1"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6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6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6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Relationship Id="rId2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699222</xdr:colOff>
      <xdr:row>8</xdr:row>
      <xdr:rowOff>65757</xdr:rowOff>
    </xdr:from>
    <xdr:to>
      <xdr:col>17</xdr:col>
      <xdr:colOff>194420</xdr:colOff>
      <xdr:row>18</xdr:row>
      <xdr:rowOff>185168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725938</xdr:colOff>
      <xdr:row>22</xdr:row>
      <xdr:rowOff>96020</xdr:rowOff>
    </xdr:from>
    <xdr:to>
      <xdr:col>17</xdr:col>
      <xdr:colOff>221136</xdr:colOff>
      <xdr:row>32</xdr:row>
      <xdr:rowOff>229227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699222</xdr:colOff>
      <xdr:row>8</xdr:row>
      <xdr:rowOff>65757</xdr:rowOff>
    </xdr:from>
    <xdr:to>
      <xdr:col>17</xdr:col>
      <xdr:colOff>194420</xdr:colOff>
      <xdr:row>18</xdr:row>
      <xdr:rowOff>185168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725938</xdr:colOff>
      <xdr:row>22</xdr:row>
      <xdr:rowOff>96020</xdr:rowOff>
    </xdr:from>
    <xdr:to>
      <xdr:col>17</xdr:col>
      <xdr:colOff>221136</xdr:colOff>
      <xdr:row>32</xdr:row>
      <xdr:rowOff>229227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 enableFormatConditionsCalculation="0"/>
  <dimension ref="A1:A10"/>
  <sheetViews>
    <sheetView workbookViewId="0">
      <selection activeCell="B13" sqref="B13"/>
    </sheetView>
  </sheetViews>
  <sheetFormatPr baseColWidth="10" defaultRowHeight="16" x14ac:dyDescent="0.2"/>
  <cols>
    <col min="1" max="1" width="15.1640625" customWidth="1"/>
  </cols>
  <sheetData>
    <row r="1" spans="1:1" x14ac:dyDescent="0.2">
      <c r="A1" t="s">
        <v>1</v>
      </c>
    </row>
    <row r="2" spans="1:1" x14ac:dyDescent="0.2">
      <c r="A2" t="s">
        <v>31</v>
      </c>
    </row>
    <row r="3" spans="1:1" x14ac:dyDescent="0.2">
      <c r="A3" t="s">
        <v>3</v>
      </c>
    </row>
    <row r="4" spans="1:1" x14ac:dyDescent="0.2">
      <c r="A4" t="s">
        <v>4</v>
      </c>
    </row>
    <row r="5" spans="1:1" x14ac:dyDescent="0.2">
      <c r="A5" t="s">
        <v>5</v>
      </c>
    </row>
    <row r="8" spans="1:1" x14ac:dyDescent="0.2">
      <c r="A8">
        <v>2016</v>
      </c>
    </row>
    <row r="9" spans="1:1" x14ac:dyDescent="0.2">
      <c r="A9">
        <v>2017</v>
      </c>
    </row>
    <row r="10" spans="1:1" x14ac:dyDescent="0.2">
      <c r="A10">
        <v>2018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 enableFormatConditionsCalculation="0"/>
  <dimension ref="A1:Q139"/>
  <sheetViews>
    <sheetView workbookViewId="0">
      <selection activeCell="D24" sqref="D24"/>
    </sheetView>
  </sheetViews>
  <sheetFormatPr baseColWidth="10" defaultRowHeight="16" x14ac:dyDescent="0.2"/>
  <cols>
    <col min="2" max="2" width="19.5" customWidth="1"/>
    <col min="5" max="5" width="16" customWidth="1"/>
    <col min="6" max="6" width="15.1640625" customWidth="1"/>
    <col min="8" max="8" width="10.83203125" style="1"/>
    <col min="10" max="10" width="10.83203125" style="1"/>
    <col min="12" max="13" width="13.83203125" customWidth="1"/>
    <col min="14" max="15" width="13.1640625" customWidth="1"/>
  </cols>
  <sheetData>
    <row r="1" spans="1:17" x14ac:dyDescent="0.2">
      <c r="A1">
        <f>MAX(C:C)</f>
        <v>4</v>
      </c>
    </row>
    <row r="3" spans="1:17" x14ac:dyDescent="0.2">
      <c r="B3" s="21" t="s">
        <v>6</v>
      </c>
      <c r="C3" s="21" t="s">
        <v>2</v>
      </c>
      <c r="D3" s="21"/>
      <c r="E3" s="21" t="s">
        <v>0</v>
      </c>
      <c r="F3" s="21" t="s">
        <v>1</v>
      </c>
      <c r="G3" s="28" t="s">
        <v>29</v>
      </c>
      <c r="H3" s="28"/>
      <c r="I3" s="28" t="s">
        <v>30</v>
      </c>
      <c r="J3" s="28"/>
      <c r="K3" s="22"/>
      <c r="L3" s="28" t="s">
        <v>17</v>
      </c>
      <c r="M3" s="28"/>
      <c r="N3" s="28" t="s">
        <v>18</v>
      </c>
      <c r="O3" s="28"/>
    </row>
    <row r="4" spans="1:17" x14ac:dyDescent="0.2">
      <c r="B4" s="23" t="str">
        <f>CONCATENATE(C4&amp;F4)</f>
        <v>1OFF</v>
      </c>
      <c r="C4" s="23">
        <v>1</v>
      </c>
      <c r="D4" s="24"/>
      <c r="E4" s="24" t="s">
        <v>19</v>
      </c>
      <c r="F4" s="23" t="s">
        <v>31</v>
      </c>
      <c r="G4" s="23">
        <v>3</v>
      </c>
      <c r="H4" s="25">
        <v>1</v>
      </c>
      <c r="I4" s="23">
        <v>3</v>
      </c>
      <c r="J4" s="25">
        <v>1</v>
      </c>
      <c r="K4" s="23"/>
      <c r="L4" s="26">
        <v>1</v>
      </c>
      <c r="M4" s="25">
        <v>0.33</v>
      </c>
      <c r="N4" s="23">
        <v>2</v>
      </c>
      <c r="O4" s="25">
        <v>0.66</v>
      </c>
      <c r="Q4" s="1"/>
    </row>
    <row r="5" spans="1:17" x14ac:dyDescent="0.2">
      <c r="B5" s="23" t="str">
        <f t="shared" ref="B5:B71" si="0">CONCATENATE(C5&amp;F5)</f>
        <v>2OFF</v>
      </c>
      <c r="C5" s="23">
        <f>IF(F5=F4,C4+1,1)</f>
        <v>2</v>
      </c>
      <c r="D5" s="24"/>
      <c r="E5" s="24" t="s">
        <v>20</v>
      </c>
      <c r="F5" s="23" t="s">
        <v>31</v>
      </c>
      <c r="G5" s="23">
        <v>2</v>
      </c>
      <c r="H5" s="25">
        <v>0.66</v>
      </c>
      <c r="I5" s="23">
        <v>3</v>
      </c>
      <c r="J5" s="25">
        <v>1</v>
      </c>
      <c r="K5" s="23"/>
      <c r="L5" s="26">
        <v>1</v>
      </c>
      <c r="M5" s="25">
        <v>0.33</v>
      </c>
      <c r="N5" s="23">
        <v>2</v>
      </c>
      <c r="O5" s="25">
        <v>0.66</v>
      </c>
    </row>
    <row r="6" spans="1:17" x14ac:dyDescent="0.2">
      <c r="B6" s="23" t="str">
        <f t="shared" si="0"/>
        <v>3OFF</v>
      </c>
      <c r="C6" s="23">
        <f t="shared" ref="C6:C69" si="1">IF(F6=F5,C5+1,1)</f>
        <v>3</v>
      </c>
      <c r="D6" s="24"/>
      <c r="E6" s="24" t="s">
        <v>21</v>
      </c>
      <c r="F6" s="23" t="s">
        <v>31</v>
      </c>
      <c r="G6" s="23">
        <v>3</v>
      </c>
      <c r="H6" s="25">
        <v>1</v>
      </c>
      <c r="I6" s="23">
        <v>3</v>
      </c>
      <c r="J6" s="25">
        <v>1</v>
      </c>
      <c r="K6" s="23"/>
      <c r="L6" s="26">
        <v>1</v>
      </c>
      <c r="M6" s="25">
        <v>0.33</v>
      </c>
      <c r="N6" s="23">
        <v>2</v>
      </c>
      <c r="O6" s="25">
        <v>0.66</v>
      </c>
    </row>
    <row r="7" spans="1:17" x14ac:dyDescent="0.2">
      <c r="B7" s="23" t="str">
        <f t="shared" si="0"/>
        <v>4OFF</v>
      </c>
      <c r="C7" s="23">
        <f t="shared" si="1"/>
        <v>4</v>
      </c>
      <c r="D7" s="24"/>
      <c r="E7" s="24" t="s">
        <v>32</v>
      </c>
      <c r="F7" s="23" t="s">
        <v>31</v>
      </c>
      <c r="G7" s="23">
        <v>2</v>
      </c>
      <c r="H7" s="25">
        <v>0.66</v>
      </c>
      <c r="I7" s="23">
        <v>3</v>
      </c>
      <c r="J7" s="25">
        <v>1</v>
      </c>
      <c r="K7" s="23"/>
      <c r="L7" s="26">
        <v>1</v>
      </c>
      <c r="M7" s="25">
        <v>0.33</v>
      </c>
      <c r="N7" s="23">
        <v>2</v>
      </c>
      <c r="O7" s="25">
        <v>0.66</v>
      </c>
    </row>
    <row r="8" spans="1:17" x14ac:dyDescent="0.2">
      <c r="B8" s="23" t="str">
        <f t="shared" si="0"/>
        <v>1SG</v>
      </c>
      <c r="C8" s="23">
        <f t="shared" si="1"/>
        <v>1</v>
      </c>
      <c r="D8" s="24"/>
      <c r="E8" s="24" t="s">
        <v>22</v>
      </c>
      <c r="F8" s="23" t="s">
        <v>3</v>
      </c>
      <c r="G8" s="23">
        <v>1</v>
      </c>
      <c r="H8" s="25">
        <v>0.33</v>
      </c>
      <c r="I8" s="23">
        <v>3</v>
      </c>
      <c r="J8" s="25">
        <v>1</v>
      </c>
      <c r="K8" s="23"/>
      <c r="L8" s="26">
        <v>1</v>
      </c>
      <c r="M8" s="25">
        <v>0.33</v>
      </c>
      <c r="N8" s="23">
        <v>2</v>
      </c>
      <c r="O8" s="25">
        <v>0.66</v>
      </c>
    </row>
    <row r="9" spans="1:17" x14ac:dyDescent="0.2">
      <c r="B9" s="23" t="str">
        <f t="shared" si="0"/>
        <v>2SG</v>
      </c>
      <c r="C9" s="23">
        <f t="shared" si="1"/>
        <v>2</v>
      </c>
      <c r="D9" s="24"/>
      <c r="E9" s="24" t="s">
        <v>23</v>
      </c>
      <c r="F9" s="23" t="s">
        <v>3</v>
      </c>
      <c r="G9" s="23">
        <v>3</v>
      </c>
      <c r="H9" s="25">
        <v>1</v>
      </c>
      <c r="I9" s="23">
        <v>3</v>
      </c>
      <c r="J9" s="25">
        <v>1</v>
      </c>
      <c r="K9" s="23"/>
      <c r="L9" s="26">
        <v>1</v>
      </c>
      <c r="M9" s="25">
        <v>0.33</v>
      </c>
      <c r="N9" s="23">
        <v>2</v>
      </c>
      <c r="O9" s="25">
        <v>0.66</v>
      </c>
    </row>
    <row r="10" spans="1:17" x14ac:dyDescent="0.2">
      <c r="B10" s="23" t="str">
        <f t="shared" si="0"/>
        <v>3SG</v>
      </c>
      <c r="C10" s="23">
        <f t="shared" si="1"/>
        <v>3</v>
      </c>
      <c r="D10" s="24"/>
      <c r="E10" s="24" t="s">
        <v>24</v>
      </c>
      <c r="F10" s="23" t="s">
        <v>3</v>
      </c>
      <c r="G10" s="23">
        <v>1</v>
      </c>
      <c r="H10" s="25">
        <v>0.33</v>
      </c>
      <c r="I10" s="23">
        <v>3</v>
      </c>
      <c r="J10" s="25">
        <v>1</v>
      </c>
      <c r="K10" s="23"/>
      <c r="L10" s="26">
        <v>1</v>
      </c>
      <c r="M10" s="25">
        <v>0.33</v>
      </c>
      <c r="N10" s="23">
        <v>2</v>
      </c>
      <c r="O10" s="25">
        <v>0.66</v>
      </c>
    </row>
    <row r="11" spans="1:17" x14ac:dyDescent="0.2">
      <c r="B11" s="23" t="str">
        <f t="shared" si="0"/>
        <v>1SCT</v>
      </c>
      <c r="C11" s="23">
        <f t="shared" si="1"/>
        <v>1</v>
      </c>
      <c r="D11" s="24"/>
      <c r="E11" s="24" t="s">
        <v>25</v>
      </c>
      <c r="F11" s="23" t="s">
        <v>4</v>
      </c>
      <c r="G11" s="23">
        <v>3</v>
      </c>
      <c r="H11" s="25">
        <v>1</v>
      </c>
      <c r="I11" s="23">
        <v>3</v>
      </c>
      <c r="J11" s="25">
        <v>1</v>
      </c>
      <c r="K11" s="23"/>
      <c r="L11" s="26">
        <v>1</v>
      </c>
      <c r="M11" s="25">
        <v>0.33</v>
      </c>
      <c r="N11" s="23">
        <v>2</v>
      </c>
      <c r="O11" s="25">
        <v>0.66</v>
      </c>
    </row>
    <row r="12" spans="1:17" x14ac:dyDescent="0.2">
      <c r="B12" s="23" t="str">
        <f t="shared" si="0"/>
        <v>2SCT</v>
      </c>
      <c r="C12" s="23">
        <f t="shared" si="1"/>
        <v>2</v>
      </c>
      <c r="D12" s="24"/>
      <c r="E12" s="24" t="s">
        <v>26</v>
      </c>
      <c r="F12" s="23" t="s">
        <v>4</v>
      </c>
      <c r="G12" s="23">
        <v>3</v>
      </c>
      <c r="H12" s="25">
        <v>1</v>
      </c>
      <c r="I12" s="23">
        <v>3</v>
      </c>
      <c r="J12" s="25">
        <v>1</v>
      </c>
      <c r="K12" s="23"/>
      <c r="L12" s="26">
        <v>1</v>
      </c>
      <c r="M12" s="25">
        <v>0.33</v>
      </c>
      <c r="N12" s="23">
        <v>2</v>
      </c>
      <c r="O12" s="25">
        <v>0.66</v>
      </c>
    </row>
    <row r="13" spans="1:17" x14ac:dyDescent="0.2">
      <c r="B13" s="23" t="str">
        <f t="shared" si="0"/>
        <v>3SCT</v>
      </c>
      <c r="C13" s="23">
        <f t="shared" si="1"/>
        <v>3</v>
      </c>
      <c r="D13" s="24"/>
      <c r="E13" s="24" t="s">
        <v>27</v>
      </c>
      <c r="F13" s="23" t="s">
        <v>4</v>
      </c>
      <c r="G13" s="23">
        <v>2</v>
      </c>
      <c r="H13" s="25">
        <v>0.66</v>
      </c>
      <c r="I13" s="23">
        <v>3</v>
      </c>
      <c r="J13" s="25">
        <v>1</v>
      </c>
      <c r="K13" s="23"/>
      <c r="L13" s="26">
        <v>1</v>
      </c>
      <c r="M13" s="25">
        <v>0.33</v>
      </c>
      <c r="N13" s="23">
        <v>2</v>
      </c>
      <c r="O13" s="25">
        <v>0.66</v>
      </c>
    </row>
    <row r="14" spans="1:17" x14ac:dyDescent="0.2">
      <c r="B14" s="23" t="str">
        <f t="shared" si="0"/>
        <v>4SCT</v>
      </c>
      <c r="C14" s="23">
        <f t="shared" si="1"/>
        <v>4</v>
      </c>
      <c r="D14" s="24"/>
      <c r="E14" s="24" t="s">
        <v>25</v>
      </c>
      <c r="F14" s="23" t="s">
        <v>4</v>
      </c>
      <c r="G14" s="23">
        <v>2</v>
      </c>
      <c r="H14" s="25">
        <v>0.66</v>
      </c>
      <c r="I14" s="23">
        <v>3</v>
      </c>
      <c r="J14" s="25">
        <v>1</v>
      </c>
      <c r="K14" s="23"/>
      <c r="L14" s="26">
        <v>1</v>
      </c>
      <c r="M14" s="25">
        <v>0.33</v>
      </c>
      <c r="N14" s="23">
        <v>2</v>
      </c>
      <c r="O14" s="25">
        <v>0.66</v>
      </c>
    </row>
    <row r="15" spans="1:17" x14ac:dyDescent="0.2">
      <c r="B15" s="23" t="str">
        <f t="shared" si="0"/>
        <v>1COMPTA</v>
      </c>
      <c r="C15" s="23">
        <f t="shared" si="1"/>
        <v>1</v>
      </c>
      <c r="D15" s="24"/>
      <c r="E15" s="24" t="s">
        <v>28</v>
      </c>
      <c r="F15" s="23" t="s">
        <v>5</v>
      </c>
      <c r="G15" s="23">
        <v>1</v>
      </c>
      <c r="H15" s="25">
        <v>0.33</v>
      </c>
      <c r="I15" s="23">
        <v>3</v>
      </c>
      <c r="J15" s="25">
        <v>1</v>
      </c>
      <c r="K15" s="23"/>
      <c r="L15" s="26">
        <v>1</v>
      </c>
      <c r="M15" s="25">
        <v>0.33</v>
      </c>
      <c r="N15" s="23">
        <v>2</v>
      </c>
      <c r="O15" s="25">
        <v>0.66</v>
      </c>
    </row>
    <row r="16" spans="1:17" x14ac:dyDescent="0.2">
      <c r="B16" s="23"/>
      <c r="C16" s="23"/>
      <c r="D16" s="24"/>
      <c r="E16" s="24"/>
      <c r="F16" s="23"/>
      <c r="G16" s="23"/>
      <c r="H16" s="25"/>
      <c r="I16" s="23"/>
      <c r="J16" s="25"/>
      <c r="K16" s="23"/>
      <c r="L16" s="26"/>
      <c r="M16" s="25"/>
      <c r="N16" s="23"/>
      <c r="O16" s="25"/>
    </row>
    <row r="17" spans="2:15" x14ac:dyDescent="0.2">
      <c r="B17" s="23"/>
      <c r="C17" s="23"/>
      <c r="D17" s="24"/>
      <c r="E17" s="24"/>
      <c r="F17" s="23"/>
      <c r="G17" s="23"/>
      <c r="H17" s="25"/>
      <c r="I17" s="23"/>
      <c r="J17" s="25"/>
      <c r="K17" s="23"/>
      <c r="L17" s="26"/>
      <c r="M17" s="25"/>
      <c r="N17" s="23"/>
      <c r="O17" s="25"/>
    </row>
    <row r="18" spans="2:15" x14ac:dyDescent="0.2">
      <c r="B18" s="23"/>
      <c r="C18" s="23"/>
      <c r="D18" s="24"/>
      <c r="E18" s="24"/>
      <c r="F18" s="23"/>
      <c r="G18" s="23"/>
      <c r="H18" s="25"/>
      <c r="I18" s="23"/>
      <c r="J18" s="25"/>
      <c r="K18" s="23"/>
      <c r="L18" s="26"/>
      <c r="M18" s="25"/>
      <c r="N18" s="23"/>
      <c r="O18" s="25"/>
    </row>
    <row r="19" spans="2:15" x14ac:dyDescent="0.2">
      <c r="B19" s="23"/>
      <c r="C19" s="23"/>
      <c r="D19" s="24"/>
      <c r="E19" s="24"/>
      <c r="F19" s="23"/>
      <c r="G19" s="23"/>
      <c r="H19" s="25"/>
      <c r="I19" s="23"/>
      <c r="J19" s="25"/>
      <c r="K19" s="23"/>
      <c r="L19" s="26"/>
      <c r="M19" s="25"/>
      <c r="N19" s="23"/>
      <c r="O19" s="25"/>
    </row>
    <row r="20" spans="2:15" x14ac:dyDescent="0.2">
      <c r="B20" s="23"/>
      <c r="C20" s="23"/>
      <c r="D20" s="24"/>
      <c r="E20" s="24"/>
      <c r="F20" s="23"/>
      <c r="G20" s="23"/>
      <c r="H20" s="25"/>
      <c r="I20" s="23"/>
      <c r="J20" s="25"/>
      <c r="K20" s="23"/>
      <c r="L20" s="26"/>
      <c r="M20" s="25"/>
      <c r="N20" s="23"/>
      <c r="O20" s="25"/>
    </row>
    <row r="21" spans="2:15" x14ac:dyDescent="0.2">
      <c r="B21" s="23"/>
      <c r="C21" s="23"/>
      <c r="D21" s="24"/>
      <c r="E21" s="24"/>
      <c r="F21" s="23"/>
      <c r="G21" s="23"/>
      <c r="H21" s="25"/>
      <c r="I21" s="23"/>
      <c r="J21" s="25"/>
      <c r="K21" s="23"/>
      <c r="L21" s="26"/>
      <c r="M21" s="25"/>
      <c r="N21" s="23"/>
      <c r="O21" s="25"/>
    </row>
    <row r="22" spans="2:15" x14ac:dyDescent="0.2">
      <c r="B22" s="23"/>
      <c r="C22" s="23"/>
      <c r="D22" s="24"/>
      <c r="E22" s="24"/>
      <c r="F22" s="23"/>
      <c r="G22" s="23"/>
      <c r="H22" s="25"/>
      <c r="I22" s="23"/>
      <c r="J22" s="25"/>
      <c r="K22" s="23"/>
      <c r="L22" s="26"/>
      <c r="M22" s="25"/>
      <c r="N22" s="23"/>
      <c r="O22" s="25"/>
    </row>
    <row r="23" spans="2:15" x14ac:dyDescent="0.2">
      <c r="B23" s="23"/>
      <c r="C23" s="23"/>
      <c r="D23" s="24"/>
      <c r="E23" s="24"/>
      <c r="F23" s="23"/>
      <c r="G23" s="23"/>
      <c r="H23" s="25"/>
      <c r="I23" s="23"/>
      <c r="J23" s="25"/>
      <c r="K23" s="23"/>
      <c r="L23" s="26"/>
      <c r="M23" s="25"/>
      <c r="N23" s="23"/>
      <c r="O23" s="25"/>
    </row>
    <row r="24" spans="2:15" x14ac:dyDescent="0.2">
      <c r="B24" s="23"/>
      <c r="C24" s="23"/>
      <c r="D24" s="24"/>
      <c r="E24" s="24"/>
      <c r="F24" s="23"/>
      <c r="G24" s="23"/>
      <c r="H24" s="25"/>
      <c r="I24" s="23"/>
      <c r="J24" s="25"/>
      <c r="K24" s="23"/>
      <c r="L24" s="26"/>
      <c r="M24" s="25"/>
      <c r="N24" s="23"/>
      <c r="O24" s="25"/>
    </row>
    <row r="25" spans="2:15" x14ac:dyDescent="0.2">
      <c r="B25" s="23"/>
      <c r="C25" s="23"/>
      <c r="D25" s="24"/>
      <c r="E25" s="24"/>
      <c r="F25" s="23"/>
      <c r="G25" s="23"/>
      <c r="H25" s="25"/>
      <c r="I25" s="23"/>
      <c r="J25" s="25"/>
      <c r="K25" s="23"/>
      <c r="L25" s="26"/>
      <c r="M25" s="25"/>
      <c r="N25" s="23"/>
      <c r="O25" s="25"/>
    </row>
    <row r="26" spans="2:15" x14ac:dyDescent="0.2">
      <c r="B26" s="23"/>
      <c r="C26" s="23"/>
      <c r="D26" s="24"/>
      <c r="E26" s="24"/>
      <c r="F26" s="23"/>
      <c r="G26" s="23"/>
      <c r="H26" s="25"/>
      <c r="I26" s="23"/>
      <c r="J26" s="25"/>
      <c r="K26" s="23"/>
      <c r="L26" s="26"/>
      <c r="M26" s="25"/>
      <c r="N26" s="23"/>
      <c r="O26" s="25"/>
    </row>
    <row r="27" spans="2:15" x14ac:dyDescent="0.2">
      <c r="B27" s="23"/>
      <c r="C27" s="23"/>
      <c r="D27" s="24"/>
      <c r="E27" s="24"/>
      <c r="F27" s="23"/>
      <c r="G27" s="23"/>
      <c r="H27" s="25"/>
      <c r="I27" s="23"/>
      <c r="J27" s="25"/>
      <c r="K27" s="23"/>
      <c r="L27" s="26"/>
      <c r="M27" s="25"/>
      <c r="N27" s="23"/>
      <c r="O27" s="25"/>
    </row>
    <row r="28" spans="2:15" x14ac:dyDescent="0.2">
      <c r="B28" s="23"/>
      <c r="C28" s="23"/>
      <c r="D28" s="24"/>
      <c r="E28" s="24"/>
      <c r="F28" s="23"/>
      <c r="G28" s="23"/>
      <c r="H28" s="25"/>
      <c r="I28" s="23"/>
      <c r="J28" s="25"/>
      <c r="K28" s="23"/>
      <c r="L28" s="26"/>
      <c r="M28" s="25"/>
      <c r="N28" s="23"/>
      <c r="O28" s="25"/>
    </row>
    <row r="29" spans="2:15" x14ac:dyDescent="0.2">
      <c r="B29" s="23"/>
      <c r="C29" s="23"/>
      <c r="D29" s="24"/>
      <c r="E29" s="24"/>
      <c r="F29" s="23"/>
      <c r="G29" s="23"/>
      <c r="H29" s="25"/>
      <c r="I29" s="23"/>
      <c r="J29" s="25"/>
      <c r="K29" s="23"/>
      <c r="L29" s="26"/>
      <c r="M29" s="25"/>
      <c r="N29" s="23"/>
      <c r="O29" s="25"/>
    </row>
    <row r="30" spans="2:15" x14ac:dyDescent="0.2">
      <c r="B30" s="23"/>
      <c r="C30" s="23"/>
      <c r="D30" s="24"/>
      <c r="E30" s="24"/>
      <c r="F30" s="23"/>
      <c r="G30" s="23"/>
      <c r="H30" s="25"/>
      <c r="I30" s="23"/>
      <c r="J30" s="25"/>
      <c r="K30" s="23"/>
      <c r="L30" s="26"/>
      <c r="M30" s="25"/>
      <c r="N30" s="23"/>
      <c r="O30" s="25"/>
    </row>
    <row r="31" spans="2:15" x14ac:dyDescent="0.2">
      <c r="B31" s="23"/>
      <c r="C31" s="23"/>
      <c r="D31" s="24"/>
      <c r="E31" s="24"/>
      <c r="F31" s="23"/>
      <c r="G31" s="23"/>
      <c r="H31" s="25"/>
      <c r="I31" s="23"/>
      <c r="J31" s="25"/>
      <c r="K31" s="23"/>
      <c r="L31" s="26"/>
      <c r="M31" s="25"/>
      <c r="N31" s="23"/>
      <c r="O31" s="25"/>
    </row>
    <row r="32" spans="2:15" x14ac:dyDescent="0.2">
      <c r="B32" s="23"/>
      <c r="C32" s="23"/>
      <c r="D32" s="24"/>
      <c r="E32" s="24"/>
      <c r="F32" s="23"/>
      <c r="G32" s="23"/>
      <c r="H32" s="25"/>
      <c r="I32" s="23"/>
      <c r="J32" s="25"/>
      <c r="K32" s="23"/>
      <c r="L32" s="26"/>
      <c r="M32" s="25"/>
      <c r="N32" s="23"/>
      <c r="O32" s="25"/>
    </row>
    <row r="33" spans="2:15" x14ac:dyDescent="0.2">
      <c r="B33" s="23"/>
      <c r="C33" s="23"/>
      <c r="D33" s="24"/>
      <c r="E33" s="24"/>
      <c r="F33" s="23"/>
      <c r="G33" s="23"/>
      <c r="H33" s="25"/>
      <c r="I33" s="23"/>
      <c r="J33" s="25"/>
      <c r="K33" s="23"/>
      <c r="L33" s="26"/>
      <c r="M33" s="25"/>
      <c r="N33" s="23"/>
      <c r="O33" s="25"/>
    </row>
    <row r="34" spans="2:15" x14ac:dyDescent="0.2">
      <c r="B34" s="23"/>
      <c r="C34" s="23"/>
      <c r="D34" s="24"/>
      <c r="E34" s="24"/>
      <c r="F34" s="23"/>
      <c r="G34" s="23"/>
      <c r="H34" s="25"/>
      <c r="I34" s="23"/>
      <c r="J34" s="25"/>
      <c r="K34" s="23"/>
      <c r="L34" s="26"/>
      <c r="M34" s="25"/>
      <c r="N34" s="23"/>
      <c r="O34" s="25"/>
    </row>
    <row r="35" spans="2:15" x14ac:dyDescent="0.2">
      <c r="B35" s="23"/>
      <c r="C35" s="23"/>
      <c r="D35" s="24"/>
      <c r="E35" s="24"/>
      <c r="F35" s="23"/>
      <c r="G35" s="23"/>
      <c r="H35" s="25"/>
      <c r="I35" s="23"/>
      <c r="J35" s="25"/>
      <c r="K35" s="23"/>
      <c r="L35" s="26"/>
      <c r="M35" s="25"/>
      <c r="N35" s="23"/>
      <c r="O35" s="25"/>
    </row>
    <row r="36" spans="2:15" x14ac:dyDescent="0.2">
      <c r="B36" s="23"/>
      <c r="C36" s="23"/>
      <c r="D36" s="24"/>
      <c r="E36" s="24"/>
      <c r="F36" s="23"/>
      <c r="G36" s="23"/>
      <c r="H36" s="25"/>
      <c r="I36" s="23"/>
      <c r="J36" s="25"/>
      <c r="K36" s="23"/>
      <c r="L36" s="26"/>
      <c r="M36" s="25"/>
      <c r="N36" s="23"/>
      <c r="O36" s="25"/>
    </row>
    <row r="37" spans="2:15" x14ac:dyDescent="0.2">
      <c r="B37" s="23"/>
      <c r="C37" s="23"/>
      <c r="D37" s="24"/>
      <c r="E37" s="24"/>
      <c r="F37" s="23"/>
      <c r="G37" s="23"/>
      <c r="H37" s="25"/>
      <c r="I37" s="23"/>
      <c r="J37" s="25"/>
      <c r="K37" s="23"/>
      <c r="L37" s="26"/>
      <c r="M37" s="25"/>
      <c r="N37" s="23"/>
      <c r="O37" s="25"/>
    </row>
    <row r="38" spans="2:15" x14ac:dyDescent="0.2">
      <c r="B38" s="23"/>
      <c r="C38" s="23"/>
      <c r="D38" s="24"/>
      <c r="E38" s="24"/>
      <c r="F38" s="23"/>
      <c r="G38" s="23"/>
      <c r="H38" s="25"/>
      <c r="I38" s="23"/>
      <c r="J38" s="25"/>
      <c r="K38" s="23"/>
      <c r="L38" s="26"/>
      <c r="M38" s="25"/>
      <c r="N38" s="23"/>
      <c r="O38" s="25"/>
    </row>
    <row r="39" spans="2:15" x14ac:dyDescent="0.2">
      <c r="B39" s="23"/>
      <c r="C39" s="23"/>
      <c r="D39" s="24"/>
      <c r="E39" s="24"/>
      <c r="F39" s="23"/>
      <c r="G39" s="23"/>
      <c r="H39" s="25"/>
      <c r="I39" s="23"/>
      <c r="J39" s="25"/>
      <c r="K39" s="23"/>
      <c r="L39" s="26"/>
      <c r="M39" s="25"/>
      <c r="N39" s="23"/>
      <c r="O39" s="25"/>
    </row>
    <row r="40" spans="2:15" x14ac:dyDescent="0.2">
      <c r="B40" s="23"/>
      <c r="C40" s="23"/>
      <c r="D40" s="24"/>
      <c r="E40" s="24"/>
      <c r="F40" s="23"/>
      <c r="G40" s="23"/>
      <c r="H40" s="25"/>
      <c r="I40" s="23"/>
      <c r="J40" s="25"/>
      <c r="K40" s="23"/>
      <c r="L40" s="26"/>
      <c r="M40" s="25"/>
      <c r="N40" s="23"/>
      <c r="O40" s="25"/>
    </row>
    <row r="41" spans="2:15" x14ac:dyDescent="0.2">
      <c r="B41" s="23"/>
      <c r="C41" s="23"/>
      <c r="D41" s="24"/>
      <c r="E41" s="24"/>
      <c r="F41" s="23"/>
      <c r="G41" s="23"/>
      <c r="H41" s="25"/>
      <c r="I41" s="23"/>
      <c r="J41" s="25"/>
      <c r="K41" s="23"/>
      <c r="L41" s="26"/>
      <c r="M41" s="25"/>
      <c r="N41" s="23"/>
      <c r="O41" s="25"/>
    </row>
    <row r="42" spans="2:15" x14ac:dyDescent="0.2">
      <c r="B42" s="23"/>
      <c r="C42" s="23"/>
      <c r="D42" s="24"/>
      <c r="E42" s="24"/>
      <c r="F42" s="23"/>
      <c r="G42" s="23"/>
      <c r="H42" s="25"/>
      <c r="I42" s="23"/>
      <c r="J42" s="25"/>
      <c r="K42" s="23"/>
      <c r="L42" s="26"/>
      <c r="M42" s="25"/>
      <c r="N42" s="23"/>
      <c r="O42" s="25"/>
    </row>
    <row r="43" spans="2:15" x14ac:dyDescent="0.2">
      <c r="B43" s="23"/>
      <c r="C43" s="23"/>
      <c r="D43" s="24"/>
      <c r="E43" s="24"/>
      <c r="F43" s="23"/>
      <c r="G43" s="23"/>
      <c r="H43" s="25"/>
      <c r="I43" s="23"/>
      <c r="J43" s="25"/>
      <c r="K43" s="23"/>
      <c r="L43" s="26"/>
      <c r="M43" s="25"/>
      <c r="N43" s="23"/>
      <c r="O43" s="25"/>
    </row>
    <row r="44" spans="2:15" x14ac:dyDescent="0.2">
      <c r="B44" s="23"/>
      <c r="C44" s="23"/>
      <c r="D44" s="24"/>
      <c r="E44" s="24"/>
      <c r="F44" s="23"/>
      <c r="G44" s="23"/>
      <c r="H44" s="25"/>
      <c r="I44" s="23"/>
      <c r="J44" s="25"/>
      <c r="K44" s="23"/>
      <c r="L44" s="26"/>
      <c r="M44" s="25"/>
      <c r="N44" s="23"/>
      <c r="O44" s="25"/>
    </row>
    <row r="45" spans="2:15" x14ac:dyDescent="0.2">
      <c r="B45" s="23"/>
      <c r="C45" s="23"/>
      <c r="D45" s="24"/>
      <c r="E45" s="24"/>
      <c r="F45" s="23"/>
      <c r="G45" s="23"/>
      <c r="H45" s="25"/>
      <c r="I45" s="23"/>
      <c r="J45" s="25"/>
      <c r="K45" s="23"/>
      <c r="L45" s="26"/>
      <c r="M45" s="25"/>
      <c r="N45" s="23"/>
      <c r="O45" s="25"/>
    </row>
    <row r="46" spans="2:15" x14ac:dyDescent="0.2">
      <c r="B46" s="23"/>
      <c r="C46" s="23"/>
      <c r="D46" s="24"/>
      <c r="E46" s="24"/>
      <c r="F46" s="23"/>
      <c r="G46" s="23"/>
      <c r="H46" s="25"/>
      <c r="I46" s="23"/>
      <c r="J46" s="25"/>
      <c r="K46" s="23"/>
      <c r="L46" s="26"/>
      <c r="M46" s="25"/>
      <c r="N46" s="23"/>
      <c r="O46" s="25"/>
    </row>
    <row r="47" spans="2:15" x14ac:dyDescent="0.2">
      <c r="B47" s="23"/>
      <c r="C47" s="23"/>
      <c r="D47" s="24"/>
      <c r="E47" s="24"/>
      <c r="F47" s="23"/>
      <c r="G47" s="23"/>
      <c r="H47" s="25"/>
      <c r="I47" s="23"/>
      <c r="J47" s="25"/>
      <c r="K47" s="23"/>
      <c r="L47" s="26"/>
      <c r="M47" s="25"/>
      <c r="N47" s="23"/>
      <c r="O47" s="25"/>
    </row>
    <row r="48" spans="2:15" x14ac:dyDescent="0.2">
      <c r="B48" s="23"/>
      <c r="C48" s="23"/>
      <c r="D48" s="24"/>
      <c r="E48" s="24"/>
      <c r="F48" s="23"/>
      <c r="G48" s="23"/>
      <c r="H48" s="25"/>
      <c r="I48" s="23"/>
      <c r="J48" s="25"/>
      <c r="K48" s="23"/>
      <c r="L48" s="26"/>
      <c r="M48" s="25"/>
      <c r="N48" s="23"/>
      <c r="O48" s="25"/>
    </row>
    <row r="49" spans="2:15" x14ac:dyDescent="0.2">
      <c r="B49" s="23"/>
      <c r="C49" s="23"/>
      <c r="D49" s="24"/>
      <c r="E49" s="24"/>
      <c r="F49" s="23"/>
      <c r="G49" s="23"/>
      <c r="H49" s="25"/>
      <c r="I49" s="23"/>
      <c r="J49" s="25"/>
      <c r="K49" s="23"/>
      <c r="L49" s="26"/>
      <c r="M49" s="25"/>
      <c r="N49" s="23"/>
      <c r="O49" s="25"/>
    </row>
    <row r="50" spans="2:15" x14ac:dyDescent="0.2">
      <c r="B50" s="23"/>
      <c r="C50" s="23"/>
      <c r="D50" s="24"/>
      <c r="E50" s="24"/>
      <c r="F50" s="23"/>
      <c r="G50" s="23"/>
      <c r="H50" s="25"/>
      <c r="I50" s="23"/>
      <c r="J50" s="25"/>
      <c r="K50" s="23"/>
      <c r="L50" s="26"/>
      <c r="M50" s="25"/>
      <c r="N50" s="23"/>
      <c r="O50" s="25"/>
    </row>
    <row r="51" spans="2:15" x14ac:dyDescent="0.2">
      <c r="B51" s="23"/>
      <c r="C51" s="23"/>
      <c r="D51" s="24"/>
      <c r="E51" s="24"/>
      <c r="F51" s="23"/>
      <c r="G51" s="23"/>
      <c r="H51" s="25"/>
      <c r="I51" s="23"/>
      <c r="J51" s="25"/>
      <c r="K51" s="23"/>
      <c r="L51" s="26"/>
      <c r="M51" s="25"/>
      <c r="N51" s="23"/>
      <c r="O51" s="25"/>
    </row>
    <row r="52" spans="2:15" x14ac:dyDescent="0.2">
      <c r="B52" s="23"/>
      <c r="C52" s="23"/>
      <c r="D52" s="24"/>
      <c r="E52" s="24"/>
      <c r="F52" s="23"/>
      <c r="G52" s="23"/>
      <c r="H52" s="25"/>
      <c r="I52" s="23"/>
      <c r="J52" s="25"/>
      <c r="K52" s="23"/>
      <c r="L52" s="26"/>
      <c r="M52" s="25"/>
      <c r="N52" s="23"/>
      <c r="O52" s="25"/>
    </row>
    <row r="53" spans="2:15" x14ac:dyDescent="0.2">
      <c r="B53" s="23"/>
      <c r="C53" s="23"/>
      <c r="D53" s="24"/>
      <c r="E53" s="24"/>
      <c r="F53" s="23"/>
      <c r="G53" s="23"/>
      <c r="H53" s="25"/>
      <c r="I53" s="23"/>
      <c r="J53" s="25"/>
      <c r="K53" s="23"/>
      <c r="L53" s="26"/>
      <c r="M53" s="25"/>
      <c r="N53" s="23"/>
      <c r="O53" s="25"/>
    </row>
    <row r="54" spans="2:15" x14ac:dyDescent="0.2">
      <c r="B54" s="23"/>
      <c r="C54" s="23"/>
      <c r="D54" s="24"/>
      <c r="E54" s="24"/>
      <c r="F54" s="23"/>
      <c r="G54" s="23"/>
      <c r="H54" s="25"/>
      <c r="I54" s="23"/>
      <c r="J54" s="25"/>
      <c r="K54" s="23"/>
      <c r="L54" s="26"/>
      <c r="M54" s="25"/>
      <c r="N54" s="23"/>
      <c r="O54" s="25"/>
    </row>
    <row r="55" spans="2:15" x14ac:dyDescent="0.2">
      <c r="B55" s="23"/>
      <c r="C55" s="23"/>
      <c r="D55" s="24"/>
      <c r="E55" s="24"/>
      <c r="F55" s="23"/>
      <c r="G55" s="23"/>
      <c r="H55" s="25"/>
      <c r="I55" s="23"/>
      <c r="J55" s="25"/>
      <c r="K55" s="23"/>
      <c r="L55" s="26"/>
      <c r="M55" s="25"/>
      <c r="N55" s="23"/>
      <c r="O55" s="25"/>
    </row>
    <row r="56" spans="2:15" x14ac:dyDescent="0.2">
      <c r="B56" s="23"/>
      <c r="C56" s="23"/>
      <c r="D56" s="24"/>
      <c r="E56" s="24"/>
      <c r="F56" s="23"/>
      <c r="G56" s="23"/>
      <c r="H56" s="25"/>
      <c r="I56" s="23"/>
      <c r="J56" s="25"/>
      <c r="K56" s="23"/>
      <c r="L56" s="26"/>
      <c r="M56" s="25"/>
      <c r="N56" s="23"/>
      <c r="O56" s="25"/>
    </row>
    <row r="57" spans="2:15" x14ac:dyDescent="0.2">
      <c r="B57" s="23"/>
      <c r="C57" s="23"/>
      <c r="D57" s="24"/>
      <c r="E57" s="24"/>
      <c r="F57" s="23"/>
      <c r="G57" s="23"/>
      <c r="H57" s="25"/>
      <c r="I57" s="23"/>
      <c r="J57" s="25"/>
      <c r="K57" s="23"/>
      <c r="L57" s="26"/>
      <c r="M57" s="25"/>
      <c r="N57" s="23"/>
      <c r="O57" s="25"/>
    </row>
    <row r="58" spans="2:15" x14ac:dyDescent="0.2">
      <c r="B58" s="23"/>
      <c r="C58" s="23"/>
      <c r="D58" s="24"/>
      <c r="E58" s="24"/>
      <c r="F58" s="23"/>
      <c r="G58" s="23"/>
      <c r="H58" s="25"/>
      <c r="I58" s="23"/>
      <c r="J58" s="25"/>
      <c r="K58" s="23"/>
      <c r="L58" s="26"/>
      <c r="M58" s="25"/>
      <c r="N58" s="23"/>
      <c r="O58" s="25"/>
    </row>
    <row r="59" spans="2:15" x14ac:dyDescent="0.2">
      <c r="B59" s="23"/>
      <c r="C59" s="23"/>
      <c r="D59" s="24"/>
      <c r="E59" s="24"/>
      <c r="F59" s="23"/>
      <c r="G59" s="23"/>
      <c r="H59" s="25"/>
      <c r="I59" s="23"/>
      <c r="J59" s="25"/>
      <c r="K59" s="23"/>
      <c r="L59" s="26"/>
      <c r="M59" s="25"/>
      <c r="N59" s="23"/>
      <c r="O59" s="25"/>
    </row>
    <row r="60" spans="2:15" x14ac:dyDescent="0.2">
      <c r="B60" s="23"/>
      <c r="C60" s="23"/>
      <c r="D60" s="24"/>
      <c r="E60" s="24"/>
      <c r="F60" s="23"/>
      <c r="G60" s="23"/>
      <c r="H60" s="25"/>
      <c r="I60" s="23"/>
      <c r="J60" s="25"/>
      <c r="K60" s="23"/>
      <c r="L60" s="26"/>
      <c r="M60" s="25"/>
      <c r="N60" s="23"/>
      <c r="O60" s="25"/>
    </row>
    <row r="61" spans="2:15" x14ac:dyDescent="0.2">
      <c r="B61" s="23"/>
      <c r="C61" s="23"/>
      <c r="D61" s="24"/>
      <c r="E61" s="24"/>
      <c r="F61" s="23"/>
      <c r="G61" s="23"/>
      <c r="H61" s="25"/>
      <c r="I61" s="23"/>
      <c r="J61" s="25"/>
      <c r="K61" s="23"/>
      <c r="L61" s="26"/>
      <c r="M61" s="25"/>
      <c r="N61" s="23"/>
      <c r="O61" s="25"/>
    </row>
    <row r="62" spans="2:15" x14ac:dyDescent="0.2">
      <c r="B62" s="23"/>
      <c r="C62" s="23"/>
      <c r="D62" s="27"/>
      <c r="E62" s="24"/>
      <c r="F62" s="23"/>
      <c r="G62" s="23"/>
      <c r="H62" s="25"/>
      <c r="I62" s="23"/>
      <c r="J62" s="25"/>
      <c r="K62" s="23"/>
      <c r="L62" s="26"/>
      <c r="M62" s="25"/>
      <c r="N62" s="23"/>
      <c r="O62" s="25"/>
    </row>
    <row r="63" spans="2:15" x14ac:dyDescent="0.2">
      <c r="B63" s="23"/>
      <c r="C63" s="23"/>
      <c r="D63" s="27"/>
      <c r="E63" s="24"/>
      <c r="F63" s="23"/>
      <c r="G63" s="23"/>
      <c r="H63" s="25"/>
      <c r="I63" s="23"/>
      <c r="J63" s="25"/>
      <c r="K63" s="23"/>
      <c r="L63" s="26"/>
      <c r="M63" s="25"/>
      <c r="N63" s="23"/>
      <c r="O63" s="25"/>
    </row>
    <row r="64" spans="2:15" x14ac:dyDescent="0.2">
      <c r="B64" s="23"/>
      <c r="C64" s="23"/>
      <c r="D64" s="27"/>
      <c r="E64" s="24"/>
      <c r="F64" s="23"/>
      <c r="G64" s="23"/>
      <c r="H64" s="25"/>
      <c r="I64" s="23"/>
      <c r="J64" s="25"/>
      <c r="K64" s="23"/>
      <c r="L64" s="26"/>
      <c r="M64" s="25"/>
      <c r="N64" s="23"/>
      <c r="O64" s="25"/>
    </row>
    <row r="65" spans="2:15" x14ac:dyDescent="0.2">
      <c r="B65" s="23"/>
      <c r="C65" s="23"/>
      <c r="D65" s="27"/>
      <c r="E65" s="24"/>
      <c r="F65" s="23"/>
      <c r="G65" s="23"/>
      <c r="H65" s="25"/>
      <c r="I65" s="23"/>
      <c r="J65" s="25"/>
      <c r="K65" s="23"/>
      <c r="L65" s="26"/>
      <c r="M65" s="25"/>
      <c r="N65" s="23"/>
      <c r="O65" s="25"/>
    </row>
    <row r="66" spans="2:15" x14ac:dyDescent="0.2">
      <c r="B66" s="23"/>
      <c r="C66" s="23"/>
      <c r="D66" s="27"/>
      <c r="E66" s="24"/>
      <c r="F66" s="23"/>
      <c r="G66" s="23"/>
      <c r="H66" s="25"/>
      <c r="I66" s="23"/>
      <c r="J66" s="25"/>
      <c r="K66" s="23"/>
      <c r="L66" s="26"/>
      <c r="M66" s="25"/>
      <c r="N66" s="23"/>
      <c r="O66" s="25"/>
    </row>
    <row r="67" spans="2:15" x14ac:dyDescent="0.2">
      <c r="B67" s="23"/>
      <c r="C67" s="23"/>
      <c r="D67" s="27"/>
      <c r="E67" s="24"/>
      <c r="F67" s="23"/>
      <c r="G67" s="23"/>
      <c r="H67" s="25"/>
      <c r="I67" s="23"/>
      <c r="J67" s="25"/>
      <c r="K67" s="23"/>
      <c r="L67" s="26"/>
      <c r="M67" s="25"/>
      <c r="N67" s="23"/>
      <c r="O67" s="25"/>
    </row>
    <row r="68" spans="2:15" x14ac:dyDescent="0.2">
      <c r="B68" s="23"/>
      <c r="C68" s="23"/>
      <c r="D68" s="27"/>
      <c r="E68" s="24"/>
      <c r="F68" s="23"/>
      <c r="G68" s="23"/>
      <c r="H68" s="25"/>
      <c r="I68" s="23"/>
      <c r="J68" s="25"/>
      <c r="K68" s="23"/>
      <c r="L68" s="26"/>
      <c r="M68" s="25"/>
      <c r="N68" s="23"/>
      <c r="O68" s="25"/>
    </row>
    <row r="69" spans="2:15" x14ac:dyDescent="0.2">
      <c r="B69" s="23"/>
      <c r="C69" s="23"/>
      <c r="D69" s="27"/>
      <c r="E69" s="24"/>
      <c r="F69" s="23"/>
      <c r="G69" s="23"/>
      <c r="H69" s="25"/>
      <c r="I69" s="23"/>
      <c r="J69" s="25"/>
      <c r="K69" s="23"/>
      <c r="L69" s="26"/>
      <c r="M69" s="25"/>
      <c r="N69" s="23"/>
      <c r="O69" s="25"/>
    </row>
    <row r="70" spans="2:15" x14ac:dyDescent="0.2">
      <c r="B70" s="23"/>
      <c r="C70" s="23"/>
      <c r="D70" s="27"/>
      <c r="E70" s="24"/>
      <c r="F70" s="23"/>
      <c r="G70" s="23"/>
      <c r="H70" s="25"/>
      <c r="I70" s="23"/>
      <c r="J70" s="25"/>
      <c r="K70" s="23"/>
      <c r="L70" s="26"/>
      <c r="M70" s="25"/>
      <c r="N70" s="23"/>
      <c r="O70" s="25"/>
    </row>
    <row r="71" spans="2:15" x14ac:dyDescent="0.2">
      <c r="B71" s="23"/>
      <c r="C71" s="23"/>
      <c r="D71" s="27"/>
      <c r="E71" s="24"/>
      <c r="F71" s="23"/>
      <c r="G71" s="23"/>
      <c r="H71" s="25"/>
      <c r="I71" s="23"/>
      <c r="J71" s="25"/>
      <c r="K71" s="23"/>
      <c r="L71" s="26"/>
      <c r="M71" s="25"/>
      <c r="N71" s="23"/>
      <c r="O71" s="25"/>
    </row>
    <row r="72" spans="2:15" x14ac:dyDescent="0.2">
      <c r="B72" s="23"/>
      <c r="C72" s="23"/>
      <c r="D72" s="27"/>
      <c r="E72" s="24"/>
      <c r="F72" s="23"/>
      <c r="G72" s="23"/>
      <c r="H72" s="25"/>
      <c r="I72" s="23"/>
      <c r="J72" s="25"/>
      <c r="K72" s="23"/>
      <c r="L72" s="26"/>
      <c r="M72" s="25"/>
      <c r="N72" s="23"/>
      <c r="O72" s="25"/>
    </row>
    <row r="73" spans="2:15" x14ac:dyDescent="0.2">
      <c r="B73" s="23"/>
      <c r="C73" s="23"/>
      <c r="D73" s="27"/>
      <c r="E73" s="24"/>
      <c r="F73" s="23"/>
      <c r="G73" s="23"/>
      <c r="H73" s="25"/>
      <c r="I73" s="23"/>
      <c r="J73" s="25"/>
      <c r="K73" s="23"/>
      <c r="L73" s="26"/>
      <c r="M73" s="25"/>
      <c r="N73" s="23"/>
      <c r="O73" s="25"/>
    </row>
    <row r="74" spans="2:15" x14ac:dyDescent="0.2">
      <c r="B74" s="23"/>
      <c r="C74" s="23"/>
      <c r="D74" s="27"/>
      <c r="E74" s="24"/>
      <c r="F74" s="23"/>
      <c r="G74" s="23"/>
      <c r="H74" s="25"/>
      <c r="I74" s="23"/>
      <c r="J74" s="25"/>
      <c r="K74" s="23"/>
      <c r="L74" s="26"/>
      <c r="M74" s="25"/>
      <c r="N74" s="23"/>
      <c r="O74" s="25"/>
    </row>
    <row r="75" spans="2:15" x14ac:dyDescent="0.2">
      <c r="B75" s="23"/>
      <c r="C75" s="23"/>
      <c r="D75" s="27"/>
      <c r="E75" s="24"/>
      <c r="F75" s="23"/>
      <c r="G75" s="23"/>
      <c r="H75" s="25"/>
      <c r="I75" s="23"/>
      <c r="J75" s="25"/>
      <c r="K75" s="23"/>
      <c r="L75" s="26"/>
      <c r="M75" s="25"/>
      <c r="N75" s="23"/>
      <c r="O75" s="25"/>
    </row>
    <row r="76" spans="2:15" x14ac:dyDescent="0.2">
      <c r="B76" s="23"/>
      <c r="C76" s="23"/>
      <c r="D76" s="27"/>
      <c r="E76" s="24"/>
      <c r="F76" s="23"/>
      <c r="G76" s="23"/>
      <c r="H76" s="25"/>
      <c r="I76" s="23"/>
      <c r="J76" s="25"/>
      <c r="K76" s="23"/>
      <c r="L76" s="26"/>
      <c r="M76" s="25"/>
      <c r="N76" s="23"/>
      <c r="O76" s="25"/>
    </row>
    <row r="77" spans="2:15" x14ac:dyDescent="0.2">
      <c r="B77" s="23"/>
      <c r="C77" s="23"/>
      <c r="D77" s="27"/>
      <c r="E77" s="24"/>
      <c r="F77" s="23"/>
      <c r="G77" s="23"/>
      <c r="H77" s="25"/>
      <c r="I77" s="23"/>
      <c r="J77" s="25"/>
      <c r="K77" s="23"/>
      <c r="L77" s="26"/>
      <c r="M77" s="25"/>
      <c r="N77" s="23"/>
      <c r="O77" s="25"/>
    </row>
    <row r="78" spans="2:15" x14ac:dyDescent="0.2">
      <c r="B78" s="23"/>
      <c r="C78" s="23"/>
      <c r="D78" s="27"/>
      <c r="E78" s="24"/>
      <c r="F78" s="23"/>
      <c r="G78" s="23"/>
      <c r="H78" s="25"/>
      <c r="I78" s="23"/>
      <c r="J78" s="25"/>
      <c r="K78" s="23"/>
      <c r="L78" s="26"/>
      <c r="M78" s="25"/>
      <c r="N78" s="23"/>
      <c r="O78" s="25"/>
    </row>
    <row r="79" spans="2:15" x14ac:dyDescent="0.2">
      <c r="B79" s="23"/>
      <c r="C79" s="23"/>
      <c r="D79" s="27"/>
      <c r="E79" s="24"/>
      <c r="F79" s="23"/>
      <c r="G79" s="23"/>
      <c r="H79" s="25"/>
      <c r="I79" s="23"/>
      <c r="J79" s="25"/>
      <c r="K79" s="23"/>
      <c r="L79" s="26"/>
      <c r="M79" s="25"/>
      <c r="N79" s="23"/>
      <c r="O79" s="25"/>
    </row>
    <row r="80" spans="2:15" x14ac:dyDescent="0.2">
      <c r="B80" s="23"/>
      <c r="C80" s="23"/>
      <c r="D80" s="27"/>
      <c r="E80" s="24"/>
      <c r="F80" s="23"/>
      <c r="G80" s="23"/>
      <c r="H80" s="25"/>
      <c r="I80" s="23"/>
      <c r="J80" s="25"/>
      <c r="K80" s="23"/>
      <c r="L80" s="26"/>
      <c r="M80" s="25"/>
      <c r="N80" s="23"/>
      <c r="O80" s="25"/>
    </row>
    <row r="81" spans="2:15" x14ac:dyDescent="0.2">
      <c r="B81" s="23"/>
      <c r="C81" s="23"/>
      <c r="D81" s="27"/>
      <c r="E81" s="24"/>
      <c r="F81" s="23"/>
      <c r="G81" s="23"/>
      <c r="H81" s="25"/>
      <c r="I81" s="23"/>
      <c r="J81" s="25"/>
      <c r="K81" s="23"/>
      <c r="L81" s="26"/>
      <c r="M81" s="25"/>
      <c r="N81" s="23"/>
      <c r="O81" s="25"/>
    </row>
    <row r="82" spans="2:15" x14ac:dyDescent="0.2">
      <c r="B82" s="23"/>
      <c r="C82" s="23"/>
      <c r="D82" s="27"/>
      <c r="E82" s="24"/>
      <c r="F82" s="23"/>
      <c r="G82" s="23"/>
      <c r="H82" s="25"/>
      <c r="I82" s="23"/>
      <c r="J82" s="25"/>
      <c r="K82" s="23"/>
      <c r="L82" s="26"/>
      <c r="M82" s="25"/>
      <c r="N82" s="23"/>
      <c r="O82" s="25"/>
    </row>
    <row r="83" spans="2:15" x14ac:dyDescent="0.2">
      <c r="B83" s="23"/>
      <c r="C83" s="23"/>
      <c r="D83" s="27"/>
      <c r="E83" s="24"/>
      <c r="F83" s="23"/>
      <c r="G83" s="23"/>
      <c r="H83" s="25"/>
      <c r="I83" s="23"/>
      <c r="J83" s="25"/>
      <c r="K83" s="23"/>
      <c r="L83" s="26"/>
      <c r="M83" s="25"/>
      <c r="N83" s="23"/>
      <c r="O83" s="25"/>
    </row>
    <row r="84" spans="2:15" x14ac:dyDescent="0.2">
      <c r="B84" s="23"/>
      <c r="C84" s="23"/>
      <c r="D84" s="27"/>
      <c r="E84" s="24"/>
      <c r="F84" s="23"/>
      <c r="G84" s="23"/>
      <c r="H84" s="25"/>
      <c r="I84" s="23"/>
      <c r="J84" s="25"/>
      <c r="K84" s="23"/>
      <c r="L84" s="26"/>
      <c r="M84" s="25"/>
      <c r="N84" s="23"/>
      <c r="O84" s="25"/>
    </row>
    <row r="85" spans="2:15" x14ac:dyDescent="0.2">
      <c r="B85" s="23"/>
      <c r="C85" s="23"/>
      <c r="D85" s="27"/>
      <c r="E85" s="24"/>
      <c r="F85" s="23"/>
      <c r="G85" s="23"/>
      <c r="H85" s="25"/>
      <c r="I85" s="23"/>
      <c r="J85" s="25"/>
      <c r="K85" s="23"/>
      <c r="L85" s="26"/>
      <c r="M85" s="25"/>
      <c r="N85" s="23"/>
      <c r="O85" s="25"/>
    </row>
    <row r="86" spans="2:15" x14ac:dyDescent="0.2">
      <c r="B86" s="23"/>
      <c r="C86" s="23"/>
      <c r="D86" s="27"/>
      <c r="E86" s="24"/>
      <c r="F86" s="23"/>
      <c r="G86" s="23"/>
      <c r="H86" s="25"/>
      <c r="I86" s="23"/>
      <c r="J86" s="25"/>
      <c r="K86" s="23"/>
      <c r="L86" s="26"/>
      <c r="M86" s="25"/>
      <c r="N86" s="23"/>
      <c r="O86" s="25"/>
    </row>
    <row r="87" spans="2:15" x14ac:dyDescent="0.2">
      <c r="B87" s="23"/>
      <c r="C87" s="23"/>
      <c r="D87" s="27"/>
      <c r="E87" s="24"/>
      <c r="F87" s="23"/>
      <c r="G87" s="23"/>
      <c r="H87" s="25"/>
      <c r="I87" s="23"/>
      <c r="J87" s="25"/>
      <c r="K87" s="23"/>
      <c r="L87" s="26"/>
      <c r="M87" s="25"/>
      <c r="N87" s="23"/>
      <c r="O87" s="25"/>
    </row>
    <row r="88" spans="2:15" x14ac:dyDescent="0.2">
      <c r="B88" s="23"/>
      <c r="C88" s="23"/>
      <c r="D88" s="27"/>
      <c r="E88" s="24"/>
      <c r="F88" s="23"/>
      <c r="G88" s="23"/>
      <c r="H88" s="25"/>
      <c r="I88" s="23"/>
      <c r="J88" s="25"/>
      <c r="K88" s="23"/>
      <c r="L88" s="26"/>
      <c r="M88" s="25"/>
      <c r="N88" s="23"/>
      <c r="O88" s="25"/>
    </row>
    <row r="89" spans="2:15" x14ac:dyDescent="0.2">
      <c r="B89" s="23"/>
      <c r="C89" s="23"/>
      <c r="D89" s="27"/>
      <c r="E89" s="24"/>
      <c r="F89" s="23"/>
      <c r="G89" s="23"/>
      <c r="H89" s="25"/>
      <c r="I89" s="23"/>
      <c r="J89" s="25"/>
      <c r="K89" s="23"/>
      <c r="L89" s="26"/>
      <c r="M89" s="25"/>
      <c r="N89" s="23"/>
      <c r="O89" s="25"/>
    </row>
    <row r="90" spans="2:15" x14ac:dyDescent="0.2">
      <c r="B90" s="23"/>
      <c r="C90" s="23"/>
      <c r="D90" s="27"/>
      <c r="E90" s="24"/>
      <c r="F90" s="23"/>
      <c r="G90" s="23"/>
      <c r="H90" s="25"/>
      <c r="I90" s="23"/>
      <c r="J90" s="25"/>
      <c r="K90" s="23"/>
      <c r="L90" s="26"/>
      <c r="M90" s="25"/>
      <c r="N90" s="23"/>
      <c r="O90" s="25"/>
    </row>
    <row r="91" spans="2:15" x14ac:dyDescent="0.2">
      <c r="B91" s="23"/>
      <c r="C91" s="23"/>
      <c r="D91" s="27"/>
      <c r="E91" s="24"/>
      <c r="F91" s="23"/>
      <c r="G91" s="23"/>
      <c r="H91" s="25"/>
      <c r="I91" s="23"/>
      <c r="J91" s="25"/>
      <c r="K91" s="23"/>
      <c r="L91" s="26"/>
      <c r="M91" s="25"/>
      <c r="N91" s="23"/>
      <c r="O91" s="25"/>
    </row>
    <row r="92" spans="2:15" x14ac:dyDescent="0.2">
      <c r="B92" s="23"/>
      <c r="C92" s="23"/>
      <c r="D92" s="27"/>
      <c r="E92" s="24"/>
      <c r="F92" s="23"/>
      <c r="G92" s="23"/>
      <c r="H92" s="25"/>
      <c r="I92" s="23"/>
      <c r="J92" s="25"/>
      <c r="K92" s="23"/>
      <c r="L92" s="26"/>
      <c r="M92" s="25"/>
      <c r="N92" s="23"/>
      <c r="O92" s="25"/>
    </row>
    <row r="93" spans="2:15" x14ac:dyDescent="0.2">
      <c r="B93" s="23"/>
      <c r="C93" s="23"/>
      <c r="D93" s="27"/>
      <c r="E93" s="24"/>
      <c r="F93" s="23"/>
      <c r="G93" s="23"/>
      <c r="H93" s="25"/>
      <c r="I93" s="23"/>
      <c r="J93" s="25"/>
      <c r="K93" s="23"/>
      <c r="L93" s="26"/>
      <c r="M93" s="25"/>
      <c r="N93" s="23"/>
      <c r="O93" s="25"/>
    </row>
    <row r="94" spans="2:15" x14ac:dyDescent="0.2">
      <c r="B94" s="23"/>
      <c r="C94" s="23"/>
      <c r="D94" s="27"/>
      <c r="E94" s="24"/>
      <c r="F94" s="23"/>
      <c r="G94" s="23"/>
      <c r="H94" s="25"/>
      <c r="I94" s="23"/>
      <c r="J94" s="25"/>
      <c r="K94" s="23"/>
      <c r="L94" s="26"/>
      <c r="M94" s="25"/>
      <c r="N94" s="23"/>
      <c r="O94" s="25"/>
    </row>
    <row r="95" spans="2:15" x14ac:dyDescent="0.2">
      <c r="B95" s="23"/>
      <c r="C95" s="23"/>
      <c r="D95" s="27"/>
      <c r="E95" s="24"/>
      <c r="F95" s="23"/>
      <c r="G95" s="23"/>
      <c r="H95" s="25"/>
      <c r="I95" s="23"/>
      <c r="J95" s="25"/>
      <c r="K95" s="23"/>
      <c r="L95" s="26"/>
      <c r="M95" s="25"/>
      <c r="N95" s="23"/>
      <c r="O95" s="25"/>
    </row>
    <row r="96" spans="2:15" x14ac:dyDescent="0.2">
      <c r="B96" s="23"/>
      <c r="C96" s="23"/>
      <c r="D96" s="27"/>
      <c r="E96" s="24"/>
      <c r="F96" s="23"/>
      <c r="G96" s="23"/>
      <c r="H96" s="25"/>
      <c r="I96" s="23"/>
      <c r="J96" s="25"/>
      <c r="K96" s="23"/>
      <c r="L96" s="26"/>
      <c r="M96" s="25"/>
      <c r="N96" s="23"/>
      <c r="O96" s="25"/>
    </row>
    <row r="97" spans="2:15" x14ac:dyDescent="0.2">
      <c r="B97" s="23"/>
      <c r="C97" s="23"/>
      <c r="D97" s="27"/>
      <c r="E97" s="24"/>
      <c r="F97" s="23"/>
      <c r="G97" s="23"/>
      <c r="H97" s="25"/>
      <c r="I97" s="23"/>
      <c r="J97" s="25"/>
      <c r="K97" s="23"/>
      <c r="L97" s="26"/>
      <c r="M97" s="25"/>
      <c r="N97" s="23"/>
      <c r="O97" s="25"/>
    </row>
    <row r="98" spans="2:15" x14ac:dyDescent="0.2">
      <c r="B98" s="23"/>
      <c r="C98" s="23"/>
      <c r="D98" s="27"/>
      <c r="E98" s="24"/>
      <c r="F98" s="23"/>
      <c r="G98" s="23"/>
      <c r="H98" s="25"/>
      <c r="I98" s="23"/>
      <c r="J98" s="25"/>
      <c r="K98" s="23"/>
      <c r="L98" s="26"/>
      <c r="M98" s="25"/>
      <c r="N98" s="23"/>
      <c r="O98" s="25"/>
    </row>
    <row r="99" spans="2:15" x14ac:dyDescent="0.2">
      <c r="B99" s="23"/>
      <c r="C99" s="23"/>
      <c r="D99" s="27"/>
      <c r="E99" s="24"/>
      <c r="F99" s="23"/>
      <c r="G99" s="23"/>
      <c r="H99" s="25"/>
      <c r="I99" s="23"/>
      <c r="J99" s="25"/>
      <c r="K99" s="23"/>
      <c r="L99" s="26"/>
      <c r="M99" s="25"/>
      <c r="N99" s="23"/>
      <c r="O99" s="25"/>
    </row>
    <row r="100" spans="2:15" x14ac:dyDescent="0.2">
      <c r="B100" s="23"/>
      <c r="C100" s="23"/>
      <c r="D100" s="27"/>
      <c r="E100" s="24"/>
      <c r="F100" s="23"/>
      <c r="G100" s="23"/>
      <c r="H100" s="25"/>
      <c r="I100" s="23"/>
      <c r="J100" s="25"/>
      <c r="K100" s="23"/>
      <c r="L100" s="26"/>
      <c r="M100" s="25"/>
      <c r="N100" s="23"/>
      <c r="O100" s="25"/>
    </row>
    <row r="101" spans="2:15" x14ac:dyDescent="0.2">
      <c r="B101" s="23"/>
      <c r="C101" s="23"/>
      <c r="D101" s="27"/>
      <c r="E101" s="24"/>
      <c r="F101" s="23"/>
      <c r="G101" s="23"/>
      <c r="H101" s="25"/>
      <c r="I101" s="23"/>
      <c r="J101" s="25"/>
      <c r="K101" s="23"/>
      <c r="L101" s="26"/>
      <c r="M101" s="25"/>
      <c r="N101" s="23"/>
      <c r="O101" s="25"/>
    </row>
    <row r="102" spans="2:15" x14ac:dyDescent="0.2">
      <c r="B102" s="23"/>
      <c r="C102" s="23"/>
      <c r="D102" s="27"/>
      <c r="E102" s="24"/>
      <c r="F102" s="23"/>
      <c r="G102" s="23"/>
      <c r="H102" s="25"/>
      <c r="I102" s="23"/>
      <c r="J102" s="25"/>
      <c r="K102" s="23"/>
      <c r="L102" s="26"/>
      <c r="M102" s="25"/>
      <c r="N102" s="23"/>
      <c r="O102" s="25"/>
    </row>
    <row r="103" spans="2:15" x14ac:dyDescent="0.2">
      <c r="B103" s="23"/>
      <c r="C103" s="23"/>
      <c r="D103" s="27"/>
      <c r="E103" s="24"/>
      <c r="F103" s="23"/>
      <c r="G103" s="23"/>
      <c r="H103" s="25"/>
      <c r="I103" s="23"/>
      <c r="J103" s="25"/>
      <c r="K103" s="23"/>
      <c r="L103" s="26"/>
      <c r="M103" s="25"/>
      <c r="N103" s="23"/>
      <c r="O103" s="25"/>
    </row>
    <row r="104" spans="2:15" x14ac:dyDescent="0.2">
      <c r="B104" s="23"/>
      <c r="C104" s="23"/>
      <c r="D104" s="27"/>
      <c r="E104" s="24"/>
      <c r="F104" s="23"/>
      <c r="G104" s="23"/>
      <c r="H104" s="25"/>
      <c r="I104" s="23"/>
      <c r="J104" s="25"/>
      <c r="K104" s="23"/>
      <c r="L104" s="26"/>
      <c r="M104" s="25"/>
      <c r="N104" s="23"/>
      <c r="O104" s="25"/>
    </row>
    <row r="105" spans="2:15" x14ac:dyDescent="0.2">
      <c r="B105" s="23"/>
      <c r="C105" s="23"/>
      <c r="D105" s="27"/>
      <c r="E105" s="24"/>
      <c r="F105" s="23"/>
      <c r="G105" s="23"/>
      <c r="H105" s="25"/>
      <c r="I105" s="23"/>
      <c r="J105" s="25"/>
      <c r="K105" s="23"/>
      <c r="L105" s="26"/>
      <c r="M105" s="25"/>
      <c r="N105" s="23"/>
      <c r="O105" s="25"/>
    </row>
    <row r="106" spans="2:15" x14ac:dyDescent="0.2">
      <c r="B106" s="23"/>
      <c r="C106" s="23"/>
      <c r="D106" s="27"/>
      <c r="E106" s="24"/>
      <c r="F106" s="23"/>
      <c r="G106" s="23"/>
      <c r="H106" s="25"/>
      <c r="I106" s="23"/>
      <c r="J106" s="25"/>
      <c r="K106" s="23"/>
      <c r="L106" s="26"/>
      <c r="M106" s="25"/>
      <c r="N106" s="23"/>
      <c r="O106" s="25"/>
    </row>
    <row r="107" spans="2:15" x14ac:dyDescent="0.2">
      <c r="B107" s="23"/>
      <c r="C107" s="23"/>
      <c r="D107" s="27"/>
      <c r="E107" s="24"/>
      <c r="F107" s="23"/>
      <c r="G107" s="23"/>
      <c r="H107" s="25"/>
      <c r="I107" s="23"/>
      <c r="J107" s="25"/>
      <c r="K107" s="23"/>
      <c r="L107" s="26"/>
      <c r="M107" s="25"/>
      <c r="N107" s="23"/>
      <c r="O107" s="25"/>
    </row>
    <row r="108" spans="2:15" x14ac:dyDescent="0.2">
      <c r="B108" s="23"/>
      <c r="C108" s="23"/>
      <c r="D108" s="27"/>
      <c r="E108" s="24"/>
      <c r="F108" s="23"/>
      <c r="G108" s="23"/>
      <c r="H108" s="25"/>
      <c r="I108" s="23"/>
      <c r="J108" s="25"/>
      <c r="K108" s="23"/>
      <c r="L108" s="26"/>
      <c r="M108" s="25"/>
      <c r="N108" s="23"/>
      <c r="O108" s="25"/>
    </row>
    <row r="109" spans="2:15" x14ac:dyDescent="0.2">
      <c r="B109" s="23"/>
      <c r="C109" s="23"/>
      <c r="D109" s="27"/>
      <c r="E109" s="24"/>
      <c r="F109" s="23"/>
      <c r="G109" s="23"/>
      <c r="H109" s="25"/>
      <c r="I109" s="23"/>
      <c r="J109" s="25"/>
      <c r="K109" s="23"/>
      <c r="L109" s="26"/>
      <c r="M109" s="25"/>
      <c r="N109" s="23"/>
      <c r="O109" s="25"/>
    </row>
    <row r="110" spans="2:15" x14ac:dyDescent="0.2">
      <c r="B110" s="23"/>
      <c r="C110" s="23"/>
      <c r="D110" s="27"/>
      <c r="E110" s="24"/>
      <c r="F110" s="23"/>
      <c r="G110" s="23"/>
      <c r="H110" s="25"/>
      <c r="I110" s="23"/>
      <c r="J110" s="25"/>
      <c r="K110" s="23"/>
      <c r="L110" s="26"/>
      <c r="M110" s="25"/>
      <c r="N110" s="23"/>
      <c r="O110" s="25"/>
    </row>
    <row r="111" spans="2:15" x14ac:dyDescent="0.2">
      <c r="B111" s="23"/>
      <c r="C111" s="23"/>
      <c r="D111" s="27"/>
      <c r="E111" s="24"/>
      <c r="F111" s="23"/>
      <c r="G111" s="23"/>
      <c r="H111" s="25"/>
      <c r="I111" s="23"/>
      <c r="J111" s="25"/>
      <c r="K111" s="23"/>
      <c r="L111" s="26"/>
      <c r="M111" s="25"/>
      <c r="N111" s="23"/>
      <c r="O111" s="25"/>
    </row>
    <row r="112" spans="2:15" x14ac:dyDescent="0.2">
      <c r="B112" s="23"/>
      <c r="C112" s="23"/>
      <c r="D112" s="27"/>
      <c r="E112" s="24"/>
      <c r="F112" s="23"/>
      <c r="G112" s="23"/>
      <c r="H112" s="25"/>
      <c r="I112" s="23"/>
      <c r="J112" s="25"/>
      <c r="K112" s="23"/>
      <c r="L112" s="26"/>
      <c r="M112" s="25"/>
      <c r="N112" s="23"/>
      <c r="O112" s="25"/>
    </row>
    <row r="113" spans="2:15" x14ac:dyDescent="0.2">
      <c r="B113" s="23"/>
      <c r="C113" s="23"/>
      <c r="D113" s="27"/>
      <c r="E113" s="24"/>
      <c r="F113" s="23"/>
      <c r="G113" s="23"/>
      <c r="H113" s="25"/>
      <c r="I113" s="23"/>
      <c r="J113" s="25"/>
      <c r="K113" s="23"/>
      <c r="L113" s="26"/>
      <c r="M113" s="25"/>
      <c r="N113" s="23"/>
      <c r="O113" s="25"/>
    </row>
    <row r="114" spans="2:15" x14ac:dyDescent="0.2">
      <c r="B114" s="23"/>
      <c r="C114" s="23"/>
      <c r="D114" s="27"/>
      <c r="E114" s="24"/>
      <c r="F114" s="23"/>
      <c r="G114" s="23"/>
      <c r="H114" s="25"/>
      <c r="I114" s="23"/>
      <c r="J114" s="25"/>
      <c r="K114" s="23"/>
      <c r="L114" s="26"/>
      <c r="M114" s="25"/>
      <c r="N114" s="23"/>
      <c r="O114" s="25"/>
    </row>
    <row r="115" spans="2:15" x14ac:dyDescent="0.2">
      <c r="B115" s="23"/>
      <c r="C115" s="23"/>
      <c r="D115" s="27"/>
      <c r="E115" s="24"/>
      <c r="F115" s="23"/>
      <c r="G115" s="23"/>
      <c r="H115" s="25"/>
      <c r="I115" s="23"/>
      <c r="J115" s="25"/>
      <c r="K115" s="23"/>
      <c r="L115" s="26"/>
      <c r="M115" s="25"/>
      <c r="N115" s="23"/>
      <c r="O115" s="25"/>
    </row>
    <row r="116" spans="2:15" x14ac:dyDescent="0.2">
      <c r="B116" s="23"/>
      <c r="C116" s="23"/>
      <c r="D116" s="27"/>
      <c r="E116" s="24"/>
      <c r="F116" s="23"/>
      <c r="G116" s="23"/>
      <c r="H116" s="25"/>
      <c r="I116" s="23"/>
      <c r="J116" s="25"/>
      <c r="K116" s="23"/>
      <c r="L116" s="26"/>
      <c r="M116" s="25"/>
      <c r="N116" s="23"/>
      <c r="O116" s="25"/>
    </row>
    <row r="117" spans="2:15" x14ac:dyDescent="0.2">
      <c r="B117" s="23"/>
      <c r="C117" s="23"/>
      <c r="D117" s="27"/>
      <c r="E117" s="24"/>
      <c r="F117" s="23"/>
      <c r="G117" s="23"/>
      <c r="H117" s="25"/>
      <c r="I117" s="23"/>
      <c r="J117" s="25"/>
      <c r="K117" s="23"/>
      <c r="L117" s="26"/>
      <c r="M117" s="25"/>
      <c r="N117" s="23"/>
      <c r="O117" s="25"/>
    </row>
    <row r="118" spans="2:15" x14ac:dyDescent="0.2">
      <c r="B118" s="23"/>
      <c r="C118" s="23"/>
      <c r="D118" s="27"/>
      <c r="E118" s="24"/>
      <c r="F118" s="23"/>
      <c r="G118" s="23"/>
      <c r="H118" s="25"/>
      <c r="I118" s="23"/>
      <c r="J118" s="25"/>
      <c r="K118" s="23"/>
      <c r="L118" s="26"/>
      <c r="M118" s="25"/>
      <c r="N118" s="23"/>
      <c r="O118" s="25"/>
    </row>
    <row r="119" spans="2:15" x14ac:dyDescent="0.2">
      <c r="B119" s="23"/>
      <c r="C119" s="23"/>
      <c r="D119" s="27"/>
      <c r="E119" s="24"/>
      <c r="F119" s="23"/>
      <c r="G119" s="23"/>
      <c r="H119" s="25"/>
      <c r="I119" s="23"/>
      <c r="J119" s="25"/>
      <c r="K119" s="23"/>
      <c r="L119" s="26"/>
      <c r="M119" s="25"/>
      <c r="N119" s="23"/>
      <c r="O119" s="25"/>
    </row>
    <row r="120" spans="2:15" x14ac:dyDescent="0.2">
      <c r="B120" s="23"/>
      <c r="C120" s="23"/>
      <c r="D120" s="27"/>
      <c r="E120" s="24"/>
      <c r="F120" s="23"/>
      <c r="G120" s="23"/>
      <c r="H120" s="25"/>
      <c r="I120" s="23"/>
      <c r="J120" s="25"/>
      <c r="K120" s="23"/>
      <c r="L120" s="26"/>
      <c r="M120" s="25"/>
      <c r="N120" s="23"/>
      <c r="O120" s="25"/>
    </row>
    <row r="121" spans="2:15" x14ac:dyDescent="0.2">
      <c r="B121" s="23"/>
      <c r="C121" s="23"/>
      <c r="D121" s="27"/>
      <c r="E121" s="24"/>
      <c r="F121" s="23"/>
      <c r="G121" s="23"/>
      <c r="H121" s="25"/>
      <c r="I121" s="23"/>
      <c r="J121" s="25"/>
      <c r="K121" s="23"/>
      <c r="L121" s="26"/>
      <c r="M121" s="25"/>
      <c r="N121" s="23"/>
      <c r="O121" s="25"/>
    </row>
    <row r="122" spans="2:15" x14ac:dyDescent="0.2">
      <c r="B122" s="23"/>
      <c r="C122" s="23"/>
      <c r="D122" s="27"/>
      <c r="E122" s="24"/>
      <c r="F122" s="23"/>
      <c r="G122" s="23"/>
      <c r="H122" s="25"/>
      <c r="I122" s="23"/>
      <c r="J122" s="25"/>
      <c r="K122" s="23"/>
      <c r="L122" s="26"/>
      <c r="M122" s="25"/>
      <c r="N122" s="23"/>
      <c r="O122" s="25"/>
    </row>
    <row r="123" spans="2:15" x14ac:dyDescent="0.2">
      <c r="B123" s="23"/>
      <c r="C123" s="23"/>
      <c r="D123" s="27"/>
      <c r="E123" s="24"/>
      <c r="F123" s="23"/>
      <c r="G123" s="23"/>
      <c r="H123" s="25"/>
      <c r="I123" s="23"/>
      <c r="J123" s="25"/>
      <c r="K123" s="23"/>
      <c r="L123" s="26"/>
      <c r="M123" s="25"/>
      <c r="N123" s="23"/>
      <c r="O123" s="25"/>
    </row>
    <row r="124" spans="2:15" x14ac:dyDescent="0.2">
      <c r="B124" s="23"/>
      <c r="C124" s="23"/>
      <c r="D124" s="27"/>
      <c r="E124" s="24"/>
      <c r="F124" s="23"/>
      <c r="G124" s="23"/>
      <c r="H124" s="25"/>
      <c r="I124" s="23"/>
      <c r="J124" s="25"/>
      <c r="K124" s="23"/>
      <c r="L124" s="26"/>
      <c r="M124" s="25"/>
      <c r="N124" s="23"/>
      <c r="O124" s="25"/>
    </row>
    <row r="125" spans="2:15" x14ac:dyDescent="0.2">
      <c r="B125" s="23"/>
      <c r="C125" s="23"/>
      <c r="D125" s="27"/>
      <c r="E125" s="24"/>
      <c r="F125" s="23"/>
      <c r="G125" s="23"/>
      <c r="H125" s="25"/>
      <c r="I125" s="23"/>
      <c r="J125" s="25"/>
      <c r="K125" s="23"/>
      <c r="L125" s="26"/>
      <c r="M125" s="25"/>
      <c r="N125" s="23"/>
      <c r="O125" s="25"/>
    </row>
    <row r="126" spans="2:15" x14ac:dyDescent="0.2">
      <c r="B126" s="23"/>
      <c r="C126" s="23"/>
      <c r="D126" s="27"/>
      <c r="E126" s="24"/>
      <c r="F126" s="23"/>
      <c r="G126" s="23"/>
      <c r="H126" s="25"/>
      <c r="I126" s="23"/>
      <c r="J126" s="25"/>
      <c r="K126" s="23"/>
      <c r="L126" s="26"/>
      <c r="M126" s="25"/>
      <c r="N126" s="23"/>
      <c r="O126" s="25"/>
    </row>
    <row r="127" spans="2:15" x14ac:dyDescent="0.2">
      <c r="B127" s="23"/>
      <c r="C127" s="23"/>
      <c r="D127" s="27"/>
      <c r="E127" s="24"/>
      <c r="F127" s="23"/>
      <c r="G127" s="23"/>
      <c r="H127" s="25"/>
      <c r="I127" s="23"/>
      <c r="J127" s="25"/>
      <c r="K127" s="23"/>
      <c r="L127" s="26"/>
      <c r="M127" s="25"/>
      <c r="N127" s="23"/>
      <c r="O127" s="25"/>
    </row>
    <row r="128" spans="2:15" x14ac:dyDescent="0.2">
      <c r="B128" s="23"/>
      <c r="C128" s="23"/>
      <c r="D128" s="27"/>
      <c r="E128" s="24"/>
      <c r="F128" s="23"/>
      <c r="G128" s="23"/>
      <c r="H128" s="25"/>
      <c r="I128" s="23"/>
      <c r="J128" s="25"/>
      <c r="K128" s="23"/>
      <c r="L128" s="26"/>
      <c r="M128" s="25"/>
      <c r="N128" s="23"/>
      <c r="O128" s="25"/>
    </row>
    <row r="129" spans="2:15" x14ac:dyDescent="0.2">
      <c r="B129" s="23"/>
      <c r="C129" s="23"/>
      <c r="D129" s="27"/>
      <c r="E129" s="24"/>
      <c r="F129" s="23"/>
      <c r="G129" s="23"/>
      <c r="H129" s="25"/>
      <c r="I129" s="23"/>
      <c r="J129" s="25"/>
      <c r="K129" s="23"/>
      <c r="L129" s="26"/>
      <c r="M129" s="25"/>
      <c r="N129" s="23"/>
      <c r="O129" s="25"/>
    </row>
    <row r="130" spans="2:15" x14ac:dyDescent="0.2">
      <c r="B130" s="23"/>
      <c r="C130" s="23"/>
      <c r="D130" s="27"/>
      <c r="E130" s="24"/>
      <c r="F130" s="23"/>
      <c r="G130" s="23"/>
      <c r="H130" s="25"/>
      <c r="I130" s="23"/>
      <c r="J130" s="25"/>
      <c r="K130" s="23"/>
      <c r="L130" s="26"/>
      <c r="M130" s="25"/>
      <c r="N130" s="23"/>
      <c r="O130" s="25"/>
    </row>
    <row r="131" spans="2:15" x14ac:dyDescent="0.2">
      <c r="B131" s="23"/>
      <c r="C131" s="23"/>
      <c r="D131" s="27"/>
      <c r="E131" s="24"/>
      <c r="F131" s="23"/>
      <c r="G131" s="23"/>
      <c r="H131" s="25"/>
      <c r="I131" s="23"/>
      <c r="J131" s="25"/>
      <c r="K131" s="23"/>
      <c r="L131" s="26"/>
      <c r="M131" s="25"/>
      <c r="N131" s="23"/>
      <c r="O131" s="25"/>
    </row>
    <row r="132" spans="2:15" x14ac:dyDescent="0.2">
      <c r="B132" s="23"/>
      <c r="C132" s="23"/>
      <c r="D132" s="27"/>
      <c r="E132" s="24"/>
      <c r="F132" s="23"/>
      <c r="G132" s="23"/>
      <c r="H132" s="25"/>
      <c r="I132" s="23"/>
      <c r="J132" s="25"/>
      <c r="K132" s="23"/>
      <c r="L132" s="26"/>
      <c r="M132" s="25"/>
      <c r="N132" s="23"/>
      <c r="O132" s="25"/>
    </row>
    <row r="133" spans="2:15" x14ac:dyDescent="0.2">
      <c r="B133" s="23"/>
      <c r="C133" s="23"/>
      <c r="D133" s="27"/>
      <c r="E133" s="24"/>
      <c r="F133" s="23"/>
      <c r="G133" s="23"/>
      <c r="H133" s="25"/>
      <c r="I133" s="23"/>
      <c r="J133" s="25"/>
      <c r="K133" s="23"/>
      <c r="L133" s="26"/>
      <c r="M133" s="25"/>
      <c r="N133" s="23"/>
      <c r="O133" s="25"/>
    </row>
    <row r="134" spans="2:15" x14ac:dyDescent="0.2">
      <c r="B134" s="23"/>
      <c r="C134" s="23"/>
      <c r="D134" s="27"/>
      <c r="E134" s="24"/>
      <c r="F134" s="23"/>
      <c r="G134" s="23"/>
      <c r="H134" s="25"/>
      <c r="I134" s="23"/>
      <c r="J134" s="25"/>
      <c r="K134" s="23"/>
      <c r="L134" s="26"/>
      <c r="M134" s="25"/>
      <c r="N134" s="23"/>
      <c r="O134" s="25"/>
    </row>
    <row r="135" spans="2:15" x14ac:dyDescent="0.2">
      <c r="B135" s="23"/>
      <c r="C135" s="23"/>
      <c r="D135" s="27"/>
      <c r="E135" s="24"/>
      <c r="F135" s="23"/>
      <c r="G135" s="23"/>
      <c r="H135" s="25"/>
      <c r="I135" s="23"/>
      <c r="J135" s="25"/>
      <c r="K135" s="23"/>
      <c r="L135" s="26"/>
      <c r="M135" s="25"/>
      <c r="N135" s="23"/>
      <c r="O135" s="25"/>
    </row>
    <row r="136" spans="2:15" x14ac:dyDescent="0.2">
      <c r="B136" s="23"/>
      <c r="C136" s="23"/>
      <c r="D136" s="27"/>
      <c r="E136" s="24"/>
      <c r="F136" s="23"/>
      <c r="G136" s="23"/>
      <c r="H136" s="25"/>
      <c r="I136" s="23"/>
      <c r="J136" s="25"/>
      <c r="K136" s="23"/>
      <c r="L136" s="26"/>
      <c r="M136" s="25"/>
      <c r="N136" s="23"/>
      <c r="O136" s="25"/>
    </row>
    <row r="137" spans="2:15" x14ac:dyDescent="0.2">
      <c r="B137" s="23"/>
      <c r="C137" s="23"/>
      <c r="D137" s="27"/>
      <c r="E137" s="24"/>
      <c r="F137" s="23"/>
      <c r="G137" s="23"/>
      <c r="H137" s="25"/>
      <c r="I137" s="23"/>
      <c r="J137" s="25"/>
      <c r="K137" s="23"/>
      <c r="L137" s="26"/>
      <c r="M137" s="25"/>
      <c r="N137" s="23"/>
      <c r="O137" s="25"/>
    </row>
    <row r="138" spans="2:15" x14ac:dyDescent="0.2">
      <c r="B138" s="23"/>
      <c r="C138" s="23"/>
      <c r="D138" s="27"/>
      <c r="E138" s="27"/>
      <c r="F138" s="23"/>
      <c r="G138" s="23"/>
      <c r="H138" s="25"/>
      <c r="I138" s="23"/>
      <c r="J138" s="25"/>
      <c r="K138" s="23"/>
      <c r="L138" s="26"/>
      <c r="M138" s="25"/>
      <c r="N138" s="23"/>
      <c r="O138" s="25"/>
    </row>
    <row r="139" spans="2:15" x14ac:dyDescent="0.2">
      <c r="B139" s="23"/>
      <c r="C139" s="23"/>
      <c r="D139" s="23"/>
      <c r="E139" s="23"/>
      <c r="F139" s="23"/>
      <c r="G139" s="23"/>
      <c r="H139" s="25"/>
      <c r="I139" s="23"/>
      <c r="J139" s="25"/>
      <c r="K139" s="23"/>
      <c r="L139" s="23"/>
      <c r="M139" s="23"/>
      <c r="N139" s="23"/>
      <c r="O139" s="23"/>
    </row>
  </sheetData>
  <mergeCells count="4">
    <mergeCell ref="G3:H3"/>
    <mergeCell ref="I3:J3"/>
    <mergeCell ref="L3:M3"/>
    <mergeCell ref="N3:O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 enableFormatConditionsCalculation="0">
    <tabColor rgb="FFFF0000"/>
  </sheetPr>
  <dimension ref="A1:T49"/>
  <sheetViews>
    <sheetView tabSelected="1" topLeftCell="A20" zoomScale="75" workbookViewId="0">
      <selection activeCell="C34" sqref="C34:I49"/>
    </sheetView>
  </sheetViews>
  <sheetFormatPr baseColWidth="10" defaultRowHeight="16" x14ac:dyDescent="0.2"/>
  <cols>
    <col min="1" max="2" width="10.83203125" style="3"/>
    <col min="3" max="3" width="14.1640625" style="3" bestFit="1" customWidth="1"/>
    <col min="4" max="4" width="10.83203125" style="3"/>
    <col min="5" max="5" width="22.83203125" style="3" customWidth="1"/>
    <col min="6" max="6" width="10.83203125" style="3"/>
    <col min="7" max="7" width="10.83203125" style="4"/>
    <col min="8" max="8" width="10.83203125" style="3"/>
    <col min="9" max="9" width="10.83203125" style="4"/>
    <col min="10" max="10" width="10.83203125" style="3"/>
    <col min="11" max="18" width="10.83203125" style="12"/>
    <col min="19" max="16384" width="10.83203125" style="3"/>
  </cols>
  <sheetData>
    <row r="1" spans="1:20" ht="31" customHeight="1" x14ac:dyDescent="0.2">
      <c r="A1" s="39">
        <v>2016</v>
      </c>
      <c r="C1" s="34"/>
      <c r="D1" s="35"/>
      <c r="E1" s="35"/>
      <c r="F1" s="35"/>
      <c r="G1" s="35"/>
      <c r="H1" s="35"/>
      <c r="I1" s="35"/>
    </row>
    <row r="3" spans="1:20" x14ac:dyDescent="0.2">
      <c r="B3" s="2"/>
      <c r="K3" s="13">
        <f>AVERAGE(G$8:G$33)</f>
        <v>0.55333333333333334</v>
      </c>
    </row>
    <row r="4" spans="1:20" s="5" customFormat="1" ht="36" customHeight="1" x14ac:dyDescent="0.2">
      <c r="C4" s="10">
        <v>42527</v>
      </c>
      <c r="E4" s="31" t="s">
        <v>3</v>
      </c>
      <c r="F4" s="32"/>
      <c r="G4" s="33"/>
      <c r="I4" s="6"/>
      <c r="J4" s="11"/>
      <c r="K4" s="13">
        <f>AVERAGE(G$8:G$33)</f>
        <v>0.55333333333333334</v>
      </c>
      <c r="L4" s="14">
        <f>K4*100</f>
        <v>55.333333333333336</v>
      </c>
      <c r="M4" s="15">
        <f>AVERAGE(I8:I33)</f>
        <v>1</v>
      </c>
      <c r="N4" s="14">
        <f>M4*100</f>
        <v>100</v>
      </c>
      <c r="O4" s="16">
        <f>AVERAGE(G8:G33)</f>
        <v>0.55333333333333334</v>
      </c>
      <c r="P4" s="14">
        <f>O4*100</f>
        <v>55.333333333333336</v>
      </c>
      <c r="Q4" s="11"/>
      <c r="R4" s="11"/>
    </row>
    <row r="5" spans="1:20" x14ac:dyDescent="0.2">
      <c r="K5" s="13">
        <f>AVERAGE(G8:G33)</f>
        <v>0.55333333333333334</v>
      </c>
    </row>
    <row r="7" spans="1:20" ht="25" customHeight="1" x14ac:dyDescent="0.2">
      <c r="C7" s="9" t="s">
        <v>7</v>
      </c>
      <c r="D7" s="9"/>
      <c r="E7" s="9"/>
      <c r="F7" s="29"/>
      <c r="G7" s="30"/>
      <c r="H7" s="29"/>
      <c r="I7" s="30"/>
    </row>
    <row r="8" spans="1:20" ht="22" customHeight="1" x14ac:dyDescent="0.2">
      <c r="C8" s="7">
        <v>1</v>
      </c>
      <c r="D8" s="7">
        <f>IFERROR(VLOOKUP($C8&amp;$E$4,Feuil3!$B:$F,3,FALSE),"")</f>
        <v>0</v>
      </c>
      <c r="E8" s="7" t="str">
        <f>IFERROR(VLOOKUP($C8&amp;$E$4,Feuil3!B:F,4,FALSE),"")</f>
        <v>CHOUX</v>
      </c>
      <c r="F8" s="7">
        <f>IFERROR(VLOOKUP($C8&amp;$E$4,Feuil3!B:G,6,FALSE),"")</f>
        <v>1</v>
      </c>
      <c r="G8" s="8">
        <f>IFERROR(VLOOKUP($C8&amp;$E$4,Feuil3!B:J,7,FALSE),"")</f>
        <v>0.33</v>
      </c>
      <c r="H8" s="7">
        <f>IFERROR(VLOOKUP($C8&amp;$E$4,Feuil3!B:J,8,FALSE),"")</f>
        <v>3</v>
      </c>
      <c r="I8" s="8">
        <f>IFERROR(VLOOKUP($C8&amp;$E$4,Feuil3!B:J,9,FALSE),"")</f>
        <v>1</v>
      </c>
      <c r="K8" s="15"/>
      <c r="L8" s="15"/>
      <c r="M8" s="15"/>
      <c r="S8" s="12"/>
      <c r="T8" s="12"/>
    </row>
    <row r="9" spans="1:20" ht="22" customHeight="1" x14ac:dyDescent="0.2">
      <c r="C9" s="7">
        <v>2</v>
      </c>
      <c r="D9" s="7">
        <f>IFERROR(VLOOKUP($C9&amp;$E$4,Feuil3!$B:$F,3,FALSE),"")</f>
        <v>0</v>
      </c>
      <c r="E9" s="7" t="str">
        <f>IFERROR(VLOOKUP($C9&amp;$E$4,Feuil3!B:F,4,FALSE),"")</f>
        <v>POMME</v>
      </c>
      <c r="F9" s="7">
        <f>IFERROR(VLOOKUP($C9&amp;$E$4,Feuil3!B:G,6,FALSE),"")</f>
        <v>3</v>
      </c>
      <c r="G9" s="8">
        <f>IFERROR(VLOOKUP($C9&amp;$E$4,Feuil3!B:J,7,FALSE),"")</f>
        <v>1</v>
      </c>
      <c r="H9" s="7">
        <f>IFERROR(VLOOKUP($C9&amp;$E$4,Feuil3!B:J,8,FALSE),"")</f>
        <v>3</v>
      </c>
      <c r="I9" s="8">
        <f>IFERROR(VLOOKUP($C9&amp;$E$4,Feuil3!B:J,9,FALSE),"")</f>
        <v>1</v>
      </c>
      <c r="J9" s="5"/>
      <c r="K9" s="11"/>
      <c r="L9" s="11" t="s">
        <v>8</v>
      </c>
      <c r="M9" s="14">
        <f>L4</f>
        <v>55.333333333333336</v>
      </c>
      <c r="O9" s="17">
        <f>N4</f>
        <v>100</v>
      </c>
      <c r="S9" s="12"/>
      <c r="T9" s="12"/>
    </row>
    <row r="10" spans="1:20" ht="22" customHeight="1" x14ac:dyDescent="0.2">
      <c r="C10" s="7">
        <v>3</v>
      </c>
      <c r="D10" s="7">
        <f>IFERROR(VLOOKUP($C10&amp;$E$4,Feuil3!$B:$F,3,FALSE),"")</f>
        <v>0</v>
      </c>
      <c r="E10" s="7" t="str">
        <f>IFERROR(VLOOKUP($C10&amp;$E$4,Feuil3!B:F,4,FALSE),"")</f>
        <v>ARGENT</v>
      </c>
      <c r="F10" s="7">
        <f>IFERROR(VLOOKUP($C10&amp;$E$4,Feuil3!B:G,6,FALSE),"")</f>
        <v>1</v>
      </c>
      <c r="G10" s="8">
        <f>IFERROR(VLOOKUP($C10&amp;$E$4,Feuil3!B:J,7,FALSE),"")</f>
        <v>0.33</v>
      </c>
      <c r="H10" s="7">
        <f>IFERROR(VLOOKUP($C10&amp;$E$4,Feuil3!B:J,8,FALSE),"")</f>
        <v>3</v>
      </c>
      <c r="I10" s="8">
        <f>IFERROR(VLOOKUP($C10&amp;$E$4,Feuil3!B:J,9,FALSE),"")</f>
        <v>1</v>
      </c>
      <c r="K10" s="11"/>
      <c r="L10" s="11" t="s">
        <v>9</v>
      </c>
      <c r="M10" s="14">
        <f>SUM(100-M9)</f>
        <v>44.666666666666664</v>
      </c>
      <c r="O10" s="14">
        <f>SUM(100-O9)</f>
        <v>0</v>
      </c>
      <c r="S10" s="12"/>
      <c r="T10" s="12"/>
    </row>
    <row r="11" spans="1:20" ht="22" customHeight="1" x14ac:dyDescent="0.2">
      <c r="C11" s="7">
        <v>4</v>
      </c>
      <c r="D11" s="7" t="str">
        <f>IFERROR(VLOOKUP($C11&amp;$E$4,Feuil3!$B:$F,3,FALSE),"")</f>
        <v/>
      </c>
      <c r="E11" s="7" t="str">
        <f>IFERROR(VLOOKUP($C11&amp;$E$4,Feuil3!B:F,4,FALSE),"")</f>
        <v/>
      </c>
      <c r="F11" s="7" t="str">
        <f>IFERROR(VLOOKUP($C11&amp;$E$4,Feuil3!B:G,6,FALSE),"")</f>
        <v/>
      </c>
      <c r="G11" s="8" t="str">
        <f>IFERROR(VLOOKUP($C11&amp;$E$4,Feuil3!B:J,7,FALSE),"")</f>
        <v/>
      </c>
      <c r="H11" s="7" t="str">
        <f>IFERROR(VLOOKUP($C11&amp;$E$4,Feuil3!B:J,8,FALSE),"")</f>
        <v/>
      </c>
      <c r="I11" s="8" t="str">
        <f>IFERROR(VLOOKUP($C11&amp;$E$4,Feuil3!B:J,9,FALSE),"")</f>
        <v/>
      </c>
      <c r="K11" s="11"/>
      <c r="L11" s="11" t="s">
        <v>14</v>
      </c>
      <c r="M11" s="11"/>
      <c r="S11" s="12"/>
      <c r="T11" s="12"/>
    </row>
    <row r="12" spans="1:20" ht="22" customHeight="1" x14ac:dyDescent="0.2">
      <c r="C12" s="7">
        <v>5</v>
      </c>
      <c r="D12" s="7" t="str">
        <f>IFERROR(VLOOKUP($C12&amp;$E$4,Feuil3!$B:$F,3,FALSE),"")</f>
        <v/>
      </c>
      <c r="E12" s="7" t="str">
        <f>IFERROR(VLOOKUP($C12&amp;$E$4,Feuil3!B:F,4,FALSE),"")</f>
        <v/>
      </c>
      <c r="F12" s="7" t="str">
        <f>IFERROR(VLOOKUP($C12&amp;$E$4,Feuil3!B:G,6,FALSE),"")</f>
        <v/>
      </c>
      <c r="G12" s="8" t="str">
        <f>IFERROR(VLOOKUP($C12&amp;$E$4,Feuil3!B:J,7,FALSE),"")</f>
        <v/>
      </c>
      <c r="H12" s="7" t="str">
        <f>IFERROR(VLOOKUP($C12&amp;$E$4,Feuil3!B:J,8,FALSE),"")</f>
        <v/>
      </c>
      <c r="I12" s="8" t="str">
        <f>IFERROR(VLOOKUP($C12&amp;$E$4,Feuil3!B:J,9,FALSE),"")</f>
        <v/>
      </c>
      <c r="K12" s="11"/>
      <c r="L12" s="11" t="s">
        <v>16</v>
      </c>
      <c r="M12" s="14"/>
      <c r="S12" s="12"/>
      <c r="T12" s="12"/>
    </row>
    <row r="13" spans="1:20" ht="22" customHeight="1" x14ac:dyDescent="0.2">
      <c r="C13" s="7">
        <v>6</v>
      </c>
      <c r="D13" s="7" t="str">
        <f>IFERROR(VLOOKUP($C13&amp;$E$4,Feuil3!$B:$F,3,FALSE),"")</f>
        <v/>
      </c>
      <c r="E13" s="7" t="str">
        <f>IFERROR(VLOOKUP($C13&amp;$E$4,Feuil3!B:F,4,FALSE),"")</f>
        <v/>
      </c>
      <c r="F13" s="7" t="str">
        <f>IFERROR(VLOOKUP($C13&amp;$E$4,Feuil3!B:G,6,FALSE),"")</f>
        <v/>
      </c>
      <c r="G13" s="8" t="str">
        <f>IFERROR(VLOOKUP($C13&amp;$E$4,Feuil3!B:J,7,FALSE),"")</f>
        <v/>
      </c>
      <c r="H13" s="7" t="str">
        <f>IFERROR(VLOOKUP($C13&amp;$E$4,Feuil3!B:J,8,FALSE),"")</f>
        <v/>
      </c>
      <c r="I13" s="8" t="str">
        <f>IFERROR(VLOOKUP($C13&amp;$E$4,Feuil3!B:J,9,FALSE),"")</f>
        <v/>
      </c>
      <c r="K13" s="11"/>
      <c r="L13" s="11"/>
      <c r="M13" s="11"/>
      <c r="S13" s="12"/>
      <c r="T13" s="12"/>
    </row>
    <row r="14" spans="1:20" ht="22" customHeight="1" x14ac:dyDescent="0.2">
      <c r="C14" s="7">
        <v>7</v>
      </c>
      <c r="D14" s="7" t="str">
        <f>IFERROR(VLOOKUP($C14&amp;$E$4,Feuil3!$B:$F,3,FALSE),"")</f>
        <v/>
      </c>
      <c r="E14" s="7" t="str">
        <f>IFERROR(VLOOKUP($C14&amp;$E$4,Feuil3!B:F,4,FALSE),"")</f>
        <v/>
      </c>
      <c r="F14" s="7" t="str">
        <f>IFERROR(VLOOKUP($C14&amp;$E$4,Feuil3!B:G,6,FALSE),"")</f>
        <v/>
      </c>
      <c r="G14" s="8" t="str">
        <f>IFERROR(VLOOKUP($C14&amp;$E$4,Feuil3!B:J,7,FALSE),"")</f>
        <v/>
      </c>
      <c r="H14" s="7" t="str">
        <f>IFERROR(VLOOKUP($C14&amp;$E$4,Feuil3!B:J,8,FALSE),"")</f>
        <v/>
      </c>
      <c r="I14" s="8" t="str">
        <f>IFERROR(VLOOKUP($C14&amp;$E$4,Feuil3!B:J,9,FALSE),"")</f>
        <v/>
      </c>
      <c r="L14" s="11" t="s">
        <v>10</v>
      </c>
      <c r="M14" s="18">
        <f>L4</f>
        <v>55.333333333333336</v>
      </c>
      <c r="S14" s="12"/>
      <c r="T14" s="12"/>
    </row>
    <row r="15" spans="1:20" ht="22" customHeight="1" x14ac:dyDescent="0.2">
      <c r="C15" s="7">
        <v>8</v>
      </c>
      <c r="D15" s="7" t="str">
        <f>IFERROR(VLOOKUP($C15&amp;$E$4,Feuil3!$B:$F,3,FALSE),"")</f>
        <v/>
      </c>
      <c r="E15" s="7" t="str">
        <f>IFERROR(VLOOKUP($C15&amp;$E$4,Feuil3!B:F,4,FALSE),"")</f>
        <v/>
      </c>
      <c r="F15" s="7" t="str">
        <f>IFERROR(VLOOKUP($C15&amp;$E$4,Feuil3!B:G,6,FALSE),"")</f>
        <v/>
      </c>
      <c r="G15" s="8" t="str">
        <f>IFERROR(VLOOKUP($C15&amp;$E$4,Feuil3!B:J,7,FALSE),"")</f>
        <v/>
      </c>
      <c r="H15" s="7" t="str">
        <f>IFERROR(VLOOKUP($C15&amp;$E$4,Feuil3!B:J,8,FALSE),"")</f>
        <v/>
      </c>
      <c r="I15" s="8" t="str">
        <f>IFERROR(VLOOKUP($C15&amp;$E$4,Feuil3!B:J,9,FALSE),"")</f>
        <v/>
      </c>
      <c r="L15" s="11" t="s">
        <v>11</v>
      </c>
      <c r="M15" s="11">
        <v>3</v>
      </c>
      <c r="S15" s="12"/>
      <c r="T15" s="12"/>
    </row>
    <row r="16" spans="1:20" ht="22" customHeight="1" x14ac:dyDescent="0.2">
      <c r="C16" s="7">
        <v>9</v>
      </c>
      <c r="D16" s="7" t="str">
        <f>IFERROR(VLOOKUP($C16&amp;$E$4,Feuil3!$B:$F,3,FALSE),"")</f>
        <v/>
      </c>
      <c r="E16" s="7" t="str">
        <f>IFERROR(VLOOKUP($C16&amp;$E$4,Feuil3!B:F,4,FALSE),"")</f>
        <v/>
      </c>
      <c r="F16" s="7" t="str">
        <f>IFERROR(VLOOKUP($C16&amp;$E$4,Feuil3!B:G,6,FALSE),"")</f>
        <v/>
      </c>
      <c r="G16" s="8" t="str">
        <f>IFERROR(VLOOKUP($C16&amp;$E$4,Feuil3!B:J,7,FALSE),"")</f>
        <v/>
      </c>
      <c r="H16" s="7" t="str">
        <f>IFERROR(VLOOKUP($C16&amp;$E$4,Feuil3!B:J,8,FALSE),"")</f>
        <v/>
      </c>
      <c r="I16" s="8" t="str">
        <f>IFERROR(VLOOKUP($C16&amp;$E$4,Feuil3!B:J,9,FALSE),"")</f>
        <v/>
      </c>
      <c r="L16" s="11" t="s">
        <v>12</v>
      </c>
      <c r="M16" s="12">
        <f>SUM(M9:M12)-(M14+M15)</f>
        <v>41.666666666666664</v>
      </c>
      <c r="S16" s="12"/>
      <c r="T16" s="12"/>
    </row>
    <row r="17" spans="3:20" ht="22" customHeight="1" x14ac:dyDescent="0.2">
      <c r="C17" s="7">
        <v>10</v>
      </c>
      <c r="D17" s="7" t="str">
        <f>IFERROR(VLOOKUP($C17&amp;$E$4,Feuil3!$B:$F,3,FALSE),"")</f>
        <v/>
      </c>
      <c r="E17" s="7" t="str">
        <f>IFERROR(VLOOKUP($C17&amp;$E$4,Feuil3!B:F,4,FALSE),"")</f>
        <v/>
      </c>
      <c r="F17" s="7" t="str">
        <f>IFERROR(VLOOKUP($C17&amp;$E$4,Feuil3!B:G,6,FALSE),"")</f>
        <v/>
      </c>
      <c r="G17" s="8" t="str">
        <f>IFERROR(VLOOKUP($C17&amp;$E$4,Feuil3!B:J,7,FALSE),"")</f>
        <v/>
      </c>
      <c r="H17" s="7" t="str">
        <f>IFERROR(VLOOKUP($C17&amp;$E$4,Feuil3!B:J,8,FALSE),"")</f>
        <v/>
      </c>
      <c r="I17" s="8" t="str">
        <f>IFERROR(VLOOKUP($C17&amp;$E$4,Feuil3!B:J,9,FALSE),"")</f>
        <v/>
      </c>
      <c r="S17" s="12"/>
      <c r="T17" s="12"/>
    </row>
    <row r="18" spans="3:20" ht="22" customHeight="1" x14ac:dyDescent="0.2">
      <c r="C18" s="7">
        <v>11</v>
      </c>
      <c r="D18" s="7" t="str">
        <f>IFERROR(VLOOKUP($C18&amp;$E$4,Feuil3!$B:$F,3,FALSE),"")</f>
        <v/>
      </c>
      <c r="E18" s="7" t="str">
        <f>IFERROR(VLOOKUP($C18&amp;$E$4,Feuil3!B:F,4,FALSE),"")</f>
        <v/>
      </c>
      <c r="F18" s="7" t="str">
        <f>IFERROR(VLOOKUP($C18&amp;$E$4,Feuil3!B:G,6,FALSE),"")</f>
        <v/>
      </c>
      <c r="G18" s="8" t="str">
        <f>IFERROR(VLOOKUP($C18&amp;$E$4,Feuil3!B:J,7,FALSE),"")</f>
        <v/>
      </c>
      <c r="H18" s="7" t="str">
        <f>IFERROR(VLOOKUP($C18&amp;$E$4,Feuil3!B:J,8,FALSE),"")</f>
        <v/>
      </c>
      <c r="I18" s="8" t="str">
        <f>IFERROR(VLOOKUP($C18&amp;$E$4,Feuil3!B:J,9,FALSE),"")</f>
        <v/>
      </c>
      <c r="L18" s="11" t="s">
        <v>14</v>
      </c>
      <c r="S18" s="12"/>
      <c r="T18" s="12"/>
    </row>
    <row r="19" spans="3:20" ht="22" customHeight="1" x14ac:dyDescent="0.2">
      <c r="C19" s="7">
        <v>12</v>
      </c>
      <c r="D19" s="7" t="str">
        <f>IFERROR(VLOOKUP($C19&amp;$E$4,Feuil3!$B:$F,3,FALSE),"")</f>
        <v/>
      </c>
      <c r="E19" s="7" t="str">
        <f>IFERROR(VLOOKUP($C19&amp;$E$4,Feuil3!B:F,4,FALSE),"")</f>
        <v/>
      </c>
      <c r="F19" s="7" t="str">
        <f>IFERROR(VLOOKUP($C19&amp;$E$4,Feuil3!B:G,6,FALSE),"")</f>
        <v/>
      </c>
      <c r="G19" s="8" t="str">
        <f>IFERROR(VLOOKUP($C19&amp;$E$4,Feuil3!B:J,7,FALSE),"")</f>
        <v/>
      </c>
      <c r="H19" s="7" t="str">
        <f>IFERROR(VLOOKUP($C19&amp;$E$4,Feuil3!B:J,8,FALSE),"")</f>
        <v/>
      </c>
      <c r="I19" s="8" t="str">
        <f>IFERROR(VLOOKUP($C19&amp;$E$4,Feuil3!B:J,9,FALSE),"")</f>
        <v/>
      </c>
      <c r="L19" s="11" t="s">
        <v>15</v>
      </c>
      <c r="M19" s="19"/>
      <c r="S19" s="12"/>
      <c r="T19" s="12"/>
    </row>
    <row r="20" spans="3:20" ht="22" customHeight="1" x14ac:dyDescent="0.2">
      <c r="C20" s="7">
        <v>13</v>
      </c>
      <c r="D20" s="7" t="str">
        <f>IFERROR(VLOOKUP($C20&amp;$E$4,Feuil3!$B:$F,3,FALSE),"")</f>
        <v/>
      </c>
      <c r="E20" s="7" t="str">
        <f>IFERROR(VLOOKUP($C20&amp;$E$4,Feuil3!B:F,4,FALSE),"")</f>
        <v/>
      </c>
      <c r="F20" s="7" t="str">
        <f>IFERROR(VLOOKUP($C20&amp;$E$4,Feuil3!B:G,6,FALSE),"")</f>
        <v/>
      </c>
      <c r="G20" s="8" t="str">
        <f>IFERROR(VLOOKUP($C20&amp;$E$4,Feuil3!B:J,7,FALSE),"")</f>
        <v/>
      </c>
      <c r="H20" s="7" t="str">
        <f>IFERROR(VLOOKUP($C20&amp;$E$4,Feuil3!B:J,8,FALSE),"")</f>
        <v/>
      </c>
      <c r="I20" s="8" t="str">
        <f>IFERROR(VLOOKUP($C20&amp;$E$4,Feuil3!B:J,9,FALSE),"")</f>
        <v/>
      </c>
      <c r="L20" s="11" t="s">
        <v>14</v>
      </c>
      <c r="S20" s="12"/>
      <c r="T20" s="12"/>
    </row>
    <row r="21" spans="3:20" ht="22" customHeight="1" x14ac:dyDescent="0.2">
      <c r="C21" s="7">
        <v>14</v>
      </c>
      <c r="D21" s="7" t="str">
        <f>IFERROR(VLOOKUP($C21&amp;$E$4,Feuil3!$B:$F,3,FALSE),"")</f>
        <v/>
      </c>
      <c r="E21" s="7" t="str">
        <f>IFERROR(VLOOKUP($C21&amp;$E$4,Feuil3!B:F,4,FALSE),"")</f>
        <v/>
      </c>
      <c r="F21" s="7" t="str">
        <f>IFERROR(VLOOKUP($C21&amp;$E$4,Feuil3!B:G,6,FALSE),"")</f>
        <v/>
      </c>
      <c r="G21" s="8" t="str">
        <f>IFERROR(VLOOKUP($C21&amp;$E$4,Feuil3!B:J,7,FALSE),"")</f>
        <v/>
      </c>
      <c r="H21" s="7" t="str">
        <f>IFERROR(VLOOKUP($C21&amp;$E$4,Feuil3!B:J,8,FALSE),"")</f>
        <v/>
      </c>
      <c r="I21" s="8" t="str">
        <f>IFERROR(VLOOKUP($C21&amp;$E$4,Feuil3!B:J,9,FALSE),"")</f>
        <v/>
      </c>
      <c r="O21" s="12" t="s">
        <v>13</v>
      </c>
      <c r="S21" s="12"/>
      <c r="T21" s="12"/>
    </row>
    <row r="22" spans="3:20" ht="22" customHeight="1" x14ac:dyDescent="0.2">
      <c r="C22" s="7">
        <v>15</v>
      </c>
      <c r="D22" s="7" t="str">
        <f>IFERROR(VLOOKUP($C22&amp;$E$4,Feuil3!$B:$F,3,FALSE),"")</f>
        <v/>
      </c>
      <c r="E22" s="7" t="str">
        <f>IFERROR(VLOOKUP($C22&amp;$E$4,Feuil3!B:F,4,FALSE),"")</f>
        <v/>
      </c>
      <c r="F22" s="7" t="str">
        <f>IFERROR(VLOOKUP($C22&amp;$E$4,Feuil3!B:G,6,FALSE),"")</f>
        <v/>
      </c>
      <c r="G22" s="8" t="str">
        <f>IFERROR(VLOOKUP($C22&amp;$E$4,Feuil3!B:J,7,FALSE),"")</f>
        <v/>
      </c>
      <c r="H22" s="7" t="str">
        <f>IFERROR(VLOOKUP($C22&amp;$E$4,Feuil3!B:J,8,FALSE),"")</f>
        <v/>
      </c>
      <c r="I22" s="8" t="str">
        <f>IFERROR(VLOOKUP($C22&amp;$E$4,Feuil3!B:J,9,FALSE),"")</f>
        <v/>
      </c>
      <c r="S22" s="12"/>
      <c r="T22" s="12"/>
    </row>
    <row r="23" spans="3:20" ht="22" customHeight="1" x14ac:dyDescent="0.2">
      <c r="C23" s="7">
        <v>16</v>
      </c>
      <c r="D23" s="7" t="str">
        <f>IFERROR(VLOOKUP($C23&amp;$E$4,Feuil3!$B:$F,3,FALSE),"")</f>
        <v/>
      </c>
      <c r="E23" s="7" t="str">
        <f>IFERROR(VLOOKUP($C23&amp;$E$4,Feuil3!B:F,4,FALSE),"")</f>
        <v/>
      </c>
      <c r="F23" s="7" t="str">
        <f>IFERROR(VLOOKUP($C23&amp;$E$4,Feuil3!B:G,6,FALSE),"")</f>
        <v/>
      </c>
      <c r="G23" s="8" t="str">
        <f>IFERROR(VLOOKUP($C23&amp;$E$4,Feuil3!B:J,7,FALSE),"")</f>
        <v/>
      </c>
      <c r="H23" s="7" t="str">
        <f>IFERROR(VLOOKUP($C23&amp;$E$4,Feuil3!B:J,8,FALSE),"")</f>
        <v/>
      </c>
      <c r="I23" s="8" t="str">
        <f>IFERROR(VLOOKUP($C23&amp;$E$4,Feuil3!B:J,9,FALSE),"")</f>
        <v/>
      </c>
      <c r="S23" s="12"/>
      <c r="T23" s="12"/>
    </row>
    <row r="24" spans="3:20" ht="22" customHeight="1" x14ac:dyDescent="0.2">
      <c r="C24" s="7">
        <v>17</v>
      </c>
      <c r="D24" s="7" t="str">
        <f>IFERROR(VLOOKUP($C24&amp;$E$4,Feuil3!$B:$F,3,FALSE),"")</f>
        <v/>
      </c>
      <c r="E24" s="7" t="str">
        <f>IFERROR(VLOOKUP($C24&amp;$E$4,Feuil3!B:F,4,FALSE),"")</f>
        <v/>
      </c>
      <c r="F24" s="7" t="str">
        <f>IFERROR(VLOOKUP($C24&amp;$E$4,Feuil3!B:G,6,FALSE),"")</f>
        <v/>
      </c>
      <c r="G24" s="8" t="str">
        <f>IFERROR(VLOOKUP($C24&amp;$E$4,Feuil3!B:J,7,FALSE),"")</f>
        <v/>
      </c>
      <c r="H24" s="7" t="str">
        <f>IFERROR(VLOOKUP($C24&amp;$E$4,Feuil3!B:J,8,FALSE),"")</f>
        <v/>
      </c>
      <c r="I24" s="8" t="str">
        <f>IFERROR(VLOOKUP($C24&amp;$E$4,Feuil3!B:J,9,FALSE),"")</f>
        <v/>
      </c>
      <c r="S24" s="12"/>
      <c r="T24" s="12"/>
    </row>
    <row r="25" spans="3:20" ht="22" customHeight="1" x14ac:dyDescent="0.2">
      <c r="C25" s="7">
        <v>18</v>
      </c>
      <c r="D25" s="7" t="str">
        <f>IFERROR(VLOOKUP($C25&amp;$E$4,Feuil3!$B:$F,3,FALSE),"")</f>
        <v/>
      </c>
      <c r="E25" s="7" t="str">
        <f>IFERROR(VLOOKUP($C25&amp;$E$4,Feuil3!B:F,4,FALSE),"")</f>
        <v/>
      </c>
      <c r="F25" s="7" t="str">
        <f>IFERROR(VLOOKUP($C25&amp;$E$4,Feuil3!B:G,6,FALSE),"")</f>
        <v/>
      </c>
      <c r="G25" s="8" t="str">
        <f>IFERROR(VLOOKUP($C25&amp;$E$4,Feuil3!B:J,7,FALSE),"")</f>
        <v/>
      </c>
      <c r="H25" s="7" t="str">
        <f>IFERROR(VLOOKUP($C25&amp;$E$4,Feuil3!B:J,8,FALSE),"")</f>
        <v/>
      </c>
      <c r="I25" s="8" t="str">
        <f>IFERROR(VLOOKUP($C25&amp;$E$4,Feuil3!B:J,9,FALSE),"")</f>
        <v/>
      </c>
      <c r="S25" s="12"/>
      <c r="T25" s="12"/>
    </row>
    <row r="26" spans="3:20" ht="22" customHeight="1" x14ac:dyDescent="0.2">
      <c r="C26" s="7">
        <v>19</v>
      </c>
      <c r="D26" s="7" t="str">
        <f>IFERROR(VLOOKUP($C26&amp;$E$4,Feuil3!$B:$F,3,FALSE),"")</f>
        <v/>
      </c>
      <c r="E26" s="7" t="str">
        <f>IFERROR(VLOOKUP($C26&amp;$E$4,Feuil3!B:F,4,FALSE),"")</f>
        <v/>
      </c>
      <c r="F26" s="7" t="str">
        <f>IFERROR(VLOOKUP($C26&amp;$E$4,Feuil3!B:G,6,FALSE),"")</f>
        <v/>
      </c>
      <c r="G26" s="8" t="str">
        <f>IFERROR(VLOOKUP($C26&amp;$E$4,Feuil3!B:J,7,FALSE),"")</f>
        <v/>
      </c>
      <c r="H26" s="7" t="str">
        <f>IFERROR(VLOOKUP($C26&amp;$E$4,Feuil3!B:J,8,FALSE),"")</f>
        <v/>
      </c>
      <c r="I26" s="8" t="str">
        <f>IFERROR(VLOOKUP($C26&amp;$E$4,Feuil3!B:J,9,FALSE),"")</f>
        <v/>
      </c>
      <c r="S26" s="12"/>
      <c r="T26" s="12"/>
    </row>
    <row r="27" spans="3:20" ht="22" customHeight="1" x14ac:dyDescent="0.2">
      <c r="C27" s="7">
        <v>20</v>
      </c>
      <c r="D27" s="7" t="str">
        <f>IFERROR(VLOOKUP($C27&amp;$E$4,Feuil3!$B:$F,3,FALSE),"")</f>
        <v/>
      </c>
      <c r="E27" s="7" t="str">
        <f>IFERROR(VLOOKUP($C27&amp;$E$4,Feuil3!B:F,4,FALSE),"")</f>
        <v/>
      </c>
      <c r="F27" s="7" t="str">
        <f>IFERROR(VLOOKUP($C27&amp;$E$4,Feuil3!B:G,6,FALSE),"")</f>
        <v/>
      </c>
      <c r="G27" s="8" t="str">
        <f>IFERROR(VLOOKUP($C27&amp;$E$4,Feuil3!B:J,7,FALSE),"")</f>
        <v/>
      </c>
      <c r="H27" s="7" t="str">
        <f>IFERROR(VLOOKUP($C27&amp;$E$4,Feuil3!B:J,8,FALSE),"")</f>
        <v/>
      </c>
      <c r="I27" s="8" t="str">
        <f>IFERROR(VLOOKUP($C27&amp;$E$4,Feuil3!B:J,9,FALSE),"")</f>
        <v/>
      </c>
      <c r="S27" s="12"/>
      <c r="T27" s="12"/>
    </row>
    <row r="28" spans="3:20" ht="22" customHeight="1" x14ac:dyDescent="0.2">
      <c r="C28" s="7">
        <v>21</v>
      </c>
      <c r="D28" s="7" t="str">
        <f>IFERROR(VLOOKUP($C28&amp;$E$4,Feuil3!$B:$F,3,FALSE),"")</f>
        <v/>
      </c>
      <c r="E28" s="7" t="str">
        <f>IFERROR(VLOOKUP($C28&amp;$E$4,Feuil3!B:F,4,FALSE),"")</f>
        <v/>
      </c>
      <c r="F28" s="7" t="str">
        <f>IFERROR(VLOOKUP($C28&amp;$E$4,Feuil3!B:G,6,FALSE),"")</f>
        <v/>
      </c>
      <c r="G28" s="8" t="str">
        <f>IFERROR(VLOOKUP($C28&amp;$E$4,Feuil3!B:J,7,FALSE),"")</f>
        <v/>
      </c>
      <c r="H28" s="7" t="str">
        <f>IFERROR(VLOOKUP($C28&amp;$E$4,Feuil3!B:J,8,FALSE),"")</f>
        <v/>
      </c>
      <c r="I28" s="8" t="str">
        <f>IFERROR(VLOOKUP($C28&amp;$E$4,Feuil3!B:J,9,FALSE),"")</f>
        <v/>
      </c>
      <c r="S28" s="12"/>
      <c r="T28" s="12"/>
    </row>
    <row r="29" spans="3:20" ht="22" customHeight="1" x14ac:dyDescent="0.2">
      <c r="C29" s="7">
        <v>22</v>
      </c>
      <c r="D29" s="7" t="str">
        <f>IFERROR(VLOOKUP($C29&amp;$E$4,Feuil3!$B:$F,3,FALSE),"")</f>
        <v/>
      </c>
      <c r="E29" s="7" t="str">
        <f>IFERROR(VLOOKUP($C29&amp;$E$4,Feuil3!B:F,4,FALSE),"")</f>
        <v/>
      </c>
      <c r="F29" s="7" t="str">
        <f>IFERROR(VLOOKUP($C29&amp;$E$4,Feuil3!B:G,6,FALSE),"")</f>
        <v/>
      </c>
      <c r="G29" s="8" t="str">
        <f>IFERROR(VLOOKUP($C29&amp;$E$4,Feuil3!B:J,7,FALSE),"")</f>
        <v/>
      </c>
      <c r="H29" s="7" t="str">
        <f>IFERROR(VLOOKUP($C29&amp;$E$4,Feuil3!B:J,8,FALSE),"")</f>
        <v/>
      </c>
      <c r="I29" s="8" t="str">
        <f>IFERROR(VLOOKUP($C29&amp;$E$4,Feuil3!B:J,9,FALSE),"")</f>
        <v/>
      </c>
      <c r="S29" s="12"/>
      <c r="T29" s="12"/>
    </row>
    <row r="30" spans="3:20" ht="22" customHeight="1" x14ac:dyDescent="0.2">
      <c r="C30" s="7">
        <v>23</v>
      </c>
      <c r="D30" s="7" t="str">
        <f>IFERROR(VLOOKUP($C30&amp;$E$4,Feuil3!$B:$F,3,FALSE),"")</f>
        <v/>
      </c>
      <c r="E30" s="7" t="str">
        <f>IFERROR(VLOOKUP($C30&amp;$E$4,Feuil3!B:F,4,FALSE),"")</f>
        <v/>
      </c>
      <c r="F30" s="7" t="str">
        <f>IFERROR(VLOOKUP($C30&amp;$E$4,Feuil3!B:G,6,FALSE),"")</f>
        <v/>
      </c>
      <c r="G30" s="8" t="str">
        <f>IFERROR(VLOOKUP($C30&amp;$E$4,Feuil3!B:J,7,FALSE),"")</f>
        <v/>
      </c>
      <c r="H30" s="7" t="str">
        <f>IFERROR(VLOOKUP($C30&amp;$E$4,Feuil3!B:J,8,FALSE),"")</f>
        <v/>
      </c>
      <c r="I30" s="8" t="str">
        <f>IFERROR(VLOOKUP($C30&amp;$E$4,Feuil3!B:J,9,FALSE),"")</f>
        <v/>
      </c>
      <c r="S30" s="12"/>
      <c r="T30" s="12"/>
    </row>
    <row r="31" spans="3:20" ht="22" customHeight="1" x14ac:dyDescent="0.2">
      <c r="C31" s="7">
        <v>24</v>
      </c>
      <c r="D31" s="7" t="str">
        <f>IFERROR(VLOOKUP($C31&amp;$E$4,Feuil3!$B:$F,3,FALSE),"")</f>
        <v/>
      </c>
      <c r="E31" s="7" t="str">
        <f>IFERROR(VLOOKUP($C31&amp;$E$4,Feuil3!B:F,4,FALSE),"")</f>
        <v/>
      </c>
      <c r="F31" s="7" t="str">
        <f>IFERROR(VLOOKUP($C31&amp;$E$4,Feuil3!B:G,6,FALSE),"")</f>
        <v/>
      </c>
      <c r="G31" s="8" t="str">
        <f>IFERROR(VLOOKUP($C31&amp;$E$4,Feuil3!B:J,7,FALSE),"")</f>
        <v/>
      </c>
      <c r="H31" s="7" t="str">
        <f>IFERROR(VLOOKUP($C31&amp;$E$4,Feuil3!B:J,8,FALSE),"")</f>
        <v/>
      </c>
      <c r="I31" s="8" t="str">
        <f>IFERROR(VLOOKUP($C31&amp;$E$4,Feuil3!B:J,9,FALSE),"")</f>
        <v/>
      </c>
      <c r="S31" s="12"/>
      <c r="T31" s="12"/>
    </row>
    <row r="32" spans="3:20" ht="22" customHeight="1" x14ac:dyDescent="0.2">
      <c r="C32" s="7">
        <v>25</v>
      </c>
      <c r="D32" s="7" t="str">
        <f>IFERROR(VLOOKUP($C32&amp;$E$4,Feuil3!$B:$F,3,FALSE),"")</f>
        <v/>
      </c>
      <c r="E32" s="7" t="str">
        <f>IFERROR(VLOOKUP($C32&amp;$E$4,Feuil3!B:F,4,FALSE),"")</f>
        <v/>
      </c>
      <c r="F32" s="7" t="str">
        <f>IFERROR(VLOOKUP($C32&amp;$E$4,Feuil3!B:G,6,FALSE),"")</f>
        <v/>
      </c>
      <c r="G32" s="8" t="str">
        <f>IFERROR(VLOOKUP($C32&amp;$E$4,Feuil3!B:J,7,FALSE),"")</f>
        <v/>
      </c>
      <c r="H32" s="7" t="str">
        <f>IFERROR(VLOOKUP($C32&amp;$E$4,Feuil3!B:J,8,FALSE),"")</f>
        <v/>
      </c>
      <c r="I32" s="8" t="str">
        <f>IFERROR(VLOOKUP($C32&amp;$E$4,Feuil3!B:J,9,FALSE),"")</f>
        <v/>
      </c>
    </row>
    <row r="33" spans="3:9" ht="22" customHeight="1" x14ac:dyDescent="0.2">
      <c r="C33" s="7">
        <v>26</v>
      </c>
      <c r="D33" s="7" t="str">
        <f>IFERROR(VLOOKUP($C33&amp;$E$4,Feuil3!$B:$F,3,FALSE),"")</f>
        <v/>
      </c>
      <c r="E33" s="7" t="str">
        <f>IFERROR(VLOOKUP($C33&amp;$E$4,Feuil3!B:F,4,FALSE),"")</f>
        <v/>
      </c>
      <c r="F33" s="7" t="str">
        <f>IFERROR(VLOOKUP($C33&amp;$E$4,Feuil3!B:G,6,FALSE),"")</f>
        <v/>
      </c>
      <c r="G33" s="8" t="str">
        <f>IFERROR(VLOOKUP($C33&amp;$E$4,Feuil3!B:J,7,FALSE),"")</f>
        <v/>
      </c>
      <c r="H33" s="7" t="str">
        <f>IFERROR(VLOOKUP($C33&amp;$E$4,Feuil3!B:J,8,FALSE),"")</f>
        <v/>
      </c>
      <c r="I33" s="8" t="str">
        <f>IFERROR(VLOOKUP($C33&amp;$E$4,Feuil3!B:J,9,FALSE),"")</f>
        <v/>
      </c>
    </row>
    <row r="34" spans="3:9" x14ac:dyDescent="0.2">
      <c r="C34" s="40" t="s">
        <v>33</v>
      </c>
      <c r="D34" s="41"/>
      <c r="E34" s="41"/>
      <c r="F34" s="41"/>
      <c r="G34" s="41"/>
      <c r="H34" s="41"/>
      <c r="I34" s="41"/>
    </row>
    <row r="35" spans="3:9" x14ac:dyDescent="0.2">
      <c r="C35" s="42"/>
      <c r="D35" s="42"/>
      <c r="E35" s="42"/>
      <c r="F35" s="42"/>
      <c r="G35" s="42"/>
      <c r="H35" s="42"/>
      <c r="I35" s="42"/>
    </row>
    <row r="36" spans="3:9" x14ac:dyDescent="0.2">
      <c r="C36" s="42"/>
      <c r="D36" s="42"/>
      <c r="E36" s="42"/>
      <c r="F36" s="42"/>
      <c r="G36" s="42"/>
      <c r="H36" s="42"/>
      <c r="I36" s="42"/>
    </row>
    <row r="37" spans="3:9" x14ac:dyDescent="0.2">
      <c r="C37" s="42"/>
      <c r="D37" s="42"/>
      <c r="E37" s="42"/>
      <c r="F37" s="42"/>
      <c r="G37" s="42"/>
      <c r="H37" s="42"/>
      <c r="I37" s="42"/>
    </row>
    <row r="38" spans="3:9" x14ac:dyDescent="0.2">
      <c r="C38" s="42"/>
      <c r="D38" s="42"/>
      <c r="E38" s="42"/>
      <c r="F38" s="42"/>
      <c r="G38" s="42"/>
      <c r="H38" s="42"/>
      <c r="I38" s="42"/>
    </row>
    <row r="39" spans="3:9" x14ac:dyDescent="0.2">
      <c r="C39" s="42"/>
      <c r="D39" s="42"/>
      <c r="E39" s="42"/>
      <c r="F39" s="42"/>
      <c r="G39" s="42"/>
      <c r="H39" s="42"/>
      <c r="I39" s="42"/>
    </row>
    <row r="40" spans="3:9" x14ac:dyDescent="0.2">
      <c r="C40" s="42"/>
      <c r="D40" s="42"/>
      <c r="E40" s="42"/>
      <c r="F40" s="42"/>
      <c r="G40" s="42"/>
      <c r="H40" s="42"/>
      <c r="I40" s="42"/>
    </row>
    <row r="41" spans="3:9" x14ac:dyDescent="0.2">
      <c r="C41" s="42"/>
      <c r="D41" s="42"/>
      <c r="E41" s="42"/>
      <c r="F41" s="42"/>
      <c r="G41" s="42"/>
      <c r="H41" s="42"/>
      <c r="I41" s="42"/>
    </row>
    <row r="42" spans="3:9" x14ac:dyDescent="0.2">
      <c r="C42" s="42"/>
      <c r="D42" s="42"/>
      <c r="E42" s="42"/>
      <c r="F42" s="42"/>
      <c r="G42" s="42"/>
      <c r="H42" s="42"/>
      <c r="I42" s="42"/>
    </row>
    <row r="43" spans="3:9" x14ac:dyDescent="0.2">
      <c r="C43" s="42"/>
      <c r="D43" s="42"/>
      <c r="E43" s="42"/>
      <c r="F43" s="42"/>
      <c r="G43" s="42"/>
      <c r="H43" s="42"/>
      <c r="I43" s="42"/>
    </row>
    <row r="44" spans="3:9" x14ac:dyDescent="0.2">
      <c r="C44" s="42"/>
      <c r="D44" s="42"/>
      <c r="E44" s="42"/>
      <c r="F44" s="42"/>
      <c r="G44" s="42"/>
      <c r="H44" s="42"/>
      <c r="I44" s="42"/>
    </row>
    <row r="45" spans="3:9" x14ac:dyDescent="0.2">
      <c r="C45" s="42"/>
      <c r="D45" s="42"/>
      <c r="E45" s="42"/>
      <c r="F45" s="42"/>
      <c r="G45" s="42"/>
      <c r="H45" s="42"/>
      <c r="I45" s="42"/>
    </row>
    <row r="46" spans="3:9" x14ac:dyDescent="0.2">
      <c r="C46" s="42"/>
      <c r="D46" s="42"/>
      <c r="E46" s="42"/>
      <c r="F46" s="42"/>
      <c r="G46" s="42"/>
      <c r="H46" s="42"/>
      <c r="I46" s="42"/>
    </row>
    <row r="47" spans="3:9" x14ac:dyDescent="0.2">
      <c r="C47" s="42"/>
      <c r="D47" s="42"/>
      <c r="E47" s="42"/>
      <c r="F47" s="42"/>
      <c r="G47" s="42"/>
      <c r="H47" s="42"/>
      <c r="I47" s="42"/>
    </row>
    <row r="48" spans="3:9" x14ac:dyDescent="0.2">
      <c r="C48" s="42"/>
      <c r="D48" s="42"/>
      <c r="E48" s="42"/>
      <c r="F48" s="42"/>
      <c r="G48" s="42"/>
      <c r="H48" s="42"/>
      <c r="I48" s="42"/>
    </row>
    <row r="49" spans="3:9" x14ac:dyDescent="0.2">
      <c r="C49" s="42"/>
      <c r="D49" s="42"/>
      <c r="E49" s="42"/>
      <c r="F49" s="42"/>
      <c r="G49" s="42"/>
      <c r="H49" s="42"/>
      <c r="I49" s="42"/>
    </row>
  </sheetData>
  <mergeCells count="5">
    <mergeCell ref="F7:G7"/>
    <mergeCell ref="H7:I7"/>
    <mergeCell ref="E4:G4"/>
    <mergeCell ref="C1:I1"/>
    <mergeCell ref="C34:I49"/>
  </mergeCells>
  <phoneticPr fontId="3" type="noConversion"/>
  <conditionalFormatting sqref="C8">
    <cfRule type="expression" dxfId="15" priority="23">
      <formula>D8=""</formula>
    </cfRule>
  </conditionalFormatting>
  <conditionalFormatting sqref="C12:C13">
    <cfRule type="expression" dxfId="14" priority="21">
      <formula>D12=""</formula>
    </cfRule>
  </conditionalFormatting>
  <conditionalFormatting sqref="K8:M8">
    <cfRule type="colorScale" priority="19">
      <colorScale>
        <cfvo type="percent" val="30"/>
        <cfvo type="percent" val="80"/>
        <cfvo type="percent" val="100"/>
        <color rgb="FFFF0000"/>
        <color theme="0"/>
        <color rgb="FF73FB79"/>
      </colorScale>
    </cfRule>
  </conditionalFormatting>
  <conditionalFormatting sqref="C12:I13">
    <cfRule type="expression" dxfId="13" priority="13">
      <formula>OR($D12=0,$D12="")</formula>
    </cfRule>
  </conditionalFormatting>
  <conditionalFormatting sqref="C14">
    <cfRule type="expression" dxfId="12" priority="12">
      <formula>D14=""</formula>
    </cfRule>
  </conditionalFormatting>
  <conditionalFormatting sqref="C14:I14">
    <cfRule type="expression" dxfId="11" priority="11">
      <formula>OR($D14=0,$D14="")</formula>
    </cfRule>
  </conditionalFormatting>
  <conditionalFormatting sqref="C15:C33">
    <cfRule type="expression" dxfId="10" priority="8">
      <formula>D15=""</formula>
    </cfRule>
  </conditionalFormatting>
  <conditionalFormatting sqref="C15:I33">
    <cfRule type="expression" dxfId="9" priority="7">
      <formula>OR($D15=0,$D15="")</formula>
    </cfRule>
  </conditionalFormatting>
  <conditionalFormatting sqref="C11">
    <cfRule type="expression" dxfId="8" priority="6">
      <formula>D11=""</formula>
    </cfRule>
  </conditionalFormatting>
  <conditionalFormatting sqref="C11:I11">
    <cfRule type="expression" dxfId="7" priority="5">
      <formula>OR($D11=0,$D11="")</formula>
    </cfRule>
  </conditionalFormatting>
  <conditionalFormatting sqref="C9:C10">
    <cfRule type="expression" dxfId="6" priority="4">
      <formula>D9=""</formula>
    </cfRule>
  </conditionalFormatting>
  <conditionalFormatting sqref="C9:I10">
    <cfRule type="expression" dxfId="5" priority="3">
      <formula>OR($D9=0,$D9="")</formula>
    </cfRule>
  </conditionalFormatting>
  <dataValidations count="1">
    <dataValidation type="list" allowBlank="1" showInputMessage="1" showErrorMessage="1" sqref="E4">
      <formula1>SERVICES</formula1>
    </dataValidation>
  </dataValidation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#REF!</xm:f>
          </x14:formula1>
          <xm:sqref>C4</xm:sqref>
        </x14:dataValidation>
        <x14:dataValidation type="list" allowBlank="1" showInputMessage="1" showErrorMessage="1">
          <x14:formula1>
            <xm:f>Feuil1!$A$8:$A$10</xm:f>
          </x14:formula1>
          <xm:sqref>A1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8" enableFormatConditionsCalculation="0">
    <tabColor rgb="FFFFFF00"/>
  </sheetPr>
  <dimension ref="B1:T33"/>
  <sheetViews>
    <sheetView zoomScale="75" workbookViewId="0">
      <selection activeCell="E4" sqref="E4:G4"/>
    </sheetView>
  </sheetViews>
  <sheetFormatPr baseColWidth="10" defaultRowHeight="16" x14ac:dyDescent="0.2"/>
  <cols>
    <col min="1" max="2" width="10.83203125" style="3"/>
    <col min="3" max="3" width="16.6640625" style="3" bestFit="1" customWidth="1"/>
    <col min="4" max="4" width="10.83203125" style="3"/>
    <col min="5" max="5" width="22.83203125" style="3" customWidth="1"/>
    <col min="6" max="6" width="10.83203125" style="3"/>
    <col min="7" max="7" width="10.83203125" style="4"/>
    <col min="8" max="8" width="10.83203125" style="3"/>
    <col min="9" max="9" width="10.83203125" style="4"/>
    <col min="10" max="10" width="10.83203125" style="3"/>
    <col min="11" max="18" width="10.83203125" style="12"/>
    <col min="19" max="16384" width="10.83203125" style="3"/>
  </cols>
  <sheetData>
    <row r="1" spans="2:20" ht="31" customHeight="1" x14ac:dyDescent="0.2">
      <c r="C1" s="34"/>
      <c r="D1" s="35"/>
      <c r="E1" s="35"/>
      <c r="F1" s="35"/>
      <c r="G1" s="35"/>
      <c r="H1" s="35"/>
      <c r="I1" s="35"/>
    </row>
    <row r="3" spans="2:20" x14ac:dyDescent="0.2">
      <c r="B3" s="2"/>
      <c r="K3" s="13">
        <f>AVERAGE(G$8:G$33)</f>
        <v>0.33</v>
      </c>
    </row>
    <row r="4" spans="2:20" s="5" customFormat="1" ht="36" customHeight="1" x14ac:dyDescent="0.2">
      <c r="C4" s="20">
        <v>42522</v>
      </c>
      <c r="E4" s="36" t="s">
        <v>4</v>
      </c>
      <c r="F4" s="37"/>
      <c r="G4" s="38"/>
      <c r="I4" s="6"/>
      <c r="J4" s="11"/>
      <c r="K4" s="13">
        <f>AVERAGE(G$8:G$33)</f>
        <v>0.33</v>
      </c>
      <c r="L4" s="14">
        <f>K4*100</f>
        <v>33</v>
      </c>
      <c r="M4" s="15">
        <f>AVERAGE(I8:I33)</f>
        <v>0.66</v>
      </c>
      <c r="N4" s="14">
        <f>M4*100</f>
        <v>66</v>
      </c>
      <c r="O4" s="16">
        <f>AVERAGE(G8:G33)</f>
        <v>0.33</v>
      </c>
      <c r="P4" s="14">
        <f>O4*100</f>
        <v>33</v>
      </c>
      <c r="Q4" s="11"/>
      <c r="R4" s="11"/>
    </row>
    <row r="5" spans="2:20" x14ac:dyDescent="0.2">
      <c r="K5" s="13">
        <f>AVERAGE(G8:G33)</f>
        <v>0.33</v>
      </c>
    </row>
    <row r="7" spans="2:20" ht="25" customHeight="1" x14ac:dyDescent="0.2">
      <c r="C7" s="9" t="s">
        <v>7</v>
      </c>
      <c r="D7" s="9"/>
      <c r="E7" s="9"/>
      <c r="F7" s="29"/>
      <c r="G7" s="30"/>
      <c r="H7" s="29"/>
      <c r="I7" s="30"/>
    </row>
    <row r="8" spans="2:20" ht="22" customHeight="1" x14ac:dyDescent="0.2">
      <c r="C8" s="7">
        <v>1</v>
      </c>
      <c r="D8" s="7">
        <f>IFERROR(VLOOKUP($C8&amp;$E$4,Feuil3!$B:$F,3,FALSE),"")</f>
        <v>0</v>
      </c>
      <c r="E8" s="7" t="str">
        <f>IFERROR(VLOOKUP($C8&amp;$E$4,Feuil3!B:F,4,FALSE),"")</f>
        <v>VERT</v>
      </c>
      <c r="F8" s="7">
        <f>IFERROR(VLOOKUP($C8&amp;$E$4,Feuil3!B:O,11,FALSE),"")</f>
        <v>1</v>
      </c>
      <c r="G8" s="8">
        <f>IFERROR(VLOOKUP($C8&amp;$E$4,Feuil3!B:O,12,FALSE),"")</f>
        <v>0.33</v>
      </c>
      <c r="H8" s="7">
        <f>IFERROR(VLOOKUP($C8&amp;$E$4,Feuil3!B:O,13,FALSE),"")</f>
        <v>2</v>
      </c>
      <c r="I8" s="8">
        <f>IFERROR(VLOOKUP($C8&amp;$E$4,Feuil3!B:O,14,FALSE),"")</f>
        <v>0.66</v>
      </c>
      <c r="K8" s="15"/>
      <c r="L8" s="15"/>
      <c r="M8" s="15"/>
      <c r="S8" s="12"/>
      <c r="T8" s="12"/>
    </row>
    <row r="9" spans="2:20" ht="22" customHeight="1" x14ac:dyDescent="0.2">
      <c r="C9" s="7">
        <v>2</v>
      </c>
      <c r="D9" s="7">
        <f>IFERROR(VLOOKUP($C9&amp;$E$4,Feuil3!$B:$F,3,FALSE),"")</f>
        <v>0</v>
      </c>
      <c r="E9" s="7" t="str">
        <f>IFERROR(VLOOKUP($C9&amp;$E$4,Feuil3!B:F,4,FALSE),"")</f>
        <v>ROUGE</v>
      </c>
      <c r="F9" s="7">
        <f>IFERROR(VLOOKUP($C9&amp;$E$4,Feuil3!B:O,11,FALSE),"")</f>
        <v>1</v>
      </c>
      <c r="G9" s="8">
        <f>IFERROR(VLOOKUP($C9&amp;$E$4,Feuil3!B:O,12,FALSE),"")</f>
        <v>0.33</v>
      </c>
      <c r="H9" s="7">
        <f>IFERROR(VLOOKUP($C9&amp;$E$4,Feuil3!B:O,13,FALSE),"")</f>
        <v>2</v>
      </c>
      <c r="I9" s="8">
        <f>IFERROR(VLOOKUP($C9&amp;$E$4,Feuil3!B:O,14,FALSE),"")</f>
        <v>0.66</v>
      </c>
      <c r="J9" s="5"/>
      <c r="K9" s="11"/>
      <c r="L9" s="11" t="s">
        <v>8</v>
      </c>
      <c r="M9" s="14">
        <f>L4</f>
        <v>33</v>
      </c>
      <c r="O9" s="17">
        <f>N4</f>
        <v>66</v>
      </c>
      <c r="S9" s="12"/>
      <c r="T9" s="12"/>
    </row>
    <row r="10" spans="2:20" ht="22" customHeight="1" x14ac:dyDescent="0.2">
      <c r="C10" s="7">
        <v>3</v>
      </c>
      <c r="D10" s="7">
        <f>IFERROR(VLOOKUP($C10&amp;$E$4,Feuil3!$B:$F,3,FALSE),"")</f>
        <v>0</v>
      </c>
      <c r="E10" s="7" t="str">
        <f>IFERROR(VLOOKUP($C10&amp;$E$4,Feuil3!B:F,4,FALSE),"")</f>
        <v>BLEU</v>
      </c>
      <c r="F10" s="7">
        <f>IFERROR(VLOOKUP($C10&amp;$E$4,Feuil3!B:O,11,FALSE),"")</f>
        <v>1</v>
      </c>
      <c r="G10" s="8">
        <f>IFERROR(VLOOKUP($C10&amp;$E$4,Feuil3!B:O,12,FALSE),"")</f>
        <v>0.33</v>
      </c>
      <c r="H10" s="7">
        <f>IFERROR(VLOOKUP($C10&amp;$E$4,Feuil3!B:O,13,FALSE),"")</f>
        <v>2</v>
      </c>
      <c r="I10" s="8">
        <f>IFERROR(VLOOKUP($C10&amp;$E$4,Feuil3!B:O,14,FALSE),"")</f>
        <v>0.66</v>
      </c>
      <c r="K10" s="11"/>
      <c r="L10" s="11" t="s">
        <v>9</v>
      </c>
      <c r="M10" s="14">
        <f>SUM(100-M9)</f>
        <v>67</v>
      </c>
      <c r="O10" s="14">
        <f>SUM(100-O9)</f>
        <v>34</v>
      </c>
      <c r="S10" s="12"/>
      <c r="T10" s="12"/>
    </row>
    <row r="11" spans="2:20" ht="22" customHeight="1" x14ac:dyDescent="0.2">
      <c r="C11" s="7">
        <v>4</v>
      </c>
      <c r="D11" s="7">
        <f>IFERROR(VLOOKUP($C11&amp;$E$4,Feuil3!$B:$F,3,FALSE),"")</f>
        <v>0</v>
      </c>
      <c r="E11" s="7" t="str">
        <f>IFERROR(VLOOKUP($C11&amp;$E$4,Feuil3!B:F,4,FALSE),"")</f>
        <v>VERT</v>
      </c>
      <c r="F11" s="7">
        <f>IFERROR(VLOOKUP($C11&amp;$E$4,Feuil3!B:O,11,FALSE),"")</f>
        <v>1</v>
      </c>
      <c r="G11" s="8">
        <f>IFERROR(VLOOKUP($C11&amp;$E$4,Feuil3!B:O,12,FALSE),"")</f>
        <v>0.33</v>
      </c>
      <c r="H11" s="7">
        <f>IFERROR(VLOOKUP($C11&amp;$E$4,Feuil3!B:O,13,FALSE),"")</f>
        <v>2</v>
      </c>
      <c r="I11" s="8">
        <f>IFERROR(VLOOKUP($C11&amp;$E$4,Feuil3!B:O,14,FALSE),"")</f>
        <v>0.66</v>
      </c>
      <c r="K11" s="11"/>
      <c r="L11" s="11" t="s">
        <v>14</v>
      </c>
      <c r="M11" s="11"/>
      <c r="S11" s="12"/>
      <c r="T11" s="12"/>
    </row>
    <row r="12" spans="2:20" ht="22" customHeight="1" x14ac:dyDescent="0.2">
      <c r="C12" s="7">
        <v>5</v>
      </c>
      <c r="D12" s="7" t="str">
        <f>IFERROR(VLOOKUP($C12&amp;$E$4,Feuil3!$B:$F,3,FALSE),"")</f>
        <v/>
      </c>
      <c r="E12" s="7" t="str">
        <f>IFERROR(VLOOKUP($C12&amp;$E$4,Feuil3!B:F,4,FALSE),"")</f>
        <v/>
      </c>
      <c r="F12" s="7" t="str">
        <f>IFERROR(VLOOKUP($C12&amp;$E$4,Feuil3!B:O,11,FALSE),"")</f>
        <v/>
      </c>
      <c r="G12" s="8" t="str">
        <f>IFERROR(VLOOKUP($C12&amp;$E$4,Feuil3!B:O,12,FALSE),"")</f>
        <v/>
      </c>
      <c r="H12" s="7" t="str">
        <f>IFERROR(VLOOKUP($C12&amp;$E$4,Feuil3!B:O,13,FALSE),"")</f>
        <v/>
      </c>
      <c r="I12" s="8" t="str">
        <f>IFERROR(VLOOKUP($C12&amp;$E$4,Feuil3!B:O,14,FALSE),"")</f>
        <v/>
      </c>
      <c r="K12" s="11"/>
      <c r="L12" s="11" t="s">
        <v>16</v>
      </c>
      <c r="M12" s="14"/>
      <c r="S12" s="12"/>
      <c r="T12" s="12"/>
    </row>
    <row r="13" spans="2:20" ht="22" customHeight="1" x14ac:dyDescent="0.2">
      <c r="C13" s="7">
        <v>6</v>
      </c>
      <c r="D13" s="7" t="str">
        <f>IFERROR(VLOOKUP($C13&amp;$E$4,Feuil3!$B:$F,3,FALSE),"")</f>
        <v/>
      </c>
      <c r="E13" s="7" t="str">
        <f>IFERROR(VLOOKUP($C13&amp;$E$4,Feuil3!B:F,4,FALSE),"")</f>
        <v/>
      </c>
      <c r="F13" s="7" t="str">
        <f>IFERROR(VLOOKUP($C13&amp;$E$4,Feuil3!B:O,11,FALSE),"")</f>
        <v/>
      </c>
      <c r="G13" s="8" t="str">
        <f>IFERROR(VLOOKUP($C13&amp;$E$4,Feuil3!B:O,12,FALSE),"")</f>
        <v/>
      </c>
      <c r="H13" s="7" t="str">
        <f>IFERROR(VLOOKUP($C13&amp;$E$4,Feuil3!B:O,13,FALSE),"")</f>
        <v/>
      </c>
      <c r="I13" s="8" t="str">
        <f>IFERROR(VLOOKUP($C13&amp;$E$4,Feuil3!B:O,14,FALSE),"")</f>
        <v/>
      </c>
      <c r="K13" s="11"/>
      <c r="L13" s="11"/>
      <c r="M13" s="11"/>
      <c r="S13" s="12"/>
      <c r="T13" s="12"/>
    </row>
    <row r="14" spans="2:20" ht="22" customHeight="1" x14ac:dyDescent="0.2">
      <c r="C14" s="7">
        <v>7</v>
      </c>
      <c r="D14" s="7" t="str">
        <f>IFERROR(VLOOKUP($C14&amp;$E$4,Feuil3!$B:$F,3,FALSE),"")</f>
        <v/>
      </c>
      <c r="E14" s="7" t="str">
        <f>IFERROR(VLOOKUP($C14&amp;$E$4,Feuil3!B:F,4,FALSE),"")</f>
        <v/>
      </c>
      <c r="F14" s="7" t="str">
        <f>IFERROR(VLOOKUP($C14&amp;$E$4,Feuil3!B:O,11,FALSE),"")</f>
        <v/>
      </c>
      <c r="G14" s="8" t="str">
        <f>IFERROR(VLOOKUP($C14&amp;$E$4,Feuil3!B:O,12,FALSE),"")</f>
        <v/>
      </c>
      <c r="H14" s="7" t="str">
        <f>IFERROR(VLOOKUP($C14&amp;$E$4,Feuil3!B:O,13,FALSE),"")</f>
        <v/>
      </c>
      <c r="I14" s="8" t="str">
        <f>IFERROR(VLOOKUP($C14&amp;$E$4,Feuil3!B:O,14,FALSE),"")</f>
        <v/>
      </c>
      <c r="L14" s="11" t="s">
        <v>10</v>
      </c>
      <c r="M14" s="18">
        <f>L4</f>
        <v>33</v>
      </c>
      <c r="S14" s="12"/>
      <c r="T14" s="12"/>
    </row>
    <row r="15" spans="2:20" ht="22" customHeight="1" x14ac:dyDescent="0.2">
      <c r="C15" s="7">
        <v>8</v>
      </c>
      <c r="D15" s="7" t="str">
        <f>IFERROR(VLOOKUP($C15&amp;$E$4,Feuil3!$B:$F,3,FALSE),"")</f>
        <v/>
      </c>
      <c r="E15" s="7" t="str">
        <f>IFERROR(VLOOKUP($C15&amp;$E$4,Feuil3!B:F,4,FALSE),"")</f>
        <v/>
      </c>
      <c r="F15" s="7" t="str">
        <f>IFERROR(VLOOKUP($C15&amp;$E$4,Feuil3!B:O,11,FALSE),"")</f>
        <v/>
      </c>
      <c r="G15" s="8" t="str">
        <f>IFERROR(VLOOKUP($C15&amp;$E$4,Feuil3!B:O,12,FALSE),"")</f>
        <v/>
      </c>
      <c r="H15" s="7" t="str">
        <f>IFERROR(VLOOKUP($C15&amp;$E$4,Feuil3!B:O,13,FALSE),"")</f>
        <v/>
      </c>
      <c r="I15" s="8" t="str">
        <f>IFERROR(VLOOKUP($C15&amp;$E$4,Feuil3!B:O,14,FALSE),"")</f>
        <v/>
      </c>
      <c r="L15" s="11" t="s">
        <v>11</v>
      </c>
      <c r="M15" s="11">
        <v>3</v>
      </c>
      <c r="S15" s="12"/>
      <c r="T15" s="12"/>
    </row>
    <row r="16" spans="2:20" ht="22" customHeight="1" x14ac:dyDescent="0.2">
      <c r="C16" s="7">
        <v>9</v>
      </c>
      <c r="D16" s="7" t="str">
        <f>IFERROR(VLOOKUP($C16&amp;$E$4,Feuil3!$B:$F,3,FALSE),"")</f>
        <v/>
      </c>
      <c r="E16" s="7" t="str">
        <f>IFERROR(VLOOKUP($C16&amp;$E$4,Feuil3!B:F,4,FALSE),"")</f>
        <v/>
      </c>
      <c r="F16" s="7" t="str">
        <f>IFERROR(VLOOKUP($C16&amp;$E$4,Feuil3!B:O,11,FALSE),"")</f>
        <v/>
      </c>
      <c r="G16" s="8" t="str">
        <f>IFERROR(VLOOKUP($C16&amp;$E$4,Feuil3!B:O,12,FALSE),"")</f>
        <v/>
      </c>
      <c r="H16" s="7" t="str">
        <f>IFERROR(VLOOKUP($C16&amp;$E$4,Feuil3!B:O,13,FALSE),"")</f>
        <v/>
      </c>
      <c r="I16" s="8" t="str">
        <f>IFERROR(VLOOKUP($C16&amp;$E$4,Feuil3!B:O,14,FALSE),"")</f>
        <v/>
      </c>
      <c r="L16" s="11" t="s">
        <v>12</v>
      </c>
      <c r="M16" s="12">
        <f>SUM(M9:M12)-(M14+M15)</f>
        <v>64</v>
      </c>
      <c r="S16" s="12"/>
      <c r="T16" s="12"/>
    </row>
    <row r="17" spans="3:20" ht="22" customHeight="1" x14ac:dyDescent="0.2">
      <c r="C17" s="7">
        <v>10</v>
      </c>
      <c r="D17" s="7" t="str">
        <f>IFERROR(VLOOKUP($C17&amp;$E$4,Feuil3!$B:$F,3,FALSE),"")</f>
        <v/>
      </c>
      <c r="E17" s="7" t="str">
        <f>IFERROR(VLOOKUP($C17&amp;$E$4,Feuil3!B:F,4,FALSE),"")</f>
        <v/>
      </c>
      <c r="F17" s="7" t="str">
        <f>IFERROR(VLOOKUP($C17&amp;$E$4,Feuil3!B:O,11,FALSE),"")</f>
        <v/>
      </c>
      <c r="G17" s="8" t="str">
        <f>IFERROR(VLOOKUP($C17&amp;$E$4,Feuil3!B:O,12,FALSE),"")</f>
        <v/>
      </c>
      <c r="H17" s="7" t="str">
        <f>IFERROR(VLOOKUP($C17&amp;$E$4,Feuil3!B:O,13,FALSE),"")</f>
        <v/>
      </c>
      <c r="I17" s="8" t="str">
        <f>IFERROR(VLOOKUP($C17&amp;$E$4,Feuil3!B:O,14,FALSE),"")</f>
        <v/>
      </c>
      <c r="S17" s="12"/>
      <c r="T17" s="12"/>
    </row>
    <row r="18" spans="3:20" ht="22" customHeight="1" x14ac:dyDescent="0.2">
      <c r="C18" s="7">
        <v>11</v>
      </c>
      <c r="D18" s="7" t="str">
        <f>IFERROR(VLOOKUP($C18&amp;$E$4,Feuil3!$B:$F,3,FALSE),"")</f>
        <v/>
      </c>
      <c r="E18" s="7" t="str">
        <f>IFERROR(VLOOKUP($C18&amp;$E$4,Feuil3!B:F,4,FALSE),"")</f>
        <v/>
      </c>
      <c r="F18" s="7" t="str">
        <f>IFERROR(VLOOKUP($C18&amp;$E$4,Feuil3!B:O,11,FALSE),"")</f>
        <v/>
      </c>
      <c r="G18" s="8" t="str">
        <f>IFERROR(VLOOKUP($C18&amp;$E$4,Feuil3!B:O,12,FALSE),"")</f>
        <v/>
      </c>
      <c r="H18" s="7" t="str">
        <f>IFERROR(VLOOKUP($C18&amp;$E$4,Feuil3!B:O,13,FALSE),"")</f>
        <v/>
      </c>
      <c r="I18" s="8" t="str">
        <f>IFERROR(VLOOKUP($C18&amp;$E$4,Feuil3!B:O,14,FALSE),"")</f>
        <v/>
      </c>
      <c r="L18" s="11" t="s">
        <v>14</v>
      </c>
      <c r="S18" s="12"/>
      <c r="T18" s="12"/>
    </row>
    <row r="19" spans="3:20" ht="22" customHeight="1" x14ac:dyDescent="0.2">
      <c r="C19" s="7">
        <v>12</v>
      </c>
      <c r="D19" s="7" t="str">
        <f>IFERROR(VLOOKUP($C19&amp;$E$4,Feuil3!$B:$F,3,FALSE),"")</f>
        <v/>
      </c>
      <c r="E19" s="7" t="str">
        <f>IFERROR(VLOOKUP($C19&amp;$E$4,Feuil3!B:F,4,FALSE),"")</f>
        <v/>
      </c>
      <c r="F19" s="7" t="str">
        <f>IFERROR(VLOOKUP($C19&amp;$E$4,Feuil3!B:O,11,FALSE),"")</f>
        <v/>
      </c>
      <c r="G19" s="8" t="str">
        <f>IFERROR(VLOOKUP($C19&amp;$E$4,Feuil3!B:O,12,FALSE),"")</f>
        <v/>
      </c>
      <c r="H19" s="7" t="str">
        <f>IFERROR(VLOOKUP($C19&amp;$E$4,Feuil3!B:O,13,FALSE),"")</f>
        <v/>
      </c>
      <c r="I19" s="8" t="str">
        <f>IFERROR(VLOOKUP($C19&amp;$E$4,Feuil3!B:O,14,FALSE),"")</f>
        <v/>
      </c>
      <c r="L19" s="11" t="s">
        <v>15</v>
      </c>
      <c r="M19" s="19"/>
      <c r="S19" s="12"/>
      <c r="T19" s="12"/>
    </row>
    <row r="20" spans="3:20" ht="22" customHeight="1" x14ac:dyDescent="0.2">
      <c r="C20" s="7">
        <v>13</v>
      </c>
      <c r="D20" s="7" t="str">
        <f>IFERROR(VLOOKUP($C20&amp;$E$4,Feuil3!$B:$F,3,FALSE),"")</f>
        <v/>
      </c>
      <c r="E20" s="7" t="str">
        <f>IFERROR(VLOOKUP($C20&amp;$E$4,Feuil3!B:F,4,FALSE),"")</f>
        <v/>
      </c>
      <c r="F20" s="7" t="str">
        <f>IFERROR(VLOOKUP($C20&amp;$E$4,Feuil3!B:O,11,FALSE),"")</f>
        <v/>
      </c>
      <c r="G20" s="8" t="str">
        <f>IFERROR(VLOOKUP($C20&amp;$E$4,Feuil3!B:O,12,FALSE),"")</f>
        <v/>
      </c>
      <c r="H20" s="7" t="str">
        <f>IFERROR(VLOOKUP($C20&amp;$E$4,Feuil3!B:O,13,FALSE),"")</f>
        <v/>
      </c>
      <c r="I20" s="8" t="str">
        <f>IFERROR(VLOOKUP($C20&amp;$E$4,Feuil3!B:O,14,FALSE),"")</f>
        <v/>
      </c>
      <c r="L20" s="11" t="s">
        <v>14</v>
      </c>
      <c r="S20" s="12"/>
      <c r="T20" s="12"/>
    </row>
    <row r="21" spans="3:20" ht="22" customHeight="1" x14ac:dyDescent="0.2">
      <c r="C21" s="7">
        <v>14</v>
      </c>
      <c r="D21" s="7" t="str">
        <f>IFERROR(VLOOKUP($C21&amp;$E$4,Feuil3!$B:$F,3,FALSE),"")</f>
        <v/>
      </c>
      <c r="E21" s="7" t="str">
        <f>IFERROR(VLOOKUP($C21&amp;$E$4,Feuil3!B:F,4,FALSE),"")</f>
        <v/>
      </c>
      <c r="F21" s="7" t="str">
        <f>IFERROR(VLOOKUP($C21&amp;$E$4,Feuil3!B:O,11,FALSE),"")</f>
        <v/>
      </c>
      <c r="G21" s="8" t="str">
        <f>IFERROR(VLOOKUP($C21&amp;$E$4,Feuil3!B:O,12,FALSE),"")</f>
        <v/>
      </c>
      <c r="H21" s="7" t="str">
        <f>IFERROR(VLOOKUP($C21&amp;$E$4,Feuil3!B:O,13,FALSE),"")</f>
        <v/>
      </c>
      <c r="I21" s="8" t="str">
        <f>IFERROR(VLOOKUP($C21&amp;$E$4,Feuil3!B:O,14,FALSE),"")</f>
        <v/>
      </c>
      <c r="O21" s="12" t="s">
        <v>13</v>
      </c>
      <c r="S21" s="12"/>
      <c r="T21" s="12"/>
    </row>
    <row r="22" spans="3:20" ht="22" customHeight="1" x14ac:dyDescent="0.2">
      <c r="C22" s="7">
        <v>15</v>
      </c>
      <c r="D22" s="7" t="str">
        <f>IFERROR(VLOOKUP($C22&amp;$E$4,Feuil3!$B:$F,3,FALSE),"")</f>
        <v/>
      </c>
      <c r="E22" s="7" t="str">
        <f>IFERROR(VLOOKUP($C22&amp;$E$4,Feuil3!B:F,4,FALSE),"")</f>
        <v/>
      </c>
      <c r="F22" s="7" t="str">
        <f>IFERROR(VLOOKUP($C22&amp;$E$4,Feuil3!B:O,11,FALSE),"")</f>
        <v/>
      </c>
      <c r="G22" s="8" t="str">
        <f>IFERROR(VLOOKUP($C22&amp;$E$4,Feuil3!B:O,12,FALSE),"")</f>
        <v/>
      </c>
      <c r="H22" s="7" t="str">
        <f>IFERROR(VLOOKUP($C22&amp;$E$4,Feuil3!B:O,13,FALSE),"")</f>
        <v/>
      </c>
      <c r="I22" s="8" t="str">
        <f>IFERROR(VLOOKUP($C22&amp;$E$4,Feuil3!B:O,14,FALSE),"")</f>
        <v/>
      </c>
      <c r="S22" s="12"/>
      <c r="T22" s="12"/>
    </row>
    <row r="23" spans="3:20" ht="22" customHeight="1" x14ac:dyDescent="0.2">
      <c r="C23" s="7">
        <v>16</v>
      </c>
      <c r="D23" s="7" t="str">
        <f>IFERROR(VLOOKUP($C23&amp;$E$4,Feuil3!$B:$F,3,FALSE),"")</f>
        <v/>
      </c>
      <c r="E23" s="7" t="str">
        <f>IFERROR(VLOOKUP($C23&amp;$E$4,Feuil3!B:F,4,FALSE),"")</f>
        <v/>
      </c>
      <c r="F23" s="7" t="str">
        <f>IFERROR(VLOOKUP($C23&amp;$E$4,Feuil3!B:O,11,FALSE),"")</f>
        <v/>
      </c>
      <c r="G23" s="8" t="str">
        <f>IFERROR(VLOOKUP($C23&amp;$E$4,Feuil3!B:O,12,FALSE),"")</f>
        <v/>
      </c>
      <c r="H23" s="7" t="str">
        <f>IFERROR(VLOOKUP($C23&amp;$E$4,Feuil3!B:O,13,FALSE),"")</f>
        <v/>
      </c>
      <c r="I23" s="8" t="str">
        <f>IFERROR(VLOOKUP($C23&amp;$E$4,Feuil3!B:O,14,FALSE),"")</f>
        <v/>
      </c>
      <c r="S23" s="12"/>
      <c r="T23" s="12"/>
    </row>
    <row r="24" spans="3:20" ht="22" customHeight="1" x14ac:dyDescent="0.2">
      <c r="C24" s="7">
        <v>17</v>
      </c>
      <c r="D24" s="7" t="str">
        <f>IFERROR(VLOOKUP($C24&amp;$E$4,Feuil3!$B:$F,3,FALSE),"")</f>
        <v/>
      </c>
      <c r="E24" s="7" t="str">
        <f>IFERROR(VLOOKUP($C24&amp;$E$4,Feuil3!B:F,4,FALSE),"")</f>
        <v/>
      </c>
      <c r="F24" s="7" t="str">
        <f>IFERROR(VLOOKUP($C24&amp;$E$4,Feuil3!B:O,11,FALSE),"")</f>
        <v/>
      </c>
      <c r="G24" s="8" t="str">
        <f>IFERROR(VLOOKUP($C24&amp;$E$4,Feuil3!B:O,12,FALSE),"")</f>
        <v/>
      </c>
      <c r="H24" s="7" t="str">
        <f>IFERROR(VLOOKUP($C24&amp;$E$4,Feuil3!B:O,13,FALSE),"")</f>
        <v/>
      </c>
      <c r="I24" s="8" t="str">
        <f>IFERROR(VLOOKUP($C24&amp;$E$4,Feuil3!B:O,14,FALSE),"")</f>
        <v/>
      </c>
      <c r="S24" s="12"/>
      <c r="T24" s="12"/>
    </row>
    <row r="25" spans="3:20" ht="22" customHeight="1" x14ac:dyDescent="0.2">
      <c r="C25" s="7">
        <v>18</v>
      </c>
      <c r="D25" s="7" t="str">
        <f>IFERROR(VLOOKUP($C25&amp;$E$4,Feuil3!$B:$F,3,FALSE),"")</f>
        <v/>
      </c>
      <c r="E25" s="7" t="str">
        <f>IFERROR(VLOOKUP($C25&amp;$E$4,Feuil3!B:F,4,FALSE),"")</f>
        <v/>
      </c>
      <c r="F25" s="7" t="str">
        <f>IFERROR(VLOOKUP($C25&amp;$E$4,Feuil3!B:O,11,FALSE),"")</f>
        <v/>
      </c>
      <c r="G25" s="8" t="str">
        <f>IFERROR(VLOOKUP($C25&amp;$E$4,Feuil3!B:O,12,FALSE),"")</f>
        <v/>
      </c>
      <c r="H25" s="7" t="str">
        <f>IFERROR(VLOOKUP($C25&amp;$E$4,Feuil3!B:O,13,FALSE),"")</f>
        <v/>
      </c>
      <c r="I25" s="8" t="str">
        <f>IFERROR(VLOOKUP($C25&amp;$E$4,Feuil3!B:O,14,FALSE),"")</f>
        <v/>
      </c>
      <c r="S25" s="12"/>
      <c r="T25" s="12"/>
    </row>
    <row r="26" spans="3:20" ht="22" customHeight="1" x14ac:dyDescent="0.2">
      <c r="C26" s="7">
        <v>19</v>
      </c>
      <c r="D26" s="7" t="str">
        <f>IFERROR(VLOOKUP($C26&amp;$E$4,Feuil3!$B:$F,3,FALSE),"")</f>
        <v/>
      </c>
      <c r="E26" s="7" t="str">
        <f>IFERROR(VLOOKUP($C26&amp;$E$4,Feuil3!B:F,4,FALSE),"")</f>
        <v/>
      </c>
      <c r="F26" s="7" t="str">
        <f>IFERROR(VLOOKUP($C26&amp;$E$4,Feuil3!B:O,11,FALSE),"")</f>
        <v/>
      </c>
      <c r="G26" s="8" t="str">
        <f>IFERROR(VLOOKUP($C26&amp;$E$4,Feuil3!B:O,12,FALSE),"")</f>
        <v/>
      </c>
      <c r="H26" s="7" t="str">
        <f>IFERROR(VLOOKUP($C26&amp;$E$4,Feuil3!B:O,13,FALSE),"")</f>
        <v/>
      </c>
      <c r="I26" s="8" t="str">
        <f>IFERROR(VLOOKUP($C26&amp;$E$4,Feuil3!B:O,14,FALSE),"")</f>
        <v/>
      </c>
      <c r="S26" s="12"/>
      <c r="T26" s="12"/>
    </row>
    <row r="27" spans="3:20" ht="22" customHeight="1" x14ac:dyDescent="0.2">
      <c r="C27" s="7">
        <v>20</v>
      </c>
      <c r="D27" s="7" t="str">
        <f>IFERROR(VLOOKUP($C27&amp;$E$4,Feuil3!$B:$F,3,FALSE),"")</f>
        <v/>
      </c>
      <c r="E27" s="7" t="str">
        <f>IFERROR(VLOOKUP($C27&amp;$E$4,Feuil3!B:F,4,FALSE),"")</f>
        <v/>
      </c>
      <c r="F27" s="7" t="str">
        <f>IFERROR(VLOOKUP($C27&amp;$E$4,Feuil3!B:O,11,FALSE),"")</f>
        <v/>
      </c>
      <c r="G27" s="8" t="str">
        <f>IFERROR(VLOOKUP($C27&amp;$E$4,Feuil3!B:O,12,FALSE),"")</f>
        <v/>
      </c>
      <c r="H27" s="7" t="str">
        <f>IFERROR(VLOOKUP($C27&amp;$E$4,Feuil3!B:O,13,FALSE),"")</f>
        <v/>
      </c>
      <c r="I27" s="8" t="str">
        <f>IFERROR(VLOOKUP($C27&amp;$E$4,Feuil3!B:O,14,FALSE),"")</f>
        <v/>
      </c>
      <c r="S27" s="12"/>
      <c r="T27" s="12"/>
    </row>
    <row r="28" spans="3:20" ht="22" customHeight="1" x14ac:dyDescent="0.2">
      <c r="C28" s="7">
        <v>21</v>
      </c>
      <c r="D28" s="7" t="str">
        <f>IFERROR(VLOOKUP($C28&amp;$E$4,Feuil3!$B:$F,3,FALSE),"")</f>
        <v/>
      </c>
      <c r="E28" s="7" t="str">
        <f>IFERROR(VLOOKUP($C28&amp;$E$4,Feuil3!B:F,4,FALSE),"")</f>
        <v/>
      </c>
      <c r="F28" s="7" t="str">
        <f>IFERROR(VLOOKUP($C28&amp;$E$4,Feuil3!B:O,11,FALSE),"")</f>
        <v/>
      </c>
      <c r="G28" s="8" t="str">
        <f>IFERROR(VLOOKUP($C28&amp;$E$4,Feuil3!B:O,12,FALSE),"")</f>
        <v/>
      </c>
      <c r="H28" s="7" t="str">
        <f>IFERROR(VLOOKUP($C28&amp;$E$4,Feuil3!B:O,13,FALSE),"")</f>
        <v/>
      </c>
      <c r="I28" s="8" t="str">
        <f>IFERROR(VLOOKUP($C28&amp;$E$4,Feuil3!B:O,14,FALSE),"")</f>
        <v/>
      </c>
      <c r="S28" s="12"/>
      <c r="T28" s="12"/>
    </row>
    <row r="29" spans="3:20" ht="22" customHeight="1" x14ac:dyDescent="0.2">
      <c r="C29" s="7">
        <v>22</v>
      </c>
      <c r="D29" s="7" t="str">
        <f>IFERROR(VLOOKUP($C29&amp;$E$4,Feuil3!$B:$F,3,FALSE),"")</f>
        <v/>
      </c>
      <c r="E29" s="7" t="str">
        <f>IFERROR(VLOOKUP($C29&amp;$E$4,Feuil3!B:F,4,FALSE),"")</f>
        <v/>
      </c>
      <c r="F29" s="7" t="str">
        <f>IFERROR(VLOOKUP($C29&amp;$E$4,Feuil3!B:O,11,FALSE),"")</f>
        <v/>
      </c>
      <c r="G29" s="8" t="str">
        <f>IFERROR(VLOOKUP($C29&amp;$E$4,Feuil3!B:O,12,FALSE),"")</f>
        <v/>
      </c>
      <c r="H29" s="7" t="str">
        <f>IFERROR(VLOOKUP($C29&amp;$E$4,Feuil3!B:O,13,FALSE),"")</f>
        <v/>
      </c>
      <c r="I29" s="8" t="str">
        <f>IFERROR(VLOOKUP($C29&amp;$E$4,Feuil3!B:O,14,FALSE),"")</f>
        <v/>
      </c>
      <c r="S29" s="12"/>
      <c r="T29" s="12"/>
    </row>
    <row r="30" spans="3:20" ht="22" customHeight="1" x14ac:dyDescent="0.2">
      <c r="C30" s="7">
        <v>23</v>
      </c>
      <c r="D30" s="7" t="str">
        <f>IFERROR(VLOOKUP($C30&amp;$E$4,Feuil3!$B:$F,3,FALSE),"")</f>
        <v/>
      </c>
      <c r="E30" s="7" t="str">
        <f>IFERROR(VLOOKUP($C30&amp;$E$4,Feuil3!B:F,4,FALSE),"")</f>
        <v/>
      </c>
      <c r="F30" s="7" t="str">
        <f>IFERROR(VLOOKUP($C30&amp;$E$4,Feuil3!B:O,11,FALSE),"")</f>
        <v/>
      </c>
      <c r="G30" s="8" t="str">
        <f>IFERROR(VLOOKUP($C30&amp;$E$4,Feuil3!B:O,12,FALSE),"")</f>
        <v/>
      </c>
      <c r="H30" s="7" t="str">
        <f>IFERROR(VLOOKUP($C30&amp;$E$4,Feuil3!B:O,13,FALSE),"")</f>
        <v/>
      </c>
      <c r="I30" s="8" t="str">
        <f>IFERROR(VLOOKUP($C30&amp;$E$4,Feuil3!B:O,14,FALSE),"")</f>
        <v/>
      </c>
      <c r="S30" s="12"/>
      <c r="T30" s="12"/>
    </row>
    <row r="31" spans="3:20" ht="22" customHeight="1" x14ac:dyDescent="0.2">
      <c r="C31" s="7">
        <v>24</v>
      </c>
      <c r="D31" s="7" t="str">
        <f>IFERROR(VLOOKUP($C31&amp;$E$4,Feuil3!$B:$F,3,FALSE),"")</f>
        <v/>
      </c>
      <c r="E31" s="7" t="str">
        <f>IFERROR(VLOOKUP($C31&amp;$E$4,Feuil3!B:F,4,FALSE),"")</f>
        <v/>
      </c>
      <c r="F31" s="7" t="str">
        <f>IFERROR(VLOOKUP($C31&amp;$E$4,Feuil3!B:O,11,FALSE),"")</f>
        <v/>
      </c>
      <c r="G31" s="8" t="str">
        <f>IFERROR(VLOOKUP($C31&amp;$E$4,Feuil3!B:O,12,FALSE),"")</f>
        <v/>
      </c>
      <c r="H31" s="7" t="str">
        <f>IFERROR(VLOOKUP($C31&amp;$E$4,Feuil3!B:O,13,FALSE),"")</f>
        <v/>
      </c>
      <c r="I31" s="8" t="str">
        <f>IFERROR(VLOOKUP($C31&amp;$E$4,Feuil3!B:O,14,FALSE),"")</f>
        <v/>
      </c>
      <c r="S31" s="12"/>
      <c r="T31" s="12"/>
    </row>
    <row r="32" spans="3:20" ht="22" customHeight="1" x14ac:dyDescent="0.2">
      <c r="C32" s="7">
        <v>25</v>
      </c>
      <c r="D32" s="7" t="str">
        <f>IFERROR(VLOOKUP($C32&amp;$E$4,Feuil3!$B:$F,3,FALSE),"")</f>
        <v/>
      </c>
      <c r="E32" s="7" t="str">
        <f>IFERROR(VLOOKUP($C32&amp;$E$4,Feuil3!B:F,4,FALSE),"")</f>
        <v/>
      </c>
      <c r="F32" s="7" t="str">
        <f>IFERROR(VLOOKUP($C32&amp;$E$4,Feuil3!B:O,11,FALSE),"")</f>
        <v/>
      </c>
      <c r="G32" s="8" t="str">
        <f>IFERROR(VLOOKUP($C32&amp;$E$4,Feuil3!B:O,12,FALSE),"")</f>
        <v/>
      </c>
      <c r="H32" s="7" t="str">
        <f>IFERROR(VLOOKUP($C32&amp;$E$4,Feuil3!B:O,13,FALSE),"")</f>
        <v/>
      </c>
      <c r="I32" s="8" t="str">
        <f>IFERROR(VLOOKUP($C32&amp;$E$4,Feuil3!B:O,14,FALSE),"")</f>
        <v/>
      </c>
    </row>
    <row r="33" spans="3:9" ht="22" customHeight="1" x14ac:dyDescent="0.2">
      <c r="C33" s="7">
        <v>26</v>
      </c>
      <c r="D33" s="7" t="str">
        <f>IFERROR(VLOOKUP($C33&amp;$E$4,Feuil3!$B:$F,3,FALSE),"")</f>
        <v/>
      </c>
      <c r="E33" s="7" t="str">
        <f>IFERROR(VLOOKUP($C33&amp;$E$4,Feuil3!B:F,4,FALSE),"")</f>
        <v/>
      </c>
      <c r="F33" s="7" t="str">
        <f>IFERROR(VLOOKUP($C33&amp;$E$4,Feuil3!B:O,11,FALSE),"")</f>
        <v/>
      </c>
      <c r="G33" s="8" t="str">
        <f>IFERROR(VLOOKUP($C33&amp;$E$4,Feuil3!B:O,12,FALSE),"")</f>
        <v/>
      </c>
      <c r="H33" s="7" t="str">
        <f>IFERROR(VLOOKUP($C33&amp;$E$4,Feuil3!B:O,13,FALSE),"")</f>
        <v/>
      </c>
      <c r="I33" s="8" t="str">
        <f>IFERROR(VLOOKUP($C33&amp;$E$4,Feuil3!B:O,14,FALSE),"")</f>
        <v/>
      </c>
    </row>
  </sheetData>
  <mergeCells count="4">
    <mergeCell ref="C1:I1"/>
    <mergeCell ref="E4:G4"/>
    <mergeCell ref="F7:G7"/>
    <mergeCell ref="H7:I7"/>
  </mergeCells>
  <conditionalFormatting sqref="C8">
    <cfRule type="expression" dxfId="4" priority="14">
      <formula>D8=""</formula>
    </cfRule>
  </conditionalFormatting>
  <conditionalFormatting sqref="K8:M8">
    <cfRule type="colorScale" priority="12">
      <colorScale>
        <cfvo type="percent" val="30"/>
        <cfvo type="percent" val="80"/>
        <cfvo type="percent" val="100"/>
        <color rgb="FFFF0000"/>
        <color theme="0"/>
        <color rgb="FF73FB79"/>
      </colorScale>
    </cfRule>
  </conditionalFormatting>
  <conditionalFormatting sqref="C9">
    <cfRule type="expression" dxfId="3" priority="4">
      <formula>D9=""</formula>
    </cfRule>
  </conditionalFormatting>
  <conditionalFormatting sqref="C9:I9">
    <cfRule type="expression" dxfId="2" priority="3">
      <formula>OR($D9=0,$D9="")</formula>
    </cfRule>
  </conditionalFormatting>
  <conditionalFormatting sqref="C10:C33">
    <cfRule type="expression" dxfId="1" priority="2">
      <formula>D10=""</formula>
    </cfRule>
  </conditionalFormatting>
  <conditionalFormatting sqref="C10:I33">
    <cfRule type="expression" dxfId="0" priority="1">
      <formula>OR($D10=0,$D10="")</formula>
    </cfRule>
  </conditionalFormatting>
  <dataValidations count="1">
    <dataValidation type="list" allowBlank="1" showInputMessage="1" showErrorMessage="1" sqref="E4">
      <formula1>SERVICES</formula1>
    </dataValidation>
  </dataValidation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C4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Feuil3</vt:lpstr>
      <vt:lpstr>RECAPITULATIF 2016</vt:lpstr>
      <vt:lpstr>RECAPITULATIF 2017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2015-12-01T06:09:54Z</dcterms:created>
  <dcterms:modified xsi:type="dcterms:W3CDTF">2016-11-23T21:25:04Z</dcterms:modified>
</cp:coreProperties>
</file>