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285" windowWidth="15705" windowHeight="12360" tabRatio="710" activeTab="2"/>
  </bookViews>
  <sheets>
    <sheet name="button" sheetId="58715" r:id="rId1"/>
    <sheet name="CDR" sheetId="4" r:id="rId2"/>
    <sheet name="CR1" sheetId="58657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cap1">[1]Bilan!#REF!</definedName>
    <definedName name="____cap2">[1]Bilan!#REF!</definedName>
    <definedName name="____PG5">#REF!</definedName>
    <definedName name="____PG6">#REF!</definedName>
    <definedName name="____pro1">'[1]5'!#REF!</definedName>
    <definedName name="____pro2">'[2]Stat 0'!#REF!</definedName>
    <definedName name="____RP5">[3]G6!#REF!</definedName>
    <definedName name="____RP6">[3]G6!#REF!</definedName>
    <definedName name="____se88">'[4]2sal3'!#REF!</definedName>
    <definedName name="____se89">'[4]2sal3'!#REF!</definedName>
    <definedName name="____se90">'[4]2sal3'!#REF!</definedName>
    <definedName name="____se91">'[4]2sal3'!#REF!</definedName>
    <definedName name="___pro3">'[2]Stat 0'!$E$12</definedName>
    <definedName name="__cap1">[1]Bilan!#REF!</definedName>
    <definedName name="__cap2">[1]Bilan!#REF!</definedName>
    <definedName name="__PG5">#REF!</definedName>
    <definedName name="__PG6">#REF!</definedName>
    <definedName name="__pro1">'[1]5'!#REF!</definedName>
    <definedName name="__pro2">[5]C2!$D$8</definedName>
    <definedName name="__pro3">[5]C2!$E$8</definedName>
    <definedName name="__RP5">[6]G6!#REF!</definedName>
    <definedName name="__RP6">[6]G6!#REF!</definedName>
    <definedName name="__se88">'[4]2sal3'!#REF!</definedName>
    <definedName name="__se89">'[4]2sal3'!#REF!</definedName>
    <definedName name="__se90">'[4]2sal3'!#REF!</definedName>
    <definedName name="__se91">'[4]2sal3'!#REF!</definedName>
    <definedName name="_5D0texte_varia">[7]GLORIA!$G$1:$G$2,[7]GLORIA!#REF!,[7]GLORIA!$B$6:$W$26</definedName>
    <definedName name="_cap1">[1]Bilan!#REF!</definedName>
    <definedName name="_cap2">[1]Bilan!#REF!</definedName>
    <definedName name="_PG5">#REF!</definedName>
    <definedName name="_PG6">#REF!</definedName>
    <definedName name="_pro1">'[1]5'!#REF!</definedName>
    <definedName name="_pro2">[5]C2!$D$8</definedName>
    <definedName name="_pro3">[5]C2!$E$8</definedName>
    <definedName name="_RP5">[6]G6!#REF!</definedName>
    <definedName name="_RP6">[6]G6!#REF!</definedName>
    <definedName name="_se88">'[4]2sal3'!#REF!</definedName>
    <definedName name="_se89">'[4]2sal3'!#REF!</definedName>
    <definedName name="_se90">'[4]2sal3'!#REF!</definedName>
    <definedName name="_se91">'[4]2sal3'!#REF!</definedName>
    <definedName name="A">#REF!</definedName>
    <definedName name="A0">'[4]2sal2'!#REF!</definedName>
    <definedName name="an">[6]G6!#REF!</definedName>
    <definedName name="ARFEX">'[1]14-15'!#REF!</definedName>
    <definedName name="AUTOFIN">#REF!</definedName>
    <definedName name="Autres_emprunts_obligataires">'[8]CTF SEDRI.XLS'!$B$32:$G$32</definedName>
    <definedName name="AUTRES_FONDS_PROPRES">'[8]CTF SEDRI.XLS'!$B$24:$G$24</definedName>
    <definedName name="b">'[4]2sal2'!#REF!</definedName>
    <definedName name="BASE">#REF!</definedName>
    <definedName name="_xlnm.Database">#REF!</definedName>
    <definedName name="BASE_GRAPHIQUE">'[9]CRF shps'!$AZ$1</definedName>
    <definedName name="Bdd_inv_3.01.95" hidden="1">{TRUE,TRUE,-1.25,-15.5,604.5,369.75,FALSE,FALSE,TRUE,TRUE,0,1,#N/A,1,#N/A,9.46153846153846,29.125,1,FALSE,FALSE,3,FALSE,1,FALSE,75,"Swvu.production.","ACwvu.production.",1,FALSE,FALSE,0,0,0,0.393700787401575,1,"","&amp;L  &amp;F&amp;RCG / DM Le : &amp;D",TRUE,FALSE,FALSE,FALSE,1,93,#N/A,#N/A,"=R2C2:R54C7",FALSE,#N/A,#N/A,FALSE,FALSE}</definedName>
    <definedName name="Bddinv" hidden="1">{TRUE,TRUE,-1.25,-15.5,604.5,369.75,FALSE,FALSE,TRUE,TRUE,0,1,#N/A,1,#N/A,9.46153846153846,29.125,1,FALSE,FALSE,3,FALSE,1,FALSE,75,"Swvu.production.","ACwvu.production.",1,FALSE,FALSE,0,0,0,0.393700787401575,1,"","&amp;L  &amp;F&amp;RCG / DM Le : &amp;D",TRUE,FALSE,FALSE,FALSE,1,93,#N/A,#N/A,"=R2C2:R54C7",FALSE,#N/A,#N/A,FALSE,FALSE}</definedName>
    <definedName name="bis" hidden="1">{TRUE,TRUE,-1.25,-15.5,604.5,369.75,FALSE,FALSE,TRUE,TRUE,0,1,#N/A,1,#N/A,9.46153846153846,29.125,1,FALSE,FALSE,3,FALSE,1,FALSE,75,"Swvu.production.","ACwvu.production.",1,FALSE,FALSE,0,0,0,0.393700787401575,1,"","&amp;L  &amp;F&amp;RCG / DM Le : &amp;D",TRUE,FALSE,FALSE,FALSE,1,93,#N/A,#N/A,"=R2C2:R54C7",FALSE,#N/A,#N/A,FALSE,FALSE}</definedName>
    <definedName name="CAF">#REF!</definedName>
    <definedName name="CAP">[1]Bilan!#REF!</definedName>
    <definedName name="Capital">'[8]CTF SEDRI.XLS'!$B$7:$G$7</definedName>
    <definedName name="capitaux">#REF!</definedName>
    <definedName name="CAPITAUX_PROPRES">'[8]CTF SEDRI.XLS'!$B$19:$G$19</definedName>
    <definedName name="COR">'[1]14-15'!#REF!</definedName>
    <definedName name="COR5INDICES">'[1]14-15'!#REF!</definedName>
    <definedName name="COR5MONTANT">'[1]14-15'!#REF!</definedName>
    <definedName name="COR5STRUCTURE">'[1]14-15'!#REF!</definedName>
    <definedName name="cp">[6]G6!#REF!</definedName>
    <definedName name="cp.5">[6]G6!#REF!</definedName>
    <definedName name="cp.6">[6]G6!#REF!</definedName>
    <definedName name="CRF">'[1]14-15'!#REF!</definedName>
    <definedName name="_xlnm.Criteria">#REF!</definedName>
    <definedName name="DELNOM">#REF!</definedName>
    <definedName name="DEROG">#REF!</definedName>
    <definedName name="E0">'[4]2sal2'!#REF!</definedName>
    <definedName name="Emprunts__dettes_financ._divers">'[8]CTF SEDRI.XLS'!$B$34:$G$34</definedName>
    <definedName name="Emprunts_auprès_déts_de_crédit">'[8]CTF SEDRI.XLS'!$B$33:$G$33</definedName>
    <definedName name="Emprunts_oblig._convertibles">'[8]CTF SEDRI.XLS'!$B$31:$G$31</definedName>
    <definedName name="ENTREPRISE">'[8]CTF SEDRI.XLS'!$A$3</definedName>
    <definedName name="EXERCICEN">#REF!</definedName>
    <definedName name="_xlnm.Extract">#REF!</definedName>
    <definedName name="graphbfr">[8]BFREON.XLS!$A$30:$F$57</definedName>
    <definedName name="IMMO">#REF!</definedName>
    <definedName name="IMMOB">#REF!</definedName>
    <definedName name="IMMOFINANCE">#REF!</definedName>
    <definedName name="IS">#REF!</definedName>
    <definedName name="ja">[10]b!#REF!</definedName>
    <definedName name="jb">[10]b!#REF!</definedName>
    <definedName name="KL">#REF!</definedName>
    <definedName name="MARGE_COMMERCIALE">'[1]14-15'!#REF!</definedName>
    <definedName name="MARGEBRUTE">'[1]14-15'!#REF!</definedName>
    <definedName name="MARGECOM">'[1]14-15'!#REF!</definedName>
    <definedName name="mars">'[4]2sal2'!#REF!</definedName>
    <definedName name="merd" hidden="1">{TRUE,TRUE,-1.25,-15.5,604.5,369.75,FALSE,FALSE,TRUE,TRUE,0,1,#N/A,1,#N/A,9.46153846153846,29.125,1,FALSE,FALSE,3,FALSE,1,FALSE,75,"Swvu.production.","ACwvu.production.",1,FALSE,FALSE,0,0,0,0.393700787401575,1,"","&amp;L  &amp;F&amp;RCG / DM Le : &amp;D",TRUE,FALSE,FALSE,FALSE,1,93,#N/A,#N/A,"=R2C2:R54C7",FALSE,#N/A,#N/A,FALSE,FALSE}</definedName>
    <definedName name="mois">#REF!</definedName>
    <definedName name="new" hidden="1">{TRUE,TRUE,-1.25,-15.5,604.5,369.75,FALSE,FALSE,TRUE,TRUE,0,1,#N/A,1,#N/A,15.7647058823529,29.125,1,FALSE,FALSE,3,FALSE,1,FALSE,75,"Swvu.tous._.domaines.","ACwvu.tous._.domaines.",1,FALSE,FALSE,0,0,0,0.393700787401575,1,"","&amp;L  &amp;F&amp;RCG / DM Le : &amp;D",TRUE,FALSE,FALSE,FALSE,1,93,#N/A,#N/A,"=R2C2:R54C10",FALSE,"Rwvu.tous._.domaines.",#N/A,FALSE,FALSE}</definedName>
    <definedName name="PAGE1">#REF!</definedName>
    <definedName name="PAGE10">'[9]CRF shps'!$AF$3:$AN$50</definedName>
    <definedName name="PAGE2">#REF!</definedName>
    <definedName name="PAGE3">'[9]CRF shps'!$O$102:$U$176</definedName>
    <definedName name="PAGE4">'[9]CRF shps'!$V$184:$Z$213</definedName>
    <definedName name="PAGE5">'[9]CRF shps'!$V$215:$Z$255</definedName>
    <definedName name="PAGE6">'[9]CRF shps'!$AO$257:$AV$305</definedName>
    <definedName name="PAGE7">'[9]CRF shps'!$AO$307:$AV$355</definedName>
    <definedName name="page8">'[9]CRF shps'!$AX$257:$BE$305</definedName>
    <definedName name="PAGE9">'[9]CRF shps'!$BF$359:$BH$374</definedName>
    <definedName name="PART">#REF!</definedName>
    <definedName name="PL">#REF!</definedName>
    <definedName name="prod">'[1]5'!#REF!</definedName>
    <definedName name="PROVISIONS">#REF!</definedName>
    <definedName name="Provisions_réglementées">'[8]CTF SEDRI.XLS'!$B$17:$G$17</definedName>
    <definedName name="rapdep" hidden="1">{TRUE,TRUE,-1.25,-15.5,604.5,369.75,FALSE,FALSE,TRUE,TRUE,0,1,#N/A,1,#N/A,9.46153846153846,29.125,1,FALSE,FALSE,3,FALSE,1,FALSE,75,"Swvu.production.","ACwvu.production.",1,FALSE,FALSE,0,0,0,0.393700787401575,1,"","&amp;L  &amp;F&amp;RCG / DM Le : &amp;D",TRUE,FALSE,FALSE,FALSE,1,93,#N/A,#N/A,"=R2C2:R54C7",FALSE,#N/A,#N/A,FALSE,FALSE}</definedName>
    <definedName name="rapdep1" hidden="1">{TRUE,TRUE,-1.25,-15.5,604.5,369.75,FALSE,FALSE,TRUE,TRUE,0,1,#N/A,1,#N/A,15.7647058823529,29.125,1,FALSE,FALSE,3,FALSE,1,FALSE,75,"Swvu.tous._.domaines.","ACwvu.tous._.domaines.",1,FALSE,FALSE,0,0,0,0.393700787401575,1,"","&amp;L  &amp;F&amp;RCG / DM Le : &amp;D",TRUE,FALSE,FALSE,FALSE,1,93,#N/A,#N/A,"=R2C2:R54C10",FALSE,"Rwvu.tous._.domaines.",#N/A,FALSE,FALSE}</definedName>
    <definedName name="rapdepd" hidden="1">{TRUE,TRUE,-1.25,-15.5,604.5,369.75,FALSE,FALSE,TRUE,TRUE,0,1,#N/A,1,#N/A,9.46153846153846,29.125,1,FALSE,FALSE,3,FALSE,1,FALSE,75,"Swvu.production.","ACwvu.production.",1,FALSE,FALSE,0,0,0,0.393700787401575,1,"","&amp;L  &amp;F&amp;RCG / DM Le : &amp;D",TRUE,FALSE,FALSE,FALSE,1,93,#N/A,#N/A,"=R2C2:R54C7",FALSE,#N/A,#N/A,FALSE,FALSE}</definedName>
    <definedName name="ratiocap">#REF!</definedName>
    <definedName name="ratioimmo">#REF!</definedName>
    <definedName name="REC">#REF!</definedName>
    <definedName name="reste" hidden="1">{TRUE,TRUE,-1.25,-15.5,604.5,369.75,FALSE,FALSE,TRUE,TRUE,0,1,#N/A,1,#N/A,15.7647058823529,29.125,1,FALSE,FALSE,3,FALSE,1,FALSE,75,"Swvu.tous._.domaines.","ACwvu.tous._.domaines.",1,FALSE,FALSE,0,0,0,0.393700787401575,1,"","&amp;L  &amp;F&amp;RCG / DM Le : &amp;D",TRUE,FALSE,FALSE,FALSE,1,93,#N/A,#N/A,"=R2C2:R54C10",FALSE,"Rwvu.tous._.domaines.",#N/A,FALSE,FALSE}</definedName>
    <definedName name="REX">'[9]CRF shps'!$BF$359:$BH$374</definedName>
    <definedName name="REXC">#REF!</definedName>
    <definedName name="REXP">#REF!</definedName>
    <definedName name="RFIN">#REF!</definedName>
    <definedName name="saisie">'[9]CRF shps'!$A$1:$D$68</definedName>
    <definedName name="Subventions_dinvestissement">'[8]CTF SEDRI.XLS'!$B$16:$G$16</definedName>
    <definedName name="tech">'[4]1ancien'!#REF!</definedName>
    <definedName name="TEM">'[4]1ancien'!#REF!</definedName>
    <definedName name="texte_variable">[11]GLORIA.XLS!$G$1:$G$2,[11]GLORIA.XLS!#REF!,[11]GLORIA.XLS!$B$6:$W$26</definedName>
    <definedName name="TFIN">#REF!</definedName>
    <definedName name="TOTAL_PROV.__RISQUES__CHARGES">'[8]CTF SEDRI.XLS'!$B$29:$G$29</definedName>
    <definedName name="TOTEFF">'[4]2sal2'!#REF!</definedName>
    <definedName name="toto1">'[4]2sal2'!#REF!</definedName>
    <definedName name="toto2">'[4]2sal2'!#REF!</definedName>
    <definedName name="VAJ">'[9]CRF shps'!$V$215:$Z$255</definedName>
    <definedName name="VCREON">'[9]CRF shps'!$AF$3:$AN$50</definedName>
    <definedName name="wvu.production." hidden="1">{TRUE,TRUE,-1.25,-15.5,604.5,369.75,FALSE,FALSE,TRUE,TRUE,0,1,#N/A,1,#N/A,9.46153846153846,29.125,1,FALSE,FALSE,3,FALSE,1,FALSE,75,"Swvu.production.","ACwvu.production.",1,FALSE,FALSE,0,0,0,0.393700787401575,1,"","&amp;L  &amp;F&amp;RCG / DM Le : &amp;D",TRUE,FALSE,FALSE,FALSE,1,93,#N/A,#N/A,"=R2C2:R54C7",FALSE,#N/A,#N/A,FALSE,FALSE}</definedName>
    <definedName name="wvu.tous._.domaines." hidden="1">{TRUE,TRUE,-1.25,-15.5,604.5,369.75,FALSE,FALSE,TRUE,TRUE,0,1,#N/A,1,#N/A,15.7647058823529,29.125,1,FALSE,FALSE,3,FALSE,1,FALSE,75,"Swvu.tous._.domaines.","ACwvu.tous._.domaines.",1,FALSE,FALSE,0,0,0,0.393700787401575,1,"","&amp;L  &amp;F&amp;RCG / DM Le : &amp;D",TRUE,FALSE,FALSE,FALSE,1,93,#N/A,#N/A,"=R2C2:R54C10",FALSE,"Rwvu.tous._.domaines.",#N/A,FALSE,FALSE}</definedName>
    <definedName name="_xlnm.Print_Area" localSheetId="1">CDR!#REF!</definedName>
    <definedName name="_xlnm.Print_Area" localSheetId="2">'CR1'!$A$1:$Q$38</definedName>
  </definedNames>
  <calcPr calcId="145621"/>
</workbook>
</file>

<file path=xl/calcChain.xml><?xml version="1.0" encoding="utf-8"?>
<calcChain xmlns="http://schemas.openxmlformats.org/spreadsheetml/2006/main">
  <c r="J4" i="58657" l="1"/>
  <c r="G4" i="58657"/>
  <c r="A5" i="58657"/>
  <c r="L39" i="58657" l="1"/>
  <c r="M12" i="58657" l="1"/>
  <c r="J12" i="58657"/>
  <c r="G12" i="58657"/>
  <c r="D12" i="58657"/>
  <c r="D14" i="58657"/>
  <c r="G14" i="58657"/>
  <c r="M14" i="58657"/>
  <c r="J14" i="58657"/>
  <c r="M39" i="58657" l="1"/>
  <c r="Q24" i="58657"/>
  <c r="Q26" i="58657"/>
  <c r="P24" i="58657"/>
  <c r="P26" i="58657"/>
  <c r="M35" i="58657"/>
  <c r="M32" i="58657"/>
  <c r="M31" i="58657"/>
  <c r="M28" i="58657"/>
  <c r="M27" i="58657"/>
  <c r="M22" i="58657"/>
  <c r="M21" i="58657"/>
  <c r="M19" i="58657"/>
  <c r="M18" i="58657"/>
  <c r="M17" i="58657"/>
  <c r="M16" i="58657"/>
  <c r="M15" i="58657"/>
  <c r="P12" i="58657"/>
  <c r="M10" i="58657"/>
  <c r="M8" i="58657"/>
  <c r="M7" i="58657"/>
  <c r="M25" i="58657"/>
  <c r="N25" i="58657" s="1"/>
  <c r="H39" i="58657"/>
  <c r="I39" i="58657"/>
  <c r="M4" i="58657"/>
  <c r="Q12" i="58657" l="1"/>
  <c r="P14" i="58657"/>
  <c r="Q14" i="58657" s="1"/>
  <c r="M33" i="58657"/>
  <c r="M29" i="58657"/>
  <c r="M9" i="58657"/>
  <c r="N31" i="58657" s="1"/>
  <c r="N16" i="58657" l="1"/>
  <c r="N19" i="58657"/>
  <c r="N8" i="58657"/>
  <c r="N22" i="58657"/>
  <c r="N12" i="58657"/>
  <c r="N18" i="58657"/>
  <c r="N32" i="58657"/>
  <c r="N17" i="58657"/>
  <c r="N14" i="58657"/>
  <c r="N27" i="58657"/>
  <c r="N15" i="58657"/>
  <c r="N21" i="58657"/>
  <c r="N28" i="58657"/>
  <c r="N10" i="58657"/>
  <c r="N35" i="58657"/>
  <c r="N33" i="58657"/>
  <c r="N29" i="58657"/>
  <c r="N7" i="58657"/>
  <c r="N9" i="58657"/>
  <c r="M11" i="58657"/>
  <c r="N11" i="58657" l="1"/>
  <c r="M13" i="58657"/>
  <c r="M20" i="58657" s="1"/>
  <c r="N13" i="58657" l="1"/>
  <c r="M23" i="58657" l="1"/>
  <c r="N20" i="58657"/>
  <c r="M30" i="58657" l="1"/>
  <c r="N23" i="58657"/>
  <c r="M34" i="58657" l="1"/>
  <c r="N30" i="58657"/>
  <c r="M37" i="58657" l="1"/>
  <c r="N34" i="58657"/>
  <c r="D7" i="58657"/>
  <c r="J7" i="58657"/>
  <c r="P7" i="58657" s="1"/>
  <c r="Q7" i="58657" s="1"/>
  <c r="D4" i="58657"/>
  <c r="G7" i="58657"/>
  <c r="D8" i="58657"/>
  <c r="G8" i="58657"/>
  <c r="J8" i="58657"/>
  <c r="P8" i="58657" s="1"/>
  <c r="Q8" i="58657" s="1"/>
  <c r="D10" i="58657"/>
  <c r="G10" i="58657"/>
  <c r="J10" i="58657"/>
  <c r="P10" i="58657" s="1"/>
  <c r="Q10" i="58657" s="1"/>
  <c r="D15" i="58657"/>
  <c r="G15" i="58657"/>
  <c r="J15" i="58657"/>
  <c r="D16" i="58657"/>
  <c r="G16" i="58657"/>
  <c r="J16" i="58657"/>
  <c r="D17" i="58657"/>
  <c r="G17" i="58657"/>
  <c r="J17" i="58657"/>
  <c r="P17" i="58657" s="1"/>
  <c r="Q17" i="58657" s="1"/>
  <c r="D18" i="58657"/>
  <c r="G18" i="58657"/>
  <c r="J18" i="58657"/>
  <c r="D19" i="58657"/>
  <c r="G19" i="58657"/>
  <c r="J19" i="58657"/>
  <c r="D21" i="58657"/>
  <c r="G21" i="58657"/>
  <c r="J21" i="58657"/>
  <c r="P21" i="58657" s="1"/>
  <c r="Q21" i="58657" s="1"/>
  <c r="D22" i="58657"/>
  <c r="G22" i="58657"/>
  <c r="J22" i="58657"/>
  <c r="P22" i="58657" s="1"/>
  <c r="Q22" i="58657" s="1"/>
  <c r="D25" i="58657"/>
  <c r="E25" i="58657" s="1"/>
  <c r="G25" i="58657"/>
  <c r="H25" i="58657" s="1"/>
  <c r="J25" i="58657"/>
  <c r="D27" i="58657"/>
  <c r="G27" i="58657"/>
  <c r="J27" i="58657"/>
  <c r="P27" i="58657" s="1"/>
  <c r="Q27" i="58657" s="1"/>
  <c r="D28" i="58657"/>
  <c r="G28" i="58657"/>
  <c r="J28" i="58657"/>
  <c r="D31" i="58657"/>
  <c r="G31" i="58657"/>
  <c r="J31" i="58657"/>
  <c r="P31" i="58657" s="1"/>
  <c r="Q31" i="58657" s="1"/>
  <c r="D32" i="58657"/>
  <c r="G32" i="58657"/>
  <c r="J32" i="58657"/>
  <c r="P32" i="58657" s="1"/>
  <c r="Q32" i="58657" s="1"/>
  <c r="D35" i="58657"/>
  <c r="G35" i="58657"/>
  <c r="J35" i="58657"/>
  <c r="P35" i="58657" s="1"/>
  <c r="Q35" i="58657" s="1"/>
  <c r="D36" i="58657"/>
  <c r="G36" i="58657"/>
  <c r="P19" i="58657" l="1"/>
  <c r="Q19" i="58657" s="1"/>
  <c r="P15" i="58657"/>
  <c r="Q15" i="58657" s="1"/>
  <c r="N37" i="58657"/>
  <c r="M40" i="58657"/>
  <c r="P28" i="58657"/>
  <c r="Q28" i="58657" s="1"/>
  <c r="P25" i="58657"/>
  <c r="Q25" i="58657"/>
  <c r="P18" i="58657"/>
  <c r="Q18" i="58657" s="1"/>
  <c r="P16" i="58657"/>
  <c r="Q16" i="58657" s="1"/>
  <c r="D9" i="58657"/>
  <c r="E35" i="58657" s="1"/>
  <c r="J9" i="58657"/>
  <c r="D29" i="58657"/>
  <c r="G9" i="58657"/>
  <c r="H9" i="58657" s="1"/>
  <c r="K25" i="58657"/>
  <c r="D33" i="58657"/>
  <c r="P36" i="58657"/>
  <c r="Q36" i="58657" s="1"/>
  <c r="G29" i="58657"/>
  <c r="J33" i="58657"/>
  <c r="P33" i="58657" s="1"/>
  <c r="Q33" i="58657" s="1"/>
  <c r="G33" i="58657"/>
  <c r="J29" i="58657"/>
  <c r="P29" i="58657" s="1"/>
  <c r="Q29" i="58657" s="1"/>
  <c r="G39" i="58657" l="1"/>
  <c r="K28" i="58657"/>
  <c r="P9" i="58657"/>
  <c r="Q9" i="58657" s="1"/>
  <c r="E8" i="58657"/>
  <c r="H8" i="58657"/>
  <c r="K8" i="58657"/>
  <c r="D39" i="58657"/>
  <c r="E7" i="58657"/>
  <c r="D11" i="58657"/>
  <c r="E11" i="58657" s="1"/>
  <c r="E28" i="58657"/>
  <c r="E27" i="58657"/>
  <c r="E9" i="58657"/>
  <c r="K12" i="58657"/>
  <c r="H31" i="58657"/>
  <c r="E15" i="58657"/>
  <c r="E21" i="58657"/>
  <c r="H12" i="58657"/>
  <c r="H17" i="58657"/>
  <c r="K7" i="58657"/>
  <c r="H18" i="58657"/>
  <c r="H35" i="58657"/>
  <c r="H19" i="58657"/>
  <c r="K10" i="58657"/>
  <c r="H22" i="58657"/>
  <c r="E19" i="58657"/>
  <c r="E33" i="58657"/>
  <c r="E22" i="58657"/>
  <c r="H32" i="58657"/>
  <c r="K9" i="58657"/>
  <c r="K14" i="58657"/>
  <c r="K22" i="58657"/>
  <c r="H36" i="58657"/>
  <c r="H16" i="58657"/>
  <c r="K18" i="58657"/>
  <c r="E31" i="58657"/>
  <c r="E10" i="58657"/>
  <c r="E17" i="58657"/>
  <c r="E14" i="58657"/>
  <c r="H28" i="58657"/>
  <c r="H14" i="58657"/>
  <c r="E29" i="58657"/>
  <c r="G11" i="58657"/>
  <c r="H11" i="58657" s="1"/>
  <c r="K33" i="58657"/>
  <c r="J11" i="58657"/>
  <c r="K17" i="58657"/>
  <c r="H29" i="58657"/>
  <c r="H7" i="58657"/>
  <c r="K35" i="58657"/>
  <c r="E18" i="58657"/>
  <c r="E32" i="58657"/>
  <c r="E36" i="58657"/>
  <c r="E12" i="58657"/>
  <c r="K27" i="58657"/>
  <c r="H27" i="58657"/>
  <c r="K31" i="58657"/>
  <c r="K16" i="58657"/>
  <c r="K32" i="58657"/>
  <c r="K15" i="58657"/>
  <c r="K21" i="58657"/>
  <c r="K19" i="58657"/>
  <c r="E16" i="58657"/>
  <c r="H10" i="58657"/>
  <c r="H15" i="58657"/>
  <c r="H21" i="58657"/>
  <c r="K29" i="58657"/>
  <c r="H33" i="58657"/>
  <c r="J13" i="58657" l="1"/>
  <c r="P13" i="58657" s="1"/>
  <c r="Q13" i="58657" s="1"/>
  <c r="P11" i="58657"/>
  <c r="Q11" i="58657" s="1"/>
  <c r="J39" i="58657"/>
  <c r="F39" i="58657"/>
  <c r="D13" i="58657"/>
  <c r="D20" i="58657" s="1"/>
  <c r="G13" i="58657"/>
  <c r="K11" i="58657"/>
  <c r="K13" i="58657" l="1"/>
  <c r="J20" i="58657"/>
  <c r="P20" i="58657" s="1"/>
  <c r="Q20" i="58657" s="1"/>
  <c r="E13" i="58657"/>
  <c r="G20" i="58657"/>
  <c r="G23" i="58657" s="1"/>
  <c r="H13" i="58657"/>
  <c r="D23" i="58657"/>
  <c r="E20" i="58657"/>
  <c r="J23" i="58657" l="1"/>
  <c r="P23" i="58657" s="1"/>
  <c r="Q23" i="58657" s="1"/>
  <c r="K20" i="58657"/>
  <c r="H20" i="58657"/>
  <c r="D30" i="58657"/>
  <c r="E23" i="58657"/>
  <c r="H23" i="58657"/>
  <c r="G30" i="58657"/>
  <c r="J30" i="58657" l="1"/>
  <c r="P30" i="58657" s="1"/>
  <c r="Q30" i="58657" s="1"/>
  <c r="K23" i="58657"/>
  <c r="H30" i="58657"/>
  <c r="G34" i="58657"/>
  <c r="D34" i="58657"/>
  <c r="E30" i="58657"/>
  <c r="K30" i="58657" l="1"/>
  <c r="J34" i="58657"/>
  <c r="J37" i="58657" s="1"/>
  <c r="E34" i="58657"/>
  <c r="D37" i="58657"/>
  <c r="G37" i="58657"/>
  <c r="H34" i="58657"/>
  <c r="P34" i="58657" l="1"/>
  <c r="Q34" i="58657" s="1"/>
  <c r="K34" i="58657"/>
  <c r="E37" i="58657"/>
  <c r="D40" i="58657"/>
  <c r="H37" i="58657"/>
  <c r="G40" i="58657"/>
  <c r="K37" i="58657"/>
  <c r="J40" i="58657"/>
  <c r="P37" i="58657"/>
  <c r="Q37" i="58657" s="1"/>
</calcChain>
</file>

<file path=xl/sharedStrings.xml><?xml version="1.0" encoding="utf-8"?>
<sst xmlns="http://schemas.openxmlformats.org/spreadsheetml/2006/main" count="173" uniqueCount="156">
  <si>
    <t>Ventes de marchandises</t>
  </si>
  <si>
    <t>FC</t>
  </si>
  <si>
    <t>Production vendue biens</t>
  </si>
  <si>
    <t>FF</t>
  </si>
  <si>
    <t>Production vendue services</t>
  </si>
  <si>
    <t>FI</t>
  </si>
  <si>
    <t>FL</t>
  </si>
  <si>
    <t>Production stockée</t>
  </si>
  <si>
    <t>FM</t>
  </si>
  <si>
    <t>Production immobilisée</t>
  </si>
  <si>
    <t>FN</t>
  </si>
  <si>
    <t>Subvention d'exploitation</t>
  </si>
  <si>
    <t>FO</t>
  </si>
  <si>
    <t>Reprises sur amortissements et provisions, transfert de charges</t>
  </si>
  <si>
    <t>FP</t>
  </si>
  <si>
    <t>Autres produits</t>
  </si>
  <si>
    <t>FQ</t>
  </si>
  <si>
    <t>Total des produits d'exploitation</t>
  </si>
  <si>
    <t>FR</t>
  </si>
  <si>
    <t>Achats de marchandises</t>
  </si>
  <si>
    <t>FS</t>
  </si>
  <si>
    <t>Variation de stock (marchandises)</t>
  </si>
  <si>
    <t>FT</t>
  </si>
  <si>
    <t>Achats de matières premières et approvisionnements</t>
  </si>
  <si>
    <t>FU</t>
  </si>
  <si>
    <t>Variation de stock (matières premières et approvisionnements)</t>
  </si>
  <si>
    <t>FV</t>
  </si>
  <si>
    <t>Autres achats et charges externes</t>
  </si>
  <si>
    <t>FW</t>
  </si>
  <si>
    <t>Impôts, taxes et versements assimilés</t>
  </si>
  <si>
    <t>FX</t>
  </si>
  <si>
    <t>Salaires et traitements</t>
  </si>
  <si>
    <t>FY</t>
  </si>
  <si>
    <t>Charges sociales</t>
  </si>
  <si>
    <t>FZ</t>
  </si>
  <si>
    <t>Dotations aux amortissements sur immobilisations</t>
  </si>
  <si>
    <t>GA</t>
  </si>
  <si>
    <t>Dotations aux provisions sur immobilsations</t>
  </si>
  <si>
    <t>GB</t>
  </si>
  <si>
    <t>Dotations aux provisions sur actif circulant</t>
  </si>
  <si>
    <t>GC</t>
  </si>
  <si>
    <t>Dotations aux provisions pour risques et charges</t>
  </si>
  <si>
    <t>GD</t>
  </si>
  <si>
    <t>Autres charges</t>
  </si>
  <si>
    <t>GE</t>
  </si>
  <si>
    <t>Total des charges d'exploitation</t>
  </si>
  <si>
    <t>GF</t>
  </si>
  <si>
    <t>Résultat d'exploitation</t>
  </si>
  <si>
    <t>GG</t>
  </si>
  <si>
    <t>Bénéfice attribué ou perte transférée sur opération en commun</t>
  </si>
  <si>
    <t>GH</t>
  </si>
  <si>
    <t>Perte supporté ou bénéfice transféré sur opération en commun</t>
  </si>
  <si>
    <t>GI</t>
  </si>
  <si>
    <t>Produits financiers de participations</t>
  </si>
  <si>
    <t>GJ</t>
  </si>
  <si>
    <t>Produits des autres valeurs mobilières et créances de l'actif immobilisé</t>
  </si>
  <si>
    <t>GK</t>
  </si>
  <si>
    <t>Autres intérêts et produits assimilés</t>
  </si>
  <si>
    <t>GL</t>
  </si>
  <si>
    <t>Reprises sur provisions et transferts de charges</t>
  </si>
  <si>
    <t>GM</t>
  </si>
  <si>
    <t>Différences positives de change</t>
  </si>
  <si>
    <t>GN</t>
  </si>
  <si>
    <t>Produits nets sur cession de valeurs mobilières de placement</t>
  </si>
  <si>
    <t>GO</t>
  </si>
  <si>
    <t>Total des produits financiers</t>
  </si>
  <si>
    <t>GP</t>
  </si>
  <si>
    <t>Dotations financières aux amortissements et provisions</t>
  </si>
  <si>
    <t>GQ</t>
  </si>
  <si>
    <t>Intérêts et charges assimilées</t>
  </si>
  <si>
    <t>GR</t>
  </si>
  <si>
    <t>Différences négatives de change</t>
  </si>
  <si>
    <t>GS</t>
  </si>
  <si>
    <t>Charges nettes sur cessions de valeurs mobilières de placement</t>
  </si>
  <si>
    <t>GT</t>
  </si>
  <si>
    <t>Total des charges financières</t>
  </si>
  <si>
    <t>GU</t>
  </si>
  <si>
    <t>Résultat financier</t>
  </si>
  <si>
    <t>GV</t>
  </si>
  <si>
    <t>Résultat courant avant impôts</t>
  </si>
  <si>
    <t>GW</t>
  </si>
  <si>
    <t>Produits exceptionnels sur opérations de gestion</t>
  </si>
  <si>
    <t>HA</t>
  </si>
  <si>
    <t>Produits exceptionnels sur opération en capital</t>
  </si>
  <si>
    <t>HB</t>
  </si>
  <si>
    <t>HC</t>
  </si>
  <si>
    <t>Total des produits exceptionnels</t>
  </si>
  <si>
    <t>HD</t>
  </si>
  <si>
    <t>Charges exceptionnelles sur opérations de gestion</t>
  </si>
  <si>
    <t>HE</t>
  </si>
  <si>
    <t>Charges exceptionnelles sur opérations en capital</t>
  </si>
  <si>
    <t>HF</t>
  </si>
  <si>
    <t>Dotations exceptionnelles sur amortissements et provisions</t>
  </si>
  <si>
    <t>HG</t>
  </si>
  <si>
    <t>Total des charges exceptionnelles</t>
  </si>
  <si>
    <t>HH</t>
  </si>
  <si>
    <t>Résultat exceptionnel</t>
  </si>
  <si>
    <t>HI</t>
  </si>
  <si>
    <t>Participation des salariés aux résultats de l'exercice</t>
  </si>
  <si>
    <t>HJ</t>
  </si>
  <si>
    <t>Impôts sur les bénéfices</t>
  </si>
  <si>
    <t>HK</t>
  </si>
  <si>
    <t>Total des produits</t>
  </si>
  <si>
    <t>HL</t>
  </si>
  <si>
    <t>Total des charges</t>
  </si>
  <si>
    <t>HM</t>
  </si>
  <si>
    <t xml:space="preserve">Bénefice ou perte </t>
  </si>
  <si>
    <t>HN</t>
  </si>
  <si>
    <t>Montant</t>
  </si>
  <si>
    <t>%</t>
  </si>
  <si>
    <t>Chiffre d'affaires</t>
  </si>
  <si>
    <t>Production stockée, immobilisée</t>
  </si>
  <si>
    <t>Produit total</t>
  </si>
  <si>
    <t>Achats consommés</t>
  </si>
  <si>
    <t>Autres achats et ch. externes</t>
  </si>
  <si>
    <t>Valeur ajoutée</t>
  </si>
  <si>
    <t>Impôts et taxes d'exploitation</t>
  </si>
  <si>
    <t>Subventions d'exploitation</t>
  </si>
  <si>
    <t>Autres charges d'exploitation</t>
  </si>
  <si>
    <t>Autres produits d'exploitation</t>
  </si>
  <si>
    <t>Transfert de charges</t>
  </si>
  <si>
    <t>Excédent Brut d'Exploitation</t>
  </si>
  <si>
    <t>D.A.P. d'exploitation</t>
  </si>
  <si>
    <t>R.A.P. d'exploitation</t>
  </si>
  <si>
    <t>Résultat sur opérations en commun</t>
  </si>
  <si>
    <t>Produits financiers</t>
  </si>
  <si>
    <t>Charges financières</t>
  </si>
  <si>
    <t>Produits exceptionnels</t>
  </si>
  <si>
    <t>Charges exceptionnelles</t>
  </si>
  <si>
    <t>Participation des salariés</t>
  </si>
  <si>
    <t>Résultat net comptable</t>
  </si>
  <si>
    <t>Résultat courant avt impôts</t>
  </si>
  <si>
    <t>Transfert de charges d'exploitation (compte 791)</t>
  </si>
  <si>
    <t>Produits des cessions d'éléments d'actif immobilisés (compte 775)</t>
  </si>
  <si>
    <t>Valeur comptable des éléments d'actif cédés (compte 675)</t>
  </si>
  <si>
    <t>- Incorporelles :</t>
  </si>
  <si>
    <t>- Financières :</t>
  </si>
  <si>
    <t>Frais de personnel extérieur à l'entreprise (compte 621)</t>
  </si>
  <si>
    <t>Variation N/N-1</t>
  </si>
  <si>
    <t>Transfert de charges exceptionnelles (compte 797)</t>
  </si>
  <si>
    <t>Marge Brute</t>
  </si>
  <si>
    <t>Charges de personnel</t>
  </si>
  <si>
    <t>Quote-part de subvention d'investissement virée au compte de résultat (Compte 777)</t>
  </si>
  <si>
    <t>Résultat avant impôts</t>
  </si>
  <si>
    <t>2009</t>
  </si>
  <si>
    <t>2010</t>
  </si>
  <si>
    <t>2011</t>
  </si>
  <si>
    <t>SOCIETE :</t>
  </si>
  <si>
    <t>UNITE :</t>
  </si>
  <si>
    <t>ANALYSE LIASSE FISCALE</t>
  </si>
  <si>
    <t>COMPTE DE RESULTAT</t>
  </si>
  <si>
    <t>RETRAITEMENTS</t>
  </si>
  <si>
    <t>2012</t>
  </si>
  <si>
    <t>ATTENTION CONTRÔLE SAISIE COMPTE DE RESULTAT</t>
  </si>
  <si>
    <t>En millions d'euros</t>
  </si>
  <si>
    <t>- Corporelles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</si>
</sst>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F_-;\-* #,##0.00\ _F_-;_-* &quot;-&quot;??\ _F_-;_-@_-"/>
    <numFmt numFmtId="165" formatCode="0.0%"/>
    <numFmt numFmtId="166" formatCode="#,##0.0"/>
    <numFmt numFmtId="167" formatCode="_-* #,##0.00\ [$€-1]_-;\-* #,##0.00\ [$€-1]_-;_-* &quot;-&quot;??\ [$€-1]_-"/>
    <numFmt numFmtId="168" formatCode="\+#,##0.0;\-#,##0.0"/>
    <numFmt numFmtId="169" formatCode="\+0.0%;\-0.0%"/>
  </numFmts>
  <fonts count="30" x14ac:knownFonts="1">
    <font>
      <sz val="10"/>
      <name val="Trebuchet MS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i/>
      <sz val="11"/>
      <name val="Trebuchet MS"/>
      <family val="2"/>
    </font>
    <font>
      <b/>
      <sz val="11"/>
      <color theme="0"/>
      <name val="Trebuchet MS"/>
      <family val="2"/>
    </font>
    <font>
      <b/>
      <i/>
      <sz val="11"/>
      <name val="Trebuchet MS"/>
      <family val="2"/>
    </font>
    <font>
      <b/>
      <sz val="11"/>
      <color rgb="FF363435"/>
      <name val="Trebuchet MS"/>
      <family val="2"/>
    </font>
    <font>
      <sz val="11"/>
      <color rgb="FF363435"/>
      <name val="Trebuchet MS"/>
      <family val="2"/>
    </font>
    <font>
      <i/>
      <sz val="11"/>
      <color rgb="FF363435"/>
      <name val="Trebuchet MS"/>
      <family val="2"/>
    </font>
    <font>
      <b/>
      <i/>
      <sz val="11"/>
      <color rgb="FF363435"/>
      <name val="Trebuchet MS"/>
      <family val="2"/>
    </font>
    <font>
      <b/>
      <i/>
      <sz val="11"/>
      <color theme="0"/>
      <name val="Trebuchet MS"/>
      <family val="2"/>
    </font>
    <font>
      <b/>
      <sz val="11"/>
      <color rgb="FFA71930"/>
      <name val="Trebuchet MS"/>
      <family val="2"/>
    </font>
    <font>
      <b/>
      <i/>
      <sz val="11"/>
      <color rgb="FFA71930"/>
      <name val="Trebuchet MS"/>
      <family val="2"/>
    </font>
    <font>
      <b/>
      <sz val="20"/>
      <name val="Trebuchet MS"/>
      <family val="2"/>
    </font>
    <font>
      <sz val="12"/>
      <name val="Trebuchet MS"/>
      <family val="2"/>
    </font>
    <font>
      <b/>
      <u/>
      <sz val="12"/>
      <name val="Trebuchet MS"/>
      <family val="2"/>
    </font>
    <font>
      <b/>
      <sz val="12"/>
      <color rgb="FFFFFF00"/>
      <name val="Trebuchet MS"/>
      <family val="2"/>
    </font>
    <font>
      <b/>
      <sz val="10"/>
      <color rgb="FF000000"/>
      <name val="Trebuchet MS"/>
      <family val="2"/>
    </font>
    <font>
      <sz val="11"/>
      <color theme="9"/>
      <name val="Trebuchet MS"/>
      <family val="2"/>
    </font>
    <font>
      <b/>
      <sz val="11"/>
      <color theme="9"/>
      <name val="Trebuchet MS"/>
      <family val="2"/>
    </font>
    <font>
      <b/>
      <i/>
      <sz val="11"/>
      <color theme="9"/>
      <name val="Trebuchet MS"/>
      <family val="2"/>
    </font>
    <font>
      <i/>
      <sz val="11"/>
      <color theme="9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1">
    <xf numFmtId="0" fontId="0" fillId="0" borderId="0"/>
    <xf numFmtId="167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6" fillId="0" borderId="0"/>
    <xf numFmtId="0" fontId="4" fillId="0" borderId="0"/>
    <xf numFmtId="0" fontId="4" fillId="2" borderId="1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4" fillId="0" borderId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9" fontId="4" fillId="0" borderId="0" applyFont="0" applyFill="0" applyBorder="0" applyAlignment="0" applyProtection="0"/>
  </cellStyleXfs>
  <cellXfs count="115">
    <xf numFmtId="0" fontId="0" fillId="0" borderId="0" xfId="0"/>
    <xf numFmtId="0" fontId="10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66" fontId="15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horizontal="centerContinuous"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5" fontId="14" fillId="0" borderId="0" xfId="0" applyNumberFormat="1" applyFont="1" applyFill="1" applyBorder="1" applyAlignment="1">
      <alignment vertical="center"/>
    </xf>
    <xf numFmtId="165" fontId="15" fillId="0" borderId="0" xfId="0" applyNumberFormat="1" applyFont="1" applyFill="1" applyBorder="1" applyAlignment="1">
      <alignment vertical="center"/>
    </xf>
    <xf numFmtId="0" fontId="15" fillId="0" borderId="3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vertical="center"/>
    </xf>
    <xf numFmtId="165" fontId="12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66" fontId="15" fillId="0" borderId="3" xfId="0" applyNumberFormat="1" applyFont="1" applyFill="1" applyBorder="1" applyAlignment="1">
      <alignment vertical="center"/>
    </xf>
    <xf numFmtId="166" fontId="10" fillId="0" borderId="0" xfId="0" applyNumberFormat="1" applyFont="1" applyFill="1" applyBorder="1" applyAlignment="1">
      <alignment vertical="center"/>
    </xf>
    <xf numFmtId="166" fontId="14" fillId="0" borderId="2" xfId="0" applyNumberFormat="1" applyFont="1" applyFill="1" applyBorder="1" applyAlignment="1">
      <alignment vertical="center"/>
    </xf>
    <xf numFmtId="0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>
      <alignment horizontal="centerContinuous" vertical="center"/>
    </xf>
    <xf numFmtId="165" fontId="16" fillId="0" borderId="0" xfId="0" applyNumberFormat="1" applyFont="1" applyFill="1" applyBorder="1" applyAlignment="1">
      <alignment vertical="center"/>
    </xf>
    <xf numFmtId="168" fontId="16" fillId="0" borderId="0" xfId="0" applyNumberFormat="1" applyFont="1" applyFill="1" applyBorder="1" applyAlignment="1">
      <alignment vertical="center"/>
    </xf>
    <xf numFmtId="169" fontId="16" fillId="0" borderId="0" xfId="8" applyNumberFormat="1" applyFont="1" applyFill="1" applyBorder="1" applyAlignment="1">
      <alignment horizontal="right" vertical="center"/>
    </xf>
    <xf numFmtId="165" fontId="16" fillId="0" borderId="3" xfId="0" applyNumberFormat="1" applyFont="1" applyFill="1" applyBorder="1" applyAlignment="1">
      <alignment vertical="center"/>
    </xf>
    <xf numFmtId="165" fontId="10" fillId="0" borderId="0" xfId="0" applyNumberFormat="1" applyFont="1" applyFill="1" applyBorder="1" applyAlignment="1">
      <alignment vertical="center"/>
    </xf>
    <xf numFmtId="165" fontId="17" fillId="0" borderId="2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166" fontId="22" fillId="0" borderId="0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horizontal="left" vertical="center"/>
    </xf>
    <xf numFmtId="3" fontId="22" fillId="0" borderId="0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horizontal="left" vertical="center"/>
    </xf>
    <xf numFmtId="166" fontId="24" fillId="6" borderId="0" xfId="0" applyNumberFormat="1" applyFont="1" applyFill="1" applyBorder="1" applyAlignment="1">
      <alignment horizontal="right" vertical="center"/>
    </xf>
    <xf numFmtId="166" fontId="22" fillId="0" borderId="11" xfId="0" applyNumberFormat="1" applyFont="1" applyFill="1" applyBorder="1" applyAlignment="1">
      <alignment vertical="center"/>
    </xf>
    <xf numFmtId="0" fontId="8" fillId="3" borderId="15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center" vertical="center"/>
    </xf>
    <xf numFmtId="166" fontId="8" fillId="0" borderId="15" xfId="0" applyNumberFormat="1" applyFont="1" applyFill="1" applyBorder="1" applyAlignment="1">
      <alignment vertical="center"/>
    </xf>
    <xf numFmtId="0" fontId="22" fillId="7" borderId="14" xfId="0" applyFont="1" applyFill="1" applyBorder="1" applyAlignment="1">
      <alignment horizontal="left" vertical="center"/>
    </xf>
    <xf numFmtId="0" fontId="22" fillId="7" borderId="10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center" vertical="center"/>
    </xf>
    <xf numFmtId="166" fontId="22" fillId="5" borderId="13" xfId="0" applyNumberFormat="1" applyFont="1" applyFill="1" applyBorder="1" applyAlignment="1">
      <alignment horizontal="right" vertical="center"/>
    </xf>
    <xf numFmtId="0" fontId="23" fillId="5" borderId="14" xfId="0" applyFont="1" applyFill="1" applyBorder="1" applyAlignment="1">
      <alignment horizontal="left" vertical="center"/>
    </xf>
    <xf numFmtId="0" fontId="8" fillId="5" borderId="10" xfId="0" applyFont="1" applyFill="1" applyBorder="1" applyAlignment="1">
      <alignment horizontal="center" vertical="center"/>
    </xf>
    <xf numFmtId="166" fontId="8" fillId="5" borderId="14" xfId="0" applyNumberFormat="1" applyFont="1" applyFill="1" applyBorder="1" applyAlignment="1">
      <alignment horizontal="right" vertical="center"/>
    </xf>
    <xf numFmtId="0" fontId="22" fillId="5" borderId="14" xfId="0" applyFont="1" applyFill="1" applyBorder="1" applyAlignment="1">
      <alignment horizontal="left" vertical="center"/>
    </xf>
    <xf numFmtId="166" fontId="22" fillId="5" borderId="11" xfId="0" applyNumberFormat="1" applyFont="1" applyFill="1" applyBorder="1" applyAlignment="1">
      <alignment horizontal="right" vertical="center"/>
    </xf>
    <xf numFmtId="166" fontId="22" fillId="5" borderId="11" xfId="0" applyNumberFormat="1" applyFont="1" applyFill="1" applyBorder="1" applyAlignment="1">
      <alignment vertical="center"/>
    </xf>
    <xf numFmtId="49" fontId="22" fillId="5" borderId="14" xfId="0" applyNumberFormat="1" applyFont="1" applyFill="1" applyBorder="1" applyAlignment="1">
      <alignment horizontal="left" vertical="center"/>
    </xf>
    <xf numFmtId="49" fontId="22" fillId="5" borderId="17" xfId="0" applyNumberFormat="1" applyFont="1" applyFill="1" applyBorder="1" applyAlignment="1">
      <alignment horizontal="left" vertical="center" wrapText="1"/>
    </xf>
    <xf numFmtId="0" fontId="8" fillId="5" borderId="12" xfId="0" applyFont="1" applyFill="1" applyBorder="1" applyAlignment="1">
      <alignment horizontal="center" vertical="center"/>
    </xf>
    <xf numFmtId="0" fontId="22" fillId="7" borderId="7" xfId="0" applyFont="1" applyFill="1" applyBorder="1" applyAlignment="1">
      <alignment horizontal="center" vertical="center"/>
    </xf>
    <xf numFmtId="0" fontId="22" fillId="7" borderId="16" xfId="0" applyFont="1" applyFill="1" applyBorder="1" applyAlignment="1">
      <alignment horizontal="left" vertical="center"/>
    </xf>
    <xf numFmtId="0" fontId="22" fillId="7" borderId="1" xfId="0" applyFont="1" applyFill="1" applyBorder="1" applyAlignment="1">
      <alignment horizontal="center" vertical="center"/>
    </xf>
    <xf numFmtId="166" fontId="22" fillId="0" borderId="9" xfId="0" applyNumberFormat="1" applyFont="1" applyFill="1" applyBorder="1" applyAlignment="1">
      <alignment vertical="center"/>
    </xf>
    <xf numFmtId="0" fontId="22" fillId="7" borderId="17" xfId="0" applyFont="1" applyFill="1" applyBorder="1" applyAlignment="1">
      <alignment horizontal="left" vertical="center"/>
    </xf>
    <xf numFmtId="0" fontId="22" fillId="7" borderId="12" xfId="0" applyFont="1" applyFill="1" applyBorder="1" applyAlignment="1">
      <alignment horizontal="center" vertical="center"/>
    </xf>
    <xf numFmtId="166" fontId="22" fillId="0" borderId="13" xfId="0" applyNumberFormat="1" applyFont="1" applyFill="1" applyBorder="1" applyAlignment="1">
      <alignment vertical="center"/>
    </xf>
    <xf numFmtId="0" fontId="8" fillId="5" borderId="14" xfId="0" applyFont="1" applyFill="1" applyBorder="1" applyAlignment="1">
      <alignment horizontal="left" vertical="center"/>
    </xf>
    <xf numFmtId="3" fontId="8" fillId="0" borderId="0" xfId="0" applyNumberFormat="1" applyFont="1" applyFill="1" applyBorder="1" applyAlignment="1">
      <alignment vertical="center"/>
    </xf>
    <xf numFmtId="2" fontId="10" fillId="0" borderId="0" xfId="0" applyNumberFormat="1" applyFont="1" applyFill="1" applyBorder="1" applyAlignment="1">
      <alignment vertical="center"/>
    </xf>
    <xf numFmtId="4" fontId="10" fillId="0" borderId="0" xfId="0" applyNumberFormat="1" applyFont="1" applyFill="1" applyBorder="1" applyAlignment="1">
      <alignment vertical="center"/>
    </xf>
    <xf numFmtId="166" fontId="22" fillId="5" borderId="9" xfId="0" applyNumberFormat="1" applyFont="1" applyFill="1" applyBorder="1" applyAlignment="1" applyProtection="1">
      <alignment vertical="center"/>
      <protection locked="0"/>
    </xf>
    <xf numFmtId="1" fontId="0" fillId="0" borderId="0" xfId="0" applyNumberFormat="1"/>
    <xf numFmtId="0" fontId="0" fillId="0" borderId="0" xfId="0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0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49" fontId="8" fillId="3" borderId="8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6" fontId="14" fillId="0" borderId="0" xfId="0" applyNumberFormat="1" applyFont="1" applyFill="1" applyBorder="1" applyAlignment="1">
      <alignment vertical="center"/>
    </xf>
    <xf numFmtId="165" fontId="17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166" fontId="12" fillId="0" borderId="0" xfId="0" applyNumberFormat="1" applyFont="1" applyFill="1" applyBorder="1" applyAlignment="1">
      <alignment vertical="center"/>
    </xf>
    <xf numFmtId="165" fontId="18" fillId="0" borderId="0" xfId="0" applyNumberFormat="1" applyFont="1" applyFill="1" applyBorder="1" applyAlignment="1">
      <alignment vertical="center"/>
    </xf>
    <xf numFmtId="165" fontId="12" fillId="0" borderId="0" xfId="8" applyNumberFormat="1" applyFont="1" applyFill="1" applyBorder="1" applyAlignment="1">
      <alignment vertical="center"/>
    </xf>
    <xf numFmtId="168" fontId="18" fillId="0" borderId="0" xfId="0" applyNumberFormat="1" applyFont="1" applyFill="1" applyBorder="1" applyAlignment="1">
      <alignment vertical="center"/>
    </xf>
    <xf numFmtId="169" fontId="18" fillId="0" borderId="0" xfId="8" applyNumberFormat="1" applyFont="1" applyFill="1" applyBorder="1" applyAlignment="1">
      <alignment horizontal="right" vertical="center"/>
    </xf>
    <xf numFmtId="0" fontId="26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2" fontId="27" fillId="8" borderId="6" xfId="0" applyNumberFormat="1" applyFont="1" applyFill="1" applyBorder="1" applyAlignment="1">
      <alignment horizontal="centerContinuous" vertical="center"/>
    </xf>
    <xf numFmtId="0" fontId="28" fillId="8" borderId="6" xfId="0" applyFont="1" applyFill="1" applyBorder="1" applyAlignment="1">
      <alignment horizontal="centerContinuous" vertical="center"/>
    </xf>
    <xf numFmtId="1" fontId="27" fillId="8" borderId="6" xfId="0" applyNumberFormat="1" applyFont="1" applyFill="1" applyBorder="1" applyAlignment="1">
      <alignment horizontal="centerContinuous" vertical="center"/>
    </xf>
    <xf numFmtId="0" fontId="27" fillId="8" borderId="0" xfId="0" applyFont="1" applyFill="1" applyBorder="1" applyAlignment="1">
      <alignment horizontal="center" vertical="center"/>
    </xf>
    <xf numFmtId="0" fontId="28" fillId="8" borderId="0" xfId="0" applyFont="1" applyFill="1" applyBorder="1" applyAlignment="1">
      <alignment horizontal="center" vertical="center"/>
    </xf>
    <xf numFmtId="168" fontId="13" fillId="0" borderId="0" xfId="0" applyNumberFormat="1" applyFont="1" applyFill="1" applyBorder="1" applyAlignment="1">
      <alignment vertical="center"/>
    </xf>
    <xf numFmtId="169" fontId="13" fillId="0" borderId="0" xfId="8" applyNumberFormat="1" applyFont="1" applyFill="1" applyBorder="1" applyAlignment="1">
      <alignment horizontal="right" vertical="center"/>
    </xf>
    <xf numFmtId="168" fontId="11" fillId="0" borderId="0" xfId="0" applyNumberFormat="1" applyFont="1" applyFill="1" applyBorder="1" applyAlignment="1">
      <alignment vertical="center"/>
    </xf>
    <xf numFmtId="169" fontId="11" fillId="0" borderId="0" xfId="8" applyNumberFormat="1" applyFont="1" applyFill="1" applyBorder="1" applyAlignment="1">
      <alignment horizontal="right" vertical="center"/>
    </xf>
    <xf numFmtId="166" fontId="10" fillId="0" borderId="3" xfId="0" applyNumberFormat="1" applyFont="1" applyFill="1" applyBorder="1" applyAlignment="1">
      <alignment vertical="center"/>
    </xf>
    <xf numFmtId="168" fontId="11" fillId="0" borderId="4" xfId="0" applyNumberFormat="1" applyFont="1" applyFill="1" applyBorder="1" applyAlignment="1">
      <alignment vertical="center"/>
    </xf>
    <xf numFmtId="169" fontId="11" fillId="0" borderId="4" xfId="8" applyNumberFormat="1" applyFont="1" applyFill="1" applyBorder="1" applyAlignment="1">
      <alignment horizontal="right" vertical="center"/>
    </xf>
    <xf numFmtId="0" fontId="27" fillId="8" borderId="0" xfId="0" applyFont="1" applyFill="1" applyBorder="1" applyAlignment="1">
      <alignment horizontal="centerContinuous" vertical="center"/>
    </xf>
    <xf numFmtId="0" fontId="28" fillId="8" borderId="0" xfId="0" applyFont="1" applyFill="1" applyBorder="1" applyAlignment="1">
      <alignment horizontal="centerContinuous" vertical="center"/>
    </xf>
    <xf numFmtId="0" fontId="27" fillId="8" borderId="5" xfId="0" applyFont="1" applyFill="1" applyBorder="1" applyAlignment="1">
      <alignment horizontal="center" vertical="center"/>
    </xf>
    <xf numFmtId="0" fontId="28" fillId="8" borderId="5" xfId="0" applyFont="1" applyFill="1" applyBorder="1" applyAlignment="1">
      <alignment horizontal="center" vertical="center"/>
    </xf>
  </cellXfs>
  <cellStyles count="21">
    <cellStyle name="Euro" xfId="1"/>
    <cellStyle name="Milliers 2" xfId="17"/>
    <cellStyle name="Normal" xfId="0" builtinId="0"/>
    <cellStyle name="Normal 2" xfId="2"/>
    <cellStyle name="Normal 2 2" xfId="3"/>
    <cellStyle name="Normal 2 2 2" xfId="4"/>
    <cellStyle name="Normal 3" xfId="5"/>
    <cellStyle name="Normal 3 2" xfId="15"/>
    <cellStyle name="Normal 3 2 2" xfId="19"/>
    <cellStyle name="Normal 3 3" xfId="18"/>
    <cellStyle name="Normal 4" xfId="6"/>
    <cellStyle name="Normal 5" xfId="16"/>
    <cellStyle name="NOUVEAU" xfId="7"/>
    <cellStyle name="Pourcentage" xfId="8" builtinId="5"/>
    <cellStyle name="Pourcentage 2" xfId="9"/>
    <cellStyle name="Pourcentage 2 2" xfId="10"/>
    <cellStyle name="Pourcentage 3" xfId="11"/>
    <cellStyle name="Pourcentage 4" xfId="12"/>
    <cellStyle name="Pourcentage 5" xfId="13"/>
    <cellStyle name="Pourcentage 6" xfId="14"/>
    <cellStyle name="Pourcentage 6 3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8</xdr:row>
          <xdr:rowOff>190500</xdr:rowOff>
        </xdr:from>
        <xdr:to>
          <xdr:col>4</xdr:col>
          <xdr:colOff>409575</xdr:colOff>
          <xdr:row>14</xdr:row>
          <xdr:rowOff>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Trebuchet MS"/>
                </a:rPr>
                <a:t>Rajouter une année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XIA\Company\Documents%20and%20Settings\GT\Mes%20documents\USDA\Financier\Gpe%20USD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xia\company\Documents%20and%20Settings\ProsperGAYIBOR\Mes%20documents\Other\Clients\SOFIVO\Sofivo2003\Etats%20financiers\etats%20fin%20Sofivo%2020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xia\company\Documents%20and%20Settings\ProsperGAYIBOR\Mes%20documents\Other\Clients\SODIAAL%20Intern\Sodial%202003\CRF%20Riches%20monts%2020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hilippe/Bureau/ctifl2000/basedonnesoci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XIA\Company\Documents%20and%20Settings\Prosper%20GAYIBOR\Mes%20documents\AXIA\Groupe%20Prosper.%20Fermi&#232;re\Rapports\Finance%20G_VILMORIN%2002-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XIA\Company\Documents%20and%20Settings\Prosper%20GAYIBOR\Mes%20documents\AXIA\Groupe%20Prosper.%20Fermi&#232;re\Rapports\CRF%20Prosp&#233;rit&#233;%20Fermi&#232;r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GLORI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archives1999pour2000\SEDRI99\C\Clased99.XLW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XIA\Company\Mes%20documents\1998\SHPS%2098\Compta\Crfshp98.XLW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XIA\Company\_Construction%20du%20dossier\Documents%20usuels\Construction%20du%20dossier\CRF%203%20ans%20bi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INVESTI\RDI\RDI93RET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-15"/>
      <sheetName val="Origny"/>
      <sheetName val="CA salarié"/>
      <sheetName val="CONSRES (2)"/>
      <sheetName val="C2NV"/>
      <sheetName val="Flux de tréso"/>
      <sheetName val="Bilan"/>
      <sheetName val="graph bilan"/>
      <sheetName val="Graph1 (2)"/>
      <sheetName val="CONSRES"/>
      <sheetName val="CR indice"/>
      <sheetName val="E1"/>
      <sheetName val="E2"/>
      <sheetName val="E3"/>
      <sheetName val="G1"/>
      <sheetName val="G2"/>
      <sheetName val="G3"/>
      <sheetName val="G4"/>
      <sheetName val="G5"/>
      <sheetName val="G6"/>
      <sheetName val="G7"/>
      <sheetName val="G8"/>
      <sheetName val="H1"/>
      <sheetName val="H2"/>
      <sheetName val="H3-H4"/>
      <sheetName val="SIG"/>
    </sheetNames>
    <sheetDataSet>
      <sheetData sheetId="0"/>
      <sheetData sheetId="1"/>
      <sheetData sheetId="2"/>
      <sheetData sheetId="3"/>
      <sheetData sheetId="4">
        <row r="8">
          <cell r="E8">
            <v>4540.015100999999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5">
          <cell r="A5" t="str">
            <v>en milliers de Francs</v>
          </cell>
        </row>
      </sheetData>
      <sheetData sheetId="19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 P&amp;L"/>
      <sheetName val="BD Actifs"/>
      <sheetName val="BD Passifs"/>
      <sheetName val="P&amp;L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Détails de cptes"/>
      <sheetName val="D1"/>
      <sheetName val="D2-D3"/>
      <sheetName val="D4"/>
      <sheetName val="Stat 0"/>
      <sheetName val="Données CDG"/>
      <sheetName val="VA2"/>
      <sheetName val="3CR"/>
      <sheetName val=" (CAF)"/>
      <sheetName val="NDS marché"/>
      <sheetName val="NDS Activit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E12">
            <v>182.84735127455002</v>
          </cell>
        </row>
      </sheetData>
      <sheetData sheetId="20"/>
      <sheetData sheetId="21"/>
      <sheetData sheetId="22">
        <row r="12">
          <cell r="E12">
            <v>182.84735127455002</v>
          </cell>
        </row>
      </sheetData>
      <sheetData sheetId="23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R"/>
      <sheetName val="BDA"/>
      <sheetName val="BDP"/>
      <sheetName val="CRbis"/>
      <sheetName val="recap"/>
      <sheetName val="G."/>
      <sheetName val="G1"/>
      <sheetName val="G2"/>
      <sheetName val="G3"/>
      <sheetName val="G4-5"/>
      <sheetName val="G6"/>
      <sheetName val="Feuil1"/>
      <sheetName val="Divers P&amp;L"/>
      <sheetName val="Tab var"/>
      <sheetName val="P&amp;l"/>
      <sheetName val="Bil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ffect"/>
      <sheetName val="1qualif"/>
      <sheetName val="1sex"/>
      <sheetName val="1ancien"/>
      <sheetName val="2grap"/>
      <sheetName val="2sal"/>
      <sheetName val="2sal2"/>
      <sheetName val="2sal3"/>
      <sheetName val="3masal"/>
      <sheetName val="3prime"/>
      <sheetName val="4forma"/>
      <sheetName val="5couts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"/>
      <sheetName val="C2"/>
      <sheetName val="C3"/>
      <sheetName val="C4"/>
      <sheetName val="C5"/>
      <sheetName val="C6"/>
      <sheetName val="C7"/>
      <sheetName val="C8"/>
      <sheetName val="Général"/>
    </sheetNames>
    <sheetDataSet>
      <sheetData sheetId="0"/>
      <sheetData sheetId="1">
        <row r="8">
          <cell r="D8">
            <v>437.62014888171024</v>
          </cell>
          <cell r="E8">
            <v>442.09999999999997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R"/>
      <sheetName val="BDA"/>
      <sheetName val="BDP"/>
      <sheetName val="B2"/>
      <sheetName val="B3"/>
      <sheetName val="B4"/>
      <sheetName val="D1"/>
      <sheetName val="D2"/>
      <sheetName val="D3"/>
      <sheetName val="D4"/>
      <sheetName val="D5"/>
      <sheetName val="D7"/>
      <sheetName val="D9"/>
      <sheetName val="D10"/>
      <sheetName val="D11-12"/>
      <sheetName val="D13-14"/>
      <sheetName val="D15-17"/>
      <sheetName val="G1"/>
      <sheetName val="G2"/>
      <sheetName val="G3"/>
      <sheetName val="G4-5"/>
      <sheetName val="G6"/>
      <sheetName val="Tab var"/>
      <sheetName val="Divers P&amp;L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RIA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TF SEDRI.XLS"/>
      <sheetName val="BFREON.XLS"/>
      <sheetName val="BILEON.XLS"/>
      <sheetName val="BFREON.XLC"/>
    </sheetNames>
    <sheetDataSet>
      <sheetData sheetId="0" refreshError="1">
        <row r="3">
          <cell r="A3" t="str">
            <v>SEDRI</v>
          </cell>
        </row>
        <row r="7">
          <cell r="B7">
            <v>81006</v>
          </cell>
          <cell r="C7">
            <v>81006</v>
          </cell>
          <cell r="D7">
            <v>0</v>
          </cell>
          <cell r="E7">
            <v>32402</v>
          </cell>
          <cell r="F7">
            <v>32402</v>
          </cell>
          <cell r="G7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F17">
            <v>0</v>
          </cell>
        </row>
        <row r="19">
          <cell r="B19">
            <v>30507</v>
          </cell>
          <cell r="C19">
            <v>30507</v>
          </cell>
          <cell r="D19">
            <v>0</v>
          </cell>
          <cell r="E19">
            <v>33677</v>
          </cell>
          <cell r="F19">
            <v>33677</v>
          </cell>
          <cell r="G19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</row>
        <row r="29">
          <cell r="B29">
            <v>1716</v>
          </cell>
          <cell r="C29">
            <v>1716</v>
          </cell>
          <cell r="D29">
            <v>0</v>
          </cell>
          <cell r="E29">
            <v>1752</v>
          </cell>
          <cell r="F29">
            <v>1752</v>
          </cell>
          <cell r="G29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</row>
        <row r="33">
          <cell r="B33">
            <v>24656</v>
          </cell>
          <cell r="C33">
            <v>21566</v>
          </cell>
          <cell r="D33">
            <v>3090</v>
          </cell>
          <cell r="E33">
            <v>59967</v>
          </cell>
          <cell r="F33">
            <v>55605</v>
          </cell>
          <cell r="G33">
            <v>4362</v>
          </cell>
        </row>
        <row r="34">
          <cell r="B34">
            <v>83983</v>
          </cell>
          <cell r="C34">
            <v>83983</v>
          </cell>
          <cell r="D34">
            <v>0</v>
          </cell>
          <cell r="E34">
            <v>142</v>
          </cell>
          <cell r="F34">
            <v>142</v>
          </cell>
          <cell r="G34">
            <v>0</v>
          </cell>
        </row>
      </sheetData>
      <sheetData sheetId="1" refreshError="1">
        <row r="30">
          <cell r="A30" t="str">
            <v>C7</v>
          </cell>
          <cell r="B30" t="str">
            <v>LA TRESORERIE</v>
          </cell>
        </row>
        <row r="32">
          <cell r="C32">
            <v>36160</v>
          </cell>
          <cell r="D32">
            <v>36525</v>
          </cell>
          <cell r="E32" t="str">
            <v>VARIATIONS</v>
          </cell>
        </row>
        <row r="33">
          <cell r="E33" t="str">
            <v>MONTANT</v>
          </cell>
          <cell r="F33" t="str">
            <v>%</v>
          </cell>
        </row>
        <row r="34">
          <cell r="B34" t="str">
            <v>RESSOURCES DE TRESORERIE</v>
          </cell>
        </row>
        <row r="36">
          <cell r="B36" t="str">
            <v>Emprunts auprès d'éts de crédit</v>
          </cell>
          <cell r="C36">
            <v>3090</v>
          </cell>
          <cell r="D36">
            <v>4362</v>
          </cell>
          <cell r="E36">
            <v>1272</v>
          </cell>
          <cell r="F36">
            <v>0.4116504854368932</v>
          </cell>
        </row>
        <row r="37">
          <cell r="B37" t="str">
            <v>Emprunts &amp; dettes financ. divers</v>
          </cell>
          <cell r="C37">
            <v>0</v>
          </cell>
          <cell r="D37">
            <v>0</v>
          </cell>
          <cell r="E37">
            <v>0</v>
          </cell>
        </row>
        <row r="38">
          <cell r="B38" t="str">
            <v>TOTAL</v>
          </cell>
          <cell r="C38">
            <v>3090</v>
          </cell>
          <cell r="D38">
            <v>4362</v>
          </cell>
          <cell r="E38">
            <v>1272</v>
          </cell>
          <cell r="F38">
            <v>0.4116504854368932</v>
          </cell>
        </row>
        <row r="39">
          <cell r="B39" t="str">
            <v>EMPLOIS DE TRESORERIE</v>
          </cell>
        </row>
        <row r="41">
          <cell r="B41" t="str">
            <v>Avance Groupe</v>
          </cell>
          <cell r="C41">
            <v>16840</v>
          </cell>
          <cell r="D41">
            <v>39778</v>
          </cell>
          <cell r="E41">
            <v>22938</v>
          </cell>
          <cell r="F41">
            <v>1.3621140142517816</v>
          </cell>
        </row>
        <row r="42">
          <cell r="B42" t="str">
            <v>Valeurs mobilières de placement</v>
          </cell>
          <cell r="C42">
            <v>0</v>
          </cell>
          <cell r="D42">
            <v>0</v>
          </cell>
          <cell r="E42">
            <v>0</v>
          </cell>
        </row>
        <row r="43">
          <cell r="B43" t="str">
            <v>Disponibilités</v>
          </cell>
          <cell r="C43">
            <v>12791</v>
          </cell>
          <cell r="D43">
            <v>6492</v>
          </cell>
          <cell r="E43">
            <v>-6299</v>
          </cell>
          <cell r="F43">
            <v>-0.49245563286685951</v>
          </cell>
        </row>
        <row r="44">
          <cell r="B44" t="str">
            <v>TOTAL</v>
          </cell>
          <cell r="C44">
            <v>29631</v>
          </cell>
          <cell r="D44">
            <v>46270</v>
          </cell>
          <cell r="E44">
            <v>16639</v>
          </cell>
          <cell r="F44">
            <v>0.56154027876210721</v>
          </cell>
        </row>
        <row r="45">
          <cell r="B45" t="str">
            <v>TRESORERIE</v>
          </cell>
          <cell r="C45">
            <v>26541</v>
          </cell>
          <cell r="D45">
            <v>41908</v>
          </cell>
          <cell r="E45">
            <v>15367</v>
          </cell>
          <cell r="F45">
            <v>0.57899099506424023</v>
          </cell>
        </row>
        <row r="51">
          <cell r="A51" t="str">
            <v>FR, BFR ET TRESORERIE</v>
          </cell>
        </row>
        <row r="53">
          <cell r="C53">
            <v>36160</v>
          </cell>
          <cell r="D53">
            <v>36525</v>
          </cell>
          <cell r="E53" t="str">
            <v>VARIATIONS</v>
          </cell>
        </row>
        <row r="54">
          <cell r="E54" t="str">
            <v>MONTANT</v>
          </cell>
          <cell r="F54" t="str">
            <v>%</v>
          </cell>
        </row>
        <row r="55">
          <cell r="B55" t="str">
            <v>+ FONDS DE ROULEMENT</v>
          </cell>
          <cell r="C55">
            <v>-11870</v>
          </cell>
          <cell r="D55">
            <v>998</v>
          </cell>
          <cell r="E55">
            <v>12868</v>
          </cell>
          <cell r="F55">
            <v>-1.0840775063184498</v>
          </cell>
        </row>
        <row r="56">
          <cell r="B56" t="str">
            <v>- BESOIN DE FONDS DE ROULEMENT</v>
          </cell>
          <cell r="C56">
            <v>-38411</v>
          </cell>
          <cell r="D56">
            <v>-40910</v>
          </cell>
          <cell r="E56">
            <v>-2499</v>
          </cell>
          <cell r="F56">
            <v>6.5059488167452037E-2</v>
          </cell>
        </row>
        <row r="57">
          <cell r="B57" t="str">
            <v>= TRESORERIE DISPONIBLE</v>
          </cell>
          <cell r="C57">
            <v>26541</v>
          </cell>
          <cell r="D57">
            <v>41908</v>
          </cell>
          <cell r="E57">
            <v>15367</v>
          </cell>
          <cell r="F57">
            <v>0.57899099506424023</v>
          </cell>
        </row>
      </sheetData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F shps"/>
      <sheetName val="CRFSOG01.XLC"/>
      <sheetName val="CHAFF"/>
      <sheetName val="REPVA"/>
      <sheetName val="CRFSOG02.XLC"/>
    </sheetNames>
    <sheetDataSet>
      <sheetData sheetId="0">
        <row r="1">
          <cell r="A1" t="str">
            <v>PARAMETRES TABLEAUX</v>
          </cell>
          <cell r="AZ1" t="str">
            <v>BASE GRAPHIQUE</v>
          </cell>
        </row>
        <row r="2">
          <cell r="A2" t="str">
            <v>ENTREPRISE:</v>
          </cell>
          <cell r="B2" t="str">
            <v>SHPS</v>
          </cell>
          <cell r="C2">
            <v>1998</v>
          </cell>
          <cell r="D2">
            <v>1997</v>
          </cell>
        </row>
        <row r="3">
          <cell r="A3" t="str">
            <v>Montant en milliers de frs  h.t.</v>
          </cell>
          <cell r="B3" t="str">
            <v>K.F.</v>
          </cell>
          <cell r="AF3" t="str">
            <v>B14</v>
          </cell>
          <cell r="AG3" t="str">
            <v>COMPARAISON DES C.R. DES EXERCICES    1997  ET  1998</v>
          </cell>
        </row>
        <row r="4">
          <cell r="A4" t="str">
            <v>Ventes de marchandises</v>
          </cell>
          <cell r="C4">
            <v>186</v>
          </cell>
          <cell r="D4">
            <v>168</v>
          </cell>
        </row>
        <row r="5">
          <cell r="A5" t="str">
            <v>Production vendue - biens</v>
          </cell>
          <cell r="AG5" t="str">
            <v>SHPS</v>
          </cell>
          <cell r="AH5" t="str">
            <v>EXERCICE</v>
          </cell>
          <cell r="AI5">
            <v>1997</v>
          </cell>
          <cell r="AJ5" t="str">
            <v>EXERCICE</v>
          </cell>
          <cell r="AK5">
            <v>1998</v>
          </cell>
          <cell r="AL5" t="str">
            <v xml:space="preserve">     VARIATIONS</v>
          </cell>
        </row>
        <row r="6">
          <cell r="A6" t="str">
            <v>Production vendue - services</v>
          </cell>
          <cell r="C6">
            <v>259571</v>
          </cell>
          <cell r="D6">
            <v>185789</v>
          </cell>
          <cell r="AG6" t="str">
            <v>Montant en milliers de frs  h.t.</v>
          </cell>
          <cell r="AH6" t="str">
            <v>Montant</v>
          </cell>
          <cell r="AI6" t="str">
            <v>%</v>
          </cell>
          <cell r="AJ6" t="str">
            <v>Montant</v>
          </cell>
          <cell r="AK6" t="str">
            <v>%</v>
          </cell>
          <cell r="AL6" t="str">
            <v>Montant</v>
          </cell>
          <cell r="AM6" t="str">
            <v>%</v>
          </cell>
          <cell r="AN6" t="str">
            <v>COMMENTAIRES</v>
          </cell>
        </row>
        <row r="7">
          <cell r="A7" t="str">
            <v>CHIFFRES D'AFFAIRES NET</v>
          </cell>
          <cell r="C7">
            <v>259757</v>
          </cell>
          <cell r="D7">
            <v>185957</v>
          </cell>
        </row>
        <row r="8">
          <cell r="A8" t="str">
            <v>Production stockée</v>
          </cell>
          <cell r="AF8">
            <v>1</v>
          </cell>
          <cell r="AG8" t="str">
            <v>Production vendue:</v>
          </cell>
          <cell r="AH8">
            <v>185957</v>
          </cell>
          <cell r="AI8">
            <v>0</v>
          </cell>
          <cell r="AJ8">
            <v>259757</v>
          </cell>
          <cell r="AK8">
            <v>0</v>
          </cell>
          <cell r="AL8">
            <v>73800</v>
          </cell>
          <cell r="AM8">
            <v>39.686594212640557</v>
          </cell>
          <cell r="AN8" t="str">
            <v>Forte progression du chiffre d'affaires</v>
          </cell>
        </row>
        <row r="9">
          <cell r="A9" t="str">
            <v>Production immobilisée</v>
          </cell>
          <cell r="C9">
            <v>0</v>
          </cell>
          <cell r="D9">
            <v>0</v>
          </cell>
          <cell r="AG9" t="str">
            <v xml:space="preserve">  dont:-France</v>
          </cell>
          <cell r="AH9">
            <v>185957</v>
          </cell>
          <cell r="AI9">
            <v>0</v>
          </cell>
          <cell r="AJ9">
            <v>259757</v>
          </cell>
          <cell r="AK9">
            <v>0</v>
          </cell>
          <cell r="AL9">
            <v>73800</v>
          </cell>
          <cell r="AM9">
            <v>39.686594212640557</v>
          </cell>
        </row>
        <row r="10">
          <cell r="A10" t="str">
            <v>Subventions d'exploitation</v>
          </cell>
          <cell r="AG10" t="str">
            <v xml:space="preserve">       -Export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 t="str">
            <v xml:space="preserve">  N.S.</v>
          </cell>
        </row>
        <row r="11">
          <cell r="A11" t="str">
            <v>Reprises amortissts/provisions,transfert charges</v>
          </cell>
          <cell r="C11">
            <v>1336</v>
          </cell>
          <cell r="D11">
            <v>1834</v>
          </cell>
          <cell r="AG11" t="str">
            <v>Chiffre d'affaires</v>
          </cell>
          <cell r="AH11">
            <v>185957</v>
          </cell>
          <cell r="AI11">
            <v>0</v>
          </cell>
          <cell r="AJ11">
            <v>259757</v>
          </cell>
          <cell r="AK11">
            <v>0</v>
          </cell>
          <cell r="AL11">
            <v>73800</v>
          </cell>
          <cell r="AM11">
            <v>39.686594212640557</v>
          </cell>
        </row>
        <row r="12">
          <cell r="A12" t="str">
            <v>Autres produits</v>
          </cell>
          <cell r="C12">
            <v>264</v>
          </cell>
          <cell r="D12">
            <v>720</v>
          </cell>
          <cell r="AF12">
            <v>2</v>
          </cell>
          <cell r="AG12" t="str">
            <v>Production stockée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 t="str">
            <v xml:space="preserve">  N.S.</v>
          </cell>
        </row>
        <row r="13">
          <cell r="A13" t="str">
            <v xml:space="preserve">   TOTAL DES PRODUITS D'EXPLOITATION (2) (I)</v>
          </cell>
          <cell r="C13">
            <v>261357</v>
          </cell>
          <cell r="D13">
            <v>188511</v>
          </cell>
          <cell r="AF13">
            <v>3</v>
          </cell>
          <cell r="AG13" t="str">
            <v>Production immobilisée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 t="str">
            <v xml:space="preserve">  N.S.</v>
          </cell>
        </row>
        <row r="14">
          <cell r="A14" t="str">
            <v>Achats de marchandises (avec droits de douane)</v>
          </cell>
          <cell r="C14">
            <v>12734</v>
          </cell>
          <cell r="D14">
            <v>9783</v>
          </cell>
          <cell r="AF14" t="str">
            <v>A</v>
          </cell>
          <cell r="AG14" t="str">
            <v>PRODUIT TOTAL</v>
          </cell>
          <cell r="AH14">
            <v>185957</v>
          </cell>
          <cell r="AI14">
            <v>100</v>
          </cell>
          <cell r="AJ14">
            <v>259757</v>
          </cell>
          <cell r="AK14">
            <v>100</v>
          </cell>
          <cell r="AL14">
            <v>73800</v>
          </cell>
          <cell r="AM14">
            <v>39.686594212640557</v>
          </cell>
        </row>
        <row r="15">
          <cell r="A15" t="str">
            <v>Variation de stock (marchandises)</v>
          </cell>
          <cell r="C15">
            <v>52</v>
          </cell>
          <cell r="D15">
            <v>14</v>
          </cell>
          <cell r="AF15">
            <v>4</v>
          </cell>
          <cell r="AG15" t="str">
            <v>Achats d'approvisionnements</v>
          </cell>
          <cell r="AH15">
            <v>-12729</v>
          </cell>
          <cell r="AI15">
            <v>0</v>
          </cell>
          <cell r="AJ15">
            <v>-16176</v>
          </cell>
          <cell r="AK15">
            <v>0</v>
          </cell>
          <cell r="AL15">
            <v>3447</v>
          </cell>
          <cell r="AM15">
            <v>27.079896299787887</v>
          </cell>
        </row>
        <row r="16">
          <cell r="A16" t="str">
            <v>Achats de matières premières et autres approvis.)</v>
          </cell>
          <cell r="C16">
            <v>3442</v>
          </cell>
          <cell r="D16">
            <v>2946</v>
          </cell>
          <cell r="AF16">
            <v>5</v>
          </cell>
          <cell r="AG16" t="str">
            <v>Variation des stocks approv.</v>
          </cell>
          <cell r="AH16">
            <v>133</v>
          </cell>
          <cell r="AI16">
            <v>0</v>
          </cell>
          <cell r="AJ16">
            <v>476</v>
          </cell>
          <cell r="AK16">
            <v>0</v>
          </cell>
          <cell r="AL16">
            <v>343</v>
          </cell>
          <cell r="AM16">
            <v>0</v>
          </cell>
        </row>
        <row r="17">
          <cell r="A17" t="str">
            <v>Variation de stock (matières premières,approv.)</v>
          </cell>
          <cell r="C17">
            <v>-528</v>
          </cell>
          <cell r="D17">
            <v>-147</v>
          </cell>
          <cell r="AG17" t="str">
            <v>Marge brute</v>
          </cell>
          <cell r="AH17">
            <v>173361</v>
          </cell>
          <cell r="AI17">
            <v>93.226391047392681</v>
          </cell>
          <cell r="AJ17">
            <v>244057</v>
          </cell>
          <cell r="AK17">
            <v>93.955889542918953</v>
          </cell>
          <cell r="AL17">
            <v>70696</v>
          </cell>
          <cell r="AM17">
            <v>40.779644787466616</v>
          </cell>
        </row>
        <row r="18">
          <cell r="A18" t="str">
            <v>Autres achats et charges externes</v>
          </cell>
          <cell r="C18">
            <v>102614</v>
          </cell>
          <cell r="D18">
            <v>91175</v>
          </cell>
          <cell r="AF18">
            <v>6</v>
          </cell>
          <cell r="AG18" t="str">
            <v>Autres achats &amp; charges externes</v>
          </cell>
          <cell r="AH18">
            <v>-91175</v>
          </cell>
          <cell r="AI18">
            <v>49.030152131944483</v>
          </cell>
          <cell r="AJ18">
            <v>-102614</v>
          </cell>
          <cell r="AK18">
            <v>39.503843977255663</v>
          </cell>
          <cell r="AL18">
            <v>11439</v>
          </cell>
          <cell r="AM18">
            <v>12.546202358102551</v>
          </cell>
          <cell r="AN18" t="str">
            <v>Maîtrise des frais généraux</v>
          </cell>
        </row>
        <row r="19">
          <cell r="A19" t="str">
            <v>Impots, taxes et versements assimilés</v>
          </cell>
          <cell r="C19">
            <v>8176</v>
          </cell>
          <cell r="D19">
            <v>7721</v>
          </cell>
          <cell r="AF19" t="str">
            <v>B</v>
          </cell>
          <cell r="AG19" t="str">
            <v>CONSO. INTERMEDIAIRES</v>
          </cell>
          <cell r="AH19">
            <v>-103771</v>
          </cell>
          <cell r="AI19">
            <v>55.803761084551809</v>
          </cell>
          <cell r="AJ19">
            <v>-118314</v>
          </cell>
          <cell r="AK19">
            <v>45.54795443433671</v>
          </cell>
          <cell r="AL19">
            <v>14543</v>
          </cell>
          <cell r="AM19">
            <v>14.014512725135154</v>
          </cell>
        </row>
        <row r="20">
          <cell r="A20" t="str">
            <v>Salaires et traitements</v>
          </cell>
          <cell r="C20">
            <v>43862</v>
          </cell>
          <cell r="D20">
            <v>36212</v>
          </cell>
          <cell r="AF20" t="str">
            <v>C</v>
          </cell>
          <cell r="AG20" t="str">
            <v>VALEUR AJOUTEE brute</v>
          </cell>
          <cell r="AH20">
            <v>82186</v>
          </cell>
          <cell r="AI20">
            <v>44.196238915448191</v>
          </cell>
          <cell r="AJ20">
            <v>141443</v>
          </cell>
          <cell r="AK20">
            <v>54.452045565663298</v>
          </cell>
          <cell r="AL20">
            <v>59257</v>
          </cell>
          <cell r="AM20">
            <v>72.101087776506944</v>
          </cell>
        </row>
        <row r="21">
          <cell r="A21" t="str">
            <v>Charges sociales</v>
          </cell>
          <cell r="C21">
            <v>18416</v>
          </cell>
          <cell r="D21">
            <v>15949</v>
          </cell>
          <cell r="AF21">
            <v>7</v>
          </cell>
          <cell r="AG21" t="str">
            <v>Charges de personnel</v>
          </cell>
          <cell r="AH21">
            <v>-52161</v>
          </cell>
          <cell r="AI21">
            <v>28.050033072161845</v>
          </cell>
          <cell r="AJ21">
            <v>-62278</v>
          </cell>
          <cell r="AK21">
            <v>23.975484780005928</v>
          </cell>
          <cell r="AL21">
            <v>10117</v>
          </cell>
          <cell r="AM21">
            <v>19.395717106650562</v>
          </cell>
        </row>
        <row r="22">
          <cell r="A22" t="str">
            <v>Dotations aux amortissements sur immobilisations</v>
          </cell>
          <cell r="C22">
            <v>15612</v>
          </cell>
          <cell r="D22">
            <v>11157</v>
          </cell>
          <cell r="AF22">
            <v>8</v>
          </cell>
          <cell r="AG22" t="str">
            <v>Impôts,taxes d'exploitation</v>
          </cell>
          <cell r="AH22">
            <v>-7721</v>
          </cell>
          <cell r="AI22">
            <v>4.1520351479105386</v>
          </cell>
          <cell r="AJ22">
            <v>-8176</v>
          </cell>
          <cell r="AK22">
            <v>3.1475571399423306</v>
          </cell>
          <cell r="AL22">
            <v>455</v>
          </cell>
          <cell r="AM22">
            <v>5.8930190389845878</v>
          </cell>
        </row>
        <row r="23">
          <cell r="A23" t="str">
            <v>Dotations aux provisions sur immobilisations</v>
          </cell>
          <cell r="AF23">
            <v>9</v>
          </cell>
          <cell r="AG23" t="str">
            <v>Subventions d'exploitation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 t="str">
            <v xml:space="preserve">  N.S.</v>
          </cell>
        </row>
        <row r="24">
          <cell r="A24" t="str">
            <v>Dotations aux provisions sur actif circulant</v>
          </cell>
          <cell r="C24">
            <v>1226</v>
          </cell>
          <cell r="D24">
            <v>1478</v>
          </cell>
          <cell r="AF24">
            <v>10</v>
          </cell>
          <cell r="AG24" t="str">
            <v xml:space="preserve">Atrs charges d'exploitation </v>
          </cell>
          <cell r="AH24">
            <v>-2640</v>
          </cell>
          <cell r="AI24">
            <v>0</v>
          </cell>
          <cell r="AJ24">
            <v>-3823</v>
          </cell>
          <cell r="AK24">
            <v>0</v>
          </cell>
          <cell r="AL24">
            <v>1183</v>
          </cell>
          <cell r="AM24">
            <v>44.810606060606062</v>
          </cell>
        </row>
        <row r="25">
          <cell r="A25" t="str">
            <v>Dotations aux provisions pour risques et charges</v>
          </cell>
          <cell r="C25">
            <v>2874</v>
          </cell>
          <cell r="D25">
            <v>0</v>
          </cell>
          <cell r="AF25">
            <v>11</v>
          </cell>
          <cell r="AG25" t="str">
            <v xml:space="preserve">Atrs produits d'exploitation </v>
          </cell>
          <cell r="AH25">
            <v>720</v>
          </cell>
          <cell r="AI25">
            <v>0</v>
          </cell>
          <cell r="AJ25">
            <v>264</v>
          </cell>
          <cell r="AK25">
            <v>0</v>
          </cell>
          <cell r="AL25">
            <v>-456</v>
          </cell>
          <cell r="AM25">
            <v>-63.333333333333329</v>
          </cell>
        </row>
        <row r="26">
          <cell r="A26" t="str">
            <v>Autres charges</v>
          </cell>
          <cell r="C26">
            <v>3823</v>
          </cell>
          <cell r="D26">
            <v>2640</v>
          </cell>
          <cell r="AF26">
            <v>12</v>
          </cell>
          <cell r="AG26" t="str">
            <v>Transfert de charges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 t="str">
            <v xml:space="preserve">  N.S.</v>
          </cell>
        </row>
        <row r="27">
          <cell r="A27" t="str">
            <v xml:space="preserve">     TOTAL DES CHARGES D'EXPLOITATION (4) (II)</v>
          </cell>
          <cell r="C27">
            <v>212303</v>
          </cell>
          <cell r="D27">
            <v>178928</v>
          </cell>
          <cell r="AF27" t="str">
            <v>D</v>
          </cell>
          <cell r="AG27" t="str">
            <v>EXCEDENT BRUT D'EXPL.</v>
          </cell>
          <cell r="AH27">
            <v>20384</v>
          </cell>
          <cell r="AI27">
            <v>10.961673935372156</v>
          </cell>
          <cell r="AJ27">
            <v>67430</v>
          </cell>
          <cell r="AK27">
            <v>25.958876950380549</v>
          </cell>
          <cell r="AL27">
            <v>47046</v>
          </cell>
          <cell r="AM27">
            <v>230.7986656200942</v>
          </cell>
        </row>
        <row r="28">
          <cell r="A28" t="str">
            <v>1 - RESULTAT D'EXPLOITATION (I-II)</v>
          </cell>
          <cell r="C28">
            <v>49054</v>
          </cell>
          <cell r="D28">
            <v>9583</v>
          </cell>
          <cell r="AF28">
            <v>13</v>
          </cell>
          <cell r="AG28" t="str">
            <v>Dotations amort./prov.(expl)</v>
          </cell>
          <cell r="AH28">
            <v>-12635</v>
          </cell>
          <cell r="AI28">
            <v>6.794581543044897</v>
          </cell>
          <cell r="AJ28">
            <v>-19712</v>
          </cell>
          <cell r="AK28">
            <v>7.588630912737675</v>
          </cell>
          <cell r="AL28">
            <v>7077</v>
          </cell>
          <cell r="AM28">
            <v>56.011080332409968</v>
          </cell>
          <cell r="AN28" t="str">
            <v>Augmentation importante des DAP</v>
          </cell>
        </row>
        <row r="29">
          <cell r="A29" t="str">
            <v>OPC Bénéfice attribué ou perte transférée (III)</v>
          </cell>
          <cell r="C29">
            <v>0</v>
          </cell>
          <cell r="D29">
            <v>0</v>
          </cell>
          <cell r="AF29">
            <v>14</v>
          </cell>
          <cell r="AG29" t="str">
            <v>Reprises amort./prov.(expl)</v>
          </cell>
          <cell r="AH29">
            <v>1834</v>
          </cell>
          <cell r="AI29">
            <v>0</v>
          </cell>
          <cell r="AJ29">
            <v>1336</v>
          </cell>
          <cell r="AK29">
            <v>0</v>
          </cell>
          <cell r="AL29">
            <v>-498</v>
          </cell>
          <cell r="AM29">
            <v>-27.153762268266085</v>
          </cell>
        </row>
        <row r="30">
          <cell r="A30" t="str">
            <v>OPC Perte supportée ou bénéfice transféré (IV)</v>
          </cell>
          <cell r="C30">
            <v>0</v>
          </cell>
          <cell r="D30">
            <v>0</v>
          </cell>
          <cell r="AF30" t="str">
            <v>E</v>
          </cell>
          <cell r="AG30" t="str">
            <v>RESULTAT D'EXPLOITATION</v>
          </cell>
          <cell r="AH30">
            <v>9583</v>
          </cell>
          <cell r="AI30">
            <v>5.1533419016224178</v>
          </cell>
          <cell r="AJ30">
            <v>49054</v>
          </cell>
          <cell r="AK30">
            <v>18.884572889277287</v>
          </cell>
          <cell r="AL30">
            <v>39471</v>
          </cell>
          <cell r="AM30">
            <v>411.88563080454975</v>
          </cell>
          <cell r="AN30" t="str">
            <v>Quintuplement du résultat d'exploitation</v>
          </cell>
        </row>
        <row r="31">
          <cell r="A31" t="str">
            <v>Produits financiers de participations</v>
          </cell>
          <cell r="C31">
            <v>0</v>
          </cell>
          <cell r="D31">
            <v>0</v>
          </cell>
          <cell r="AF31" t="str">
            <v>E'</v>
          </cell>
          <cell r="AG31" t="str">
            <v>Résultat, opérations en commun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 t="str">
            <v xml:space="preserve">  N.S.</v>
          </cell>
        </row>
        <row r="32">
          <cell r="A32" t="str">
            <v>Produits autres valeurs mobilières, créances A.I.</v>
          </cell>
          <cell r="C32">
            <v>0</v>
          </cell>
          <cell r="D32">
            <v>0</v>
          </cell>
          <cell r="AF32">
            <v>15</v>
          </cell>
          <cell r="AG32" t="str">
            <v>Charges financières</v>
          </cell>
          <cell r="AH32">
            <v>-76</v>
          </cell>
          <cell r="AI32">
            <v>4.0869663416811412E-2</v>
          </cell>
          <cell r="AJ32">
            <v>-159</v>
          </cell>
          <cell r="AK32">
            <v>6.1211054947508635E-2</v>
          </cell>
          <cell r="AL32">
            <v>83</v>
          </cell>
          <cell r="AM32">
            <v>109.21052631578947</v>
          </cell>
        </row>
        <row r="33">
          <cell r="A33" t="str">
            <v>Autres intérêts et produits assimilés</v>
          </cell>
          <cell r="C33">
            <v>4424</v>
          </cell>
          <cell r="D33">
            <v>9959</v>
          </cell>
          <cell r="AF33">
            <v>16</v>
          </cell>
          <cell r="AG33" t="str">
            <v>Produits financiers</v>
          </cell>
          <cell r="AH33">
            <v>10479</v>
          </cell>
          <cell r="AI33">
            <v>5.6351737229574583</v>
          </cell>
          <cell r="AJ33">
            <v>4933</v>
          </cell>
          <cell r="AK33">
            <v>1.8990826041261641</v>
          </cell>
          <cell r="AL33">
            <v>-5546</v>
          </cell>
          <cell r="AM33">
            <v>-52.924897413875371</v>
          </cell>
        </row>
        <row r="34">
          <cell r="A34" t="str">
            <v>Reprises sur provisions et transferts de charges</v>
          </cell>
          <cell r="C34">
            <v>0</v>
          </cell>
          <cell r="D34">
            <v>0</v>
          </cell>
          <cell r="AF34">
            <v>17</v>
          </cell>
          <cell r="AG34" t="str">
            <v>Redevances de crédit bail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 t="str">
            <v xml:space="preserve">  N.S.</v>
          </cell>
        </row>
        <row r="35">
          <cell r="A35" t="str">
            <v>Différences positives de change</v>
          </cell>
          <cell r="C35">
            <v>509</v>
          </cell>
          <cell r="D35">
            <v>520</v>
          </cell>
          <cell r="AF35">
            <v>18</v>
          </cell>
          <cell r="AG35" t="str">
            <v>Dotations amort./prov.(fin)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 t="str">
            <v xml:space="preserve">  N.S.</v>
          </cell>
        </row>
        <row r="36">
          <cell r="A36" t="str">
            <v>Produits nets sur cessions de valeurs mobilières dde placement</v>
          </cell>
          <cell r="AF36">
            <v>19</v>
          </cell>
          <cell r="AG36" t="str">
            <v>Reprises amort./prov.(fin)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 t="str">
            <v xml:space="preserve">  N.S.</v>
          </cell>
        </row>
        <row r="37">
          <cell r="A37" t="str">
            <v xml:space="preserve">     TOTAL DES PRODUITS FINANCIERS (V)</v>
          </cell>
          <cell r="C37">
            <v>4933</v>
          </cell>
          <cell r="D37">
            <v>10479</v>
          </cell>
          <cell r="AF37" t="str">
            <v>F</v>
          </cell>
          <cell r="AG37" t="str">
            <v>RESULTAT FINANCIER</v>
          </cell>
          <cell r="AH37">
            <v>10403</v>
          </cell>
          <cell r="AI37">
            <v>5.5943040595406464</v>
          </cell>
          <cell r="AJ37">
            <v>4774</v>
          </cell>
          <cell r="AK37">
            <v>1.8378715491786553</v>
          </cell>
          <cell r="AL37">
            <v>-5629</v>
          </cell>
          <cell r="AM37">
            <v>-54.109391521676443</v>
          </cell>
        </row>
        <row r="38">
          <cell r="A38" t="str">
            <v>Dotations financières amortissements/provisions</v>
          </cell>
          <cell r="AF38" t="str">
            <v>G</v>
          </cell>
          <cell r="AG38" t="str">
            <v>RESULTAT COURANT AVANT IS</v>
          </cell>
          <cell r="AH38">
            <v>19986</v>
          </cell>
          <cell r="AI38">
            <v>10.747645961163064</v>
          </cell>
          <cell r="AJ38">
            <v>53828</v>
          </cell>
          <cell r="AK38">
            <v>20.722444438455941</v>
          </cell>
          <cell r="AL38">
            <v>33842</v>
          </cell>
          <cell r="AM38">
            <v>169.3285299709797</v>
          </cell>
        </row>
        <row r="39">
          <cell r="A39" t="str">
            <v>Intérêts et charges assimilées</v>
          </cell>
          <cell r="C39">
            <v>159</v>
          </cell>
          <cell r="D39">
            <v>76</v>
          </cell>
          <cell r="AF39">
            <v>20</v>
          </cell>
          <cell r="AG39" t="str">
            <v>Charges exceptionnelles(gestion)</v>
          </cell>
          <cell r="AH39">
            <v>-543</v>
          </cell>
          <cell r="AI39">
            <v>0</v>
          </cell>
          <cell r="AJ39">
            <v>-126</v>
          </cell>
          <cell r="AK39">
            <v>0</v>
          </cell>
          <cell r="AL39">
            <v>-417</v>
          </cell>
          <cell r="AM39">
            <v>-76.795580110497241</v>
          </cell>
        </row>
        <row r="40">
          <cell r="A40" t="str">
            <v>Différences négatives de change</v>
          </cell>
          <cell r="C40">
            <v>0</v>
          </cell>
          <cell r="D40">
            <v>0</v>
          </cell>
          <cell r="AF40">
            <v>21</v>
          </cell>
          <cell r="AG40" t="str">
            <v>Produits exceptionnels(gestion)</v>
          </cell>
          <cell r="AH40">
            <v>1239</v>
          </cell>
          <cell r="AI40">
            <v>0</v>
          </cell>
          <cell r="AJ40">
            <v>229</v>
          </cell>
          <cell r="AK40">
            <v>0</v>
          </cell>
          <cell r="AL40">
            <v>-1010</v>
          </cell>
          <cell r="AM40">
            <v>-81.517352703793378</v>
          </cell>
        </row>
        <row r="41">
          <cell r="A41" t="str">
            <v>Charges nettes sur cessions de valeurs mobilières de placement</v>
          </cell>
          <cell r="AF41">
            <v>22</v>
          </cell>
          <cell r="AG41" t="str">
            <v>V.n.c. immobilisations cédées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 t="str">
            <v xml:space="preserve">  N.S.</v>
          </cell>
        </row>
        <row r="42">
          <cell r="A42" t="str">
            <v xml:space="preserve">     TOTAL DES CHARGES FINANCIERES (VI)</v>
          </cell>
          <cell r="C42">
            <v>159</v>
          </cell>
          <cell r="D42">
            <v>76</v>
          </cell>
          <cell r="AF42">
            <v>23</v>
          </cell>
          <cell r="AG42" t="str">
            <v>Produits immobilisations céd.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 t="str">
            <v xml:space="preserve">  N.S.</v>
          </cell>
        </row>
        <row r="43">
          <cell r="A43" t="str">
            <v>2 - RESULTAT FINANCIER (V-VI)</v>
          </cell>
          <cell r="C43">
            <v>4774</v>
          </cell>
          <cell r="D43">
            <v>10403</v>
          </cell>
          <cell r="AF43">
            <v>24</v>
          </cell>
          <cell r="AG43" t="str">
            <v>Dotations amort/prov.(except)</v>
          </cell>
          <cell r="AH43">
            <v>-3887</v>
          </cell>
          <cell r="AI43">
            <v>0</v>
          </cell>
          <cell r="AJ43">
            <v>-8412</v>
          </cell>
          <cell r="AK43">
            <v>0</v>
          </cell>
          <cell r="AL43">
            <v>4525</v>
          </cell>
          <cell r="AM43">
            <v>116.41368664780036</v>
          </cell>
        </row>
        <row r="44">
          <cell r="A44" t="str">
            <v>3 - RESULTAT COURANT AVANT IMPOTS (I-II+III-IV+V-VI)</v>
          </cell>
          <cell r="C44">
            <v>53828</v>
          </cell>
          <cell r="D44">
            <v>19986</v>
          </cell>
          <cell r="AF44">
            <v>25</v>
          </cell>
          <cell r="AG44" t="str">
            <v>Reprises amort./prov.(except)</v>
          </cell>
          <cell r="AH44">
            <v>1151</v>
          </cell>
          <cell r="AI44">
            <v>0</v>
          </cell>
          <cell r="AJ44">
            <v>1323</v>
          </cell>
          <cell r="AK44">
            <v>0</v>
          </cell>
          <cell r="AL44">
            <v>172</v>
          </cell>
          <cell r="AM44">
            <v>14.943527367506515</v>
          </cell>
        </row>
        <row r="45">
          <cell r="A45" t="str">
            <v>Produits exceptionnels sur opérations de gestion</v>
          </cell>
          <cell r="C45">
            <v>229</v>
          </cell>
          <cell r="D45">
            <v>1239</v>
          </cell>
          <cell r="AF45" t="str">
            <v>H</v>
          </cell>
          <cell r="AG45" t="str">
            <v>RESULTAT EXCEPTIONNEL</v>
          </cell>
          <cell r="AH45">
            <v>-2040</v>
          </cell>
          <cell r="AI45">
            <v>-1.0970278075038853</v>
          </cell>
          <cell r="AJ45">
            <v>-6986</v>
          </cell>
          <cell r="AK45">
            <v>-2.6894366658068889</v>
          </cell>
          <cell r="AL45">
            <v>-4946</v>
          </cell>
          <cell r="AM45">
            <v>-242.45098039215685</v>
          </cell>
        </row>
        <row r="46">
          <cell r="A46" t="str">
            <v>Produits exceptionnels sur opérations en capital</v>
          </cell>
          <cell r="C46">
            <v>0</v>
          </cell>
          <cell r="D46">
            <v>0</v>
          </cell>
          <cell r="AF46">
            <v>26</v>
          </cell>
          <cell r="AG46" t="str">
            <v>Impôts sur les bénéfices</v>
          </cell>
          <cell r="AH46">
            <v>-2381</v>
          </cell>
          <cell r="AI46">
            <v>0</v>
          </cell>
          <cell r="AJ46">
            <v>-19662</v>
          </cell>
          <cell r="AK46">
            <v>0</v>
          </cell>
          <cell r="AL46">
            <v>17281</v>
          </cell>
          <cell r="AM46">
            <v>725.78748425031506</v>
          </cell>
        </row>
        <row r="47">
          <cell r="A47" t="str">
            <v>Reprises sur provisions et transferts de charges</v>
          </cell>
          <cell r="C47">
            <v>1323</v>
          </cell>
          <cell r="D47">
            <v>1151</v>
          </cell>
          <cell r="AF47">
            <v>27</v>
          </cell>
          <cell r="AG47" t="str">
            <v>Participation des salariés</v>
          </cell>
          <cell r="AH47">
            <v>0</v>
          </cell>
          <cell r="AI47">
            <v>0</v>
          </cell>
          <cell r="AJ47">
            <v>-2877</v>
          </cell>
          <cell r="AK47">
            <v>0</v>
          </cell>
          <cell r="AL47">
            <v>2877</v>
          </cell>
          <cell r="AM47" t="str">
            <v xml:space="preserve">  N.S.</v>
          </cell>
        </row>
        <row r="48">
          <cell r="A48" t="str">
            <v xml:space="preserve">     TOTAL DES PRODUITS EXCEPTIONNELS (7) (VII)</v>
          </cell>
          <cell r="C48">
            <v>1552</v>
          </cell>
          <cell r="D48">
            <v>2390</v>
          </cell>
          <cell r="AF48" t="str">
            <v>I</v>
          </cell>
          <cell r="AG48" t="str">
            <v>RESULTAT NET COMPTABLE</v>
          </cell>
          <cell r="AH48">
            <v>15565</v>
          </cell>
          <cell r="AI48">
            <v>8.3702146195088112</v>
          </cell>
          <cell r="AJ48">
            <v>24303</v>
          </cell>
          <cell r="AK48">
            <v>9.3560520024484415</v>
          </cell>
          <cell r="AL48">
            <v>8738</v>
          </cell>
          <cell r="AM48">
            <v>56.138772887889502</v>
          </cell>
          <cell r="AN48" t="str">
            <v>Forte hausse du RNC</v>
          </cell>
        </row>
        <row r="49">
          <cell r="A49" t="str">
            <v>Charges exceptionnelles sur opérations de gestion</v>
          </cell>
          <cell r="C49">
            <v>126</v>
          </cell>
          <cell r="D49">
            <v>543</v>
          </cell>
          <cell r="AG49" t="str">
            <v>bénéfice conservé</v>
          </cell>
          <cell r="AH49">
            <v>15565</v>
          </cell>
          <cell r="AI49">
            <v>0</v>
          </cell>
          <cell r="AJ49">
            <v>24303</v>
          </cell>
          <cell r="AK49">
            <v>0</v>
          </cell>
          <cell r="AL49">
            <v>8738</v>
          </cell>
          <cell r="AM49">
            <v>56.138772887889502</v>
          </cell>
        </row>
        <row r="50">
          <cell r="A50" t="str">
            <v>Charges exceptionnelles sur opérations en capital</v>
          </cell>
          <cell r="AG50" t="str">
            <v>bénéfice distribué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 t="str">
            <v xml:space="preserve">  N.S.</v>
          </cell>
        </row>
        <row r="51">
          <cell r="A51" t="str">
            <v>Dotations exceptionnelles aux amortissement et provisions</v>
          </cell>
          <cell r="C51">
            <v>8412</v>
          </cell>
          <cell r="D51">
            <v>3887</v>
          </cell>
        </row>
        <row r="52">
          <cell r="A52" t="str">
            <v xml:space="preserve">     TOTAL DES CHARGES EXCEPTIONNELLES (7) (VIII)</v>
          </cell>
          <cell r="C52">
            <v>8538</v>
          </cell>
          <cell r="D52">
            <v>4430</v>
          </cell>
        </row>
        <row r="53">
          <cell r="A53" t="str">
            <v>3 - RESULTAT EXCEPTIONNEL (VII -VIII)</v>
          </cell>
          <cell r="C53">
            <v>-6986</v>
          </cell>
          <cell r="D53">
            <v>-2040</v>
          </cell>
        </row>
        <row r="54">
          <cell r="A54" t="str">
            <v>Participation des salariés aux fruits de l'expansion (IX)</v>
          </cell>
          <cell r="C54">
            <v>2877</v>
          </cell>
          <cell r="D54">
            <v>0</v>
          </cell>
        </row>
        <row r="55">
          <cell r="A55" t="str">
            <v>Impôts sur les bénéfices (X)</v>
          </cell>
          <cell r="C55">
            <v>19662</v>
          </cell>
          <cell r="D55">
            <v>2381</v>
          </cell>
        </row>
        <row r="56">
          <cell r="A56" t="str">
            <v xml:space="preserve">     TOTAL DES PRODUITS (I+III+V+VII)</v>
          </cell>
          <cell r="C56">
            <v>267842</v>
          </cell>
          <cell r="D56">
            <v>201380</v>
          </cell>
        </row>
        <row r="57">
          <cell r="A57" t="str">
            <v xml:space="preserve">     TOTAL DES CHARGES (II+IV+VIII+IX+X)</v>
          </cell>
          <cell r="C57">
            <v>243539</v>
          </cell>
          <cell r="D57">
            <v>185815</v>
          </cell>
        </row>
        <row r="58">
          <cell r="A58" t="str">
            <v>4 - BENEFICE OU PERTE (TOTAL DES PRODUITS - TOTAL DES CHARGES)</v>
          </cell>
          <cell r="C58">
            <v>24303</v>
          </cell>
          <cell r="D58">
            <v>15565</v>
          </cell>
        </row>
        <row r="59">
          <cell r="A59" t="str">
            <v>CONTROLE: TOTAL PRODUITS - TOTAL CHARGES</v>
          </cell>
          <cell r="C59">
            <v>24303</v>
          </cell>
          <cell r="D59">
            <v>15565</v>
          </cell>
        </row>
        <row r="61">
          <cell r="A61" t="str">
            <v>DIVIDENDES VERSES</v>
          </cell>
        </row>
        <row r="63">
          <cell r="A63" t="str">
            <v>CA FRANCE</v>
          </cell>
          <cell r="C63">
            <v>259757</v>
          </cell>
          <cell r="D63">
            <v>185957</v>
          </cell>
        </row>
        <row r="64">
          <cell r="A64" t="str">
            <v>CA EXPORTATION</v>
          </cell>
          <cell r="C64">
            <v>0</v>
          </cell>
          <cell r="D64">
            <v>0</v>
          </cell>
        </row>
        <row r="65">
          <cell r="A65" t="str">
            <v xml:space="preserve">    CA TOTAL</v>
          </cell>
          <cell r="C65">
            <v>259757</v>
          </cell>
          <cell r="D65">
            <v>185957</v>
          </cell>
        </row>
        <row r="66">
          <cell r="A66" t="str">
            <v>contrôle CA total</v>
          </cell>
          <cell r="C66">
            <v>259757</v>
          </cell>
          <cell r="D66">
            <v>185957</v>
          </cell>
        </row>
        <row r="68">
          <cell r="A68" t="str">
            <v>TRANSFERT DE CHARGES D'EXPLOITATION</v>
          </cell>
        </row>
        <row r="102">
          <cell r="O102" t="str">
            <v>B9                          ANALYSE DU RESULTAT FINANCIER ( en K.F.)</v>
          </cell>
        </row>
        <row r="104">
          <cell r="Q104" t="str">
            <v>SHPS</v>
          </cell>
          <cell r="R104">
            <v>1997</v>
          </cell>
          <cell r="S104">
            <v>1998</v>
          </cell>
          <cell r="T104" t="str">
            <v xml:space="preserve">     VARIATIONS</v>
          </cell>
        </row>
        <row r="105">
          <cell r="Q105" t="str">
            <v>Montant en milliers de frs  h.t.</v>
          </cell>
        </row>
        <row r="106">
          <cell r="O106" t="str">
            <v>A</v>
          </cell>
          <cell r="P106">
            <v>1</v>
          </cell>
          <cell r="Q106" t="str">
            <v>PROD.FINANCIERS  PARTICIPATIONS</v>
          </cell>
          <cell r="R106">
            <v>0</v>
          </cell>
          <cell r="S106">
            <v>0</v>
          </cell>
          <cell r="T106" t="str">
            <v/>
          </cell>
          <cell r="U106" t="str">
            <v/>
          </cell>
        </row>
        <row r="107">
          <cell r="P107">
            <v>2</v>
          </cell>
          <cell r="Q107" t="str">
            <v>Produits autres valeurs mobilières et</v>
          </cell>
        </row>
        <row r="108">
          <cell r="Q108" t="str">
            <v>créances de l'actif immobilisé</v>
          </cell>
          <cell r="R108">
            <v>0</v>
          </cell>
          <cell r="S108">
            <v>0</v>
          </cell>
          <cell r="T108" t="str">
            <v/>
          </cell>
          <cell r="U108" t="str">
            <v/>
          </cell>
        </row>
        <row r="109">
          <cell r="P109">
            <v>3</v>
          </cell>
          <cell r="Q109" t="str">
            <v>Autres intérêts et produits assimilés</v>
          </cell>
          <cell r="R109">
            <v>9959</v>
          </cell>
          <cell r="S109">
            <v>4424</v>
          </cell>
          <cell r="T109">
            <v>-5535</v>
          </cell>
          <cell r="U109">
            <v>-0.55577869263982327</v>
          </cell>
        </row>
        <row r="110">
          <cell r="P110">
            <v>4</v>
          </cell>
          <cell r="Q110" t="str">
            <v>Produits nets sur cession de valeurs</v>
          </cell>
          <cell r="R110">
            <v>0</v>
          </cell>
          <cell r="S110">
            <v>0</v>
          </cell>
          <cell r="T110" t="str">
            <v/>
          </cell>
          <cell r="U110" t="str">
            <v/>
          </cell>
        </row>
        <row r="111">
          <cell r="Q111" t="str">
            <v>TOTAL DES PRODUITS</v>
          </cell>
          <cell r="R111">
            <v>9959</v>
          </cell>
          <cell r="S111">
            <v>4424</v>
          </cell>
          <cell r="T111">
            <v>-5535</v>
          </cell>
          <cell r="U111">
            <v>-0.55577869263982327</v>
          </cell>
        </row>
        <row r="112">
          <cell r="P112">
            <v>5</v>
          </cell>
          <cell r="Q112" t="str">
            <v>Intérêts et charges assimilées</v>
          </cell>
          <cell r="R112">
            <v>-76</v>
          </cell>
          <cell r="S112">
            <v>-159</v>
          </cell>
          <cell r="T112">
            <v>-83</v>
          </cell>
          <cell r="U112">
            <v>1.0921052631578947</v>
          </cell>
        </row>
        <row r="113">
          <cell r="P113">
            <v>6</v>
          </cell>
          <cell r="Q113" t="str">
            <v>Ch.nettes sur cessions de valeurs</v>
          </cell>
          <cell r="T113" t="str">
            <v/>
          </cell>
          <cell r="U113" t="str">
            <v/>
          </cell>
        </row>
        <row r="114">
          <cell r="Q114" t="str">
            <v>mobilières de placement</v>
          </cell>
          <cell r="R114">
            <v>0</v>
          </cell>
          <cell r="S114">
            <v>0</v>
          </cell>
          <cell r="T114" t="str">
            <v/>
          </cell>
          <cell r="U114" t="str">
            <v/>
          </cell>
        </row>
        <row r="115">
          <cell r="Q115" t="str">
            <v>TOTAL DES CHARGES</v>
          </cell>
          <cell r="R115">
            <v>-76</v>
          </cell>
          <cell r="S115">
            <v>-159</v>
          </cell>
          <cell r="T115">
            <v>-83</v>
          </cell>
          <cell r="U115">
            <v>1.0921052631578947</v>
          </cell>
        </row>
        <row r="116">
          <cell r="O116" t="str">
            <v>B</v>
          </cell>
          <cell r="Q116" t="str">
            <v>PRODUIT NET FINANCIER</v>
          </cell>
          <cell r="R116">
            <v>9883</v>
          </cell>
          <cell r="S116">
            <v>4265</v>
          </cell>
          <cell r="T116">
            <v>-5618</v>
          </cell>
          <cell r="U116">
            <v>-0.56845087524031168</v>
          </cell>
        </row>
        <row r="117">
          <cell r="P117">
            <v>7</v>
          </cell>
          <cell r="Q117" t="str">
            <v>Différences positives de change</v>
          </cell>
          <cell r="R117">
            <v>520</v>
          </cell>
          <cell r="S117">
            <v>509</v>
          </cell>
          <cell r="T117">
            <v>-11</v>
          </cell>
          <cell r="U117">
            <v>-2.1153846153846155E-2</v>
          </cell>
        </row>
        <row r="118">
          <cell r="P118">
            <v>8</v>
          </cell>
          <cell r="Q118" t="str">
            <v>Différences négatives de change</v>
          </cell>
          <cell r="R118">
            <v>0</v>
          </cell>
          <cell r="S118">
            <v>0</v>
          </cell>
          <cell r="T118" t="str">
            <v/>
          </cell>
          <cell r="U118" t="str">
            <v/>
          </cell>
        </row>
        <row r="119">
          <cell r="O119" t="str">
            <v>C</v>
          </cell>
          <cell r="Q119" t="str">
            <v>RESULTAT S/CHANGE</v>
          </cell>
          <cell r="R119">
            <v>520</v>
          </cell>
          <cell r="S119">
            <v>509</v>
          </cell>
          <cell r="T119">
            <v>-11</v>
          </cell>
          <cell r="U119">
            <v>-2.1153846153846155E-2</v>
          </cell>
        </row>
        <row r="120">
          <cell r="P120">
            <v>9</v>
          </cell>
          <cell r="Q120" t="str">
            <v>Reprises sur provisions et transferts de charges</v>
          </cell>
          <cell r="R120">
            <v>0</v>
          </cell>
          <cell r="S120">
            <v>0</v>
          </cell>
          <cell r="T120" t="str">
            <v/>
          </cell>
          <cell r="U120" t="str">
            <v/>
          </cell>
        </row>
        <row r="121">
          <cell r="P121">
            <v>10</v>
          </cell>
          <cell r="Q121" t="str">
            <v>Dotations financières amortissements/provisions</v>
          </cell>
          <cell r="R121">
            <v>0</v>
          </cell>
          <cell r="S121">
            <v>0</v>
          </cell>
          <cell r="T121" t="str">
            <v/>
          </cell>
          <cell r="U121" t="str">
            <v/>
          </cell>
        </row>
        <row r="122">
          <cell r="O122" t="str">
            <v>D</v>
          </cell>
          <cell r="Q122" t="str">
            <v>SOLDE SUR PROV./AMORTISSEMENTS</v>
          </cell>
          <cell r="R122">
            <v>0</v>
          </cell>
          <cell r="S122">
            <v>0</v>
          </cell>
          <cell r="T122" t="str">
            <v/>
          </cell>
          <cell r="U122" t="str">
            <v xml:space="preserve">    N.S.</v>
          </cell>
        </row>
        <row r="123">
          <cell r="O123" t="str">
            <v>E</v>
          </cell>
          <cell r="Q123" t="str">
            <v>RESULTAT FINANCIER</v>
          </cell>
          <cell r="R123">
            <v>10403</v>
          </cell>
          <cell r="S123">
            <v>4774</v>
          </cell>
          <cell r="T123">
            <v>-5629</v>
          </cell>
          <cell r="U123">
            <v>-0.54109391521676442</v>
          </cell>
        </row>
        <row r="124">
          <cell r="Q124" t="str">
            <v>(D=A+B+C)</v>
          </cell>
        </row>
        <row r="148">
          <cell r="O148" t="str">
            <v>B10</v>
          </cell>
          <cell r="Q148" t="str">
            <v>ANALYSE DU RESULTAT EXCEPTIONNEL</v>
          </cell>
        </row>
        <row r="150">
          <cell r="Q150" t="str">
            <v>SHPS</v>
          </cell>
          <cell r="R150">
            <v>1997</v>
          </cell>
          <cell r="S150">
            <v>1998</v>
          </cell>
          <cell r="T150" t="str">
            <v xml:space="preserve">     VARIATIONS</v>
          </cell>
        </row>
        <row r="151">
          <cell r="Q151" t="str">
            <v>Montant en milliers de frs  h.t.</v>
          </cell>
        </row>
        <row r="153">
          <cell r="P153">
            <v>1</v>
          </cell>
          <cell r="Q153" t="str">
            <v>Produits exceptionnels de gestion</v>
          </cell>
          <cell r="R153">
            <v>1239</v>
          </cell>
          <cell r="S153">
            <v>229</v>
          </cell>
          <cell r="T153">
            <v>-1010</v>
          </cell>
          <cell r="U153">
            <v>-0.81517352703793378</v>
          </cell>
        </row>
        <row r="154">
          <cell r="P154">
            <v>2</v>
          </cell>
          <cell r="Q154" t="str">
            <v>Charges exceptionnelles de gestion</v>
          </cell>
          <cell r="R154">
            <v>-543</v>
          </cell>
          <cell r="S154">
            <v>-126</v>
          </cell>
          <cell r="T154">
            <v>417</v>
          </cell>
          <cell r="U154">
            <v>-0.76795580110497241</v>
          </cell>
        </row>
        <row r="155">
          <cell r="O155" t="str">
            <v>A</v>
          </cell>
          <cell r="Q155" t="str">
            <v>RES.EXCEPT.SUR OP. DE GESTION</v>
          </cell>
          <cell r="R155">
            <v>696</v>
          </cell>
          <cell r="S155">
            <v>103</v>
          </cell>
          <cell r="T155">
            <v>-593</v>
          </cell>
          <cell r="U155">
            <v>-0.85201149425287359</v>
          </cell>
        </row>
        <row r="156">
          <cell r="P156">
            <v>3</v>
          </cell>
          <cell r="Q156" t="str">
            <v>Produits sur immobilisations cédées</v>
          </cell>
          <cell r="R156">
            <v>0</v>
          </cell>
          <cell r="S156">
            <v>0</v>
          </cell>
          <cell r="T156" t="str">
            <v/>
          </cell>
          <cell r="U156" t="str">
            <v/>
          </cell>
        </row>
        <row r="157">
          <cell r="P157">
            <v>4</v>
          </cell>
          <cell r="Q157" t="str">
            <v>V.n.c. des immobilisations cédées</v>
          </cell>
          <cell r="R157">
            <v>0</v>
          </cell>
          <cell r="S157">
            <v>0</v>
          </cell>
          <cell r="T157" t="str">
            <v/>
          </cell>
          <cell r="U157" t="str">
            <v/>
          </cell>
        </row>
        <row r="158">
          <cell r="O158" t="str">
            <v>B</v>
          </cell>
          <cell r="Q158" t="str">
            <v>RES.EXCEPT.SUR OP. EN CAPITAL</v>
          </cell>
          <cell r="R158">
            <v>0</v>
          </cell>
          <cell r="S158">
            <v>0</v>
          </cell>
          <cell r="T158" t="str">
            <v/>
          </cell>
          <cell r="U158" t="str">
            <v xml:space="preserve">    N.S.</v>
          </cell>
        </row>
        <row r="159">
          <cell r="P159">
            <v>5</v>
          </cell>
          <cell r="Q159" t="str">
            <v>Reprises amort./prov.(except)</v>
          </cell>
          <cell r="R159">
            <v>1151</v>
          </cell>
          <cell r="S159">
            <v>1323</v>
          </cell>
          <cell r="T159">
            <v>172</v>
          </cell>
          <cell r="U159">
            <v>0.14943527367506515</v>
          </cell>
        </row>
        <row r="160">
          <cell r="P160">
            <v>6</v>
          </cell>
          <cell r="Q160" t="str">
            <v>Dotations amort/prov.(except)</v>
          </cell>
          <cell r="R160">
            <v>-3887</v>
          </cell>
          <cell r="S160">
            <v>-8412</v>
          </cell>
          <cell r="T160">
            <v>-4525</v>
          </cell>
          <cell r="U160">
            <v>1.1641368664780036</v>
          </cell>
        </row>
        <row r="161">
          <cell r="O161" t="str">
            <v>C</v>
          </cell>
          <cell r="Q161" t="str">
            <v>SOLDE SUR PROV./AMORTISSEMENTS</v>
          </cell>
          <cell r="R161">
            <v>-2736</v>
          </cell>
          <cell r="S161">
            <v>-7089</v>
          </cell>
          <cell r="T161">
            <v>-4353</v>
          </cell>
          <cell r="U161" t="str">
            <v xml:space="preserve">    N.S.</v>
          </cell>
        </row>
        <row r="162">
          <cell r="O162" t="str">
            <v>D</v>
          </cell>
          <cell r="Q162" t="str">
            <v>RESULTAT EXCEPTIONNEL</v>
          </cell>
          <cell r="R162">
            <v>-2040</v>
          </cell>
          <cell r="S162">
            <v>-6986</v>
          </cell>
          <cell r="T162">
            <v>-4946</v>
          </cell>
          <cell r="U162" t="str">
            <v xml:space="preserve">    N.S.</v>
          </cell>
        </row>
        <row r="163">
          <cell r="Q163" t="str">
            <v>(D=A+B+C)</v>
          </cell>
        </row>
        <row r="184">
          <cell r="V184" t="str">
            <v>B4</v>
          </cell>
          <cell r="W184" t="str">
            <v>MARGE BRUTE</v>
          </cell>
        </row>
        <row r="186">
          <cell r="W186" t="str">
            <v>évolution en K.F.</v>
          </cell>
          <cell r="X186">
            <v>1997</v>
          </cell>
          <cell r="Y186">
            <v>1998</v>
          </cell>
          <cell r="Z186" t="str">
            <v>%</v>
          </cell>
        </row>
        <row r="188">
          <cell r="W188" t="str">
            <v>Production globale</v>
          </cell>
          <cell r="X188">
            <v>185957</v>
          </cell>
          <cell r="Y188">
            <v>259757</v>
          </cell>
          <cell r="Z188">
            <v>0.39686594212640558</v>
          </cell>
        </row>
        <row r="189">
          <cell r="W189" t="str">
            <v>Achats consommés</v>
          </cell>
          <cell r="X189">
            <v>-12596</v>
          </cell>
          <cell r="Y189">
            <v>-15700</v>
          </cell>
          <cell r="Z189">
            <v>0.24642743728167671</v>
          </cell>
        </row>
        <row r="191">
          <cell r="W191" t="str">
            <v>MARGE BRUTE</v>
          </cell>
          <cell r="X191">
            <v>173361</v>
          </cell>
          <cell r="Y191">
            <v>244057</v>
          </cell>
          <cell r="Z191">
            <v>0.40779644787466618</v>
          </cell>
        </row>
        <row r="194">
          <cell r="W194" t="str">
            <v>évolution en structure</v>
          </cell>
          <cell r="X194">
            <v>1996</v>
          </cell>
          <cell r="Y194">
            <v>1997</v>
          </cell>
          <cell r="Z194">
            <v>1998</v>
          </cell>
        </row>
        <row r="196">
          <cell r="W196" t="str">
            <v>Production globale</v>
          </cell>
          <cell r="X196">
            <v>1</v>
          </cell>
          <cell r="Y196">
            <v>1</v>
          </cell>
          <cell r="Z196">
            <v>1</v>
          </cell>
        </row>
        <row r="197">
          <cell r="W197" t="str">
            <v>Achats consommés</v>
          </cell>
          <cell r="X197">
            <v>7.2184487349847268E-2</v>
          </cell>
          <cell r="Y197">
            <v>6.7736089526073226E-2</v>
          </cell>
          <cell r="Z197">
            <v>6.0441104570810408E-2</v>
          </cell>
        </row>
        <row r="199">
          <cell r="W199" t="str">
            <v>MARGE BRUTE</v>
          </cell>
          <cell r="X199">
            <v>0.92781551265015272</v>
          </cell>
          <cell r="Y199">
            <v>0.93226391047392676</v>
          </cell>
          <cell r="Z199">
            <v>0.93955889542918958</v>
          </cell>
        </row>
        <row r="202">
          <cell r="W202" t="str">
            <v>STRUCTURE DES CONSOMMATIONS INTERMEDIAIRES</v>
          </cell>
        </row>
        <row r="204">
          <cell r="W204" t="str">
            <v>En (K.F.)</v>
          </cell>
          <cell r="X204">
            <v>1997</v>
          </cell>
          <cell r="Y204">
            <v>1998</v>
          </cell>
          <cell r="Z204" t="str">
            <v>variation</v>
          </cell>
        </row>
        <row r="207">
          <cell r="W207" t="str">
            <v>Approvisionnements consommés</v>
          </cell>
          <cell r="X207">
            <v>12596</v>
          </cell>
          <cell r="Y207">
            <v>15700</v>
          </cell>
          <cell r="Z207">
            <v>0.24642743728167671</v>
          </cell>
        </row>
        <row r="208">
          <cell r="W208" t="str">
            <v>Autres achats et charges</v>
          </cell>
        </row>
        <row r="209">
          <cell r="W209" t="str">
            <v xml:space="preserve"> externes</v>
          </cell>
          <cell r="X209">
            <v>91175</v>
          </cell>
          <cell r="Y209">
            <v>102614</v>
          </cell>
          <cell r="Z209">
            <v>0.12546202358102551</v>
          </cell>
        </row>
        <row r="211">
          <cell r="W211" t="str">
            <v>CONSOMMATIONS INTERMEDIAIRES</v>
          </cell>
          <cell r="X211">
            <v>103771</v>
          </cell>
          <cell r="Y211">
            <v>118314</v>
          </cell>
          <cell r="Z211">
            <v>0.14014512725135153</v>
          </cell>
        </row>
        <row r="213">
          <cell r="W213" t="str">
            <v>EN % DE LA PRODUCTION GLOBALE</v>
          </cell>
          <cell r="X213">
            <v>0.55803761084551806</v>
          </cell>
          <cell r="Y213">
            <v>0.45547954434336707</v>
          </cell>
        </row>
        <row r="215">
          <cell r="V215" t="str">
            <v>B5</v>
          </cell>
          <cell r="W215" t="str">
            <v>VALEUR AJOUTEE</v>
          </cell>
        </row>
        <row r="217">
          <cell r="W217" t="str">
            <v>En (K.F.)</v>
          </cell>
          <cell r="X217">
            <v>1997</v>
          </cell>
          <cell r="Y217">
            <v>1998</v>
          </cell>
          <cell r="Z217" t="str">
            <v>%</v>
          </cell>
        </row>
        <row r="219">
          <cell r="W219" t="str">
            <v>Production globale</v>
          </cell>
          <cell r="X219">
            <v>185957</v>
          </cell>
          <cell r="Y219">
            <v>259757</v>
          </cell>
          <cell r="Z219">
            <v>0.39686594212640558</v>
          </cell>
        </row>
        <row r="220">
          <cell r="W220" t="str">
            <v>Consommations intermédiaires</v>
          </cell>
          <cell r="X220">
            <v>-103771</v>
          </cell>
          <cell r="Y220">
            <v>-118314</v>
          </cell>
          <cell r="Z220">
            <v>0.14014512725135153</v>
          </cell>
        </row>
        <row r="221">
          <cell r="W221" t="str">
            <v>VALEUR AJOUTEE</v>
          </cell>
          <cell r="X221">
            <v>82186</v>
          </cell>
          <cell r="Y221">
            <v>141443</v>
          </cell>
          <cell r="Z221">
            <v>0.72101087776506945</v>
          </cell>
        </row>
        <row r="223">
          <cell r="W223" t="str">
            <v>évolution en structure</v>
          </cell>
          <cell r="X223">
            <v>1996</v>
          </cell>
          <cell r="Y223">
            <v>1997</v>
          </cell>
          <cell r="Z223">
            <v>1998</v>
          </cell>
        </row>
        <row r="225">
          <cell r="W225" t="str">
            <v>Production globale</v>
          </cell>
          <cell r="X225">
            <v>1</v>
          </cell>
          <cell r="Y225">
            <v>1</v>
          </cell>
          <cell r="Z225">
            <v>1</v>
          </cell>
        </row>
        <row r="226">
          <cell r="W226" t="str">
            <v>Consommations intermédiaires</v>
          </cell>
          <cell r="X226">
            <v>0.51741480536394002</v>
          </cell>
          <cell r="Y226">
            <v>0.55803761084551806</v>
          </cell>
          <cell r="Z226">
            <v>0.45547954434336707</v>
          </cell>
        </row>
        <row r="227">
          <cell r="W227" t="str">
            <v>VALEUR AJOUTEE</v>
          </cell>
          <cell r="X227">
            <v>0.48258519463605998</v>
          </cell>
          <cell r="Y227">
            <v>0.44196238915448194</v>
          </cell>
          <cell r="Z227">
            <v>0.54452045565663298</v>
          </cell>
        </row>
        <row r="230">
          <cell r="W230" t="str">
            <v>DE LA V.A. A L'EXCEDENT BRUT</v>
          </cell>
        </row>
        <row r="232">
          <cell r="W232" t="str">
            <v>En valeurs (K.F.)</v>
          </cell>
          <cell r="X232">
            <v>1997</v>
          </cell>
          <cell r="Y232">
            <v>1998</v>
          </cell>
          <cell r="Z232" t="str">
            <v>variation</v>
          </cell>
        </row>
        <row r="234">
          <cell r="W234" t="str">
            <v>Valeur ajoutée</v>
          </cell>
          <cell r="X234">
            <v>82186</v>
          </cell>
          <cell r="Y234">
            <v>141443</v>
          </cell>
          <cell r="Z234">
            <v>0.72101087776506945</v>
          </cell>
        </row>
        <row r="235">
          <cell r="W235" t="str">
            <v>Frais de personnel</v>
          </cell>
          <cell r="X235">
            <v>-52161</v>
          </cell>
          <cell r="Y235">
            <v>-62278</v>
          </cell>
          <cell r="Z235">
            <v>0.19395717106650562</v>
          </cell>
        </row>
        <row r="236">
          <cell r="W236" t="str">
            <v>Impôts et taxes d'exploitation</v>
          </cell>
          <cell r="X236">
            <v>-7721</v>
          </cell>
          <cell r="Y236">
            <v>-8176</v>
          </cell>
          <cell r="Z236">
            <v>5.8930190389845878E-2</v>
          </cell>
        </row>
        <row r="237">
          <cell r="W237" t="str">
            <v>Autres charges et produits</v>
          </cell>
        </row>
        <row r="238">
          <cell r="W238" t="str">
            <v>d'exploitation</v>
          </cell>
          <cell r="X238">
            <v>-1920</v>
          </cell>
          <cell r="Y238">
            <v>-3559</v>
          </cell>
          <cell r="Z238">
            <v>0.85364583333333333</v>
          </cell>
        </row>
        <row r="239">
          <cell r="W239" t="str">
            <v>Transfert de charges</v>
          </cell>
          <cell r="X239">
            <v>0</v>
          </cell>
          <cell r="Y239">
            <v>0</v>
          </cell>
          <cell r="Z239" t="str">
            <v>N.S.</v>
          </cell>
        </row>
        <row r="241">
          <cell r="W241" t="str">
            <v>EXCEDENT BRUT D'EXPLOITATION</v>
          </cell>
          <cell r="X241">
            <v>20384</v>
          </cell>
          <cell r="Y241">
            <v>67430</v>
          </cell>
          <cell r="Z241">
            <v>2.3079866562009421</v>
          </cell>
        </row>
        <row r="244">
          <cell r="W244" t="str">
            <v>évolution en structure</v>
          </cell>
          <cell r="X244">
            <v>1996</v>
          </cell>
          <cell r="Y244">
            <v>1997</v>
          </cell>
          <cell r="Z244">
            <v>1998</v>
          </cell>
        </row>
        <row r="246">
          <cell r="W246" t="str">
            <v>Valeur ajoutée</v>
          </cell>
          <cell r="X246">
            <v>1</v>
          </cell>
          <cell r="Y246">
            <v>1</v>
          </cell>
          <cell r="Z246">
            <v>1</v>
          </cell>
        </row>
        <row r="247">
          <cell r="W247" t="str">
            <v>Frais de personnel</v>
          </cell>
          <cell r="X247">
            <v>-0.6011782000087762</v>
          </cell>
          <cell r="Y247">
            <v>-0.63467013846640552</v>
          </cell>
          <cell r="Z247">
            <v>-0.44030457498780429</v>
          </cell>
        </row>
        <row r="248">
          <cell r="W248" t="str">
            <v>Impôts et taxes d'exploitation</v>
          </cell>
          <cell r="X248">
            <v>-0.10104655754969503</v>
          </cell>
          <cell r="Y248">
            <v>-9.3945440829338325E-2</v>
          </cell>
          <cell r="Z248">
            <v>-5.7804203813550337E-2</v>
          </cell>
        </row>
        <row r="249">
          <cell r="W249" t="str">
            <v>Autres charges et produits</v>
          </cell>
        </row>
        <row r="250">
          <cell r="W250" t="str">
            <v>d'exploitation</v>
          </cell>
          <cell r="X250">
            <v>-3.2910614770283911E-2</v>
          </cell>
          <cell r="Y250">
            <v>-2.3361643102231523E-2</v>
          </cell>
          <cell r="Z250">
            <v>-2.5162079424220357E-2</v>
          </cell>
        </row>
        <row r="253">
          <cell r="W253" t="str">
            <v>EXCEDENT BRUT D'EXPLOITATION</v>
          </cell>
          <cell r="X253">
            <v>0.26486462767124486</v>
          </cell>
          <cell r="Y253">
            <v>0.24802277760202465</v>
          </cell>
          <cell r="Z253">
            <v>0.47672914177442505</v>
          </cell>
        </row>
        <row r="255">
          <cell r="W255" t="str">
            <v>E.B.E. EN % DE LA PRODUCTION</v>
          </cell>
          <cell r="X255">
            <v>0.12781974789693526</v>
          </cell>
          <cell r="Y255">
            <v>0.10961673935372156</v>
          </cell>
          <cell r="Z255">
            <v>0.25958876950380549</v>
          </cell>
        </row>
        <row r="257">
          <cell r="AO257" t="str">
            <v>B11</v>
          </cell>
          <cell r="AQ257" t="str">
            <v>COMPTES DE RESULTATS DES 5 DERNIERS EXERCICES</v>
          </cell>
          <cell r="AX257" t="str">
            <v>B12</v>
          </cell>
          <cell r="AZ257" t="str">
            <v>COMPTE DE RESULTATS DES 5 DERNIERS EXERCICES EN INDICES</v>
          </cell>
        </row>
        <row r="259">
          <cell r="AQ259" t="str">
            <v>SHPS</v>
          </cell>
          <cell r="AR259">
            <v>1994</v>
          </cell>
          <cell r="AS259">
            <v>1995</v>
          </cell>
          <cell r="AT259">
            <v>1996</v>
          </cell>
          <cell r="AU259">
            <v>1997</v>
          </cell>
          <cell r="AV259">
            <v>1998</v>
          </cell>
          <cell r="AZ259" t="str">
            <v>SHPS</v>
          </cell>
          <cell r="BA259">
            <v>1994</v>
          </cell>
          <cell r="BB259">
            <v>1995</v>
          </cell>
          <cell r="BC259">
            <v>1996</v>
          </cell>
          <cell r="BD259">
            <v>1997</v>
          </cell>
          <cell r="BE259">
            <v>1998</v>
          </cell>
        </row>
        <row r="260">
          <cell r="AQ260" t="str">
            <v>Montant en milliers de frs  h.t.</v>
          </cell>
          <cell r="AR260" t="str">
            <v>Montant</v>
          </cell>
          <cell r="AS260" t="str">
            <v>Montant</v>
          </cell>
          <cell r="AT260" t="str">
            <v>Montant</v>
          </cell>
          <cell r="AU260" t="str">
            <v>Montant</v>
          </cell>
          <cell r="AV260" t="str">
            <v>Montant</v>
          </cell>
          <cell r="BA260" t="str">
            <v>Montant</v>
          </cell>
          <cell r="BB260" t="str">
            <v>Montant</v>
          </cell>
          <cell r="BC260" t="str">
            <v>Montant</v>
          </cell>
          <cell r="BD260" t="str">
            <v>Montant</v>
          </cell>
          <cell r="BE260" t="str">
            <v>Montant</v>
          </cell>
        </row>
        <row r="261">
          <cell r="AO261">
            <v>1</v>
          </cell>
          <cell r="AQ261" t="str">
            <v>Production vendue:</v>
          </cell>
          <cell r="AR261">
            <v>212963</v>
          </cell>
          <cell r="AS261">
            <v>198060</v>
          </cell>
          <cell r="AT261">
            <v>188891</v>
          </cell>
          <cell r="AU261">
            <v>185957</v>
          </cell>
          <cell r="AV261">
            <v>259757</v>
          </cell>
          <cell r="AX261">
            <v>1</v>
          </cell>
          <cell r="AZ261" t="str">
            <v>Production vendue:</v>
          </cell>
          <cell r="BA261">
            <v>100</v>
          </cell>
          <cell r="BB261">
            <v>93.002070782248552</v>
          </cell>
          <cell r="BC261">
            <v>88.696628052760346</v>
          </cell>
          <cell r="BD261">
            <v>87.318923944534959</v>
          </cell>
          <cell r="BE261">
            <v>121.97283096124679</v>
          </cell>
        </row>
        <row r="262">
          <cell r="AQ262" t="str">
            <v xml:space="preserve">  dont:-France</v>
          </cell>
          <cell r="AR262">
            <v>212963</v>
          </cell>
          <cell r="AS262">
            <v>198060</v>
          </cell>
          <cell r="AT262">
            <v>188891</v>
          </cell>
          <cell r="AU262">
            <v>185957</v>
          </cell>
          <cell r="AV262">
            <v>259757</v>
          </cell>
          <cell r="AZ262" t="str">
            <v xml:space="preserve">  dont:-France</v>
          </cell>
          <cell r="BA262">
            <v>100</v>
          </cell>
          <cell r="BB262">
            <v>93.002070782248552</v>
          </cell>
          <cell r="BC262">
            <v>88.696628052760346</v>
          </cell>
          <cell r="BD262">
            <v>87.318923944534959</v>
          </cell>
          <cell r="BE262">
            <v>121.97283096124679</v>
          </cell>
        </row>
        <row r="263">
          <cell r="AQ263" t="str">
            <v xml:space="preserve">       -Export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Z263" t="str">
            <v xml:space="preserve">       -Export</v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</row>
        <row r="264">
          <cell r="AQ264" t="str">
            <v>Chiffre d'affaires</v>
          </cell>
          <cell r="AR264">
            <v>212963</v>
          </cell>
          <cell r="AS264">
            <v>198060</v>
          </cell>
          <cell r="AT264">
            <v>188891</v>
          </cell>
          <cell r="AU264">
            <v>185957</v>
          </cell>
          <cell r="AV264">
            <v>259757</v>
          </cell>
          <cell r="AZ264" t="str">
            <v>Chiffre d'affaires</v>
          </cell>
          <cell r="BA264">
            <v>100</v>
          </cell>
          <cell r="BB264">
            <v>93.002070782248552</v>
          </cell>
          <cell r="BC264">
            <v>88.696628052760346</v>
          </cell>
          <cell r="BD264">
            <v>87.318923944534959</v>
          </cell>
          <cell r="BE264">
            <v>121.97283096124679</v>
          </cell>
        </row>
        <row r="265">
          <cell r="AO265">
            <v>2</v>
          </cell>
          <cell r="AQ265" t="str">
            <v>Production stockée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X265">
            <v>2</v>
          </cell>
          <cell r="AZ265" t="str">
            <v>Production stockée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</row>
        <row r="266">
          <cell r="AO266">
            <v>3</v>
          </cell>
          <cell r="AQ266" t="str">
            <v>Production immobilisée</v>
          </cell>
          <cell r="AR266">
            <v>0</v>
          </cell>
          <cell r="AS266">
            <v>46</v>
          </cell>
          <cell r="AT266">
            <v>0</v>
          </cell>
          <cell r="AU266">
            <v>0</v>
          </cell>
          <cell r="AV266">
            <v>0</v>
          </cell>
          <cell r="AX266">
            <v>3</v>
          </cell>
          <cell r="AZ266" t="str">
            <v>Production immobilisée</v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</row>
        <row r="267">
          <cell r="AO267" t="str">
            <v>A</v>
          </cell>
          <cell r="AQ267" t="str">
            <v>PRODUIT TOTAL</v>
          </cell>
          <cell r="AR267">
            <v>212963</v>
          </cell>
          <cell r="AS267">
            <v>198106</v>
          </cell>
          <cell r="AT267">
            <v>188891</v>
          </cell>
          <cell r="AU267">
            <v>185957</v>
          </cell>
          <cell r="AV267">
            <v>259757</v>
          </cell>
          <cell r="AX267" t="str">
            <v>A</v>
          </cell>
          <cell r="AZ267" t="str">
            <v>PRODUIT TOTAL</v>
          </cell>
          <cell r="BA267">
            <v>100</v>
          </cell>
          <cell r="BB267">
            <v>93.023670778492047</v>
          </cell>
          <cell r="BC267">
            <v>88.696628052760346</v>
          </cell>
          <cell r="BD267">
            <v>87.318923944534959</v>
          </cell>
          <cell r="BE267">
            <v>121.97283096124679</v>
          </cell>
        </row>
        <row r="268">
          <cell r="AO268">
            <v>4</v>
          </cell>
          <cell r="AQ268" t="str">
            <v>Achats d'approvisionnements</v>
          </cell>
          <cell r="AR268">
            <v>-14566</v>
          </cell>
          <cell r="AS268">
            <v>-15149</v>
          </cell>
          <cell r="AT268">
            <v>-13438</v>
          </cell>
          <cell r="AU268">
            <v>-12729</v>
          </cell>
          <cell r="AV268">
            <v>-16176</v>
          </cell>
          <cell r="AX268">
            <v>4</v>
          </cell>
          <cell r="AZ268" t="str">
            <v>Achats d'approvisionnements</v>
          </cell>
          <cell r="BA268">
            <v>100</v>
          </cell>
          <cell r="BB268">
            <v>104.00247150899355</v>
          </cell>
          <cell r="BC268">
            <v>92.255938486887274</v>
          </cell>
          <cell r="BD268">
            <v>87.38843883015241</v>
          </cell>
          <cell r="BE268">
            <v>111.05313744336125</v>
          </cell>
        </row>
        <row r="269">
          <cell r="AO269">
            <v>5</v>
          </cell>
          <cell r="AQ269" t="str">
            <v>Variation des stocks approv.</v>
          </cell>
          <cell r="AR269">
            <v>-348</v>
          </cell>
          <cell r="AS269">
            <v>386</v>
          </cell>
          <cell r="AT269">
            <v>-197</v>
          </cell>
          <cell r="AU269">
            <v>133</v>
          </cell>
          <cell r="AV269">
            <v>476</v>
          </cell>
          <cell r="AX269">
            <v>5</v>
          </cell>
          <cell r="AZ269" t="str">
            <v>Variation des stocks approv.</v>
          </cell>
          <cell r="BA269">
            <v>100</v>
          </cell>
          <cell r="BB269">
            <v>-110.91954022988506</v>
          </cell>
          <cell r="BC269">
            <v>56.609195402298852</v>
          </cell>
          <cell r="BD269">
            <v>-38.218390804597703</v>
          </cell>
          <cell r="BE269">
            <v>-136.7816091954023</v>
          </cell>
        </row>
        <row r="270">
          <cell r="AQ270" t="str">
            <v>MARGE BRUTE</v>
          </cell>
          <cell r="AR270">
            <v>198049</v>
          </cell>
          <cell r="AS270">
            <v>183343</v>
          </cell>
          <cell r="AT270">
            <v>175256</v>
          </cell>
          <cell r="AU270">
            <v>173361</v>
          </cell>
          <cell r="AV270">
            <v>244057</v>
          </cell>
          <cell r="AZ270" t="str">
            <v>Marge brute</v>
          </cell>
          <cell r="BA270">
            <v>100</v>
          </cell>
          <cell r="BB270">
            <v>92.574564880408388</v>
          </cell>
          <cell r="BC270">
            <v>88.491231967846346</v>
          </cell>
          <cell r="BD270">
            <v>87.534398053007081</v>
          </cell>
          <cell r="BE270">
            <v>123.23061464587046</v>
          </cell>
        </row>
        <row r="271">
          <cell r="AO271">
            <v>6</v>
          </cell>
          <cell r="AQ271" t="str">
            <v>Autres achats &amp; charges externes</v>
          </cell>
          <cell r="AR271">
            <v>-85769</v>
          </cell>
          <cell r="AS271">
            <v>-85371</v>
          </cell>
          <cell r="AT271">
            <v>-84100</v>
          </cell>
          <cell r="AU271">
            <v>-91175</v>
          </cell>
          <cell r="AV271">
            <v>-102614</v>
          </cell>
          <cell r="AX271">
            <v>6</v>
          </cell>
          <cell r="AZ271" t="str">
            <v>Autres achats &amp; charges externes</v>
          </cell>
          <cell r="BA271">
            <v>100</v>
          </cell>
          <cell r="BB271">
            <v>99.535962877030158</v>
          </cell>
          <cell r="BC271">
            <v>98.054075481817435</v>
          </cell>
          <cell r="BD271">
            <v>106.30297659993704</v>
          </cell>
          <cell r="BE271">
            <v>119.63996315685155</v>
          </cell>
        </row>
        <row r="272">
          <cell r="AO272" t="str">
            <v>B</v>
          </cell>
          <cell r="AQ272" t="str">
            <v>CONSO. INTERMEDIAIRES</v>
          </cell>
          <cell r="AR272">
            <v>-100683</v>
          </cell>
          <cell r="AS272">
            <v>-100134</v>
          </cell>
          <cell r="AT272">
            <v>-97735</v>
          </cell>
          <cell r="AU272">
            <v>-103771</v>
          </cell>
          <cell r="AV272">
            <v>-118314</v>
          </cell>
          <cell r="AX272" t="str">
            <v>B</v>
          </cell>
          <cell r="AZ272" t="str">
            <v>CONSO. INTERMEDIAIRES</v>
          </cell>
          <cell r="BA272">
            <v>100</v>
          </cell>
          <cell r="BB272">
            <v>99.454724233485294</v>
          </cell>
          <cell r="BC272">
            <v>97.071998251939249</v>
          </cell>
          <cell r="BD272">
            <v>103.06705203460366</v>
          </cell>
          <cell r="BE272">
            <v>117.51139715741485</v>
          </cell>
        </row>
        <row r="273">
          <cell r="AO273" t="str">
            <v>C</v>
          </cell>
          <cell r="AQ273" t="str">
            <v>VALEUR AJOUTEE</v>
          </cell>
          <cell r="AR273">
            <v>112280</v>
          </cell>
          <cell r="AS273">
            <v>97972</v>
          </cell>
          <cell r="AT273">
            <v>91156</v>
          </cell>
          <cell r="AU273">
            <v>82186</v>
          </cell>
          <cell r="AV273">
            <v>141443</v>
          </cell>
          <cell r="AX273" t="str">
            <v>C</v>
          </cell>
          <cell r="AZ273" t="str">
            <v>VALEUR AJOUTEE</v>
          </cell>
          <cell r="BA273">
            <v>100</v>
          </cell>
          <cell r="BB273">
            <v>87.256857855361588</v>
          </cell>
          <cell r="BC273">
            <v>81.186319914499464</v>
          </cell>
          <cell r="BD273">
            <v>73.197363733523332</v>
          </cell>
          <cell r="BE273">
            <v>125.97345920912007</v>
          </cell>
        </row>
        <row r="274">
          <cell r="AO274">
            <v>7</v>
          </cell>
          <cell r="AQ274" t="str">
            <v>Charges de personnel</v>
          </cell>
          <cell r="AR274">
            <v>-57411</v>
          </cell>
          <cell r="AS274">
            <v>-57032</v>
          </cell>
          <cell r="AT274">
            <v>-54801</v>
          </cell>
          <cell r="AU274">
            <v>-52161</v>
          </cell>
          <cell r="AV274">
            <v>-62278</v>
          </cell>
          <cell r="AX274">
            <v>7</v>
          </cell>
          <cell r="AZ274" t="str">
            <v>Charges de personnel</v>
          </cell>
          <cell r="BA274">
            <v>100</v>
          </cell>
          <cell r="BB274">
            <v>99.339847764365715</v>
          </cell>
          <cell r="BC274">
            <v>95.453832889167572</v>
          </cell>
          <cell r="BD274">
            <v>90.855410983957768</v>
          </cell>
          <cell r="BE274">
            <v>108.47746947449095</v>
          </cell>
        </row>
        <row r="275">
          <cell r="AO275">
            <v>8</v>
          </cell>
          <cell r="AQ275" t="str">
            <v>Impôts,taxes d'exploitation</v>
          </cell>
          <cell r="AR275">
            <v>-12491</v>
          </cell>
          <cell r="AS275">
            <v>-9311</v>
          </cell>
          <cell r="AT275">
            <v>-9211</v>
          </cell>
          <cell r="AU275">
            <v>-7721</v>
          </cell>
          <cell r="AV275">
            <v>-8176</v>
          </cell>
          <cell r="AX275">
            <v>8</v>
          </cell>
          <cell r="AZ275" t="str">
            <v>Impôts,taxes d'exploitation</v>
          </cell>
          <cell r="BA275">
            <v>100</v>
          </cell>
          <cell r="BB275">
            <v>74.54167000240173</v>
          </cell>
          <cell r="BC275">
            <v>73.741093587382906</v>
          </cell>
          <cell r="BD275">
            <v>61.812505003602588</v>
          </cell>
          <cell r="BE275">
            <v>65.455127691938202</v>
          </cell>
        </row>
        <row r="276">
          <cell r="AO276">
            <v>9</v>
          </cell>
          <cell r="AQ276" t="str">
            <v>Subventions d'exploitation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X276">
            <v>9</v>
          </cell>
          <cell r="AZ276" t="str">
            <v>Subventions d'exploitation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</row>
        <row r="277">
          <cell r="AO277">
            <v>10</v>
          </cell>
          <cell r="AQ277" t="str">
            <v xml:space="preserve">Atrs charges d'exploitation </v>
          </cell>
          <cell r="AR277">
            <v>-2897</v>
          </cell>
          <cell r="AS277">
            <v>-3504</v>
          </cell>
          <cell r="AT277">
            <v>-3000</v>
          </cell>
          <cell r="AU277">
            <v>-2640</v>
          </cell>
          <cell r="AV277">
            <v>-3823</v>
          </cell>
          <cell r="AX277">
            <v>10</v>
          </cell>
          <cell r="AZ277" t="str">
            <v xml:space="preserve">Atrs charges d'exploitation </v>
          </cell>
          <cell r="BA277">
            <v>100</v>
          </cell>
          <cell r="BB277">
            <v>120.95270969968934</v>
          </cell>
          <cell r="BC277">
            <v>103.55540214014498</v>
          </cell>
          <cell r="BD277">
            <v>91.12875388332759</v>
          </cell>
          <cell r="BE277">
            <v>131.96410079392476</v>
          </cell>
        </row>
        <row r="278">
          <cell r="AO278">
            <v>11</v>
          </cell>
          <cell r="AQ278" t="str">
            <v xml:space="preserve">Atrs produits d'exploitation </v>
          </cell>
          <cell r="AR278">
            <v>0</v>
          </cell>
          <cell r="AS278">
            <v>0</v>
          </cell>
          <cell r="AT278">
            <v>0</v>
          </cell>
          <cell r="AU278">
            <v>720</v>
          </cell>
          <cell r="AV278">
            <v>264</v>
          </cell>
          <cell r="AX278">
            <v>11</v>
          </cell>
          <cell r="AZ278" t="str">
            <v xml:space="preserve">Atrs produits d'exploitation 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</row>
        <row r="279">
          <cell r="AO279">
            <v>12</v>
          </cell>
          <cell r="AQ279" t="str">
            <v>Transfert de charges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X279">
            <v>12</v>
          </cell>
          <cell r="AZ279" t="str">
            <v>Transfert de charges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</row>
        <row r="280">
          <cell r="AO280" t="str">
            <v>D</v>
          </cell>
          <cell r="AQ280" t="str">
            <v>EXCEDENT BRUT D'EXPL.</v>
          </cell>
          <cell r="AR280">
            <v>39481</v>
          </cell>
          <cell r="AS280">
            <v>28125</v>
          </cell>
          <cell r="AT280">
            <v>24144</v>
          </cell>
          <cell r="AU280">
            <v>20384</v>
          </cell>
          <cell r="AV280">
            <v>67430</v>
          </cell>
          <cell r="AX280" t="str">
            <v>D</v>
          </cell>
          <cell r="AZ280" t="str">
            <v>EXCEDENT BRUT D'EXPL.</v>
          </cell>
          <cell r="BA280">
            <v>100</v>
          </cell>
          <cell r="BB280">
            <v>71.236797446873183</v>
          </cell>
          <cell r="BC280">
            <v>61.153466224259766</v>
          </cell>
          <cell r="BD280">
            <v>51.629897925584459</v>
          </cell>
          <cell r="BE280">
            <v>170.79101339885008</v>
          </cell>
        </row>
        <row r="281">
          <cell r="AO281">
            <v>13</v>
          </cell>
          <cell r="AQ281" t="str">
            <v>Dotations amort./prov.(expl)</v>
          </cell>
          <cell r="AR281">
            <v>-28582</v>
          </cell>
          <cell r="AS281">
            <v>-25192</v>
          </cell>
          <cell r="AT281">
            <v>-17240</v>
          </cell>
          <cell r="AU281">
            <v>-12635</v>
          </cell>
          <cell r="AV281">
            <v>-19712</v>
          </cell>
          <cell r="AX281">
            <v>13</v>
          </cell>
          <cell r="AZ281" t="str">
            <v>Dotations amort./prov.(expl)</v>
          </cell>
          <cell r="BA281">
            <v>100</v>
          </cell>
          <cell r="BB281">
            <v>88.139388426282267</v>
          </cell>
          <cell r="BC281">
            <v>60.317682457490726</v>
          </cell>
          <cell r="BD281">
            <v>44.206143726821082</v>
          </cell>
          <cell r="BE281">
            <v>68.966482401511442</v>
          </cell>
        </row>
        <row r="282">
          <cell r="AO282">
            <v>14</v>
          </cell>
          <cell r="AQ282" t="str">
            <v>Reprises amort./prov.(expl)</v>
          </cell>
          <cell r="AR282">
            <v>1701</v>
          </cell>
          <cell r="AS282">
            <v>1057</v>
          </cell>
          <cell r="AT282">
            <v>1121</v>
          </cell>
          <cell r="AU282">
            <v>1834</v>
          </cell>
          <cell r="AV282">
            <v>1336</v>
          </cell>
          <cell r="AX282">
            <v>14</v>
          </cell>
          <cell r="AZ282" t="str">
            <v>Reprises amort./prov.(expl)</v>
          </cell>
          <cell r="BA282">
            <v>100</v>
          </cell>
          <cell r="BB282">
            <v>62.139917695473244</v>
          </cell>
          <cell r="BC282">
            <v>65.902410346854793</v>
          </cell>
          <cell r="BD282">
            <v>107.81893004115226</v>
          </cell>
          <cell r="BE282">
            <v>78.542034097589649</v>
          </cell>
        </row>
        <row r="283">
          <cell r="AO283" t="str">
            <v>E</v>
          </cell>
          <cell r="AQ283" t="str">
            <v>RESULTAT D'EXPLOITATION</v>
          </cell>
          <cell r="AR283">
            <v>12600</v>
          </cell>
          <cell r="AS283">
            <v>3990</v>
          </cell>
          <cell r="AT283">
            <v>8025</v>
          </cell>
          <cell r="AU283">
            <v>9583</v>
          </cell>
          <cell r="AV283">
            <v>49054</v>
          </cell>
          <cell r="AX283" t="str">
            <v>E</v>
          </cell>
          <cell r="AZ283" t="str">
            <v>RESULTAT D'EXPLOITATION</v>
          </cell>
          <cell r="BA283">
            <v>100</v>
          </cell>
          <cell r="BB283">
            <v>31.666666666666664</v>
          </cell>
          <cell r="BC283">
            <v>63.69047619047619</v>
          </cell>
          <cell r="BD283">
            <v>76.055555555555557</v>
          </cell>
          <cell r="BE283">
            <v>389.3174603174603</v>
          </cell>
        </row>
        <row r="284"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</row>
        <row r="285">
          <cell r="AO285" t="str">
            <v>E'</v>
          </cell>
          <cell r="AQ285" t="str">
            <v>Résultat, opérations en commun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X285" t="str">
            <v>E'</v>
          </cell>
          <cell r="AZ285" t="str">
            <v>Résultat, opérations en commun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</row>
        <row r="286"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</row>
        <row r="287">
          <cell r="AO287">
            <v>15</v>
          </cell>
          <cell r="AQ287" t="str">
            <v>Charges financières</v>
          </cell>
          <cell r="AR287">
            <v>-502</v>
          </cell>
          <cell r="AS287">
            <v>-407</v>
          </cell>
          <cell r="AT287">
            <v>-296</v>
          </cell>
          <cell r="AU287">
            <v>-76</v>
          </cell>
          <cell r="AV287">
            <v>-159</v>
          </cell>
          <cell r="AX287">
            <v>15</v>
          </cell>
          <cell r="AZ287" t="str">
            <v>Charges financières</v>
          </cell>
          <cell r="BA287">
            <v>100</v>
          </cell>
          <cell r="BB287">
            <v>81.075697211155372</v>
          </cell>
          <cell r="BC287">
            <v>58.964143426294825</v>
          </cell>
          <cell r="BD287">
            <v>15.139442231075698</v>
          </cell>
          <cell r="BE287">
            <v>31.673306772908365</v>
          </cell>
        </row>
        <row r="288">
          <cell r="AO288">
            <v>16</v>
          </cell>
          <cell r="AQ288" t="str">
            <v>Produits financiers</v>
          </cell>
          <cell r="AR288">
            <v>2381</v>
          </cell>
          <cell r="AS288">
            <v>3809</v>
          </cell>
          <cell r="AT288">
            <v>10520</v>
          </cell>
          <cell r="AU288">
            <v>10479</v>
          </cell>
          <cell r="AV288">
            <v>4933</v>
          </cell>
          <cell r="AX288">
            <v>16</v>
          </cell>
          <cell r="AZ288" t="str">
            <v>Produits financiers</v>
          </cell>
          <cell r="BA288">
            <v>100</v>
          </cell>
          <cell r="BB288">
            <v>159.97480050398991</v>
          </cell>
          <cell r="BC288">
            <v>441.83116337673249</v>
          </cell>
          <cell r="BD288">
            <v>440.10919781604372</v>
          </cell>
          <cell r="BE288">
            <v>207.18185636287276</v>
          </cell>
        </row>
        <row r="289">
          <cell r="AO289">
            <v>17</v>
          </cell>
          <cell r="AQ289" t="str">
            <v>Redevances de crédit bail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X289">
            <v>17</v>
          </cell>
          <cell r="AZ289" t="str">
            <v>Redevances de crédit bail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</row>
        <row r="290">
          <cell r="AO290">
            <v>18</v>
          </cell>
          <cell r="AQ290" t="str">
            <v>Dotations amort./prov.(fin)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X290">
            <v>18</v>
          </cell>
          <cell r="AZ290" t="str">
            <v>Dotations amort./prov.(fin)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</row>
        <row r="291">
          <cell r="AO291">
            <v>19</v>
          </cell>
          <cell r="AQ291" t="str">
            <v>Reprises amort./prov.(fin)</v>
          </cell>
          <cell r="AR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0</v>
          </cell>
          <cell r="AX291">
            <v>19</v>
          </cell>
          <cell r="AZ291" t="str">
            <v>Reprises amort./prov.(fin)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</row>
        <row r="292">
          <cell r="AO292" t="str">
            <v>F</v>
          </cell>
          <cell r="AQ292" t="str">
            <v>RESULTAT FINANCIER</v>
          </cell>
          <cell r="AR292">
            <v>1879</v>
          </cell>
          <cell r="AS292">
            <v>3402</v>
          </cell>
          <cell r="AT292">
            <v>10224</v>
          </cell>
          <cell r="AU292">
            <v>10403</v>
          </cell>
          <cell r="AV292">
            <v>4774</v>
          </cell>
          <cell r="AX292" t="str">
            <v>F</v>
          </cell>
          <cell r="AZ292" t="str">
            <v>RESULTAT FINANCIER</v>
          </cell>
          <cell r="BA292">
            <v>100</v>
          </cell>
          <cell r="BB292">
            <v>181.0537519957424</v>
          </cell>
          <cell r="BC292">
            <v>544.11921234699309</v>
          </cell>
          <cell r="BD292">
            <v>553.64555614688663</v>
          </cell>
          <cell r="BE292">
            <v>254.07131452900478</v>
          </cell>
        </row>
        <row r="293">
          <cell r="AO293" t="str">
            <v>G</v>
          </cell>
          <cell r="AQ293" t="str">
            <v>RESULTAT COURANT AVANT IS</v>
          </cell>
          <cell r="AR293">
            <v>14479</v>
          </cell>
          <cell r="AS293">
            <v>7392</v>
          </cell>
          <cell r="AT293">
            <v>18249</v>
          </cell>
          <cell r="AU293">
            <v>19986</v>
          </cell>
          <cell r="AV293">
            <v>53828</v>
          </cell>
          <cell r="AX293" t="str">
            <v>G</v>
          </cell>
          <cell r="AZ293" t="str">
            <v>RESULTAT COURANT AVANT IS</v>
          </cell>
          <cell r="BA293">
            <v>100</v>
          </cell>
          <cell r="BB293">
            <v>51.053249533807588</v>
          </cell>
          <cell r="BC293">
            <v>126.03770978658748</v>
          </cell>
          <cell r="BD293">
            <v>138.03439464051385</v>
          </cell>
          <cell r="BE293">
            <v>371.76600593963673</v>
          </cell>
        </row>
        <row r="294">
          <cell r="AO294">
            <v>20</v>
          </cell>
          <cell r="AQ294" t="str">
            <v>Charges exceptionnelles(gestion)</v>
          </cell>
          <cell r="AR294">
            <v>-61</v>
          </cell>
          <cell r="AS294">
            <v>-23</v>
          </cell>
          <cell r="AT294">
            <v>-67</v>
          </cell>
          <cell r="AU294">
            <v>-543</v>
          </cell>
          <cell r="AV294">
            <v>-126</v>
          </cell>
          <cell r="AX294">
            <v>20</v>
          </cell>
          <cell r="AZ294" t="str">
            <v>Charges exceptionnelles(gestion)</v>
          </cell>
          <cell r="BA294">
            <v>100</v>
          </cell>
          <cell r="BB294">
            <v>37.704918032786885</v>
          </cell>
          <cell r="BC294">
            <v>109.8360655737705</v>
          </cell>
          <cell r="BD294">
            <v>890.1639344262295</v>
          </cell>
          <cell r="BE294">
            <v>206.55737704918033</v>
          </cell>
        </row>
        <row r="295">
          <cell r="AO295">
            <v>21</v>
          </cell>
          <cell r="AQ295" t="str">
            <v>Produits exceptionnels(gestion)</v>
          </cell>
          <cell r="AR295">
            <v>451</v>
          </cell>
          <cell r="AS295">
            <v>9384</v>
          </cell>
          <cell r="AT295">
            <v>3058</v>
          </cell>
          <cell r="AU295">
            <v>1239</v>
          </cell>
          <cell r="AV295">
            <v>229</v>
          </cell>
          <cell r="AX295">
            <v>21</v>
          </cell>
          <cell r="AZ295" t="str">
            <v>Produits exceptionnels(gestion)</v>
          </cell>
          <cell r="BA295">
            <v>100</v>
          </cell>
          <cell r="BB295">
            <v>2080.7095343680712</v>
          </cell>
          <cell r="BC295">
            <v>678.04878048780483</v>
          </cell>
          <cell r="BD295">
            <v>274.72283813747225</v>
          </cell>
          <cell r="BE295">
            <v>50.77605321507761</v>
          </cell>
        </row>
        <row r="296">
          <cell r="AO296">
            <v>22</v>
          </cell>
          <cell r="AQ296" t="str">
            <v>V.n.c. immobilisations cédées</v>
          </cell>
          <cell r="AR296">
            <v>-1619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X296">
            <v>22</v>
          </cell>
          <cell r="AZ296" t="str">
            <v>V.n.c. immobilisations cédées</v>
          </cell>
          <cell r="BA296">
            <v>100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O297">
            <v>23</v>
          </cell>
          <cell r="AQ297" t="str">
            <v>Produits immobilisations céd.</v>
          </cell>
          <cell r="AR297">
            <v>3058</v>
          </cell>
          <cell r="AS297">
            <v>18</v>
          </cell>
          <cell r="AT297">
            <v>370124</v>
          </cell>
          <cell r="AU297">
            <v>0</v>
          </cell>
          <cell r="AV297">
            <v>0</v>
          </cell>
          <cell r="AX297">
            <v>23</v>
          </cell>
          <cell r="AZ297" t="str">
            <v>Produits immobilisations céd.</v>
          </cell>
          <cell r="BA297">
            <v>100</v>
          </cell>
          <cell r="BB297">
            <v>0.58862001308044476</v>
          </cell>
          <cell r="BC297">
            <v>12103.466317854807</v>
          </cell>
          <cell r="BD297">
            <v>0</v>
          </cell>
          <cell r="BE297">
            <v>0</v>
          </cell>
        </row>
        <row r="298">
          <cell r="AO298">
            <v>24</v>
          </cell>
          <cell r="AQ298" t="str">
            <v>Dotations amort/prov.(except)</v>
          </cell>
          <cell r="AR298">
            <v>-10213</v>
          </cell>
          <cell r="AS298">
            <v>-6373</v>
          </cell>
          <cell r="AT298">
            <v>-2971</v>
          </cell>
          <cell r="AU298">
            <v>-3887</v>
          </cell>
          <cell r="AV298">
            <v>-8412</v>
          </cell>
          <cell r="AX298">
            <v>24</v>
          </cell>
          <cell r="AZ298" t="str">
            <v>Dotations amort/prov.(except)</v>
          </cell>
          <cell r="BA298">
            <v>100</v>
          </cell>
          <cell r="BB298">
            <v>62.400861646920589</v>
          </cell>
          <cell r="BC298">
            <v>29.090375012239299</v>
          </cell>
          <cell r="BD298">
            <v>38.059336140213453</v>
          </cell>
          <cell r="BE298">
            <v>82.365612454714579</v>
          </cell>
        </row>
        <row r="299">
          <cell r="AO299">
            <v>25</v>
          </cell>
          <cell r="AQ299" t="str">
            <v>Reprises amort./prov.(except)</v>
          </cell>
          <cell r="AR299">
            <v>32</v>
          </cell>
          <cell r="AS299">
            <v>453</v>
          </cell>
          <cell r="AT299">
            <v>787</v>
          </cell>
          <cell r="AU299">
            <v>1151</v>
          </cell>
          <cell r="AV299">
            <v>1323</v>
          </cell>
          <cell r="AX299">
            <v>25</v>
          </cell>
          <cell r="AZ299" t="str">
            <v>Reprises amort./prov.(except)</v>
          </cell>
          <cell r="BA299">
            <v>100</v>
          </cell>
          <cell r="BB299">
            <v>1415.625</v>
          </cell>
          <cell r="BC299">
            <v>2459.375</v>
          </cell>
          <cell r="BD299">
            <v>3596.875</v>
          </cell>
          <cell r="BE299">
            <v>4134.375</v>
          </cell>
        </row>
        <row r="300">
          <cell r="AO300" t="str">
            <v>H</v>
          </cell>
          <cell r="AQ300" t="str">
            <v>RESULTAT EXCEPTIONNEL</v>
          </cell>
          <cell r="AR300">
            <v>-8352</v>
          </cell>
          <cell r="AS300">
            <v>3459</v>
          </cell>
          <cell r="AT300">
            <v>370931</v>
          </cell>
          <cell r="AU300">
            <v>-2040</v>
          </cell>
          <cell r="AV300">
            <v>-6986</v>
          </cell>
          <cell r="AX300" t="str">
            <v>H</v>
          </cell>
          <cell r="AZ300" t="str">
            <v>RESULTAT EXCEPTIONNEL</v>
          </cell>
          <cell r="BA300">
            <v>100</v>
          </cell>
          <cell r="BB300">
            <v>-41.415229885057471</v>
          </cell>
          <cell r="BC300">
            <v>-4441.223659003831</v>
          </cell>
          <cell r="BD300">
            <v>24.425287356321839</v>
          </cell>
          <cell r="BE300">
            <v>83.644636015325673</v>
          </cell>
        </row>
        <row r="301">
          <cell r="AO301">
            <v>26</v>
          </cell>
          <cell r="AQ301" t="str">
            <v>Impôts sur les bénéfices</v>
          </cell>
          <cell r="AR301">
            <v>-1015</v>
          </cell>
          <cell r="AS301">
            <v>-4081</v>
          </cell>
          <cell r="AT301">
            <v>-143071</v>
          </cell>
          <cell r="AU301">
            <v>-2381</v>
          </cell>
          <cell r="AV301">
            <v>-19662</v>
          </cell>
          <cell r="AX301">
            <v>26</v>
          </cell>
          <cell r="AZ301" t="str">
            <v>Impôts sur les bénéfices</v>
          </cell>
          <cell r="BA301">
            <v>100</v>
          </cell>
          <cell r="BB301">
            <v>402.06896551724139</v>
          </cell>
          <cell r="BC301">
            <v>14095.665024630543</v>
          </cell>
          <cell r="BD301">
            <v>234.58128078817734</v>
          </cell>
          <cell r="BE301">
            <v>1937.1428571428571</v>
          </cell>
        </row>
        <row r="302">
          <cell r="AO302">
            <v>27</v>
          </cell>
          <cell r="AQ302" t="str">
            <v>Participation des salariés</v>
          </cell>
          <cell r="AR302">
            <v>0</v>
          </cell>
          <cell r="AS302">
            <v>0</v>
          </cell>
          <cell r="AT302">
            <v>-10122</v>
          </cell>
          <cell r="AU302">
            <v>0</v>
          </cell>
          <cell r="AV302">
            <v>-2877</v>
          </cell>
          <cell r="AX302">
            <v>27</v>
          </cell>
          <cell r="AZ302" t="str">
            <v>Participation des salariés</v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</row>
        <row r="303">
          <cell r="AO303" t="str">
            <v>I</v>
          </cell>
          <cell r="AQ303" t="str">
            <v>RESULTAT NET COMPTABLE</v>
          </cell>
          <cell r="AR303">
            <v>5112</v>
          </cell>
          <cell r="AS303">
            <v>6770</v>
          </cell>
          <cell r="AT303">
            <v>235987</v>
          </cell>
          <cell r="AU303">
            <v>15565</v>
          </cell>
          <cell r="AV303">
            <v>24303</v>
          </cell>
          <cell r="AX303" t="str">
            <v>I</v>
          </cell>
          <cell r="AZ303" t="str">
            <v>RESULTAT NET COMPTABLE</v>
          </cell>
          <cell r="BA303">
            <v>100</v>
          </cell>
          <cell r="BB303">
            <v>132.43348982785602</v>
          </cell>
          <cell r="BC303">
            <v>4616.3341158059466</v>
          </cell>
          <cell r="BD303">
            <v>304.47965571205009</v>
          </cell>
          <cell r="BE303">
            <v>475.41079812206573</v>
          </cell>
        </row>
        <row r="304">
          <cell r="AQ304" t="str">
            <v>bénéfice conservé</v>
          </cell>
          <cell r="AR304">
            <v>5112</v>
          </cell>
          <cell r="AS304">
            <v>6770</v>
          </cell>
          <cell r="AT304">
            <v>235987</v>
          </cell>
          <cell r="AU304">
            <v>15565</v>
          </cell>
          <cell r="AV304">
            <v>24303</v>
          </cell>
          <cell r="AZ304" t="str">
            <v>bénéfice conservé</v>
          </cell>
          <cell r="BA304">
            <v>100</v>
          </cell>
          <cell r="BB304">
            <v>132.43348982785602</v>
          </cell>
          <cell r="BC304">
            <v>4616.3341158059466</v>
          </cell>
          <cell r="BD304">
            <v>304.47965571205009</v>
          </cell>
          <cell r="BE304">
            <v>475.41079812206573</v>
          </cell>
        </row>
        <row r="305">
          <cell r="AQ305" t="str">
            <v>bénéfice distribué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Z305" t="str">
            <v>bénéfice distribué</v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</row>
        <row r="307">
          <cell r="AO307" t="str">
            <v>B13</v>
          </cell>
          <cell r="AQ307" t="str">
            <v>COMPTES DE RESULTATS DES 5 DERNIERS EXERCICES EN STRUCTURE</v>
          </cell>
        </row>
        <row r="309">
          <cell r="AQ309" t="str">
            <v>SHPS</v>
          </cell>
          <cell r="AR309">
            <v>1994</v>
          </cell>
          <cell r="AS309">
            <v>1995</v>
          </cell>
          <cell r="AT309">
            <v>1996</v>
          </cell>
          <cell r="AU309">
            <v>1997</v>
          </cell>
          <cell r="AV309">
            <v>1998</v>
          </cell>
        </row>
        <row r="310">
          <cell r="AR310" t="str">
            <v>Montant</v>
          </cell>
          <cell r="AS310" t="str">
            <v>Montant</v>
          </cell>
          <cell r="AT310" t="str">
            <v>Montant</v>
          </cell>
          <cell r="AU310" t="str">
            <v>Montant</v>
          </cell>
          <cell r="AV310" t="str">
            <v>Montant</v>
          </cell>
        </row>
        <row r="311">
          <cell r="AO311">
            <v>1</v>
          </cell>
          <cell r="AQ311" t="str">
            <v>Production vendue:</v>
          </cell>
          <cell r="AR311">
            <v>100</v>
          </cell>
          <cell r="AS311">
            <v>99.976780107619163</v>
          </cell>
          <cell r="AT311">
            <v>100</v>
          </cell>
          <cell r="AU311">
            <v>100</v>
          </cell>
          <cell r="AV311">
            <v>100</v>
          </cell>
        </row>
        <row r="312">
          <cell r="AQ312" t="str">
            <v xml:space="preserve">  dont:-France</v>
          </cell>
          <cell r="AR312">
            <v>100</v>
          </cell>
          <cell r="AS312">
            <v>99.976780107619163</v>
          </cell>
          <cell r="AT312">
            <v>100</v>
          </cell>
          <cell r="AU312">
            <v>100</v>
          </cell>
          <cell r="AV312">
            <v>100</v>
          </cell>
        </row>
        <row r="313">
          <cell r="AQ313" t="str">
            <v xml:space="preserve">       -Export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</row>
        <row r="314">
          <cell r="AQ314" t="str">
            <v>Chiffre d'affaires</v>
          </cell>
          <cell r="AR314">
            <v>100</v>
          </cell>
          <cell r="AS314">
            <v>99.976780107619163</v>
          </cell>
          <cell r="AT314">
            <v>100</v>
          </cell>
          <cell r="AU314">
            <v>100</v>
          </cell>
          <cell r="AV314">
            <v>100</v>
          </cell>
        </row>
        <row r="315">
          <cell r="AO315">
            <v>2</v>
          </cell>
          <cell r="AQ315" t="str">
            <v>Production stockée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</row>
        <row r="316">
          <cell r="AO316">
            <v>3</v>
          </cell>
          <cell r="AQ316" t="str">
            <v>Production immobilisée</v>
          </cell>
          <cell r="AR316">
            <v>0</v>
          </cell>
          <cell r="AS316">
            <v>2.3219892380846617E-2</v>
          </cell>
          <cell r="AT316">
            <v>0</v>
          </cell>
          <cell r="AU316">
            <v>0</v>
          </cell>
          <cell r="AV316">
            <v>0</v>
          </cell>
        </row>
        <row r="317">
          <cell r="AO317" t="str">
            <v>A</v>
          </cell>
          <cell r="AQ317" t="str">
            <v>PRODUIT TOTAL</v>
          </cell>
          <cell r="AR317">
            <v>100</v>
          </cell>
          <cell r="AS317">
            <v>100</v>
          </cell>
          <cell r="AT317">
            <v>100</v>
          </cell>
          <cell r="AU317">
            <v>100</v>
          </cell>
          <cell r="AV317">
            <v>100</v>
          </cell>
        </row>
        <row r="318">
          <cell r="AO318">
            <v>4</v>
          </cell>
          <cell r="AQ318" t="str">
            <v>Achats d'approvisionnements</v>
          </cell>
          <cell r="AR318">
            <v>-6.8396857670111704</v>
          </cell>
          <cell r="AS318">
            <v>-7.6469162973357694</v>
          </cell>
          <cell r="AT318">
            <v>-7.1141557829647786</v>
          </cell>
          <cell r="AU318">
            <v>-6.8451308635867427</v>
          </cell>
          <cell r="AV318">
            <v>-6.227358646735218</v>
          </cell>
        </row>
        <row r="319">
          <cell r="AO319">
            <v>5</v>
          </cell>
          <cell r="AQ319" t="str">
            <v>Variation des stocks approv.</v>
          </cell>
          <cell r="AR319">
            <v>-0.16340866723327527</v>
          </cell>
          <cell r="AS319">
            <v>0.19484518389145206</v>
          </cell>
          <cell r="AT319">
            <v>-0.10429295201994802</v>
          </cell>
          <cell r="AU319">
            <v>7.1521910979419984E-2</v>
          </cell>
          <cell r="AV319">
            <v>0.18324818965417677</v>
          </cell>
        </row>
        <row r="320">
          <cell r="AQ320" t="str">
            <v>Marge brute</v>
          </cell>
          <cell r="AR320">
            <v>92.996905565755554</v>
          </cell>
          <cell r="AS320">
            <v>92.547928886555681</v>
          </cell>
          <cell r="AT320">
            <v>92.781551265015267</v>
          </cell>
          <cell r="AU320">
            <v>93.226391047392681</v>
          </cell>
          <cell r="AV320">
            <v>93.955889542918953</v>
          </cell>
        </row>
        <row r="321">
          <cell r="AO321">
            <v>6</v>
          </cell>
          <cell r="AQ321" t="str">
            <v>Autres achats &amp; charges externes</v>
          </cell>
          <cell r="AR321">
            <v>-40.274132126237895</v>
          </cell>
          <cell r="AS321">
            <v>-43.093596357505575</v>
          </cell>
          <cell r="AT321">
            <v>-44.523031801409282</v>
          </cell>
          <cell r="AU321">
            <v>-49.030152131944483</v>
          </cell>
          <cell r="AV321">
            <v>-39.503843977255663</v>
          </cell>
        </row>
        <row r="322">
          <cell r="AO322" t="str">
            <v>B</v>
          </cell>
          <cell r="AQ322" t="str">
            <v>CONSO. INTERMEDIAIRES</v>
          </cell>
          <cell r="AR322">
            <v>-47.27722656048234</v>
          </cell>
          <cell r="AS322">
            <v>-50.545667470949894</v>
          </cell>
          <cell r="AT322">
            <v>-51.741480536394</v>
          </cell>
          <cell r="AU322">
            <v>-55.803761084551809</v>
          </cell>
          <cell r="AV322">
            <v>-45.54795443433671</v>
          </cell>
        </row>
        <row r="323">
          <cell r="AO323" t="str">
            <v>C</v>
          </cell>
          <cell r="AQ323" t="str">
            <v>VALEUR AJOUTEE brute (C=A-B)</v>
          </cell>
          <cell r="AR323">
            <v>52.722773439517667</v>
          </cell>
          <cell r="AS323">
            <v>49.454332529050106</v>
          </cell>
          <cell r="AT323">
            <v>48.258519463606</v>
          </cell>
          <cell r="AU323">
            <v>44.196238915448191</v>
          </cell>
          <cell r="AV323">
            <v>54.452045565663298</v>
          </cell>
        </row>
        <row r="324">
          <cell r="AO324">
            <v>7</v>
          </cell>
          <cell r="AQ324" t="str">
            <v>Charges de personnel</v>
          </cell>
          <cell r="AR324">
            <v>-26.958204007268865</v>
          </cell>
          <cell r="AS324">
            <v>-28.788628310096616</v>
          </cell>
          <cell r="AT324">
            <v>-29.011969866219147</v>
          </cell>
          <cell r="AU324">
            <v>-28.050033072161845</v>
          </cell>
          <cell r="AV324">
            <v>-23.975484780005928</v>
          </cell>
        </row>
        <row r="325">
          <cell r="AO325">
            <v>8</v>
          </cell>
          <cell r="AQ325" t="str">
            <v>Impôts,taxes d'exploitation</v>
          </cell>
          <cell r="AR325">
            <v>-5.8653381103759807</v>
          </cell>
          <cell r="AS325">
            <v>-4.7000090860448447</v>
          </cell>
          <cell r="AT325">
            <v>-4.8763572642423414</v>
          </cell>
          <cell r="AU325">
            <v>-4.1520351479105386</v>
          </cell>
          <cell r="AV325">
            <v>-3.1475571399423306</v>
          </cell>
        </row>
        <row r="326">
          <cell r="AO326">
            <v>9</v>
          </cell>
          <cell r="AQ326" t="str">
            <v>Subventions d'exploitation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</row>
        <row r="327">
          <cell r="AO327">
            <v>10</v>
          </cell>
          <cell r="AQ327" t="str">
            <v xml:space="preserve">Atrs charges d'exploitation </v>
          </cell>
          <cell r="AR327">
            <v>-1.3603301982034437</v>
          </cell>
          <cell r="AS327">
            <v>-1.7687500630975337</v>
          </cell>
          <cell r="AT327">
            <v>-1.5882175434509851</v>
          </cell>
          <cell r="AU327">
            <v>-1.419683045005028</v>
          </cell>
          <cell r="AV327">
            <v>-1.471760145058651</v>
          </cell>
        </row>
        <row r="328">
          <cell r="AO328">
            <v>11</v>
          </cell>
          <cell r="AQ328" t="str">
            <v xml:space="preserve">Atrs produits d'exploitation </v>
          </cell>
          <cell r="AR328">
            <v>0</v>
          </cell>
          <cell r="AS328">
            <v>0</v>
          </cell>
          <cell r="AT328">
            <v>0</v>
          </cell>
          <cell r="AU328">
            <v>0.38718628500137131</v>
          </cell>
          <cell r="AV328">
            <v>0.10163344972416528</v>
          </cell>
        </row>
        <row r="329">
          <cell r="AO329">
            <v>12</v>
          </cell>
          <cell r="AQ329" t="str">
            <v>Transfert de charges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</row>
        <row r="330">
          <cell r="AO330" t="str">
            <v>D</v>
          </cell>
          <cell r="AQ330" t="str">
            <v>EXCEDENT BRUT D'EXPL.</v>
          </cell>
          <cell r="AR330">
            <v>18.538901123669369</v>
          </cell>
          <cell r="AS330">
            <v>14.196945069811113</v>
          </cell>
          <cell r="AT330">
            <v>12.781974789693527</v>
          </cell>
          <cell r="AU330">
            <v>10.961673935372156</v>
          </cell>
          <cell r="AV330">
            <v>25.958876950380549</v>
          </cell>
        </row>
        <row r="331">
          <cell r="AO331">
            <v>13</v>
          </cell>
          <cell r="AQ331" t="str">
            <v>Dotations amort./prov.(expl)</v>
          </cell>
          <cell r="AR331">
            <v>-13.42111070937205</v>
          </cell>
          <cell r="AS331">
            <v>-12.716424540397565</v>
          </cell>
          <cell r="AT331">
            <v>-9.1269568163649932</v>
          </cell>
          <cell r="AU331">
            <v>-6.794581543044897</v>
          </cell>
          <cell r="AV331">
            <v>-7.588630912737675</v>
          </cell>
        </row>
        <row r="332">
          <cell r="AO332">
            <v>14</v>
          </cell>
          <cell r="AQ332" t="str">
            <v>Reprises amort./prov.(expl)</v>
          </cell>
          <cell r="AR332">
            <v>0.79873029587299205</v>
          </cell>
          <cell r="AS332">
            <v>0.53355274449032342</v>
          </cell>
          <cell r="AT332">
            <v>0.59346395540285135</v>
          </cell>
          <cell r="AU332">
            <v>0.98624950929515964</v>
          </cell>
          <cell r="AV332">
            <v>0.51432685163441216</v>
          </cell>
        </row>
        <row r="333">
          <cell r="AO333" t="str">
            <v>E</v>
          </cell>
          <cell r="AQ333" t="str">
            <v>RESULTAT D'EXPLOITATION</v>
          </cell>
          <cell r="AR333">
            <v>5.9165207101703112</v>
          </cell>
          <cell r="AS333">
            <v>2.0140732739038696</v>
          </cell>
          <cell r="AT333">
            <v>4.2484819287313851</v>
          </cell>
          <cell r="AU333">
            <v>5.1533419016224178</v>
          </cell>
          <cell r="AV333">
            <v>18.884572889277287</v>
          </cell>
        </row>
        <row r="334"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</row>
        <row r="335">
          <cell r="AO335" t="str">
            <v>E'</v>
          </cell>
          <cell r="AQ335" t="str">
            <v>Résultat, opérations en commun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</row>
        <row r="336"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</row>
        <row r="337">
          <cell r="AO337">
            <v>15</v>
          </cell>
          <cell r="AQ337" t="str">
            <v>Charges financières</v>
          </cell>
          <cell r="AR337">
            <v>-0.23572169813535684</v>
          </cell>
          <cell r="AS337">
            <v>-0.20544556954357768</v>
          </cell>
          <cell r="AT337">
            <v>-0.15670413095383051</v>
          </cell>
          <cell r="AU337">
            <v>-4.0869663416811412E-2</v>
          </cell>
          <cell r="AV337">
            <v>-6.1211054947508635E-2</v>
          </cell>
        </row>
        <row r="338">
          <cell r="AO338">
            <v>16</v>
          </cell>
          <cell r="AQ338" t="str">
            <v>Produits financiers</v>
          </cell>
          <cell r="AR338">
            <v>1.1180345881678977</v>
          </cell>
          <cell r="AS338">
            <v>1.9227080451879299</v>
          </cell>
          <cell r="AT338">
            <v>5.5693495190347875</v>
          </cell>
          <cell r="AU338">
            <v>5.6351737229574583</v>
          </cell>
          <cell r="AV338">
            <v>1.8990826041261641</v>
          </cell>
        </row>
        <row r="339">
          <cell r="AO339">
            <v>17</v>
          </cell>
          <cell r="AQ339" t="str">
            <v>Redevances de crédit bail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</row>
        <row r="340">
          <cell r="AO340">
            <v>18</v>
          </cell>
          <cell r="AQ340" t="str">
            <v>Dotations amort./prov.(fin)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</row>
        <row r="341">
          <cell r="AO341">
            <v>19</v>
          </cell>
          <cell r="AQ341" t="str">
            <v>Reprises amort./prov.(fin)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</row>
        <row r="342">
          <cell r="AO342" t="str">
            <v>F</v>
          </cell>
          <cell r="AQ342" t="str">
            <v>RESULTAT FINANCIER</v>
          </cell>
          <cell r="AR342">
            <v>0.88231289003254088</v>
          </cell>
          <cell r="AS342">
            <v>1.717262475644352</v>
          </cell>
          <cell r="AT342">
            <v>5.4126453880809571</v>
          </cell>
          <cell r="AU342">
            <v>5.5943040595406464</v>
          </cell>
          <cell r="AV342">
            <v>1.8378715491786553</v>
          </cell>
        </row>
        <row r="343">
          <cell r="AO343" t="str">
            <v>G</v>
          </cell>
          <cell r="AQ343" t="str">
            <v>RESULTAT COURANT AVANT IS</v>
          </cell>
          <cell r="AR343">
            <v>6.7988336002028529</v>
          </cell>
          <cell r="AS343">
            <v>3.7313357495482218</v>
          </cell>
          <cell r="AT343">
            <v>9.6611273168123422</v>
          </cell>
          <cell r="AU343">
            <v>10.747645961163064</v>
          </cell>
          <cell r="AV343">
            <v>20.722444438455941</v>
          </cell>
        </row>
        <row r="344">
          <cell r="AO344">
            <v>20</v>
          </cell>
          <cell r="AQ344" t="str">
            <v>Charges exceptionnelles(gestion)</v>
          </cell>
          <cell r="AR344">
            <v>-2.8643473279395953E-2</v>
          </cell>
          <cell r="AS344">
            <v>-1.1609946190423309E-2</v>
          </cell>
          <cell r="AT344">
            <v>-3.5470191803738664E-2</v>
          </cell>
          <cell r="AU344">
            <v>-0.29200298993853413</v>
          </cell>
          <cell r="AV344">
            <v>-4.8506873731987976E-2</v>
          </cell>
        </row>
        <row r="345">
          <cell r="AO345">
            <v>21</v>
          </cell>
          <cell r="AQ345" t="str">
            <v>Produits exceptionnels(gestion)</v>
          </cell>
          <cell r="AR345">
            <v>0.21177387621323895</v>
          </cell>
          <cell r="AS345">
            <v>4.7368580456927099</v>
          </cell>
          <cell r="AT345">
            <v>1.6189230826243708</v>
          </cell>
          <cell r="AU345">
            <v>0.66628306543985971</v>
          </cell>
          <cell r="AV345">
            <v>8.8159318131946399E-2</v>
          </cell>
        </row>
        <row r="346">
          <cell r="AO346">
            <v>22</v>
          </cell>
          <cell r="AQ346" t="str">
            <v>V.n.c. immobilisations cédées</v>
          </cell>
          <cell r="AR346">
            <v>-0.76022595474331223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</row>
        <row r="347">
          <cell r="AO347">
            <v>23</v>
          </cell>
          <cell r="AQ347" t="str">
            <v>Produits immobilisations céd.</v>
          </cell>
          <cell r="AR347">
            <v>1.4359301850556201</v>
          </cell>
          <cell r="AS347">
            <v>9.0860448446791111E-3</v>
          </cell>
          <cell r="AT347">
            <v>195.94581001741744</v>
          </cell>
          <cell r="AU347">
            <v>0</v>
          </cell>
          <cell r="AV347">
            <v>0</v>
          </cell>
        </row>
        <row r="348">
          <cell r="AO348">
            <v>24</v>
          </cell>
          <cell r="AQ348" t="str">
            <v>Dotations amort/prov.(except)</v>
          </cell>
          <cell r="AR348">
            <v>-4.795668731188047</v>
          </cell>
          <cell r="AS348">
            <v>-3.2169646552855542</v>
          </cell>
          <cell r="AT348">
            <v>-1.572864773864292</v>
          </cell>
          <cell r="AU348">
            <v>-2.0902681802782364</v>
          </cell>
          <cell r="AV348">
            <v>-3.2384112843927206</v>
          </cell>
        </row>
        <row r="349">
          <cell r="AO349">
            <v>25</v>
          </cell>
          <cell r="AQ349" t="str">
            <v>Reprises amort./prov.(except)</v>
          </cell>
          <cell r="AR349">
            <v>1.5026084343289678E-2</v>
          </cell>
          <cell r="AS349">
            <v>0.2286654619244243</v>
          </cell>
          <cell r="AT349">
            <v>0.41664240223197502</v>
          </cell>
          <cell r="AU349">
            <v>0.61896029727302548</v>
          </cell>
          <cell r="AV349">
            <v>0.50932217418587367</v>
          </cell>
        </row>
        <row r="350">
          <cell r="AO350" t="str">
            <v>H</v>
          </cell>
          <cell r="AQ350" t="str">
            <v>RESULTAT EXCEPTIONNEL</v>
          </cell>
          <cell r="AR350">
            <v>-3.9218080135986066</v>
          </cell>
          <cell r="AS350">
            <v>1.7460349509858357</v>
          </cell>
          <cell r="AT350">
            <v>196.37304053660577</v>
          </cell>
          <cell r="AU350">
            <v>-1.0970278075038853</v>
          </cell>
          <cell r="AV350">
            <v>-2.6894366658068889</v>
          </cell>
        </row>
        <row r="351">
          <cell r="AO351">
            <v>26</v>
          </cell>
          <cell r="AQ351" t="str">
            <v>Impôts sur les bénéfices</v>
          </cell>
          <cell r="AR351">
            <v>-0.47660861276371952</v>
          </cell>
          <cell r="AS351">
            <v>-2.0600082783964138</v>
          </cell>
          <cell r="AT351">
            <v>-75.742624053025281</v>
          </cell>
          <cell r="AU351">
            <v>-1.2804035341503681</v>
          </cell>
          <cell r="AV351">
            <v>-7.5693821533202188</v>
          </cell>
        </row>
        <row r="352">
          <cell r="AO352">
            <v>27</v>
          </cell>
          <cell r="AQ352" t="str">
            <v>Participation des salariés</v>
          </cell>
          <cell r="AR352">
            <v>0</v>
          </cell>
          <cell r="AS352">
            <v>0</v>
          </cell>
          <cell r="AT352">
            <v>-5.3586459916036233</v>
          </cell>
          <cell r="AU352">
            <v>0</v>
          </cell>
          <cell r="AV352">
            <v>-1.1075736168803922</v>
          </cell>
        </row>
        <row r="353">
          <cell r="AO353" t="str">
            <v>I</v>
          </cell>
          <cell r="AQ353" t="str">
            <v>RESULTAT NET COMPTABLE</v>
          </cell>
          <cell r="AR353">
            <v>2.4004169738405263</v>
          </cell>
          <cell r="AS353">
            <v>3.4173624221376437</v>
          </cell>
          <cell r="AT353">
            <v>124.93289780878921</v>
          </cell>
          <cell r="AU353">
            <v>8.3702146195088112</v>
          </cell>
          <cell r="AV353">
            <v>9.3560520024484415</v>
          </cell>
        </row>
        <row r="354">
          <cell r="AQ354" t="str">
            <v>bénéfice conservé</v>
          </cell>
          <cell r="AR354">
            <v>2.4004169738405263</v>
          </cell>
          <cell r="AS354">
            <v>3.4173624221376437</v>
          </cell>
          <cell r="AT354">
            <v>124.93289780878921</v>
          </cell>
          <cell r="AU354">
            <v>8.3702146195088112</v>
          </cell>
          <cell r="AV354">
            <v>9.3560520024484415</v>
          </cell>
        </row>
        <row r="355">
          <cell r="AQ355" t="str">
            <v>bénéfice distribué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</row>
        <row r="359">
          <cell r="BF359" t="str">
            <v>B7                               LE RESULTAT D'EXPLOITATION</v>
          </cell>
        </row>
        <row r="361">
          <cell r="BF361" t="str">
            <v>SHPS</v>
          </cell>
          <cell r="BG361">
            <v>1997</v>
          </cell>
          <cell r="BH361">
            <v>1998</v>
          </cell>
        </row>
        <row r="362">
          <cell r="BF362" t="str">
            <v>Montant en milliers de frs  h.t.</v>
          </cell>
        </row>
        <row r="364">
          <cell r="BF364" t="str">
            <v>E.B.E.</v>
          </cell>
          <cell r="BG364">
            <v>20384</v>
          </cell>
          <cell r="BH364">
            <v>67430</v>
          </cell>
        </row>
        <row r="365">
          <cell r="BF365" t="str">
            <v>DOTATION AUX AMORTISSEMENTS</v>
          </cell>
          <cell r="BG365">
            <v>-11157</v>
          </cell>
          <cell r="BH365">
            <v>-15612</v>
          </cell>
        </row>
        <row r="367">
          <cell r="BF367" t="str">
            <v>DOTATIONS AUX PROVISIONS SUR IMMOBILISATIONS</v>
          </cell>
          <cell r="BG367">
            <v>0</v>
          </cell>
          <cell r="BH367">
            <v>0</v>
          </cell>
        </row>
        <row r="368">
          <cell r="BF368" t="str">
            <v>DOTATIONS AUX PROVISIONS SUR ACTIF CIRCULANT</v>
          </cell>
          <cell r="BG368">
            <v>-1478</v>
          </cell>
          <cell r="BH368">
            <v>-1226</v>
          </cell>
        </row>
        <row r="369">
          <cell r="BF369" t="str">
            <v>DOTATIONS AUX PROVISIONS POUR RISQUES ET CHARGES</v>
          </cell>
          <cell r="BG369">
            <v>0</v>
          </cell>
          <cell r="BH369">
            <v>-2874</v>
          </cell>
        </row>
        <row r="370">
          <cell r="BF370" t="str">
            <v>REPRISES DE PROVISIONS</v>
          </cell>
          <cell r="BG370">
            <v>1834</v>
          </cell>
          <cell r="BH370">
            <v>1336</v>
          </cell>
        </row>
        <row r="372">
          <cell r="BF372" t="str">
            <v>RESULTAT D'EXPLOITATION</v>
          </cell>
          <cell r="BG372">
            <v>9583</v>
          </cell>
          <cell r="BH372">
            <v>49054</v>
          </cell>
        </row>
        <row r="373">
          <cell r="BF373" t="str">
            <v>EN % DE LA VALEUR AJOUTEE</v>
          </cell>
          <cell r="BG373">
            <v>5.1533419016224179E-2</v>
          </cell>
          <cell r="BH373">
            <v>0.18884572889277287</v>
          </cell>
        </row>
        <row r="374">
          <cell r="BF374" t="str">
            <v>EN % DE LA PRODUCTION</v>
          </cell>
          <cell r="BG374">
            <v>0.11660136762952328</v>
          </cell>
          <cell r="BH374">
            <v>0.34681108290972334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R"/>
      <sheetName val="BDA"/>
      <sheetName val="BDP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a"/>
      <sheetName val="b"/>
      <sheetName val="c"/>
      <sheetName val="d"/>
      <sheetName val="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RIA.XLS"/>
      <sheetName val="CHAMBOURCY.xls"/>
      <sheetName val="DAVIGEL"/>
      <sheetName val="FGFINDU.XLS"/>
    </sheetNames>
    <sheetDataSet>
      <sheetData sheetId="0">
        <row r="1">
          <cell r="G1" t="str">
            <v>GLORIA</v>
          </cell>
        </row>
        <row r="2">
          <cell r="G2" t="str">
            <v>TOUS</v>
          </cell>
        </row>
        <row r="6">
          <cell r="B6" t="str">
            <v>Gloria</v>
          </cell>
          <cell r="C6" t="str">
            <v>Aubigny</v>
          </cell>
          <cell r="D6">
            <v>1</v>
          </cell>
          <cell r="E6" t="str">
            <v>92/702</v>
          </cell>
          <cell r="F6" t="str">
            <v xml:space="preserve"> mineurs</v>
          </cell>
          <cell r="G6">
            <v>2732</v>
          </cell>
          <cell r="I6">
            <v>2482</v>
          </cell>
          <cell r="J6">
            <v>1222</v>
          </cell>
          <cell r="K6">
            <v>1192</v>
          </cell>
          <cell r="L6">
            <v>0</v>
          </cell>
          <cell r="M6">
            <v>1192</v>
          </cell>
          <cell r="N6">
            <v>1192</v>
          </cell>
          <cell r="O6">
            <v>0</v>
          </cell>
          <cell r="Q6">
            <v>7718</v>
          </cell>
          <cell r="R6" t="str">
            <v>F</v>
          </cell>
          <cell r="S6" t="str">
            <v>US</v>
          </cell>
          <cell r="V6" t="str">
            <v xml:space="preserve"> </v>
          </cell>
        </row>
        <row r="7">
          <cell r="B7" t="str">
            <v>Gloria</v>
          </cell>
          <cell r="C7" t="str">
            <v>Aubigny</v>
          </cell>
          <cell r="D7">
            <v>1</v>
          </cell>
          <cell r="E7" t="str">
            <v>93/700/02</v>
          </cell>
          <cell r="F7" t="str">
            <v xml:space="preserve"> extension Step</v>
          </cell>
          <cell r="G7">
            <v>1000</v>
          </cell>
          <cell r="I7">
            <v>0</v>
          </cell>
          <cell r="J7">
            <v>0</v>
          </cell>
          <cell r="K7">
            <v>1000</v>
          </cell>
          <cell r="L7">
            <v>0</v>
          </cell>
          <cell r="M7">
            <v>1000</v>
          </cell>
          <cell r="N7">
            <v>1000</v>
          </cell>
          <cell r="O7">
            <v>1000</v>
          </cell>
          <cell r="Q7">
            <v>0</v>
          </cell>
          <cell r="R7" t="str">
            <v>E</v>
          </cell>
          <cell r="S7" t="str">
            <v>US</v>
          </cell>
          <cell r="V7" t="str">
            <v xml:space="preserve"> </v>
          </cell>
        </row>
        <row r="8">
          <cell r="B8" t="str">
            <v>Gloria</v>
          </cell>
          <cell r="C8" t="str">
            <v>Aubigny</v>
          </cell>
          <cell r="D8">
            <v>1</v>
          </cell>
          <cell r="E8" t="str">
            <v>93/700/04</v>
          </cell>
          <cell r="F8" t="str">
            <v xml:space="preserve"> abri palettes</v>
          </cell>
          <cell r="G8">
            <v>500</v>
          </cell>
          <cell r="I8">
            <v>0</v>
          </cell>
          <cell r="J8">
            <v>0</v>
          </cell>
          <cell r="K8">
            <v>500</v>
          </cell>
          <cell r="M8">
            <v>500</v>
          </cell>
          <cell r="N8">
            <v>500</v>
          </cell>
          <cell r="O8">
            <v>500</v>
          </cell>
          <cell r="Q8">
            <v>0</v>
          </cell>
          <cell r="R8" t="str">
            <v>B</v>
          </cell>
          <cell r="S8" t="str">
            <v>US</v>
          </cell>
          <cell r="V8" t="str">
            <v xml:space="preserve"> </v>
          </cell>
        </row>
        <row r="9">
          <cell r="B9" t="str">
            <v>Gloria</v>
          </cell>
          <cell r="C9" t="str">
            <v>Aubigny</v>
          </cell>
          <cell r="D9">
            <v>1</v>
          </cell>
          <cell r="E9" t="str">
            <v>93/700/07</v>
          </cell>
          <cell r="F9" t="str">
            <v xml:space="preserve"> impression btes par jets d'encre</v>
          </cell>
          <cell r="G9">
            <v>400</v>
          </cell>
          <cell r="I9">
            <v>200</v>
          </cell>
          <cell r="J9">
            <v>203</v>
          </cell>
          <cell r="K9">
            <v>198</v>
          </cell>
          <cell r="L9">
            <v>0</v>
          </cell>
          <cell r="M9">
            <v>198</v>
          </cell>
          <cell r="N9">
            <v>198</v>
          </cell>
          <cell r="O9">
            <v>200</v>
          </cell>
          <cell r="Q9">
            <v>0</v>
          </cell>
          <cell r="R9" t="str">
            <v>F</v>
          </cell>
          <cell r="S9" t="str">
            <v>US</v>
          </cell>
          <cell r="V9" t="str">
            <v xml:space="preserve"> </v>
          </cell>
        </row>
        <row r="10">
          <cell r="B10" t="str">
            <v>Gloria</v>
          </cell>
          <cell r="C10" t="str">
            <v>Aubigny</v>
          </cell>
          <cell r="D10">
            <v>1</v>
          </cell>
          <cell r="E10" t="str">
            <v>93/700/08</v>
          </cell>
          <cell r="F10" t="str">
            <v xml:space="preserve"> contrôle poids par pesage lig.CB</v>
          </cell>
          <cell r="G10">
            <v>400</v>
          </cell>
          <cell r="I10">
            <v>0</v>
          </cell>
          <cell r="J10">
            <v>0</v>
          </cell>
          <cell r="K10">
            <v>400</v>
          </cell>
          <cell r="L10">
            <v>0</v>
          </cell>
          <cell r="M10">
            <v>400</v>
          </cell>
          <cell r="N10">
            <v>400</v>
          </cell>
          <cell r="O10">
            <v>400</v>
          </cell>
          <cell r="Q10">
            <v>0</v>
          </cell>
          <cell r="R10" t="str">
            <v>F</v>
          </cell>
          <cell r="S10" t="str">
            <v>US</v>
          </cell>
          <cell r="V10" t="str">
            <v xml:space="preserve"> </v>
          </cell>
        </row>
        <row r="11">
          <cell r="B11" t="str">
            <v>Gloria</v>
          </cell>
          <cell r="C11" t="str">
            <v>Aubigny</v>
          </cell>
          <cell r="D11">
            <v>2</v>
          </cell>
          <cell r="E11" t="str">
            <v>93/701/02</v>
          </cell>
          <cell r="F11" t="str">
            <v>aménagement ligne cubes quatuor</v>
          </cell>
          <cell r="G11">
            <v>1050</v>
          </cell>
          <cell r="I11">
            <v>500</v>
          </cell>
          <cell r="J11">
            <v>502</v>
          </cell>
          <cell r="K11">
            <v>548</v>
          </cell>
          <cell r="L11">
            <v>0</v>
          </cell>
          <cell r="M11">
            <v>548</v>
          </cell>
          <cell r="N11">
            <v>548</v>
          </cell>
          <cell r="O11">
            <v>550</v>
          </cell>
          <cell r="Q11">
            <v>0</v>
          </cell>
          <cell r="R11" t="str">
            <v>F</v>
          </cell>
          <cell r="S11" t="str">
            <v>US</v>
          </cell>
          <cell r="V11" t="str">
            <v xml:space="preserve"> </v>
          </cell>
        </row>
        <row r="12">
          <cell r="D12" t="str">
            <v>3p</v>
          </cell>
          <cell r="E12" t="str">
            <v>94/701</v>
          </cell>
          <cell r="F12" t="str">
            <v>etiquetage boites lots 1/4 &amp; 1/2</v>
          </cell>
          <cell r="G12">
            <v>7000</v>
          </cell>
          <cell r="N12">
            <v>7000</v>
          </cell>
          <cell r="O12">
            <v>7000</v>
          </cell>
        </row>
        <row r="13">
          <cell r="D13" t="str">
            <v>1v</v>
          </cell>
          <cell r="E13" t="str">
            <v>94/702/01</v>
          </cell>
          <cell r="F13" t="str">
            <v>chariots elevateurs</v>
          </cell>
          <cell r="G13">
            <v>1100</v>
          </cell>
          <cell r="N13">
            <v>1100</v>
          </cell>
          <cell r="O13">
            <v>1100</v>
          </cell>
        </row>
        <row r="14">
          <cell r="D14" t="str">
            <v>1s</v>
          </cell>
          <cell r="E14" t="str">
            <v>94/702/02</v>
          </cell>
          <cell r="F14" t="str">
            <v>mise en surpression</v>
          </cell>
          <cell r="G14">
            <v>460</v>
          </cell>
          <cell r="N14">
            <v>460</v>
          </cell>
          <cell r="O14">
            <v>460</v>
          </cell>
        </row>
        <row r="15">
          <cell r="D15" t="str">
            <v>3n</v>
          </cell>
          <cell r="E15" t="str">
            <v>94/703/01</v>
          </cell>
          <cell r="F15" t="str">
            <v>nouvelle recette pots verres</v>
          </cell>
          <cell r="G15">
            <v>3000</v>
          </cell>
          <cell r="H15">
            <v>800</v>
          </cell>
          <cell r="N15">
            <v>2000</v>
          </cell>
          <cell r="O15">
            <v>2000</v>
          </cell>
        </row>
        <row r="16">
          <cell r="D16">
            <v>1</v>
          </cell>
          <cell r="E16" t="str">
            <v>94/719</v>
          </cell>
          <cell r="F16" t="str">
            <v>petits achats</v>
          </cell>
          <cell r="G16">
            <v>1792</v>
          </cell>
          <cell r="N16">
            <v>1792</v>
          </cell>
          <cell r="O16">
            <v>1792</v>
          </cell>
        </row>
        <row r="17">
          <cell r="F17" t="str">
            <v>TOTAL AUBIGNY</v>
          </cell>
          <cell r="G17">
            <v>19434</v>
          </cell>
          <cell r="H17">
            <v>800</v>
          </cell>
          <cell r="I17">
            <v>3182</v>
          </cell>
          <cell r="J17">
            <v>1927</v>
          </cell>
          <cell r="K17">
            <v>3838</v>
          </cell>
          <cell r="L17">
            <v>0</v>
          </cell>
          <cell r="M17">
            <v>3838</v>
          </cell>
          <cell r="N17">
            <v>16190</v>
          </cell>
          <cell r="O17">
            <v>15002</v>
          </cell>
          <cell r="V17" t="str">
            <v xml:space="preserve"> </v>
          </cell>
        </row>
        <row r="18">
          <cell r="B18" t="str">
            <v>Gloria</v>
          </cell>
          <cell r="C18" t="str">
            <v>Guingamp</v>
          </cell>
          <cell r="D18">
            <v>1</v>
          </cell>
          <cell r="E18" t="str">
            <v>93/700/1</v>
          </cell>
          <cell r="F18" t="str">
            <v xml:space="preserve"> prétraitement eaux usées</v>
          </cell>
          <cell r="G18">
            <v>800</v>
          </cell>
          <cell r="I18">
            <v>800</v>
          </cell>
          <cell r="J18">
            <v>0</v>
          </cell>
          <cell r="K18">
            <v>800</v>
          </cell>
          <cell r="L18">
            <v>0</v>
          </cell>
          <cell r="M18">
            <v>800</v>
          </cell>
          <cell r="N18">
            <v>800</v>
          </cell>
          <cell r="O18">
            <v>0</v>
          </cell>
          <cell r="Q18">
            <v>0</v>
          </cell>
          <cell r="R18" t="str">
            <v>F</v>
          </cell>
          <cell r="S18" t="str">
            <v>US</v>
          </cell>
          <cell r="V18" t="str">
            <v xml:space="preserve"> </v>
          </cell>
        </row>
        <row r="19">
          <cell r="B19" t="str">
            <v>Gloria</v>
          </cell>
          <cell r="C19" t="str">
            <v>Guingamp</v>
          </cell>
          <cell r="D19">
            <v>1</v>
          </cell>
          <cell r="E19" t="str">
            <v>93/700/2</v>
          </cell>
          <cell r="F19" t="str">
            <v xml:space="preserve"> sécurité incendie</v>
          </cell>
          <cell r="G19">
            <v>500</v>
          </cell>
          <cell r="I19">
            <v>0</v>
          </cell>
          <cell r="J19">
            <v>0</v>
          </cell>
          <cell r="K19">
            <v>500</v>
          </cell>
          <cell r="L19">
            <v>0</v>
          </cell>
          <cell r="M19">
            <v>500</v>
          </cell>
          <cell r="N19">
            <v>500</v>
          </cell>
          <cell r="O19">
            <v>500</v>
          </cell>
          <cell r="Q19">
            <v>0</v>
          </cell>
          <cell r="R19" t="str">
            <v>S</v>
          </cell>
          <cell r="S19" t="str">
            <v>US</v>
          </cell>
          <cell r="V19" t="str">
            <v xml:space="preserve"> </v>
          </cell>
        </row>
        <row r="20">
          <cell r="B20" t="str">
            <v>Gloria</v>
          </cell>
          <cell r="C20" t="str">
            <v>Guingamp</v>
          </cell>
          <cell r="D20">
            <v>1</v>
          </cell>
          <cell r="E20" t="str">
            <v>93/700/3</v>
          </cell>
          <cell r="F20" t="str">
            <v xml:space="preserve"> automatisme fabrication</v>
          </cell>
          <cell r="G20">
            <v>500</v>
          </cell>
          <cell r="I20">
            <v>0</v>
          </cell>
          <cell r="J20">
            <v>0</v>
          </cell>
          <cell r="K20">
            <v>500</v>
          </cell>
          <cell r="L20">
            <v>0</v>
          </cell>
          <cell r="M20">
            <v>500</v>
          </cell>
          <cell r="N20">
            <v>500</v>
          </cell>
          <cell r="O20">
            <v>500</v>
          </cell>
          <cell r="Q20">
            <v>0</v>
          </cell>
          <cell r="R20" t="str">
            <v>F</v>
          </cell>
          <cell r="S20" t="str">
            <v>US</v>
          </cell>
          <cell r="V20" t="str">
            <v xml:space="preserve"> </v>
          </cell>
        </row>
        <row r="21">
          <cell r="D21" t="str">
            <v>1a</v>
          </cell>
          <cell r="E21" t="str">
            <v>94/700/01</v>
          </cell>
          <cell r="F21" t="str">
            <v>ingrédients frais</v>
          </cell>
          <cell r="G21">
            <v>3000</v>
          </cell>
          <cell r="N21">
            <v>3000</v>
          </cell>
          <cell r="O21">
            <v>3000</v>
          </cell>
        </row>
        <row r="22">
          <cell r="D22" t="str">
            <v>1v</v>
          </cell>
          <cell r="E22" t="str">
            <v>94/700/2</v>
          </cell>
          <cell r="F22" t="str">
            <v>sortie stork</v>
          </cell>
          <cell r="G22">
            <v>500</v>
          </cell>
          <cell r="N22">
            <v>500</v>
          </cell>
          <cell r="O22">
            <v>500</v>
          </cell>
        </row>
        <row r="23">
          <cell r="D23">
            <v>1</v>
          </cell>
          <cell r="E23" t="str">
            <v>94/719</v>
          </cell>
          <cell r="F23" t="str">
            <v>petits achats</v>
          </cell>
          <cell r="G23">
            <v>2119</v>
          </cell>
          <cell r="N23">
            <v>2119</v>
          </cell>
          <cell r="O23">
            <v>2119</v>
          </cell>
        </row>
        <row r="24">
          <cell r="F24" t="str">
            <v>TOTAL GUIMGAMP</v>
          </cell>
          <cell r="G24">
            <v>7419</v>
          </cell>
          <cell r="H24">
            <v>0</v>
          </cell>
          <cell r="I24">
            <v>800</v>
          </cell>
          <cell r="J24">
            <v>0</v>
          </cell>
          <cell r="K24">
            <v>1800</v>
          </cell>
          <cell r="L24">
            <v>0</v>
          </cell>
          <cell r="M24">
            <v>1800</v>
          </cell>
          <cell r="N24">
            <v>7419</v>
          </cell>
          <cell r="O24">
            <v>6619</v>
          </cell>
          <cell r="V24" t="str">
            <v xml:space="preserve"> </v>
          </cell>
        </row>
        <row r="25">
          <cell r="B25" t="str">
            <v>Gloria</v>
          </cell>
          <cell r="C25" t="str">
            <v>Marco pf</v>
          </cell>
          <cell r="D25" t="str">
            <v>1r</v>
          </cell>
          <cell r="E25" t="str">
            <v>93/701</v>
          </cell>
          <cell r="F25" t="str">
            <v xml:space="preserve">  réduction casse &amp; contamination</v>
          </cell>
          <cell r="G25">
            <v>6000</v>
          </cell>
          <cell r="I25">
            <v>0</v>
          </cell>
          <cell r="J25">
            <v>0</v>
          </cell>
          <cell r="K25">
            <v>4420</v>
          </cell>
          <cell r="L25">
            <v>0</v>
          </cell>
          <cell r="M25">
            <v>4420</v>
          </cell>
          <cell r="N25">
            <v>4420</v>
          </cell>
          <cell r="O25">
            <v>4420</v>
          </cell>
          <cell r="Q25">
            <v>0</v>
          </cell>
          <cell r="R25" t="str">
            <v>F</v>
          </cell>
          <cell r="S25" t="str">
            <v>US</v>
          </cell>
          <cell r="V25" t="str">
            <v xml:space="preserve"> </v>
          </cell>
        </row>
        <row r="26">
          <cell r="B26" t="str">
            <v>Gloria</v>
          </cell>
          <cell r="C26" t="str">
            <v>Marco pf</v>
          </cell>
          <cell r="D26">
            <v>1</v>
          </cell>
          <cell r="E26" t="str">
            <v>93/703/02</v>
          </cell>
          <cell r="F26" t="str">
            <v xml:space="preserve"> transport pneumatique</v>
          </cell>
          <cell r="G26">
            <v>2650</v>
          </cell>
          <cell r="I26">
            <v>0</v>
          </cell>
          <cell r="J26">
            <v>0</v>
          </cell>
          <cell r="K26">
            <v>2400</v>
          </cell>
          <cell r="L26">
            <v>0</v>
          </cell>
          <cell r="M26">
            <v>2400</v>
          </cell>
          <cell r="N26">
            <v>2400</v>
          </cell>
          <cell r="O26">
            <v>2400</v>
          </cell>
          <cell r="Q26">
            <v>0</v>
          </cell>
          <cell r="R26" t="str">
            <v>F</v>
          </cell>
          <cell r="S26" t="str">
            <v>US</v>
          </cell>
          <cell r="V26" t="str">
            <v xml:space="preserve">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C5:I16"/>
  <sheetViews>
    <sheetView showGridLines="0" workbookViewId="0">
      <selection activeCell="E23" sqref="E23"/>
    </sheetView>
  </sheetViews>
  <sheetFormatPr baseColWidth="10" defaultRowHeight="15" x14ac:dyDescent="0.3"/>
  <sheetData>
    <row r="5" spans="3:9" x14ac:dyDescent="0.3">
      <c r="F5" s="71"/>
      <c r="G5" s="72"/>
      <c r="H5" s="72"/>
      <c r="I5" s="72"/>
    </row>
    <row r="6" spans="3:9" x14ac:dyDescent="0.3">
      <c r="G6" s="72"/>
      <c r="H6" s="72"/>
      <c r="I6" s="72"/>
    </row>
    <row r="7" spans="3:9" ht="15.75" thickBot="1" x14ac:dyDescent="0.35">
      <c r="G7" s="72"/>
      <c r="H7" s="72"/>
      <c r="I7" s="72"/>
    </row>
    <row r="8" spans="3:9" x14ac:dyDescent="0.3">
      <c r="C8" s="73"/>
      <c r="D8" s="74"/>
      <c r="E8" s="75"/>
      <c r="G8" s="72"/>
      <c r="H8" s="72"/>
      <c r="I8" s="72"/>
    </row>
    <row r="9" spans="3:9" x14ac:dyDescent="0.3">
      <c r="C9" s="76"/>
      <c r="D9" s="77"/>
      <c r="E9" s="78"/>
      <c r="G9" s="72"/>
      <c r="H9" s="72"/>
      <c r="I9" s="72"/>
    </row>
    <row r="10" spans="3:9" x14ac:dyDescent="0.3">
      <c r="C10" s="76"/>
      <c r="D10" s="77"/>
      <c r="E10" s="78"/>
      <c r="G10" s="72"/>
      <c r="H10" s="72"/>
      <c r="I10" s="72"/>
    </row>
    <row r="11" spans="3:9" x14ac:dyDescent="0.3">
      <c r="C11" s="76"/>
      <c r="D11" s="77"/>
      <c r="E11" s="78"/>
    </row>
    <row r="12" spans="3:9" x14ac:dyDescent="0.3">
      <c r="C12" s="76"/>
      <c r="D12" s="77"/>
      <c r="E12" s="78"/>
    </row>
    <row r="13" spans="3:9" x14ac:dyDescent="0.3">
      <c r="C13" s="76"/>
      <c r="D13" s="77"/>
      <c r="E13" s="78"/>
    </row>
    <row r="14" spans="3:9" x14ac:dyDescent="0.3">
      <c r="C14" s="76"/>
      <c r="D14" s="77"/>
      <c r="E14" s="78"/>
    </row>
    <row r="15" spans="3:9" x14ac:dyDescent="0.3">
      <c r="C15" s="76"/>
      <c r="D15" s="77"/>
      <c r="E15" s="78"/>
    </row>
    <row r="16" spans="3:9" ht="15.75" thickBot="1" x14ac:dyDescent="0.35">
      <c r="C16" s="79"/>
      <c r="D16" s="80"/>
      <c r="E16" s="8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1" r:id="rId4" name="Button 7">
              <controlPr defaultSize="0" print="0" autoFill="0" autoPict="0" macro="[0]!rajouter_année">
                <anchor moveWithCells="1" sizeWithCells="1">
                  <from>
                    <xdr:col>2</xdr:col>
                    <xdr:colOff>419100</xdr:colOff>
                    <xdr:row>8</xdr:row>
                    <xdr:rowOff>190500</xdr:rowOff>
                  </from>
                  <to>
                    <xdr:col>4</xdr:col>
                    <xdr:colOff>409575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499984740745262"/>
    <pageSetUpPr fitToPage="1"/>
  </sheetPr>
  <dimension ref="A1:K78"/>
  <sheetViews>
    <sheetView showGridLines="0" zoomScale="85" zoomScaleNormal="85" workbookViewId="0">
      <pane xSplit="1" topLeftCell="B1" activePane="topRight" state="frozen"/>
      <selection activeCell="A17" sqref="A17"/>
      <selection pane="topRight" activeCell="H6" sqref="H6"/>
    </sheetView>
  </sheetViews>
  <sheetFormatPr baseColWidth="10" defaultColWidth="11.42578125" defaultRowHeight="18" x14ac:dyDescent="0.3"/>
  <cols>
    <col min="1" max="1" width="95.28515625" style="35" bestFit="1" customWidth="1"/>
    <col min="2" max="2" width="21" style="33" customWidth="1"/>
    <col min="3" max="15" width="15.7109375" style="33" customWidth="1"/>
    <col min="16" max="16384" width="11.42578125" style="33"/>
  </cols>
  <sheetData>
    <row r="1" spans="1:7" s="29" customFormat="1" ht="27.75" x14ac:dyDescent="0.3">
      <c r="A1" s="37" t="s">
        <v>149</v>
      </c>
      <c r="C1" s="38"/>
      <c r="G1" s="34"/>
    </row>
    <row r="2" spans="1:7" s="29" customFormat="1" ht="27.75" x14ac:dyDescent="0.3">
      <c r="A2" s="37"/>
      <c r="C2" s="38"/>
    </row>
    <row r="3" spans="1:7" s="29" customFormat="1" ht="27.75" x14ac:dyDescent="0.3">
      <c r="A3" s="37" t="s">
        <v>147</v>
      </c>
      <c r="B3" s="37"/>
      <c r="C3" s="38"/>
    </row>
    <row r="4" spans="1:7" ht="15" customHeight="1" x14ac:dyDescent="0.3">
      <c r="A4" s="37" t="s">
        <v>148</v>
      </c>
      <c r="B4" s="30" t="s">
        <v>154</v>
      </c>
    </row>
    <row r="5" spans="1:7" x14ac:dyDescent="0.3">
      <c r="B5" s="30"/>
    </row>
    <row r="6" spans="1:7" ht="20.100000000000001" customHeight="1" x14ac:dyDescent="0.3">
      <c r="A6" s="42" t="s">
        <v>150</v>
      </c>
      <c r="B6" s="43"/>
      <c r="C6" s="82" t="s">
        <v>144</v>
      </c>
      <c r="D6" s="82" t="s">
        <v>145</v>
      </c>
      <c r="E6" s="82" t="s">
        <v>146</v>
      </c>
      <c r="F6" s="82" t="s">
        <v>152</v>
      </c>
    </row>
    <row r="7" spans="1:7" x14ac:dyDescent="0.3">
      <c r="A7" s="45" t="s">
        <v>0</v>
      </c>
      <c r="B7" s="46" t="s">
        <v>1</v>
      </c>
      <c r="C7" s="41">
        <v>1</v>
      </c>
      <c r="D7" s="41">
        <v>1</v>
      </c>
      <c r="E7" s="41">
        <v>1</v>
      </c>
      <c r="F7" s="41">
        <v>1</v>
      </c>
    </row>
    <row r="8" spans="1:7" x14ac:dyDescent="0.3">
      <c r="A8" s="45" t="s">
        <v>2</v>
      </c>
      <c r="B8" s="46" t="s">
        <v>3</v>
      </c>
      <c r="C8" s="41">
        <v>1</v>
      </c>
      <c r="D8" s="41">
        <v>1</v>
      </c>
      <c r="E8" s="41">
        <v>1</v>
      </c>
      <c r="F8" s="41">
        <v>1</v>
      </c>
    </row>
    <row r="9" spans="1:7" x14ac:dyDescent="0.3">
      <c r="A9" s="45" t="s">
        <v>4</v>
      </c>
      <c r="B9" s="46" t="s">
        <v>5</v>
      </c>
      <c r="C9" s="41">
        <v>1</v>
      </c>
      <c r="D9" s="41">
        <v>1</v>
      </c>
      <c r="E9" s="41">
        <v>1</v>
      </c>
      <c r="F9" s="41">
        <v>1</v>
      </c>
    </row>
    <row r="10" spans="1:7" ht="20.100000000000001" customHeight="1" x14ac:dyDescent="0.3">
      <c r="A10" s="47" t="s">
        <v>110</v>
      </c>
      <c r="B10" s="48" t="s">
        <v>6</v>
      </c>
      <c r="C10" s="44">
        <v>1</v>
      </c>
      <c r="D10" s="44">
        <v>1</v>
      </c>
      <c r="E10" s="44">
        <v>1</v>
      </c>
      <c r="F10" s="44">
        <v>1</v>
      </c>
    </row>
    <row r="11" spans="1:7" x14ac:dyDescent="0.3">
      <c r="A11" s="45" t="s">
        <v>7</v>
      </c>
      <c r="B11" s="46" t="s">
        <v>8</v>
      </c>
      <c r="C11" s="41">
        <v>1</v>
      </c>
      <c r="D11" s="41">
        <v>1</v>
      </c>
      <c r="E11" s="41">
        <v>1</v>
      </c>
      <c r="F11" s="41">
        <v>1</v>
      </c>
    </row>
    <row r="12" spans="1:7" x14ac:dyDescent="0.3">
      <c r="A12" s="45" t="s">
        <v>9</v>
      </c>
      <c r="B12" s="46" t="s">
        <v>10</v>
      </c>
      <c r="C12" s="41">
        <v>1</v>
      </c>
      <c r="D12" s="41">
        <v>1</v>
      </c>
      <c r="E12" s="41">
        <v>1</v>
      </c>
      <c r="F12" s="41">
        <v>1</v>
      </c>
    </row>
    <row r="13" spans="1:7" x14ac:dyDescent="0.3">
      <c r="A13" s="45" t="s">
        <v>11</v>
      </c>
      <c r="B13" s="46" t="s">
        <v>12</v>
      </c>
      <c r="C13" s="41">
        <v>1</v>
      </c>
      <c r="D13" s="41">
        <v>1</v>
      </c>
      <c r="E13" s="41">
        <v>1</v>
      </c>
      <c r="F13" s="41">
        <v>1</v>
      </c>
    </row>
    <row r="14" spans="1:7" x14ac:dyDescent="0.3">
      <c r="A14" s="45" t="s">
        <v>13</v>
      </c>
      <c r="B14" s="46" t="s">
        <v>14</v>
      </c>
      <c r="C14" s="41">
        <v>1</v>
      </c>
      <c r="D14" s="41">
        <v>1</v>
      </c>
      <c r="E14" s="41">
        <v>1</v>
      </c>
      <c r="F14" s="41">
        <v>1</v>
      </c>
    </row>
    <row r="15" spans="1:7" x14ac:dyDescent="0.3">
      <c r="A15" s="45" t="s">
        <v>15</v>
      </c>
      <c r="B15" s="46" t="s">
        <v>16</v>
      </c>
      <c r="C15" s="41">
        <v>1</v>
      </c>
      <c r="D15" s="41">
        <v>1</v>
      </c>
      <c r="E15" s="41">
        <v>1</v>
      </c>
      <c r="F15" s="41">
        <v>1</v>
      </c>
    </row>
    <row r="16" spans="1:7" ht="20.100000000000001" customHeight="1" x14ac:dyDescent="0.3">
      <c r="A16" s="47" t="s">
        <v>17</v>
      </c>
      <c r="B16" s="48" t="s">
        <v>18</v>
      </c>
      <c r="C16" s="44">
        <v>1</v>
      </c>
      <c r="D16" s="44">
        <v>1</v>
      </c>
      <c r="E16" s="44">
        <v>1</v>
      </c>
      <c r="F16" s="44">
        <v>1</v>
      </c>
    </row>
    <row r="17" spans="1:11" x14ac:dyDescent="0.3">
      <c r="A17" s="45" t="s">
        <v>19</v>
      </c>
      <c r="B17" s="46" t="s">
        <v>20</v>
      </c>
      <c r="C17" s="41">
        <v>1</v>
      </c>
      <c r="D17" s="41">
        <v>1</v>
      </c>
      <c r="E17" s="41">
        <v>1</v>
      </c>
      <c r="F17" s="41">
        <v>1</v>
      </c>
    </row>
    <row r="18" spans="1:11" x14ac:dyDescent="0.3">
      <c r="A18" s="45" t="s">
        <v>21</v>
      </c>
      <c r="B18" s="46" t="s">
        <v>22</v>
      </c>
      <c r="C18" s="41">
        <v>1</v>
      </c>
      <c r="D18" s="41">
        <v>1</v>
      </c>
      <c r="E18" s="41">
        <v>1</v>
      </c>
      <c r="F18" s="41">
        <v>1</v>
      </c>
    </row>
    <row r="19" spans="1:11" x14ac:dyDescent="0.3">
      <c r="A19" s="45" t="s">
        <v>23</v>
      </c>
      <c r="B19" s="46" t="s">
        <v>24</v>
      </c>
      <c r="C19" s="41">
        <v>1</v>
      </c>
      <c r="D19" s="41">
        <v>1</v>
      </c>
      <c r="E19" s="41">
        <v>1</v>
      </c>
      <c r="F19" s="41">
        <v>1</v>
      </c>
    </row>
    <row r="20" spans="1:11" x14ac:dyDescent="0.3">
      <c r="A20" s="45" t="s">
        <v>25</v>
      </c>
      <c r="B20" s="46" t="s">
        <v>26</v>
      </c>
      <c r="C20" s="41">
        <v>1</v>
      </c>
      <c r="D20" s="41">
        <v>1</v>
      </c>
      <c r="E20" s="41">
        <v>1</v>
      </c>
      <c r="F20" s="41">
        <v>1</v>
      </c>
    </row>
    <row r="21" spans="1:11" x14ac:dyDescent="0.3">
      <c r="A21" s="45" t="s">
        <v>27</v>
      </c>
      <c r="B21" s="46" t="s">
        <v>28</v>
      </c>
      <c r="C21" s="41">
        <v>1</v>
      </c>
      <c r="D21" s="41">
        <v>1</v>
      </c>
      <c r="E21" s="41">
        <v>1</v>
      </c>
      <c r="F21" s="41">
        <v>1</v>
      </c>
      <c r="J21" s="32"/>
      <c r="K21" s="32"/>
    </row>
    <row r="22" spans="1:11" x14ac:dyDescent="0.3">
      <c r="A22" s="45" t="s">
        <v>29</v>
      </c>
      <c r="B22" s="46" t="s">
        <v>30</v>
      </c>
      <c r="C22" s="41">
        <v>1</v>
      </c>
      <c r="D22" s="41">
        <v>1</v>
      </c>
      <c r="E22" s="41">
        <v>1</v>
      </c>
      <c r="F22" s="41">
        <v>1</v>
      </c>
      <c r="J22" s="32"/>
      <c r="K22" s="32"/>
    </row>
    <row r="23" spans="1:11" x14ac:dyDescent="0.3">
      <c r="A23" s="45" t="s">
        <v>31</v>
      </c>
      <c r="B23" s="46" t="s">
        <v>32</v>
      </c>
      <c r="C23" s="41">
        <v>1</v>
      </c>
      <c r="D23" s="41">
        <v>1</v>
      </c>
      <c r="E23" s="41">
        <v>1</v>
      </c>
      <c r="F23" s="41">
        <v>1</v>
      </c>
    </row>
    <row r="24" spans="1:11" x14ac:dyDescent="0.3">
      <c r="A24" s="45" t="s">
        <v>33</v>
      </c>
      <c r="B24" s="46" t="s">
        <v>34</v>
      </c>
      <c r="C24" s="41">
        <v>1</v>
      </c>
      <c r="D24" s="41">
        <v>1</v>
      </c>
      <c r="E24" s="41">
        <v>1</v>
      </c>
      <c r="F24" s="41">
        <v>1</v>
      </c>
    </row>
    <row r="25" spans="1:11" x14ac:dyDescent="0.3">
      <c r="A25" s="45" t="s">
        <v>35</v>
      </c>
      <c r="B25" s="46" t="s">
        <v>36</v>
      </c>
      <c r="C25" s="41">
        <v>1</v>
      </c>
      <c r="D25" s="41">
        <v>1</v>
      </c>
      <c r="E25" s="41">
        <v>1</v>
      </c>
      <c r="F25" s="41">
        <v>1</v>
      </c>
    </row>
    <row r="26" spans="1:11" x14ac:dyDescent="0.3">
      <c r="A26" s="45" t="s">
        <v>37</v>
      </c>
      <c r="B26" s="46" t="s">
        <v>38</v>
      </c>
      <c r="C26" s="41">
        <v>1</v>
      </c>
      <c r="D26" s="41">
        <v>1</v>
      </c>
      <c r="E26" s="41">
        <v>1</v>
      </c>
      <c r="F26" s="41">
        <v>1</v>
      </c>
    </row>
    <row r="27" spans="1:11" x14ac:dyDescent="0.3">
      <c r="A27" s="45" t="s">
        <v>39</v>
      </c>
      <c r="B27" s="46" t="s">
        <v>40</v>
      </c>
      <c r="C27" s="41">
        <v>1</v>
      </c>
      <c r="D27" s="41">
        <v>1</v>
      </c>
      <c r="E27" s="41">
        <v>1</v>
      </c>
      <c r="F27" s="41">
        <v>1</v>
      </c>
      <c r="G27" s="34"/>
    </row>
    <row r="28" spans="1:11" x14ac:dyDescent="0.3">
      <c r="A28" s="45" t="s">
        <v>41</v>
      </c>
      <c r="B28" s="46" t="s">
        <v>42</v>
      </c>
      <c r="C28" s="41">
        <v>1</v>
      </c>
      <c r="D28" s="41">
        <v>1</v>
      </c>
      <c r="E28" s="41">
        <v>1</v>
      </c>
      <c r="F28" s="41">
        <v>1</v>
      </c>
    </row>
    <row r="29" spans="1:11" x14ac:dyDescent="0.3">
      <c r="A29" s="45" t="s">
        <v>43</v>
      </c>
      <c r="B29" s="46" t="s">
        <v>44</v>
      </c>
      <c r="C29" s="41">
        <v>1</v>
      </c>
      <c r="D29" s="41">
        <v>1</v>
      </c>
      <c r="E29" s="41">
        <v>1</v>
      </c>
      <c r="F29" s="41">
        <v>1</v>
      </c>
    </row>
    <row r="30" spans="1:11" ht="20.100000000000001" customHeight="1" x14ac:dyDescent="0.3">
      <c r="A30" s="47" t="s">
        <v>45</v>
      </c>
      <c r="B30" s="48" t="s">
        <v>46</v>
      </c>
      <c r="C30" s="44">
        <v>1</v>
      </c>
      <c r="D30" s="44">
        <v>1</v>
      </c>
      <c r="E30" s="44">
        <v>1</v>
      </c>
      <c r="F30" s="44">
        <v>1</v>
      </c>
    </row>
    <row r="31" spans="1:11" ht="20.100000000000001" customHeight="1" x14ac:dyDescent="0.3">
      <c r="A31" s="47" t="s">
        <v>47</v>
      </c>
      <c r="B31" s="48" t="s">
        <v>48</v>
      </c>
      <c r="C31" s="44">
        <v>1</v>
      </c>
      <c r="D31" s="44">
        <v>1</v>
      </c>
      <c r="E31" s="44">
        <v>1</v>
      </c>
      <c r="F31" s="44">
        <v>1</v>
      </c>
    </row>
    <row r="32" spans="1:11" x14ac:dyDescent="0.3">
      <c r="A32" s="60" t="s">
        <v>49</v>
      </c>
      <c r="B32" s="61" t="s">
        <v>50</v>
      </c>
      <c r="C32" s="62">
        <v>1</v>
      </c>
      <c r="D32" s="62">
        <v>1</v>
      </c>
      <c r="E32" s="62">
        <v>1</v>
      </c>
      <c r="F32" s="62">
        <v>1</v>
      </c>
    </row>
    <row r="33" spans="1:6" x14ac:dyDescent="0.3">
      <c r="A33" s="63" t="s">
        <v>51</v>
      </c>
      <c r="B33" s="64" t="s">
        <v>52</v>
      </c>
      <c r="C33" s="65">
        <v>1</v>
      </c>
      <c r="D33" s="65">
        <v>1</v>
      </c>
      <c r="E33" s="65">
        <v>1</v>
      </c>
      <c r="F33" s="65">
        <v>1</v>
      </c>
    </row>
    <row r="34" spans="1:6" x14ac:dyDescent="0.3">
      <c r="A34" s="45" t="s">
        <v>53</v>
      </c>
      <c r="B34" s="46" t="s">
        <v>54</v>
      </c>
      <c r="C34" s="41">
        <v>1</v>
      </c>
      <c r="D34" s="41">
        <v>1</v>
      </c>
      <c r="E34" s="41">
        <v>1</v>
      </c>
      <c r="F34" s="41">
        <v>1</v>
      </c>
    </row>
    <row r="35" spans="1:6" x14ac:dyDescent="0.3">
      <c r="A35" s="45" t="s">
        <v>55</v>
      </c>
      <c r="B35" s="46" t="s">
        <v>56</v>
      </c>
      <c r="C35" s="41">
        <v>1</v>
      </c>
      <c r="D35" s="41">
        <v>1</v>
      </c>
      <c r="E35" s="41">
        <v>1</v>
      </c>
      <c r="F35" s="41">
        <v>1</v>
      </c>
    </row>
    <row r="36" spans="1:6" x14ac:dyDescent="0.3">
      <c r="A36" s="45" t="s">
        <v>57</v>
      </c>
      <c r="B36" s="46" t="s">
        <v>58</v>
      </c>
      <c r="C36" s="41">
        <v>1</v>
      </c>
      <c r="D36" s="41">
        <v>1</v>
      </c>
      <c r="E36" s="41">
        <v>1</v>
      </c>
      <c r="F36" s="41">
        <v>1</v>
      </c>
    </row>
    <row r="37" spans="1:6" x14ac:dyDescent="0.3">
      <c r="A37" s="45" t="s">
        <v>59</v>
      </c>
      <c r="B37" s="46" t="s">
        <v>60</v>
      </c>
      <c r="C37" s="41">
        <v>1</v>
      </c>
      <c r="D37" s="41">
        <v>1</v>
      </c>
      <c r="E37" s="41">
        <v>1</v>
      </c>
      <c r="F37" s="41">
        <v>1</v>
      </c>
    </row>
    <row r="38" spans="1:6" x14ac:dyDescent="0.3">
      <c r="A38" s="45" t="s">
        <v>61</v>
      </c>
      <c r="B38" s="46" t="s">
        <v>62</v>
      </c>
      <c r="C38" s="41">
        <v>1</v>
      </c>
      <c r="D38" s="41">
        <v>1</v>
      </c>
      <c r="E38" s="41">
        <v>1</v>
      </c>
      <c r="F38" s="41">
        <v>1</v>
      </c>
    </row>
    <row r="39" spans="1:6" x14ac:dyDescent="0.3">
      <c r="A39" s="45" t="s">
        <v>63</v>
      </c>
      <c r="B39" s="46" t="s">
        <v>64</v>
      </c>
      <c r="C39" s="41">
        <v>1</v>
      </c>
      <c r="D39" s="41">
        <v>1</v>
      </c>
      <c r="E39" s="41">
        <v>1</v>
      </c>
      <c r="F39" s="41">
        <v>1</v>
      </c>
    </row>
    <row r="40" spans="1:6" ht="20.100000000000001" customHeight="1" x14ac:dyDescent="0.3">
      <c r="A40" s="47" t="s">
        <v>65</v>
      </c>
      <c r="B40" s="48" t="s">
        <v>66</v>
      </c>
      <c r="C40" s="44">
        <v>1</v>
      </c>
      <c r="D40" s="44">
        <v>1</v>
      </c>
      <c r="E40" s="44">
        <v>1</v>
      </c>
      <c r="F40" s="44">
        <v>1</v>
      </c>
    </row>
    <row r="41" spans="1:6" x14ac:dyDescent="0.3">
      <c r="A41" s="45" t="s">
        <v>67</v>
      </c>
      <c r="B41" s="46" t="s">
        <v>68</v>
      </c>
      <c r="C41" s="41">
        <v>1</v>
      </c>
      <c r="D41" s="41">
        <v>1</v>
      </c>
      <c r="E41" s="41">
        <v>1</v>
      </c>
      <c r="F41" s="41">
        <v>1</v>
      </c>
    </row>
    <row r="42" spans="1:6" x14ac:dyDescent="0.3">
      <c r="A42" s="45" t="s">
        <v>69</v>
      </c>
      <c r="B42" s="46" t="s">
        <v>70</v>
      </c>
      <c r="C42" s="41">
        <v>1</v>
      </c>
      <c r="D42" s="41">
        <v>1</v>
      </c>
      <c r="E42" s="41">
        <v>1</v>
      </c>
      <c r="F42" s="41">
        <v>1</v>
      </c>
    </row>
    <row r="43" spans="1:6" x14ac:dyDescent="0.3">
      <c r="A43" s="45" t="s">
        <v>71</v>
      </c>
      <c r="B43" s="46" t="s">
        <v>72</v>
      </c>
      <c r="C43" s="41">
        <v>1</v>
      </c>
      <c r="D43" s="41">
        <v>1</v>
      </c>
      <c r="E43" s="41">
        <v>1</v>
      </c>
      <c r="F43" s="41">
        <v>1</v>
      </c>
    </row>
    <row r="44" spans="1:6" x14ac:dyDescent="0.3">
      <c r="A44" s="45" t="s">
        <v>73</v>
      </c>
      <c r="B44" s="46" t="s">
        <v>74</v>
      </c>
      <c r="C44" s="41">
        <v>1</v>
      </c>
      <c r="D44" s="41">
        <v>1</v>
      </c>
      <c r="E44" s="41">
        <v>1</v>
      </c>
      <c r="F44" s="41">
        <v>1</v>
      </c>
    </row>
    <row r="45" spans="1:6" ht="20.100000000000001" customHeight="1" x14ac:dyDescent="0.3">
      <c r="A45" s="47" t="s">
        <v>75</v>
      </c>
      <c r="B45" s="48" t="s">
        <v>76</v>
      </c>
      <c r="C45" s="44">
        <v>1</v>
      </c>
      <c r="D45" s="44">
        <v>1</v>
      </c>
      <c r="E45" s="44">
        <v>1</v>
      </c>
      <c r="F45" s="44">
        <v>1</v>
      </c>
    </row>
    <row r="46" spans="1:6" ht="20.100000000000001" customHeight="1" x14ac:dyDescent="0.3">
      <c r="A46" s="47" t="s">
        <v>77</v>
      </c>
      <c r="B46" s="59" t="s">
        <v>78</v>
      </c>
      <c r="C46" s="44">
        <v>1</v>
      </c>
      <c r="D46" s="44">
        <v>1</v>
      </c>
      <c r="E46" s="44">
        <v>1</v>
      </c>
      <c r="F46" s="44">
        <v>1</v>
      </c>
    </row>
    <row r="47" spans="1:6" ht="20.100000000000001" customHeight="1" x14ac:dyDescent="0.3">
      <c r="A47" s="47" t="s">
        <v>79</v>
      </c>
      <c r="B47" s="48" t="s">
        <v>80</v>
      </c>
      <c r="C47" s="44">
        <v>1</v>
      </c>
      <c r="D47" s="44">
        <v>1</v>
      </c>
      <c r="E47" s="44">
        <v>1</v>
      </c>
      <c r="F47" s="44">
        <v>1</v>
      </c>
    </row>
    <row r="48" spans="1:6" x14ac:dyDescent="0.3">
      <c r="A48" s="45" t="s">
        <v>81</v>
      </c>
      <c r="B48" s="46" t="s">
        <v>82</v>
      </c>
      <c r="C48" s="41">
        <v>1</v>
      </c>
      <c r="D48" s="41">
        <v>1</v>
      </c>
      <c r="E48" s="41">
        <v>1</v>
      </c>
      <c r="F48" s="41">
        <v>1</v>
      </c>
    </row>
    <row r="49" spans="1:6" x14ac:dyDescent="0.3">
      <c r="A49" s="45" t="s">
        <v>83</v>
      </c>
      <c r="B49" s="46" t="s">
        <v>84</v>
      </c>
      <c r="C49" s="41">
        <v>1</v>
      </c>
      <c r="D49" s="41">
        <v>1</v>
      </c>
      <c r="E49" s="41">
        <v>1</v>
      </c>
      <c r="F49" s="41">
        <v>1</v>
      </c>
    </row>
    <row r="50" spans="1:6" x14ac:dyDescent="0.3">
      <c r="A50" s="45" t="s">
        <v>59</v>
      </c>
      <c r="B50" s="46" t="s">
        <v>85</v>
      </c>
      <c r="C50" s="41">
        <v>1</v>
      </c>
      <c r="D50" s="41">
        <v>1</v>
      </c>
      <c r="E50" s="41">
        <v>1</v>
      </c>
      <c r="F50" s="41">
        <v>1</v>
      </c>
    </row>
    <row r="51" spans="1:6" ht="20.100000000000001" customHeight="1" x14ac:dyDescent="0.3">
      <c r="A51" s="47" t="s">
        <v>86</v>
      </c>
      <c r="B51" s="48" t="s">
        <v>87</v>
      </c>
      <c r="C51" s="44">
        <v>1</v>
      </c>
      <c r="D51" s="44">
        <v>1</v>
      </c>
      <c r="E51" s="44">
        <v>1</v>
      </c>
      <c r="F51" s="44">
        <v>1</v>
      </c>
    </row>
    <row r="52" spans="1:6" x14ac:dyDescent="0.3">
      <c r="A52" s="45" t="s">
        <v>88</v>
      </c>
      <c r="B52" s="46" t="s">
        <v>89</v>
      </c>
      <c r="C52" s="41">
        <v>1</v>
      </c>
      <c r="D52" s="41">
        <v>1</v>
      </c>
      <c r="E52" s="41">
        <v>1</v>
      </c>
      <c r="F52" s="41">
        <v>1</v>
      </c>
    </row>
    <row r="53" spans="1:6" x14ac:dyDescent="0.3">
      <c r="A53" s="45" t="s">
        <v>90</v>
      </c>
      <c r="B53" s="46" t="s">
        <v>91</v>
      </c>
      <c r="C53" s="41">
        <v>1</v>
      </c>
      <c r="D53" s="41">
        <v>1</v>
      </c>
      <c r="E53" s="41">
        <v>1</v>
      </c>
      <c r="F53" s="41">
        <v>1</v>
      </c>
    </row>
    <row r="54" spans="1:6" x14ac:dyDescent="0.3">
      <c r="A54" s="45" t="s">
        <v>92</v>
      </c>
      <c r="B54" s="46" t="s">
        <v>93</v>
      </c>
      <c r="C54" s="41">
        <v>1</v>
      </c>
      <c r="D54" s="41">
        <v>1</v>
      </c>
      <c r="E54" s="41">
        <v>1</v>
      </c>
      <c r="F54" s="41">
        <v>1</v>
      </c>
    </row>
    <row r="55" spans="1:6" ht="20.100000000000001" customHeight="1" x14ac:dyDescent="0.3">
      <c r="A55" s="47" t="s">
        <v>94</v>
      </c>
      <c r="B55" s="48" t="s">
        <v>95</v>
      </c>
      <c r="C55" s="44">
        <v>1</v>
      </c>
      <c r="D55" s="44">
        <v>1</v>
      </c>
      <c r="E55" s="44">
        <v>1</v>
      </c>
      <c r="F55" s="44">
        <v>1</v>
      </c>
    </row>
    <row r="56" spans="1:6" ht="20.100000000000001" customHeight="1" x14ac:dyDescent="0.3">
      <c r="A56" s="47" t="s">
        <v>96</v>
      </c>
      <c r="B56" s="48" t="s">
        <v>97</v>
      </c>
      <c r="C56" s="44">
        <v>1</v>
      </c>
      <c r="D56" s="44">
        <v>1</v>
      </c>
      <c r="E56" s="44">
        <v>1</v>
      </c>
      <c r="F56" s="44">
        <v>1</v>
      </c>
    </row>
    <row r="57" spans="1:6" x14ac:dyDescent="0.3">
      <c r="A57" s="45" t="s">
        <v>98</v>
      </c>
      <c r="B57" s="46" t="s">
        <v>99</v>
      </c>
      <c r="C57" s="41">
        <v>1</v>
      </c>
      <c r="D57" s="41">
        <v>1</v>
      </c>
      <c r="E57" s="41">
        <v>1</v>
      </c>
      <c r="F57" s="41">
        <v>1</v>
      </c>
    </row>
    <row r="58" spans="1:6" x14ac:dyDescent="0.3">
      <c r="A58" s="45" t="s">
        <v>100</v>
      </c>
      <c r="B58" s="46" t="s">
        <v>101</v>
      </c>
      <c r="C58" s="41">
        <v>1</v>
      </c>
      <c r="D58" s="41">
        <v>1</v>
      </c>
      <c r="E58" s="41">
        <v>1</v>
      </c>
      <c r="F58" s="41">
        <v>1</v>
      </c>
    </row>
    <row r="59" spans="1:6" ht="20.100000000000001" customHeight="1" x14ac:dyDescent="0.3">
      <c r="A59" s="47" t="s">
        <v>102</v>
      </c>
      <c r="B59" s="48" t="s">
        <v>103</v>
      </c>
      <c r="C59" s="44">
        <v>1</v>
      </c>
      <c r="D59" s="44">
        <v>1</v>
      </c>
      <c r="E59" s="44">
        <v>1</v>
      </c>
      <c r="F59" s="44">
        <v>1</v>
      </c>
    </row>
    <row r="60" spans="1:6" ht="20.100000000000001" customHeight="1" x14ac:dyDescent="0.3">
      <c r="A60" s="47" t="s">
        <v>104</v>
      </c>
      <c r="B60" s="48" t="s">
        <v>105</v>
      </c>
      <c r="C60" s="44">
        <v>1</v>
      </c>
      <c r="D60" s="44">
        <v>1</v>
      </c>
      <c r="E60" s="44">
        <v>1</v>
      </c>
      <c r="F60" s="44">
        <v>1</v>
      </c>
    </row>
    <row r="61" spans="1:6" ht="20.100000000000001" customHeight="1" x14ac:dyDescent="0.3">
      <c r="A61" s="47" t="s">
        <v>106</v>
      </c>
      <c r="B61" s="48" t="s">
        <v>107</v>
      </c>
      <c r="C61" s="44">
        <v>1</v>
      </c>
      <c r="D61" s="44">
        <v>1</v>
      </c>
      <c r="E61" s="44">
        <v>1</v>
      </c>
      <c r="F61" s="44">
        <v>1</v>
      </c>
    </row>
    <row r="62" spans="1:6" s="31" customFormat="1" ht="20.100000000000001" customHeight="1" x14ac:dyDescent="0.3">
      <c r="A62" s="50" t="s">
        <v>151</v>
      </c>
      <c r="B62" s="51"/>
      <c r="C62" s="70">
        <v>1</v>
      </c>
      <c r="D62" s="70">
        <v>1</v>
      </c>
      <c r="E62" s="70">
        <v>1</v>
      </c>
      <c r="F62" s="70">
        <v>1</v>
      </c>
    </row>
    <row r="63" spans="1:6" ht="20.100000000000001" customHeight="1" x14ac:dyDescent="0.3">
      <c r="A63" s="53" t="s">
        <v>137</v>
      </c>
      <c r="B63" s="51"/>
      <c r="C63" s="54">
        <v>1</v>
      </c>
      <c r="D63" s="54">
        <v>1</v>
      </c>
      <c r="E63" s="54">
        <v>1</v>
      </c>
      <c r="F63" s="54">
        <v>1</v>
      </c>
    </row>
    <row r="64" spans="1:6" ht="20.100000000000001" customHeight="1" x14ac:dyDescent="0.3">
      <c r="A64" s="53" t="s">
        <v>132</v>
      </c>
      <c r="B64" s="51"/>
      <c r="C64" s="54">
        <v>1</v>
      </c>
      <c r="D64" s="54">
        <v>1</v>
      </c>
      <c r="E64" s="54">
        <v>1</v>
      </c>
      <c r="F64" s="54">
        <v>1</v>
      </c>
    </row>
    <row r="65" spans="1:10" ht="20.100000000000001" customHeight="1" x14ac:dyDescent="0.3">
      <c r="A65" s="53" t="s">
        <v>139</v>
      </c>
      <c r="B65" s="51"/>
      <c r="C65" s="55">
        <v>1</v>
      </c>
      <c r="D65" s="55">
        <v>1</v>
      </c>
      <c r="E65" s="55">
        <v>1</v>
      </c>
      <c r="F65" s="55">
        <v>1</v>
      </c>
    </row>
    <row r="66" spans="1:10" s="31" customFormat="1" ht="20.100000000000001" customHeight="1" x14ac:dyDescent="0.3">
      <c r="A66" s="66" t="s">
        <v>133</v>
      </c>
      <c r="B66" s="51"/>
      <c r="C66" s="52">
        <v>1</v>
      </c>
      <c r="D66" s="52">
        <v>1</v>
      </c>
      <c r="E66" s="52">
        <v>1</v>
      </c>
      <c r="F66" s="52">
        <v>1</v>
      </c>
    </row>
    <row r="67" spans="1:10" ht="20.100000000000001" customHeight="1" x14ac:dyDescent="0.3">
      <c r="A67" s="56" t="s">
        <v>135</v>
      </c>
      <c r="B67" s="51"/>
      <c r="C67" s="54">
        <v>1</v>
      </c>
      <c r="D67" s="54">
        <v>1</v>
      </c>
      <c r="E67" s="54">
        <v>1</v>
      </c>
      <c r="F67" s="54">
        <v>1</v>
      </c>
    </row>
    <row r="68" spans="1:10" ht="20.100000000000001" customHeight="1" x14ac:dyDescent="0.3">
      <c r="A68" s="56" t="s">
        <v>155</v>
      </c>
      <c r="B68" s="51"/>
      <c r="C68" s="54">
        <v>1</v>
      </c>
      <c r="D68" s="54">
        <v>1</v>
      </c>
      <c r="E68" s="54">
        <v>1</v>
      </c>
      <c r="F68" s="54">
        <v>1</v>
      </c>
    </row>
    <row r="69" spans="1:10" ht="20.100000000000001" customHeight="1" x14ac:dyDescent="0.3">
      <c r="A69" s="56" t="s">
        <v>136</v>
      </c>
      <c r="B69" s="51"/>
      <c r="C69" s="54">
        <v>1</v>
      </c>
      <c r="D69" s="54">
        <v>1</v>
      </c>
      <c r="E69" s="54">
        <v>1</v>
      </c>
      <c r="F69" s="54">
        <v>1</v>
      </c>
      <c r="G69" s="34"/>
    </row>
    <row r="70" spans="1:10" s="31" customFormat="1" ht="20.100000000000001" customHeight="1" x14ac:dyDescent="0.3">
      <c r="A70" s="66" t="s">
        <v>134</v>
      </c>
      <c r="B70" s="51"/>
      <c r="C70" s="52">
        <v>1</v>
      </c>
      <c r="D70" s="52">
        <v>1</v>
      </c>
      <c r="E70" s="52">
        <v>1</v>
      </c>
      <c r="F70" s="52">
        <v>1</v>
      </c>
      <c r="G70" s="67"/>
    </row>
    <row r="71" spans="1:10" ht="20.100000000000001" customHeight="1" x14ac:dyDescent="0.3">
      <c r="A71" s="56" t="s">
        <v>135</v>
      </c>
      <c r="B71" s="51"/>
      <c r="C71" s="54">
        <v>1</v>
      </c>
      <c r="D71" s="54">
        <v>1</v>
      </c>
      <c r="E71" s="54">
        <v>1</v>
      </c>
      <c r="F71" s="54">
        <v>1</v>
      </c>
      <c r="G71" s="36"/>
    </row>
    <row r="72" spans="1:10" ht="20.100000000000001" customHeight="1" x14ac:dyDescent="0.3">
      <c r="A72" s="56" t="s">
        <v>155</v>
      </c>
      <c r="B72" s="51"/>
      <c r="C72" s="54">
        <v>1</v>
      </c>
      <c r="D72" s="54">
        <v>1</v>
      </c>
      <c r="E72" s="54">
        <v>1</v>
      </c>
      <c r="F72" s="54">
        <v>1</v>
      </c>
      <c r="G72" s="36"/>
    </row>
    <row r="73" spans="1:10" ht="20.100000000000001" customHeight="1" x14ac:dyDescent="0.3">
      <c r="A73" s="56" t="s">
        <v>136</v>
      </c>
      <c r="B73" s="51"/>
      <c r="C73" s="54">
        <v>1</v>
      </c>
      <c r="D73" s="54">
        <v>1</v>
      </c>
      <c r="E73" s="54">
        <v>1</v>
      </c>
      <c r="F73" s="54">
        <v>1</v>
      </c>
      <c r="G73" s="34"/>
    </row>
    <row r="74" spans="1:10" ht="20.100000000000001" customHeight="1" x14ac:dyDescent="0.3">
      <c r="A74" s="57" t="s">
        <v>142</v>
      </c>
      <c r="B74" s="58"/>
      <c r="C74" s="49">
        <v>1</v>
      </c>
      <c r="D74" s="49">
        <v>1</v>
      </c>
      <c r="E74" s="49">
        <v>1</v>
      </c>
      <c r="F74" s="49">
        <v>1</v>
      </c>
    </row>
    <row r="75" spans="1:10" x14ac:dyDescent="0.3">
      <c r="C75" s="36"/>
      <c r="D75" s="36"/>
      <c r="E75" s="36"/>
    </row>
    <row r="76" spans="1:10" ht="20.100000000000001" customHeight="1" x14ac:dyDescent="0.3">
      <c r="A76" s="39" t="s">
        <v>153</v>
      </c>
      <c r="B76" s="39"/>
      <c r="C76" s="40"/>
      <c r="D76" s="40"/>
      <c r="E76" s="40"/>
      <c r="F76" s="40"/>
    </row>
    <row r="77" spans="1:10" x14ac:dyDescent="0.3">
      <c r="C77" s="36"/>
      <c r="D77" s="36"/>
      <c r="E77" s="36"/>
    </row>
    <row r="78" spans="1:10" x14ac:dyDescent="0.3">
      <c r="J78" s="34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</sheetPr>
  <dimension ref="A1:V40"/>
  <sheetViews>
    <sheetView showGridLines="0" showZeros="0" tabSelected="1" zoomScaleNormal="100" zoomScaleSheetLayoutView="100" workbookViewId="0">
      <selection activeCell="K11" sqref="K11"/>
    </sheetView>
  </sheetViews>
  <sheetFormatPr baseColWidth="10" defaultRowHeight="16.5" x14ac:dyDescent="0.3"/>
  <cols>
    <col min="1" max="1" width="5.7109375" style="1" customWidth="1"/>
    <col min="2" max="2" width="35.7109375" style="1" customWidth="1"/>
    <col min="3" max="3" width="0.85546875" style="1" customWidth="1"/>
    <col min="4" max="5" width="12.7109375" style="1" customWidth="1"/>
    <col min="6" max="6" width="0.85546875" style="1" customWidth="1"/>
    <col min="7" max="7" width="12.7109375" style="1" customWidth="1"/>
    <col min="8" max="8" width="10.7109375" style="10" customWidth="1"/>
    <col min="9" max="9" width="0.85546875" style="1" customWidth="1"/>
    <col min="10" max="10" width="12.7109375" style="1" customWidth="1"/>
    <col min="11" max="11" width="10.7109375" style="10" customWidth="1"/>
    <col min="12" max="12" width="0.85546875" style="1" customWidth="1"/>
    <col min="13" max="13" width="12.7109375" style="1" customWidth="1"/>
    <col min="14" max="14" width="10.7109375" style="10" customWidth="1"/>
    <col min="15" max="15" width="0.85546875" style="1" customWidth="1"/>
    <col min="16" max="16" width="12.7109375" style="10" customWidth="1"/>
    <col min="17" max="17" width="10.7109375" style="10" customWidth="1"/>
    <col min="18" max="16384" width="11.42578125" style="1"/>
  </cols>
  <sheetData>
    <row r="1" spans="1:17" s="17" customFormat="1" ht="15" customHeight="1" x14ac:dyDescent="0.3">
      <c r="A1" s="21"/>
      <c r="B1" s="9"/>
      <c r="G1" s="9"/>
      <c r="H1" s="22"/>
      <c r="I1" s="9"/>
      <c r="J1" s="9"/>
      <c r="K1" s="22"/>
      <c r="L1" s="9"/>
      <c r="M1" s="9"/>
      <c r="N1" s="22"/>
      <c r="O1" s="9"/>
      <c r="P1" s="9"/>
      <c r="Q1" s="9"/>
    </row>
    <row r="2" spans="1:17" ht="15" customHeight="1" x14ac:dyDescent="0.3"/>
    <row r="3" spans="1:17" ht="15" customHeight="1" x14ac:dyDescent="0.3"/>
    <row r="4" spans="1:17" s="94" customFormat="1" ht="20.100000000000001" customHeight="1" x14ac:dyDescent="0.3">
      <c r="B4" s="95"/>
      <c r="C4" s="96"/>
      <c r="D4" s="99" t="str">
        <f>CDR!C6</f>
        <v>2009</v>
      </c>
      <c r="E4" s="100"/>
      <c r="F4" s="96"/>
      <c r="G4" s="99" t="str">
        <f>CDR!D6</f>
        <v>2010</v>
      </c>
      <c r="H4" s="100"/>
      <c r="I4" s="96"/>
      <c r="J4" s="101" t="str">
        <f>CDR!E6</f>
        <v>2011</v>
      </c>
      <c r="K4" s="100"/>
      <c r="L4" s="96"/>
      <c r="M4" s="101" t="str">
        <f>CDR!F6</f>
        <v>2012</v>
      </c>
      <c r="N4" s="100"/>
      <c r="O4" s="96"/>
      <c r="P4" s="111" t="s">
        <v>138</v>
      </c>
      <c r="Q4" s="112"/>
    </row>
    <row r="5" spans="1:17" s="94" customFormat="1" ht="20.100000000000001" customHeight="1" x14ac:dyDescent="0.3">
      <c r="A5" s="97" t="str">
        <f>CDR!B4</f>
        <v>En millions d'euros</v>
      </c>
      <c r="B5" s="98"/>
      <c r="C5" s="95"/>
      <c r="D5" s="102" t="s">
        <v>108</v>
      </c>
      <c r="E5" s="103" t="s">
        <v>109</v>
      </c>
      <c r="F5" s="95"/>
      <c r="G5" s="102" t="s">
        <v>108</v>
      </c>
      <c r="H5" s="103" t="s">
        <v>109</v>
      </c>
      <c r="I5" s="95"/>
      <c r="J5" s="102" t="s">
        <v>108</v>
      </c>
      <c r="K5" s="103" t="s">
        <v>109</v>
      </c>
      <c r="L5" s="95"/>
      <c r="M5" s="102" t="s">
        <v>108</v>
      </c>
      <c r="N5" s="103" t="s">
        <v>109</v>
      </c>
      <c r="O5" s="95"/>
      <c r="P5" s="113" t="s">
        <v>108</v>
      </c>
      <c r="Q5" s="114" t="s">
        <v>109</v>
      </c>
    </row>
    <row r="6" spans="1:17" ht="3.75" customHeight="1" x14ac:dyDescent="0.3">
      <c r="A6" s="3"/>
      <c r="B6" s="3"/>
      <c r="C6" s="4"/>
      <c r="D6" s="4"/>
      <c r="E6" s="11"/>
      <c r="F6" s="4"/>
      <c r="I6" s="4"/>
      <c r="J6" s="4"/>
      <c r="K6" s="11"/>
      <c r="L6" s="4"/>
      <c r="M6" s="4"/>
      <c r="N6" s="11"/>
      <c r="O6" s="4"/>
      <c r="P6" s="11"/>
      <c r="Q6" s="11"/>
    </row>
    <row r="7" spans="1:17" ht="20.100000000000001" customHeight="1" x14ac:dyDescent="0.3">
      <c r="A7" s="84" t="s">
        <v>110</v>
      </c>
      <c r="B7" s="84"/>
      <c r="C7" s="12"/>
      <c r="D7" s="85">
        <f>CDR!C10</f>
        <v>1</v>
      </c>
      <c r="E7" s="86">
        <f t="shared" ref="E7:E23" si="0">IF(D7=0,"",D7/D$9)</f>
        <v>0.33333333333333331</v>
      </c>
      <c r="F7" s="12"/>
      <c r="G7" s="85">
        <f>CDR!D10</f>
        <v>1</v>
      </c>
      <c r="H7" s="86">
        <f t="shared" ref="H7:H23" si="1">IF(G7=0,"",G7/G$9)</f>
        <v>0.33333333333333331</v>
      </c>
      <c r="I7" s="12"/>
      <c r="J7" s="85">
        <f>CDR!E10</f>
        <v>1</v>
      </c>
      <c r="K7" s="86">
        <f t="shared" ref="K7:K23" si="2">IF(J7=0,"",J7/J$9)</f>
        <v>0.33333333333333331</v>
      </c>
      <c r="L7" s="12"/>
      <c r="M7" s="85">
        <f>CDR!F10</f>
        <v>1</v>
      </c>
      <c r="N7" s="86">
        <f t="shared" ref="N7:N23" si="3">IF(M7=0,"",M7/M$9)</f>
        <v>0.33333333333333331</v>
      </c>
      <c r="O7" s="12"/>
      <c r="P7" s="104">
        <f>IF(AND(M7="",J7=""),"",M7-J7)</f>
        <v>0</v>
      </c>
      <c r="Q7" s="105">
        <f>IF(ISERROR(M7/J7),"",IF(ABS(P7/J7)&lt;1,(P7/J7),"n.s."))</f>
        <v>0</v>
      </c>
    </row>
    <row r="8" spans="1:17" ht="15" customHeight="1" x14ac:dyDescent="0.3">
      <c r="A8" s="5" t="s">
        <v>111</v>
      </c>
      <c r="B8" s="6"/>
      <c r="C8" s="13"/>
      <c r="D8" s="8">
        <f>CDR!C11+CDR!C12</f>
        <v>2</v>
      </c>
      <c r="E8" s="23">
        <f t="shared" si="0"/>
        <v>0.66666666666666663</v>
      </c>
      <c r="F8" s="13"/>
      <c r="G8" s="8">
        <f>CDR!D11+CDR!D12</f>
        <v>2</v>
      </c>
      <c r="H8" s="23">
        <f t="shared" si="1"/>
        <v>0.66666666666666663</v>
      </c>
      <c r="I8" s="13"/>
      <c r="J8" s="8">
        <f>CDR!E11+CDR!E12</f>
        <v>2</v>
      </c>
      <c r="K8" s="23">
        <f t="shared" si="2"/>
        <v>0.66666666666666663</v>
      </c>
      <c r="L8" s="13"/>
      <c r="M8" s="8">
        <f>CDR!F11+CDR!F12</f>
        <v>2</v>
      </c>
      <c r="N8" s="23">
        <f t="shared" si="3"/>
        <v>0.66666666666666663</v>
      </c>
      <c r="O8" s="13"/>
      <c r="P8" s="106">
        <f t="shared" ref="P8:P34" si="4">IF(AND(M8="",J8=""),"",M8-J8)</f>
        <v>0</v>
      </c>
      <c r="Q8" s="107">
        <f t="shared" ref="Q8:Q35" si="5">IF(ISERROR(M8/J8),"",IF(ABS(P8/J8)&lt;1,(P8/J8),"n.s."))</f>
        <v>0</v>
      </c>
    </row>
    <row r="9" spans="1:17" ht="20.100000000000001" customHeight="1" x14ac:dyDescent="0.3">
      <c r="A9" s="84" t="s">
        <v>112</v>
      </c>
      <c r="B9" s="84"/>
      <c r="C9" s="12"/>
      <c r="D9" s="85">
        <f>D8+D7</f>
        <v>3</v>
      </c>
      <c r="E9" s="86">
        <f t="shared" si="0"/>
        <v>1</v>
      </c>
      <c r="F9" s="12"/>
      <c r="G9" s="85">
        <f>G8+G7</f>
        <v>3</v>
      </c>
      <c r="H9" s="86">
        <f t="shared" si="1"/>
        <v>1</v>
      </c>
      <c r="I9" s="12"/>
      <c r="J9" s="85">
        <f>J8+J7</f>
        <v>3</v>
      </c>
      <c r="K9" s="86">
        <f t="shared" si="2"/>
        <v>1</v>
      </c>
      <c r="L9" s="12"/>
      <c r="M9" s="85">
        <f>M8+M7</f>
        <v>3</v>
      </c>
      <c r="N9" s="86">
        <f t="shared" si="3"/>
        <v>1</v>
      </c>
      <c r="O9" s="12"/>
      <c r="P9" s="104">
        <f t="shared" si="4"/>
        <v>0</v>
      </c>
      <c r="Q9" s="105">
        <f t="shared" si="5"/>
        <v>0</v>
      </c>
    </row>
    <row r="10" spans="1:17" s="2" customFormat="1" ht="15" customHeight="1" x14ac:dyDescent="0.3">
      <c r="A10" s="5" t="s">
        <v>113</v>
      </c>
      <c r="B10" s="6"/>
      <c r="C10" s="13"/>
      <c r="D10" s="8">
        <f>CDR!C17+CDR!C18+CDR!C19+CDR!C20</f>
        <v>4</v>
      </c>
      <c r="E10" s="23">
        <f t="shared" si="0"/>
        <v>1.3333333333333333</v>
      </c>
      <c r="F10" s="13"/>
      <c r="G10" s="8">
        <f>CDR!D17+CDR!D18+CDR!D19+CDR!D20</f>
        <v>4</v>
      </c>
      <c r="H10" s="23">
        <f t="shared" si="1"/>
        <v>1.3333333333333333</v>
      </c>
      <c r="I10" s="13"/>
      <c r="J10" s="8">
        <f>CDR!E17+CDR!E18+CDR!E19+CDR!E20</f>
        <v>4</v>
      </c>
      <c r="K10" s="23">
        <f t="shared" si="2"/>
        <v>1.3333333333333333</v>
      </c>
      <c r="L10" s="13"/>
      <c r="M10" s="8">
        <f>CDR!F17+CDR!F18+CDR!F19+CDR!F20</f>
        <v>4</v>
      </c>
      <c r="N10" s="23">
        <f t="shared" si="3"/>
        <v>1.3333333333333333</v>
      </c>
      <c r="O10" s="13"/>
      <c r="P10" s="106">
        <f t="shared" si="4"/>
        <v>0</v>
      </c>
      <c r="Q10" s="107">
        <f t="shared" si="5"/>
        <v>0</v>
      </c>
    </row>
    <row r="11" spans="1:17" ht="20.100000000000001" customHeight="1" x14ac:dyDescent="0.3">
      <c r="A11" s="84" t="s">
        <v>140</v>
      </c>
      <c r="B11" s="84"/>
      <c r="C11" s="12"/>
      <c r="D11" s="85">
        <f>D9-D10</f>
        <v>-1</v>
      </c>
      <c r="E11" s="86">
        <f t="shared" si="0"/>
        <v>-0.33333333333333331</v>
      </c>
      <c r="F11" s="12"/>
      <c r="G11" s="85">
        <f>G9-G10</f>
        <v>-1</v>
      </c>
      <c r="H11" s="86">
        <f t="shared" si="1"/>
        <v>-0.33333333333333331</v>
      </c>
      <c r="I11" s="12"/>
      <c r="J11" s="85">
        <f>J9-J10</f>
        <v>-1</v>
      </c>
      <c r="K11" s="86">
        <f t="shared" si="2"/>
        <v>-0.33333333333333331</v>
      </c>
      <c r="L11" s="12"/>
      <c r="M11" s="85">
        <f>M9-M10</f>
        <v>-1</v>
      </c>
      <c r="N11" s="86">
        <f t="shared" si="3"/>
        <v>-0.33333333333333331</v>
      </c>
      <c r="O11" s="12"/>
      <c r="P11" s="104">
        <f t="shared" si="4"/>
        <v>0</v>
      </c>
      <c r="Q11" s="105">
        <f t="shared" si="5"/>
        <v>0</v>
      </c>
    </row>
    <row r="12" spans="1:17" s="2" customFormat="1" ht="15" customHeight="1" x14ac:dyDescent="0.3">
      <c r="A12" s="5" t="s">
        <v>114</v>
      </c>
      <c r="B12" s="6"/>
      <c r="C12" s="13"/>
      <c r="D12" s="8">
        <f>CDR!C21-CDR!C63</f>
        <v>0</v>
      </c>
      <c r="E12" s="23" t="str">
        <f t="shared" si="0"/>
        <v/>
      </c>
      <c r="F12" s="13"/>
      <c r="G12" s="8">
        <f>CDR!D21-CDR!D63</f>
        <v>0</v>
      </c>
      <c r="H12" s="23" t="str">
        <f t="shared" si="1"/>
        <v/>
      </c>
      <c r="I12" s="13"/>
      <c r="J12" s="8">
        <f>CDR!E21-CDR!E63</f>
        <v>0</v>
      </c>
      <c r="K12" s="23" t="str">
        <f t="shared" si="2"/>
        <v/>
      </c>
      <c r="L12" s="13"/>
      <c r="M12" s="8">
        <f>CDR!F21-CDR!F63</f>
        <v>0</v>
      </c>
      <c r="N12" s="23" t="str">
        <f t="shared" si="3"/>
        <v/>
      </c>
      <c r="O12" s="13"/>
      <c r="P12" s="106">
        <f t="shared" si="4"/>
        <v>0</v>
      </c>
      <c r="Q12" s="107" t="str">
        <f t="shared" si="5"/>
        <v/>
      </c>
    </row>
    <row r="13" spans="1:17" ht="20.100000000000001" customHeight="1" x14ac:dyDescent="0.3">
      <c r="A13" s="84" t="s">
        <v>115</v>
      </c>
      <c r="B13" s="84"/>
      <c r="C13" s="12"/>
      <c r="D13" s="85">
        <f>D11-D12</f>
        <v>-1</v>
      </c>
      <c r="E13" s="86">
        <f t="shared" si="0"/>
        <v>-0.33333333333333331</v>
      </c>
      <c r="F13" s="12"/>
      <c r="G13" s="85">
        <f>G11-G12</f>
        <v>-1</v>
      </c>
      <c r="H13" s="86">
        <f t="shared" si="1"/>
        <v>-0.33333333333333331</v>
      </c>
      <c r="I13" s="12"/>
      <c r="J13" s="85">
        <f>J11-J12</f>
        <v>-1</v>
      </c>
      <c r="K13" s="86">
        <f t="shared" si="2"/>
        <v>-0.33333333333333331</v>
      </c>
      <c r="L13" s="12"/>
      <c r="M13" s="85">
        <f>M11-M12</f>
        <v>-1</v>
      </c>
      <c r="N13" s="86">
        <f t="shared" si="3"/>
        <v>-0.33333333333333331</v>
      </c>
      <c r="O13" s="12"/>
      <c r="P13" s="104">
        <f t="shared" si="4"/>
        <v>0</v>
      </c>
      <c r="Q13" s="105">
        <f t="shared" si="5"/>
        <v>0</v>
      </c>
    </row>
    <row r="14" spans="1:17" s="2" customFormat="1" ht="15" customHeight="1" x14ac:dyDescent="0.3">
      <c r="A14" s="5" t="s">
        <v>141</v>
      </c>
      <c r="B14" s="6"/>
      <c r="C14" s="13"/>
      <c r="D14" s="8">
        <f>CDR!C23+CDR!C24+CDR!C63</f>
        <v>3</v>
      </c>
      <c r="E14" s="23">
        <f t="shared" si="0"/>
        <v>1</v>
      </c>
      <c r="F14" s="13"/>
      <c r="G14" s="8">
        <f>CDR!D23+CDR!D24+CDR!D63</f>
        <v>3</v>
      </c>
      <c r="H14" s="23">
        <f t="shared" si="1"/>
        <v>1</v>
      </c>
      <c r="I14" s="13"/>
      <c r="J14" s="8">
        <f>CDR!E23+CDR!E24+CDR!E63</f>
        <v>3</v>
      </c>
      <c r="K14" s="23">
        <f t="shared" si="2"/>
        <v>1</v>
      </c>
      <c r="L14" s="13"/>
      <c r="M14" s="8">
        <f>CDR!F23+CDR!F24+CDR!F63</f>
        <v>3</v>
      </c>
      <c r="N14" s="23">
        <f t="shared" si="3"/>
        <v>1</v>
      </c>
      <c r="O14" s="13"/>
      <c r="P14" s="106">
        <f t="shared" si="4"/>
        <v>0</v>
      </c>
      <c r="Q14" s="107">
        <f t="shared" si="5"/>
        <v>0</v>
      </c>
    </row>
    <row r="15" spans="1:17" s="2" customFormat="1" ht="15" customHeight="1" x14ac:dyDescent="0.3">
      <c r="A15" s="5" t="s">
        <v>116</v>
      </c>
      <c r="B15" s="6"/>
      <c r="C15" s="13"/>
      <c r="D15" s="8">
        <f>CDR!C22</f>
        <v>1</v>
      </c>
      <c r="E15" s="23">
        <f t="shared" si="0"/>
        <v>0.33333333333333331</v>
      </c>
      <c r="F15" s="13"/>
      <c r="G15" s="8">
        <f>CDR!D22</f>
        <v>1</v>
      </c>
      <c r="H15" s="23">
        <f t="shared" si="1"/>
        <v>0.33333333333333331</v>
      </c>
      <c r="I15" s="13"/>
      <c r="J15" s="8">
        <f>CDR!E22</f>
        <v>1</v>
      </c>
      <c r="K15" s="23">
        <f t="shared" si="2"/>
        <v>0.33333333333333331</v>
      </c>
      <c r="L15" s="13"/>
      <c r="M15" s="8">
        <f>CDR!F22</f>
        <v>1</v>
      </c>
      <c r="N15" s="23">
        <f t="shared" si="3"/>
        <v>0.33333333333333331</v>
      </c>
      <c r="O15" s="13"/>
      <c r="P15" s="106">
        <f t="shared" si="4"/>
        <v>0</v>
      </c>
      <c r="Q15" s="107">
        <f t="shared" si="5"/>
        <v>0</v>
      </c>
    </row>
    <row r="16" spans="1:17" ht="15" customHeight="1" x14ac:dyDescent="0.3">
      <c r="A16" s="5" t="s">
        <v>117</v>
      </c>
      <c r="B16" s="6"/>
      <c r="C16" s="13"/>
      <c r="D16" s="8">
        <f>CDR!C13</f>
        <v>1</v>
      </c>
      <c r="E16" s="23">
        <f t="shared" si="0"/>
        <v>0.33333333333333331</v>
      </c>
      <c r="F16" s="13"/>
      <c r="G16" s="8">
        <f>CDR!D13</f>
        <v>1</v>
      </c>
      <c r="H16" s="23">
        <f t="shared" si="1"/>
        <v>0.33333333333333331</v>
      </c>
      <c r="I16" s="13"/>
      <c r="J16" s="8">
        <f>CDR!E13</f>
        <v>1</v>
      </c>
      <c r="K16" s="23">
        <f t="shared" si="2"/>
        <v>0.33333333333333331</v>
      </c>
      <c r="L16" s="13"/>
      <c r="M16" s="8">
        <f>CDR!F13</f>
        <v>1</v>
      </c>
      <c r="N16" s="23">
        <f t="shared" si="3"/>
        <v>0.33333333333333331</v>
      </c>
      <c r="O16" s="13"/>
      <c r="P16" s="104">
        <f t="shared" si="4"/>
        <v>0</v>
      </c>
      <c r="Q16" s="105">
        <f t="shared" si="5"/>
        <v>0</v>
      </c>
    </row>
    <row r="17" spans="1:22" ht="15" customHeight="1" x14ac:dyDescent="0.3">
      <c r="A17" s="5" t="s">
        <v>118</v>
      </c>
      <c r="B17" s="6"/>
      <c r="C17" s="13"/>
      <c r="D17" s="8">
        <f>CDR!C29</f>
        <v>1</v>
      </c>
      <c r="E17" s="23">
        <f t="shared" si="0"/>
        <v>0.33333333333333331</v>
      </c>
      <c r="F17" s="13"/>
      <c r="G17" s="8">
        <f>CDR!D29</f>
        <v>1</v>
      </c>
      <c r="H17" s="23">
        <f t="shared" si="1"/>
        <v>0.33333333333333331</v>
      </c>
      <c r="I17" s="13"/>
      <c r="J17" s="8">
        <f>CDR!E29</f>
        <v>1</v>
      </c>
      <c r="K17" s="23">
        <f t="shared" si="2"/>
        <v>0.33333333333333331</v>
      </c>
      <c r="L17" s="13"/>
      <c r="M17" s="8">
        <f>CDR!F29</f>
        <v>1</v>
      </c>
      <c r="N17" s="23">
        <f t="shared" si="3"/>
        <v>0.33333333333333331</v>
      </c>
      <c r="O17" s="13"/>
      <c r="P17" s="106">
        <f t="shared" si="4"/>
        <v>0</v>
      </c>
      <c r="Q17" s="107">
        <f t="shared" si="5"/>
        <v>0</v>
      </c>
    </row>
    <row r="18" spans="1:22" ht="15" customHeight="1" x14ac:dyDescent="0.3">
      <c r="A18" s="5" t="s">
        <v>119</v>
      </c>
      <c r="B18" s="6"/>
      <c r="C18" s="13"/>
      <c r="D18" s="8">
        <f>CDR!C15</f>
        <v>1</v>
      </c>
      <c r="E18" s="23">
        <f t="shared" si="0"/>
        <v>0.33333333333333331</v>
      </c>
      <c r="F18" s="13"/>
      <c r="G18" s="8">
        <f>CDR!D15</f>
        <v>1</v>
      </c>
      <c r="H18" s="23">
        <f t="shared" si="1"/>
        <v>0.33333333333333331</v>
      </c>
      <c r="I18" s="13"/>
      <c r="J18" s="8">
        <f>CDR!E15</f>
        <v>1</v>
      </c>
      <c r="K18" s="23">
        <f t="shared" si="2"/>
        <v>0.33333333333333331</v>
      </c>
      <c r="L18" s="13"/>
      <c r="M18" s="8">
        <f>CDR!F15</f>
        <v>1</v>
      </c>
      <c r="N18" s="23">
        <f t="shared" si="3"/>
        <v>0.33333333333333331</v>
      </c>
      <c r="O18" s="13"/>
      <c r="P18" s="106">
        <f t="shared" si="4"/>
        <v>0</v>
      </c>
      <c r="Q18" s="107">
        <f t="shared" si="5"/>
        <v>0</v>
      </c>
    </row>
    <row r="19" spans="1:22" ht="15" customHeight="1" x14ac:dyDescent="0.3">
      <c r="A19" s="5" t="s">
        <v>120</v>
      </c>
      <c r="B19" s="6"/>
      <c r="C19" s="13"/>
      <c r="D19" s="8">
        <f>CDR!C64</f>
        <v>1</v>
      </c>
      <c r="E19" s="23">
        <f t="shared" si="0"/>
        <v>0.33333333333333331</v>
      </c>
      <c r="F19" s="13"/>
      <c r="G19" s="8">
        <f>CDR!D64</f>
        <v>1</v>
      </c>
      <c r="H19" s="23">
        <f t="shared" si="1"/>
        <v>0.33333333333333331</v>
      </c>
      <c r="I19" s="13"/>
      <c r="J19" s="8">
        <f>CDR!E64</f>
        <v>1</v>
      </c>
      <c r="K19" s="23">
        <f t="shared" si="2"/>
        <v>0.33333333333333331</v>
      </c>
      <c r="L19" s="13"/>
      <c r="M19" s="8">
        <f>CDR!F64</f>
        <v>1</v>
      </c>
      <c r="N19" s="23">
        <f t="shared" si="3"/>
        <v>0.33333333333333331</v>
      </c>
      <c r="O19" s="13"/>
      <c r="P19" s="104">
        <f t="shared" si="4"/>
        <v>0</v>
      </c>
      <c r="Q19" s="105">
        <f t="shared" si="5"/>
        <v>0</v>
      </c>
    </row>
    <row r="20" spans="1:22" ht="20.100000000000001" customHeight="1" x14ac:dyDescent="0.3">
      <c r="A20" s="84" t="s">
        <v>121</v>
      </c>
      <c r="B20" s="84"/>
      <c r="C20" s="12"/>
      <c r="D20" s="85">
        <f>D13-D14-D15+D16-D17+D18+D19</f>
        <v>-3</v>
      </c>
      <c r="E20" s="86">
        <f t="shared" si="0"/>
        <v>-1</v>
      </c>
      <c r="F20" s="12"/>
      <c r="G20" s="85">
        <f>G13-G14-G15+G16-G17+G18+G19</f>
        <v>-3</v>
      </c>
      <c r="H20" s="86">
        <f t="shared" si="1"/>
        <v>-1</v>
      </c>
      <c r="I20" s="12"/>
      <c r="J20" s="85">
        <f>J13-J14-J15+J16-J17+J18+J19</f>
        <v>-3</v>
      </c>
      <c r="K20" s="86">
        <f t="shared" si="2"/>
        <v>-1</v>
      </c>
      <c r="L20" s="12"/>
      <c r="M20" s="85">
        <f>M13-M14-M15+M16-M17+M18+M19</f>
        <v>-3</v>
      </c>
      <c r="N20" s="86">
        <f t="shared" si="3"/>
        <v>-1</v>
      </c>
      <c r="O20" s="12"/>
      <c r="P20" s="104">
        <f t="shared" si="4"/>
        <v>0</v>
      </c>
      <c r="Q20" s="105">
        <f t="shared" si="5"/>
        <v>0</v>
      </c>
    </row>
    <row r="21" spans="1:22" ht="15" customHeight="1" x14ac:dyDescent="0.3">
      <c r="A21" s="5" t="s">
        <v>122</v>
      </c>
      <c r="B21" s="6"/>
      <c r="C21" s="13"/>
      <c r="D21" s="8">
        <f>CDR!C25+CDR!C26+CDR!C27+CDR!C28</f>
        <v>4</v>
      </c>
      <c r="E21" s="23">
        <f t="shared" si="0"/>
        <v>1.3333333333333333</v>
      </c>
      <c r="F21" s="13"/>
      <c r="G21" s="8">
        <f>CDR!D25+CDR!D26+CDR!D27+CDR!D28</f>
        <v>4</v>
      </c>
      <c r="H21" s="23">
        <f t="shared" si="1"/>
        <v>1.3333333333333333</v>
      </c>
      <c r="I21" s="13"/>
      <c r="J21" s="8">
        <f>CDR!E25+CDR!E26+CDR!E27+CDR!E28</f>
        <v>4</v>
      </c>
      <c r="K21" s="23">
        <f t="shared" si="2"/>
        <v>1.3333333333333333</v>
      </c>
      <c r="L21" s="13"/>
      <c r="M21" s="8">
        <f>CDR!F25+CDR!F26+CDR!F27+CDR!F28</f>
        <v>4</v>
      </c>
      <c r="N21" s="23">
        <f t="shared" si="3"/>
        <v>1.3333333333333333</v>
      </c>
      <c r="O21" s="13"/>
      <c r="P21" s="106">
        <f t="shared" si="4"/>
        <v>0</v>
      </c>
      <c r="Q21" s="107">
        <f t="shared" si="5"/>
        <v>0</v>
      </c>
      <c r="S21" s="19"/>
      <c r="T21" s="19"/>
      <c r="U21" s="19"/>
      <c r="V21" s="19"/>
    </row>
    <row r="22" spans="1:22" ht="15" customHeight="1" x14ac:dyDescent="0.3">
      <c r="A22" s="5" t="s">
        <v>123</v>
      </c>
      <c r="B22" s="6"/>
      <c r="C22" s="13"/>
      <c r="D22" s="8">
        <f>CDR!C14-CDR!C64</f>
        <v>0</v>
      </c>
      <c r="E22" s="23" t="str">
        <f t="shared" si="0"/>
        <v/>
      </c>
      <c r="F22" s="13"/>
      <c r="G22" s="8">
        <f>CDR!D14-CDR!D64</f>
        <v>0</v>
      </c>
      <c r="H22" s="23" t="str">
        <f t="shared" si="1"/>
        <v/>
      </c>
      <c r="I22" s="13"/>
      <c r="J22" s="8">
        <f>CDR!E14-CDR!E64</f>
        <v>0</v>
      </c>
      <c r="K22" s="23" t="str">
        <f t="shared" si="2"/>
        <v/>
      </c>
      <c r="L22" s="13"/>
      <c r="M22" s="8">
        <f>CDR!F14-CDR!F64</f>
        <v>0</v>
      </c>
      <c r="N22" s="23" t="str">
        <f t="shared" si="3"/>
        <v/>
      </c>
      <c r="O22" s="13"/>
      <c r="P22" s="106">
        <f t="shared" si="4"/>
        <v>0</v>
      </c>
      <c r="Q22" s="107" t="str">
        <f t="shared" si="5"/>
        <v/>
      </c>
    </row>
    <row r="23" spans="1:22" ht="20.100000000000001" customHeight="1" x14ac:dyDescent="0.3">
      <c r="A23" s="84" t="s">
        <v>47</v>
      </c>
      <c r="B23" s="84"/>
      <c r="C23" s="12"/>
      <c r="D23" s="85">
        <f>D20-D21+D22</f>
        <v>-7</v>
      </c>
      <c r="E23" s="86">
        <f t="shared" si="0"/>
        <v>-2.3333333333333335</v>
      </c>
      <c r="F23" s="12"/>
      <c r="G23" s="85">
        <f>G20-G21+G22</f>
        <v>-7</v>
      </c>
      <c r="H23" s="86">
        <f t="shared" si="1"/>
        <v>-2.3333333333333335</v>
      </c>
      <c r="I23" s="12"/>
      <c r="J23" s="85">
        <f>J20-J21+J22</f>
        <v>-7</v>
      </c>
      <c r="K23" s="86">
        <f t="shared" si="2"/>
        <v>-2.3333333333333335</v>
      </c>
      <c r="L23" s="12"/>
      <c r="M23" s="85">
        <f>M20-M21+M22</f>
        <v>-7</v>
      </c>
      <c r="N23" s="86">
        <f t="shared" si="3"/>
        <v>-2.3333333333333335</v>
      </c>
      <c r="O23" s="12"/>
      <c r="P23" s="104">
        <f t="shared" si="4"/>
        <v>0</v>
      </c>
      <c r="Q23" s="105">
        <f t="shared" si="5"/>
        <v>0</v>
      </c>
    </row>
    <row r="24" spans="1:22" ht="5.0999999999999996" customHeight="1" x14ac:dyDescent="0.3">
      <c r="A24" s="5"/>
      <c r="B24" s="6"/>
      <c r="C24" s="13"/>
      <c r="D24" s="8"/>
      <c r="E24" s="23"/>
      <c r="F24" s="13"/>
      <c r="G24" s="8"/>
      <c r="H24" s="23"/>
      <c r="I24" s="13"/>
      <c r="J24" s="8"/>
      <c r="K24" s="23"/>
      <c r="L24" s="13"/>
      <c r="M24" s="8"/>
      <c r="N24" s="23"/>
      <c r="O24" s="13"/>
      <c r="P24" s="104" t="str">
        <f t="shared" si="4"/>
        <v/>
      </c>
      <c r="Q24" s="105" t="str">
        <f t="shared" si="5"/>
        <v/>
      </c>
    </row>
    <row r="25" spans="1:22" ht="20.100000000000001" customHeight="1" x14ac:dyDescent="0.3">
      <c r="A25" s="14" t="s">
        <v>124</v>
      </c>
      <c r="B25" s="15"/>
      <c r="C25" s="13"/>
      <c r="D25" s="18">
        <f>CDR!C32-CDR!C33</f>
        <v>0</v>
      </c>
      <c r="E25" s="26" t="str">
        <f>IF(D25=0,"",D25/D$9)</f>
        <v/>
      </c>
      <c r="F25" s="13"/>
      <c r="G25" s="18">
        <f>CDR!D32-CDR!D33</f>
        <v>0</v>
      </c>
      <c r="H25" s="26" t="str">
        <f>IF(G25=0,"",G25/G$9)</f>
        <v/>
      </c>
      <c r="I25" s="13"/>
      <c r="J25" s="18">
        <f>CDR!E32-CDR!E33</f>
        <v>0</v>
      </c>
      <c r="K25" s="26" t="str">
        <f>IF(J25=0,"",J25/J$9)</f>
        <v/>
      </c>
      <c r="L25" s="13"/>
      <c r="M25" s="18">
        <f>CDR!H32-CDR!H33</f>
        <v>0</v>
      </c>
      <c r="N25" s="26" t="str">
        <f>IF(M25=0,"",M25/M$9)</f>
        <v/>
      </c>
      <c r="O25" s="13"/>
      <c r="P25" s="108">
        <f t="shared" si="4"/>
        <v>0</v>
      </c>
      <c r="Q25" s="108" t="str">
        <f t="shared" si="5"/>
        <v/>
      </c>
    </row>
    <row r="26" spans="1:22" ht="5.0999999999999996" customHeight="1" x14ac:dyDescent="0.3">
      <c r="A26" s="5"/>
      <c r="B26" s="6"/>
      <c r="C26" s="13"/>
      <c r="D26" s="8"/>
      <c r="E26" s="23"/>
      <c r="F26" s="13"/>
      <c r="G26" s="8"/>
      <c r="H26" s="23"/>
      <c r="I26" s="13"/>
      <c r="J26" s="8"/>
      <c r="K26" s="23"/>
      <c r="L26" s="13"/>
      <c r="M26" s="8"/>
      <c r="N26" s="23"/>
      <c r="O26" s="13"/>
      <c r="P26" s="104" t="str">
        <f t="shared" si="4"/>
        <v/>
      </c>
      <c r="Q26" s="105" t="str">
        <f t="shared" si="5"/>
        <v/>
      </c>
    </row>
    <row r="27" spans="1:22" ht="15" customHeight="1" x14ac:dyDescent="0.3">
      <c r="A27" s="5" t="s">
        <v>125</v>
      </c>
      <c r="B27" s="6"/>
      <c r="C27" s="13"/>
      <c r="D27" s="8">
        <f>CDR!C34+CDR!C35+CDR!C36+CDR!C37+CDR!C38+CDR!C39</f>
        <v>6</v>
      </c>
      <c r="E27" s="23">
        <f t="shared" ref="E27:E37" si="6">IF(D27=0,"",D27/D$9)</f>
        <v>2</v>
      </c>
      <c r="F27" s="13"/>
      <c r="G27" s="8">
        <f>CDR!D34+CDR!D35+CDR!D36+CDR!D37+CDR!D38+CDR!D39</f>
        <v>6</v>
      </c>
      <c r="H27" s="23">
        <f t="shared" ref="H27:H37" si="7">IF(G27=0,"",G27/G$9)</f>
        <v>2</v>
      </c>
      <c r="I27" s="27"/>
      <c r="J27" s="8">
        <f>CDR!E34+CDR!E35+CDR!E36+CDR!E37+CDR!E38+CDR!E39</f>
        <v>6</v>
      </c>
      <c r="K27" s="23">
        <f t="shared" ref="K27:K37" si="8">IF(J27=0,"",J27/J$9)</f>
        <v>2</v>
      </c>
      <c r="L27" s="13"/>
      <c r="M27" s="8">
        <f>CDR!F34+CDR!F35+CDR!F36+CDR!F37+CDR!F38+CDR!F39</f>
        <v>6</v>
      </c>
      <c r="N27" s="23">
        <f t="shared" ref="N27:N37" si="9">IF(M27=0,"",M27/M$9)</f>
        <v>2</v>
      </c>
      <c r="O27" s="13"/>
      <c r="P27" s="106">
        <f t="shared" si="4"/>
        <v>0</v>
      </c>
      <c r="Q27" s="107">
        <f t="shared" si="5"/>
        <v>0</v>
      </c>
    </row>
    <row r="28" spans="1:22" ht="15" customHeight="1" x14ac:dyDescent="0.3">
      <c r="A28" s="5" t="s">
        <v>126</v>
      </c>
      <c r="B28" s="6"/>
      <c r="C28" s="13"/>
      <c r="D28" s="8">
        <f>CDR!C41+CDR!C42+CDR!C43+CDR!C44</f>
        <v>4</v>
      </c>
      <c r="E28" s="23">
        <f t="shared" si="6"/>
        <v>1.3333333333333333</v>
      </c>
      <c r="F28" s="13"/>
      <c r="G28" s="8">
        <f>CDR!D41+CDR!D42+CDR!D43+CDR!D44</f>
        <v>4</v>
      </c>
      <c r="H28" s="23">
        <f t="shared" si="7"/>
        <v>1.3333333333333333</v>
      </c>
      <c r="I28" s="13"/>
      <c r="J28" s="8">
        <f>CDR!E41+CDR!E42+CDR!E43+CDR!E44</f>
        <v>4</v>
      </c>
      <c r="K28" s="23">
        <f t="shared" si="8"/>
        <v>1.3333333333333333</v>
      </c>
      <c r="L28" s="13"/>
      <c r="M28" s="8">
        <f>CDR!F41+CDR!F42+CDR!F43+CDR!F44</f>
        <v>4</v>
      </c>
      <c r="N28" s="23">
        <f t="shared" si="9"/>
        <v>1.3333333333333333</v>
      </c>
      <c r="O28" s="13"/>
      <c r="P28" s="109">
        <f t="shared" si="4"/>
        <v>0</v>
      </c>
      <c r="Q28" s="110">
        <f t="shared" si="5"/>
        <v>0</v>
      </c>
    </row>
    <row r="29" spans="1:22" s="2" customFormat="1" ht="20.100000000000001" customHeight="1" x14ac:dyDescent="0.3">
      <c r="A29" s="83" t="s">
        <v>77</v>
      </c>
      <c r="B29" s="87"/>
      <c r="C29" s="12"/>
      <c r="D29" s="20">
        <f>D27-D28</f>
        <v>2</v>
      </c>
      <c r="E29" s="28">
        <f t="shared" si="6"/>
        <v>0.66666666666666663</v>
      </c>
      <c r="F29" s="12"/>
      <c r="G29" s="20">
        <f>G27-G28</f>
        <v>2</v>
      </c>
      <c r="H29" s="28">
        <f t="shared" si="7"/>
        <v>0.66666666666666663</v>
      </c>
      <c r="I29" s="12"/>
      <c r="J29" s="20">
        <f>J27-J28</f>
        <v>2</v>
      </c>
      <c r="K29" s="28">
        <f t="shared" si="8"/>
        <v>0.66666666666666663</v>
      </c>
      <c r="L29" s="12"/>
      <c r="M29" s="20">
        <f>M27-M28</f>
        <v>2</v>
      </c>
      <c r="N29" s="28">
        <f t="shared" si="9"/>
        <v>0.66666666666666663</v>
      </c>
      <c r="O29" s="12"/>
      <c r="P29" s="104">
        <f t="shared" si="4"/>
        <v>0</v>
      </c>
      <c r="Q29" s="105">
        <f t="shared" si="5"/>
        <v>0</v>
      </c>
    </row>
    <row r="30" spans="1:22" ht="20.100000000000001" customHeight="1" x14ac:dyDescent="0.3">
      <c r="A30" s="84" t="s">
        <v>131</v>
      </c>
      <c r="B30" s="84"/>
      <c r="C30" s="12"/>
      <c r="D30" s="85">
        <f>D23+D25+D29</f>
        <v>-5</v>
      </c>
      <c r="E30" s="86">
        <f t="shared" si="6"/>
        <v>-1.6666666666666667</v>
      </c>
      <c r="F30" s="12"/>
      <c r="G30" s="85">
        <f>G23+G25+G29</f>
        <v>-5</v>
      </c>
      <c r="H30" s="86">
        <f t="shared" si="7"/>
        <v>-1.6666666666666667</v>
      </c>
      <c r="I30" s="12"/>
      <c r="J30" s="85">
        <f>J23+J25+J29</f>
        <v>-5</v>
      </c>
      <c r="K30" s="86">
        <f t="shared" si="8"/>
        <v>-1.6666666666666667</v>
      </c>
      <c r="L30" s="12"/>
      <c r="M30" s="85">
        <f>M23+M25+M29</f>
        <v>-5</v>
      </c>
      <c r="N30" s="86">
        <f t="shared" si="9"/>
        <v>-1.6666666666666667</v>
      </c>
      <c r="O30" s="12"/>
      <c r="P30" s="104">
        <f t="shared" si="4"/>
        <v>0</v>
      </c>
      <c r="Q30" s="105">
        <f t="shared" si="5"/>
        <v>0</v>
      </c>
    </row>
    <row r="31" spans="1:22" ht="15" customHeight="1" x14ac:dyDescent="0.3">
      <c r="A31" s="5" t="s">
        <v>127</v>
      </c>
      <c r="B31" s="6"/>
      <c r="C31" s="13"/>
      <c r="D31" s="8">
        <f>CDR!C48+CDR!C49+CDR!C50</f>
        <v>3</v>
      </c>
      <c r="E31" s="23">
        <f t="shared" si="6"/>
        <v>1</v>
      </c>
      <c r="F31" s="13"/>
      <c r="G31" s="8">
        <f>CDR!D48+CDR!D49+CDR!D50</f>
        <v>3</v>
      </c>
      <c r="H31" s="23">
        <f t="shared" si="7"/>
        <v>1</v>
      </c>
      <c r="I31" s="13"/>
      <c r="J31" s="8">
        <f>CDR!E48+CDR!E49+CDR!E50</f>
        <v>3</v>
      </c>
      <c r="K31" s="23">
        <f t="shared" si="8"/>
        <v>1</v>
      </c>
      <c r="L31" s="13"/>
      <c r="M31" s="8">
        <f>CDR!F48+CDR!F49+CDR!F50</f>
        <v>3</v>
      </c>
      <c r="N31" s="23">
        <f t="shared" si="9"/>
        <v>1</v>
      </c>
      <c r="O31" s="13"/>
      <c r="P31" s="106">
        <f t="shared" si="4"/>
        <v>0</v>
      </c>
      <c r="Q31" s="107">
        <f t="shared" si="5"/>
        <v>0</v>
      </c>
    </row>
    <row r="32" spans="1:22" ht="15" customHeight="1" x14ac:dyDescent="0.3">
      <c r="A32" s="5" t="s">
        <v>128</v>
      </c>
      <c r="B32" s="6"/>
      <c r="C32" s="13"/>
      <c r="D32" s="8">
        <f>CDR!C52+CDR!C53+CDR!C54</f>
        <v>3</v>
      </c>
      <c r="E32" s="23">
        <f t="shared" si="6"/>
        <v>1</v>
      </c>
      <c r="F32" s="13"/>
      <c r="G32" s="8">
        <f>CDR!D52+CDR!D53+CDR!D54</f>
        <v>3</v>
      </c>
      <c r="H32" s="23">
        <f t="shared" si="7"/>
        <v>1</v>
      </c>
      <c r="I32" s="13"/>
      <c r="J32" s="8">
        <f>CDR!E52+CDR!E53+CDR!E54</f>
        <v>3</v>
      </c>
      <c r="K32" s="23">
        <f t="shared" si="8"/>
        <v>1</v>
      </c>
      <c r="L32" s="13"/>
      <c r="M32" s="8">
        <f>CDR!F52+CDR!F53+CDR!F54</f>
        <v>3</v>
      </c>
      <c r="N32" s="23">
        <f t="shared" si="9"/>
        <v>1</v>
      </c>
      <c r="O32" s="13"/>
      <c r="P32" s="109">
        <f t="shared" si="4"/>
        <v>0</v>
      </c>
      <c r="Q32" s="110">
        <f t="shared" si="5"/>
        <v>0</v>
      </c>
    </row>
    <row r="33" spans="1:17" s="2" customFormat="1" ht="20.100000000000001" customHeight="1" x14ac:dyDescent="0.3">
      <c r="A33" s="83" t="s">
        <v>96</v>
      </c>
      <c r="B33" s="88"/>
      <c r="C33" s="12"/>
      <c r="D33" s="20">
        <f>D31-D32</f>
        <v>0</v>
      </c>
      <c r="E33" s="28" t="str">
        <f t="shared" si="6"/>
        <v/>
      </c>
      <c r="F33" s="12"/>
      <c r="G33" s="20">
        <f>G31-G32</f>
        <v>0</v>
      </c>
      <c r="H33" s="28" t="str">
        <f t="shared" si="7"/>
        <v/>
      </c>
      <c r="I33" s="12"/>
      <c r="J33" s="20">
        <f>J31-J32</f>
        <v>0</v>
      </c>
      <c r="K33" s="28" t="str">
        <f t="shared" si="8"/>
        <v/>
      </c>
      <c r="L33" s="12"/>
      <c r="M33" s="20">
        <f>M31-M32</f>
        <v>0</v>
      </c>
      <c r="N33" s="28" t="str">
        <f t="shared" si="9"/>
        <v/>
      </c>
      <c r="O33" s="12"/>
      <c r="P33" s="104">
        <f t="shared" si="4"/>
        <v>0</v>
      </c>
      <c r="Q33" s="105" t="str">
        <f t="shared" si="5"/>
        <v/>
      </c>
    </row>
    <row r="34" spans="1:17" ht="20.100000000000001" customHeight="1" x14ac:dyDescent="0.3">
      <c r="A34" s="84" t="s">
        <v>143</v>
      </c>
      <c r="B34" s="84"/>
      <c r="C34" s="12"/>
      <c r="D34" s="85">
        <f>D30+D33</f>
        <v>-5</v>
      </c>
      <c r="E34" s="86">
        <f t="shared" si="6"/>
        <v>-1.6666666666666667</v>
      </c>
      <c r="F34" s="12"/>
      <c r="G34" s="85">
        <f>G30+G33</f>
        <v>-5</v>
      </c>
      <c r="H34" s="86">
        <f t="shared" si="7"/>
        <v>-1.6666666666666667</v>
      </c>
      <c r="I34" s="12"/>
      <c r="J34" s="85">
        <f>J30+J33</f>
        <v>-5</v>
      </c>
      <c r="K34" s="86">
        <f t="shared" si="8"/>
        <v>-1.6666666666666667</v>
      </c>
      <c r="L34" s="12"/>
      <c r="M34" s="85">
        <f>M30+M33</f>
        <v>-5</v>
      </c>
      <c r="N34" s="86">
        <f t="shared" si="9"/>
        <v>-1.6666666666666667</v>
      </c>
      <c r="O34" s="12"/>
      <c r="P34" s="104">
        <f t="shared" si="4"/>
        <v>0</v>
      </c>
      <c r="Q34" s="105">
        <f t="shared" si="5"/>
        <v>0</v>
      </c>
    </row>
    <row r="35" spans="1:17" ht="15" customHeight="1" x14ac:dyDescent="0.3">
      <c r="A35" s="5" t="s">
        <v>100</v>
      </c>
      <c r="B35" s="6"/>
      <c r="C35" s="13"/>
      <c r="D35" s="8">
        <f>CDR!C58</f>
        <v>1</v>
      </c>
      <c r="E35" s="23">
        <f t="shared" si="6"/>
        <v>0.33333333333333331</v>
      </c>
      <c r="F35" s="13"/>
      <c r="G35" s="8">
        <f>CDR!D58</f>
        <v>1</v>
      </c>
      <c r="H35" s="23">
        <f t="shared" si="7"/>
        <v>0.33333333333333331</v>
      </c>
      <c r="I35" s="13"/>
      <c r="J35" s="8">
        <f>CDR!E58</f>
        <v>1</v>
      </c>
      <c r="K35" s="23">
        <f t="shared" si="8"/>
        <v>0.33333333333333331</v>
      </c>
      <c r="L35" s="13"/>
      <c r="M35" s="8">
        <f>CDR!F58</f>
        <v>1</v>
      </c>
      <c r="N35" s="23">
        <f t="shared" si="9"/>
        <v>0.33333333333333331</v>
      </c>
      <c r="O35" s="13"/>
      <c r="P35" s="106">
        <f>IF(AND(M35="",J35=""),"",M35-J35)</f>
        <v>0</v>
      </c>
      <c r="Q35" s="107">
        <f t="shared" si="5"/>
        <v>0</v>
      </c>
    </row>
    <row r="36" spans="1:17" ht="15" customHeight="1" x14ac:dyDescent="0.3">
      <c r="A36" s="5" t="s">
        <v>129</v>
      </c>
      <c r="B36" s="6"/>
      <c r="C36" s="13"/>
      <c r="D36" s="8">
        <f>CDR!C57</f>
        <v>1</v>
      </c>
      <c r="E36" s="23">
        <f t="shared" si="6"/>
        <v>0.33333333333333331</v>
      </c>
      <c r="F36" s="13"/>
      <c r="G36" s="8">
        <f>CDR!D57</f>
        <v>1</v>
      </c>
      <c r="H36" s="23">
        <f t="shared" si="7"/>
        <v>0.33333333333333331</v>
      </c>
      <c r="I36" s="13"/>
      <c r="L36" s="13"/>
      <c r="O36" s="13"/>
      <c r="P36" s="24">
        <f>IF(AND(M36="",G36=""),"",M36-G36)</f>
        <v>-1</v>
      </c>
      <c r="Q36" s="25" t="str">
        <f>IF(ISERROR(M36/G36),"",IF(ABS(P36/G36)&lt;1,(P36/G36),"n.s."))</f>
        <v>n.s.</v>
      </c>
    </row>
    <row r="37" spans="1:17" ht="20.100000000000001" customHeight="1" x14ac:dyDescent="0.3">
      <c r="A37" s="7" t="s">
        <v>130</v>
      </c>
      <c r="B37" s="7"/>
      <c r="C37" s="16"/>
      <c r="D37" s="89">
        <f>D34-D35-D36</f>
        <v>-7</v>
      </c>
      <c r="E37" s="90">
        <f t="shared" si="6"/>
        <v>-2.3333333333333335</v>
      </c>
      <c r="F37" s="16"/>
      <c r="G37" s="89">
        <f>G34-G35-G36</f>
        <v>-7</v>
      </c>
      <c r="H37" s="90">
        <f t="shared" si="7"/>
        <v>-2.3333333333333335</v>
      </c>
      <c r="I37" s="16"/>
      <c r="J37" s="89">
        <f>J34-J35-J36</f>
        <v>-6</v>
      </c>
      <c r="K37" s="91">
        <f t="shared" si="8"/>
        <v>-2</v>
      </c>
      <c r="L37" s="16"/>
      <c r="M37" s="89">
        <f>M34-M35-M36</f>
        <v>-6</v>
      </c>
      <c r="N37" s="91">
        <f t="shared" si="9"/>
        <v>-2</v>
      </c>
      <c r="O37" s="16"/>
      <c r="P37" s="92">
        <f>IF(AND(M37="",J37=""),"",M37-J37)</f>
        <v>0</v>
      </c>
      <c r="Q37" s="93">
        <f>IF(ISERROR(M37/J37),"",IF(ABS(P37/J37)&lt;1,(P37/J37),"n.s."))</f>
        <v>0</v>
      </c>
    </row>
    <row r="39" spans="1:17" x14ac:dyDescent="0.3">
      <c r="D39" s="68">
        <f>CDR!C61</f>
        <v>1</v>
      </c>
      <c r="E39" s="68"/>
      <c r="F39" s="68">
        <f>CDR!E61</f>
        <v>1</v>
      </c>
      <c r="G39" s="68">
        <f>CDR!D61</f>
        <v>1</v>
      </c>
      <c r="H39" s="68">
        <f>CDR!G61</f>
        <v>0</v>
      </c>
      <c r="I39" s="68">
        <f>CDR!H61</f>
        <v>0</v>
      </c>
      <c r="J39" s="68">
        <f>CDR!E61</f>
        <v>1</v>
      </c>
      <c r="L39" s="68">
        <f>CDR!G61</f>
        <v>0</v>
      </c>
      <c r="M39" s="68">
        <f>CDR!F61</f>
        <v>1</v>
      </c>
    </row>
    <row r="40" spans="1:17" x14ac:dyDescent="0.3">
      <c r="D40" s="69">
        <f>D37-D39</f>
        <v>-8</v>
      </c>
      <c r="G40" s="69">
        <f>G37-G39</f>
        <v>-8</v>
      </c>
      <c r="J40" s="69">
        <f>J37-J39</f>
        <v>-7</v>
      </c>
      <c r="M40" s="69">
        <f>M37-M39</f>
        <v>-7</v>
      </c>
    </row>
  </sheetData>
  <mergeCells count="2">
    <mergeCell ref="A29:B29"/>
    <mergeCell ref="A33:B33"/>
  </mergeCells>
  <phoneticPr fontId="0" type="noConversion"/>
  <printOptions horizontalCentered="1"/>
  <pageMargins left="0.78740157480314965" right="0.78740157480314965" top="0.78740157480314965" bottom="0.78740157480314965" header="0" footer="0"/>
  <pageSetup paperSize="9" orientation="landscape" horizontalDpi="1200" verticalDpi="1200" r:id="rId1"/>
  <headerFooter alignWithMargins="0"/>
  <ignoredErrors>
    <ignoredError sqref="P36:Q36 D12:G12 H12:I12 K12:L12 J13:M14 J12 M12" formula="1"/>
    <ignoredError sqref="H4:I4 K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button</vt:lpstr>
      <vt:lpstr>CDR</vt:lpstr>
      <vt:lpstr>CR1</vt:lpstr>
      <vt:lpstr>'CR1'!Zone_d_impression</vt:lpstr>
    </vt:vector>
  </TitlesOfParts>
  <Company>AXIA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AXIA CONSULTANTS</dc:creator>
  <cp:lastModifiedBy>Marine LE BARS</cp:lastModifiedBy>
  <cp:lastPrinted>2012-11-05T16:50:00Z</cp:lastPrinted>
  <dcterms:created xsi:type="dcterms:W3CDTF">2003-11-03T17:14:41Z</dcterms:created>
  <dcterms:modified xsi:type="dcterms:W3CDTF">2013-12-10T13:58:06Z</dcterms:modified>
</cp:coreProperties>
</file>