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showInkAnnotation="0" autoCompressPictures="0"/>
  <bookViews>
    <workbookView xWindow="29920" yWindow="260" windowWidth="33800" windowHeight="24680" tabRatio="500"/>
  </bookViews>
  <sheets>
    <sheet name="CRM" sheetId="1" r:id="rId1"/>
    <sheet name="ContactLog" sheetId="2" r:id="rId2"/>
  </sheets>
  <externalReferences>
    <externalReference r:id="rId3"/>
    <externalReference r:id="rId4"/>
  </externalReferences>
  <definedNames>
    <definedName name="Customers">[1]CRM!$A$4:$A$19</definedName>
    <definedName name="days_since_last_1">[1]Settings!$E$4</definedName>
    <definedName name="days_since_last_2">[2]Settings!$E$4</definedName>
    <definedName name="days_until_next_1">[1]Settings!$E$9</definedName>
    <definedName name="days_until_next_2">[2]Settings!$E$9</definedName>
    <definedName name="lead_source">OFFSET([1]Settings!$C$1,0,0,MATCH("zzzzzzz",[1]Settings!$C:$C,1))</definedName>
    <definedName name="lead_status">OFFSET([1]Settings!$A$1,0,0,MATCH("zzzzzzz",[1]Settings!$A:$A,1))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5" i="2"/>
  <c r="D44" i="2"/>
  <c r="C44" i="2"/>
  <c r="D43" i="2"/>
  <c r="C43" i="2"/>
  <c r="D42" i="2"/>
  <c r="C42" i="2"/>
  <c r="D41" i="2"/>
  <c r="C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C33" i="2"/>
  <c r="D32" i="2"/>
  <c r="C32" i="2"/>
  <c r="D31" i="2"/>
  <c r="C31" i="2"/>
  <c r="D30" i="2"/>
  <c r="C30" i="2"/>
  <c r="D29" i="2"/>
  <c r="C29" i="2"/>
  <c r="D28" i="2"/>
  <c r="C28" i="2"/>
  <c r="D27" i="2"/>
  <c r="C27" i="2"/>
  <c r="D26" i="2"/>
  <c r="C26" i="2"/>
  <c r="D25" i="2"/>
  <c r="C25" i="2"/>
  <c r="D24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F51" i="1"/>
  <c r="E51" i="1"/>
  <c r="D51" i="1"/>
  <c r="C51" i="1"/>
  <c r="B51" i="1"/>
  <c r="F50" i="1"/>
  <c r="E50" i="1"/>
  <c r="D50" i="1"/>
  <c r="C50" i="1"/>
  <c r="B50" i="1"/>
  <c r="F49" i="1"/>
  <c r="E49" i="1"/>
  <c r="D49" i="1"/>
  <c r="C49" i="1"/>
  <c r="B49" i="1"/>
  <c r="F48" i="1"/>
  <c r="E48" i="1"/>
  <c r="D48" i="1"/>
  <c r="C48" i="1"/>
  <c r="B48" i="1"/>
  <c r="F47" i="1"/>
  <c r="E47" i="1"/>
  <c r="D47" i="1"/>
  <c r="C47" i="1"/>
  <c r="B47" i="1"/>
  <c r="F46" i="1"/>
  <c r="E46" i="1"/>
  <c r="D46" i="1"/>
  <c r="C46" i="1"/>
  <c r="B46" i="1"/>
  <c r="F45" i="1"/>
  <c r="E45" i="1"/>
  <c r="D45" i="1"/>
  <c r="C45" i="1"/>
  <c r="B45" i="1"/>
  <c r="F44" i="1"/>
  <c r="E44" i="1"/>
  <c r="D44" i="1"/>
  <c r="C44" i="1"/>
  <c r="B44" i="1"/>
  <c r="F43" i="1"/>
  <c r="E43" i="1"/>
  <c r="D43" i="1"/>
  <c r="C43" i="1"/>
  <c r="B43" i="1"/>
  <c r="F42" i="1"/>
  <c r="E42" i="1"/>
  <c r="D42" i="1"/>
  <c r="C42" i="1"/>
  <c r="B42" i="1"/>
  <c r="F41" i="1"/>
  <c r="E41" i="1"/>
  <c r="D41" i="1"/>
  <c r="C41" i="1"/>
  <c r="B41" i="1"/>
  <c r="F40" i="1"/>
  <c r="E40" i="1"/>
  <c r="D40" i="1"/>
  <c r="C40" i="1"/>
  <c r="B40" i="1"/>
  <c r="F39" i="1"/>
  <c r="E39" i="1"/>
  <c r="D39" i="1"/>
  <c r="C39" i="1"/>
  <c r="B39" i="1"/>
  <c r="F38" i="1"/>
  <c r="E38" i="1"/>
  <c r="D38" i="1"/>
  <c r="C38" i="1"/>
  <c r="B38" i="1"/>
  <c r="F37" i="1"/>
  <c r="E37" i="1"/>
  <c r="D37" i="1"/>
  <c r="C37" i="1"/>
  <c r="B37" i="1"/>
  <c r="F36" i="1"/>
  <c r="E36" i="1"/>
  <c r="D36" i="1"/>
  <c r="C36" i="1"/>
  <c r="B36" i="1"/>
  <c r="F35" i="1"/>
  <c r="E35" i="1"/>
  <c r="D35" i="1"/>
  <c r="C35" i="1"/>
  <c r="B35" i="1"/>
  <c r="F34" i="1"/>
  <c r="E34" i="1"/>
  <c r="D34" i="1"/>
  <c r="C34" i="1"/>
  <c r="B34" i="1"/>
  <c r="F33" i="1"/>
  <c r="E33" i="1"/>
  <c r="D33" i="1"/>
  <c r="C33" i="1"/>
  <c r="B33" i="1"/>
  <c r="F32" i="1"/>
  <c r="E32" i="1"/>
  <c r="D32" i="1"/>
  <c r="C32" i="1"/>
  <c r="B32" i="1"/>
  <c r="F31" i="1"/>
  <c r="E31" i="1"/>
  <c r="D31" i="1"/>
  <c r="C31" i="1"/>
  <c r="B31" i="1"/>
  <c r="F30" i="1"/>
  <c r="E30" i="1"/>
  <c r="D30" i="1"/>
  <c r="C30" i="1"/>
  <c r="B30" i="1"/>
  <c r="F29" i="1"/>
  <c r="E29" i="1"/>
  <c r="D29" i="1"/>
  <c r="C29" i="1"/>
  <c r="B29" i="1"/>
  <c r="F28" i="1"/>
  <c r="E28" i="1"/>
  <c r="D28" i="1"/>
  <c r="C28" i="1"/>
  <c r="B28" i="1"/>
  <c r="F27" i="1"/>
  <c r="E27" i="1"/>
  <c r="D27" i="1"/>
  <c r="C27" i="1"/>
  <c r="B27" i="1"/>
  <c r="F26" i="1"/>
  <c r="E26" i="1"/>
  <c r="D26" i="1"/>
  <c r="C26" i="1"/>
  <c r="B26" i="1"/>
  <c r="F25" i="1"/>
  <c r="E25" i="1"/>
  <c r="D25" i="1"/>
  <c r="C25" i="1"/>
  <c r="B25" i="1"/>
  <c r="F24" i="1"/>
  <c r="E24" i="1"/>
  <c r="D24" i="1"/>
  <c r="C24" i="1"/>
  <c r="B24" i="1"/>
  <c r="F23" i="1"/>
  <c r="E23" i="1"/>
  <c r="D23" i="1"/>
  <c r="C23" i="1"/>
  <c r="B23" i="1"/>
  <c r="F22" i="1"/>
  <c r="E22" i="1"/>
  <c r="D22" i="1"/>
  <c r="C22" i="1"/>
  <c r="B22" i="1"/>
  <c r="F21" i="1"/>
  <c r="E21" i="1"/>
  <c r="D21" i="1"/>
  <c r="C21" i="1"/>
  <c r="B21" i="1"/>
  <c r="F20" i="1"/>
  <c r="E20" i="1"/>
  <c r="D20" i="1"/>
  <c r="C20" i="1"/>
  <c r="B20" i="1"/>
  <c r="F19" i="1"/>
  <c r="E19" i="1"/>
  <c r="D19" i="1"/>
  <c r="C19" i="1"/>
  <c r="B19" i="1"/>
  <c r="F18" i="1"/>
  <c r="E18" i="1"/>
  <c r="D18" i="1"/>
  <c r="C18" i="1"/>
  <c r="B18" i="1"/>
  <c r="F17" i="1"/>
  <c r="E17" i="1"/>
  <c r="D17" i="1"/>
  <c r="C17" i="1"/>
  <c r="B17" i="1"/>
  <c r="F16" i="1"/>
  <c r="E16" i="1"/>
  <c r="D16" i="1"/>
  <c r="C16" i="1"/>
  <c r="B16" i="1"/>
  <c r="F15" i="1"/>
  <c r="E15" i="1"/>
  <c r="D15" i="1"/>
  <c r="C15" i="1"/>
  <c r="B15" i="1"/>
  <c r="F14" i="1"/>
  <c r="E14" i="1"/>
  <c r="D14" i="1"/>
  <c r="C14" i="1"/>
  <c r="B14" i="1"/>
  <c r="F13" i="1"/>
  <c r="E13" i="1"/>
  <c r="D13" i="1"/>
  <c r="C13" i="1"/>
  <c r="B13" i="1"/>
  <c r="F12" i="1"/>
  <c r="E12" i="1"/>
  <c r="D12" i="1"/>
  <c r="C12" i="1"/>
  <c r="B12" i="1"/>
  <c r="F11" i="1"/>
  <c r="E11" i="1"/>
  <c r="D11" i="1"/>
  <c r="C11" i="1"/>
  <c r="B11" i="1"/>
  <c r="F10" i="1"/>
  <c r="E10" i="1"/>
  <c r="D10" i="1"/>
  <c r="C10" i="1"/>
  <c r="B10" i="1"/>
  <c r="F9" i="1"/>
  <c r="E9" i="1"/>
  <c r="D9" i="1"/>
  <c r="C9" i="1"/>
  <c r="B9" i="1"/>
  <c r="F8" i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</calcChain>
</file>

<file path=xl/comments1.xml><?xml version="1.0" encoding="utf-8"?>
<comments xmlns="http://schemas.openxmlformats.org/spreadsheetml/2006/main">
  <authors>
    <author>Vertex42</author>
  </authors>
  <commentList>
    <comment ref="F4" authorId="0">
      <text>
        <r>
          <rPr>
            <sz val="8"/>
            <color indexed="81"/>
            <rFont val="Tahoma"/>
          </rPr>
          <t>Use the Settings worksheet to change how these cells are highlighted.</t>
        </r>
      </text>
    </comment>
    <comment ref="G4" authorId="0">
      <text>
        <r>
          <rPr>
            <sz val="8"/>
            <color indexed="81"/>
            <rFont val="Tahoma"/>
          </rPr>
          <t>Use the Settings worksheet to change how these cells are highlighted.</t>
        </r>
      </text>
    </comment>
    <comment ref="I4" authorId="0">
      <text>
        <r>
          <rPr>
            <sz val="8"/>
            <color indexed="81"/>
            <rFont val="Tahoma"/>
          </rPr>
          <t>See the Settings worksheet to edit what shows up in the Drop-Down list.</t>
        </r>
      </text>
    </comment>
    <comment ref="J4" authorId="0">
      <text>
        <r>
          <rPr>
            <sz val="8"/>
            <color indexed="81"/>
            <rFont val="Tahoma"/>
          </rPr>
          <t>See the Settings worksheet to edit what shows up in the Drop-Down list.</t>
        </r>
      </text>
    </comment>
    <comment ref="K4" authorId="0">
      <text>
        <r>
          <rPr>
            <sz val="8"/>
            <color indexed="81"/>
            <rFont val="Tahoma"/>
          </rPr>
          <t>Use cell comments like this one to save large blocks of text in the Notes field.</t>
        </r>
      </text>
    </comment>
  </commentList>
</comments>
</file>

<file path=xl/sharedStrings.xml><?xml version="1.0" encoding="utf-8"?>
<sst xmlns="http://schemas.openxmlformats.org/spreadsheetml/2006/main" count="160" uniqueCount="69">
  <si>
    <t>CRM GREEN PEPPER EVENTS</t>
  </si>
  <si>
    <t>Aless</t>
  </si>
  <si>
    <t>Name</t>
  </si>
  <si>
    <t>Company</t>
  </si>
  <si>
    <t>Work Function</t>
  </si>
  <si>
    <t>Phone</t>
  </si>
  <si>
    <t>Email</t>
  </si>
  <si>
    <t>Last Contact</t>
  </si>
  <si>
    <t>Next Contact</t>
  </si>
  <si>
    <t>Next Action</t>
  </si>
  <si>
    <t>Lead Status</t>
  </si>
  <si>
    <t>Lead Source</t>
  </si>
  <si>
    <t>Notes</t>
  </si>
  <si>
    <t>Estimated Sale</t>
  </si>
  <si>
    <t>Marie Ansay</t>
  </si>
  <si>
    <t>Contacted</t>
  </si>
  <si>
    <t>Referral</t>
  </si>
  <si>
    <t>Gert Meylemans</t>
  </si>
  <si>
    <t>Website</t>
  </si>
  <si>
    <t>Leo Exeter</t>
  </si>
  <si>
    <t>Loves chocolate</t>
  </si>
  <si>
    <t>Sébastien Fraboni</t>
  </si>
  <si>
    <t>Bob De Rydt</t>
  </si>
  <si>
    <t>Bart Hullebroeck</t>
  </si>
  <si>
    <t>Gaëtan Decremer</t>
  </si>
  <si>
    <t>Frederique Pintus</t>
  </si>
  <si>
    <t>Stéphanie Ansenne</t>
  </si>
  <si>
    <t>Sylvie Lantain</t>
  </si>
  <si>
    <t>César Druilhe</t>
  </si>
  <si>
    <t>Cécile Rochus</t>
  </si>
  <si>
    <t>Luca Neyroz</t>
  </si>
  <si>
    <t>Melissa Bongi</t>
  </si>
  <si>
    <t>Dilek Isik</t>
  </si>
  <si>
    <t>Sophie Prieels</t>
  </si>
  <si>
    <t>Des Collins</t>
  </si>
  <si>
    <t>Pascaline Haedrich</t>
  </si>
  <si>
    <t>Florence Maniquet</t>
  </si>
  <si>
    <t>Denis Crèvecoeur</t>
  </si>
  <si>
    <t>Sandra Geulette</t>
  </si>
  <si>
    <t>Diane Mbarushimana</t>
  </si>
  <si>
    <t>Pierre Berger</t>
  </si>
  <si>
    <t>Nancy Mondelaers</t>
  </si>
  <si>
    <t>Tom Nizet</t>
  </si>
  <si>
    <t>Blaise Hommelen</t>
  </si>
  <si>
    <t>Insert new rows above the gray line</t>
  </si>
  <si>
    <t>[42]</t>
  </si>
  <si>
    <t>CONTACT LOG</t>
  </si>
  <si>
    <t>Customer</t>
  </si>
  <si>
    <t>Contact Date</t>
  </si>
  <si>
    <t>but de l'appel</t>
  </si>
  <si>
    <t>Method</t>
  </si>
  <si>
    <t>Conversations</t>
  </si>
  <si>
    <t>Date de rappel</t>
  </si>
  <si>
    <t>Rappel?</t>
  </si>
  <si>
    <t>communiquer nouvelle position et si besoin…</t>
  </si>
  <si>
    <t>LinkedIn</t>
  </si>
  <si>
    <t>Réponse: Si on a besoin d’événements je ne manquerais pas de te contacter. (je connais ta rigeur ahaha je suis sur que si il y une personne avec qui un événement se passe comme sur des roulettes c'est bien toi !! :):) ) </t>
  </si>
  <si>
    <t>Brochure à envoyer</t>
  </si>
  <si>
    <t>Réponse: Great to hear that you are back in business ! I have to say that events have been greatly reduced over the last couple of years because of cost reasons.. However, hopefully times will improve in the near future and i for sure will let you know, should we organise new events in the future.</t>
  </si>
  <si>
    <t>Réponse: Will keep in mind - I do organize a TON of events of various sizes, but they tend to be done on a shoestring budget... can't really afford an agency. 
Some consulting might be useful though, will keep in mind!</t>
  </si>
  <si>
    <t xml:space="preserve">Il va envoyer un email à la bonne personne pour faire les introductions, à moi à reprendre </t>
  </si>
  <si>
    <t>Premier contact avec la bonne personne - pris de rv pour présa</t>
  </si>
  <si>
    <t>communiquer nouvelle position et voir si elle peut pousser en interne</t>
  </si>
  <si>
    <t>demander adresse Blaise</t>
  </si>
  <si>
    <t>email</t>
  </si>
  <si>
    <t>Pascale Rouffiange</t>
  </si>
  <si>
    <t>présenter GP + chopé un rv présa le 17 déc si poss</t>
  </si>
  <si>
    <t>phone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</si>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</sst>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€&quot;_ ;_ * \(#,##0.00\)\ &quot;€&quot;_ ;_ * &quot;-&quot;??_)\ &quot;€&quot;_ ;_ @_ "/>
    <numFmt numFmtId="164" formatCode="m/d/yy;@"/>
    <numFmt numFmtId="165" formatCode="_(&quot;$&quot;* #,##0_);_(&quot;$&quot;* \(#,##0\);_(&quot;$&quot;* &quot;-&quot;??_);_(@_)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indexed="52"/>
      <name val="Trebuchet MS"/>
      <family val="2"/>
    </font>
    <font>
      <b/>
      <sz val="12"/>
      <name val="Trebuchet MS"/>
      <family val="2"/>
    </font>
    <font>
      <i/>
      <sz val="10"/>
      <name val="Trebuchet MS"/>
      <family val="2"/>
    </font>
    <font>
      <b/>
      <sz val="10"/>
      <color indexed="9"/>
      <name val="Trebuchet MS"/>
      <family val="2"/>
    </font>
    <font>
      <sz val="10"/>
      <color theme="1"/>
      <name val="Calibri"/>
      <family val="2"/>
      <scheme val="minor"/>
    </font>
    <font>
      <sz val="10"/>
      <color rgb="FFFF0000"/>
      <name val="Calibri"/>
      <scheme val="minor"/>
    </font>
    <font>
      <u/>
      <sz val="10"/>
      <color indexed="12"/>
      <name val="Arial"/>
      <family val="2"/>
    </font>
    <font>
      <sz val="10"/>
      <color indexed="9"/>
      <name val="Trebuchet MS"/>
      <family val="2"/>
    </font>
    <font>
      <sz val="8"/>
      <color indexed="81"/>
      <name val="Tahoma"/>
    </font>
    <font>
      <b/>
      <sz val="10"/>
      <color indexed="52"/>
      <name val="Trebuchet MS"/>
      <family val="2"/>
    </font>
    <font>
      <b/>
      <sz val="10"/>
      <name val="Trebuchet MS"/>
      <family val="2"/>
    </font>
    <font>
      <sz val="10"/>
      <name val="Trebuchet MS"/>
      <family val="2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>
      <alignment horizontal="left"/>
    </xf>
    <xf numFmtId="14" fontId="0" fillId="0" borderId="0" xfId="0" applyNumberFormat="1"/>
    <xf numFmtId="0" fontId="3" fillId="0" borderId="0" xfId="0" applyFont="1" applyAlignment="1">
      <alignment horizontal="left"/>
    </xf>
    <xf numFmtId="0" fontId="4" fillId="0" borderId="0" xfId="0" applyFont="1" applyBorder="1" applyAlignment="1">
      <alignment horizontal="right"/>
    </xf>
    <xf numFmtId="0" fontId="5" fillId="2" borderId="1" xfId="0" applyFont="1" applyFill="1" applyBorder="1" applyAlignment="1">
      <alignment horizontal="center" vertical="top" wrapText="1"/>
    </xf>
    <xf numFmtId="14" fontId="5" fillId="2" borderId="1" xfId="0" applyNumberFormat="1" applyFont="1" applyFill="1" applyBorder="1" applyAlignment="1">
      <alignment horizontal="center" vertical="top" wrapText="1"/>
    </xf>
    <xf numFmtId="0" fontId="6" fillId="0" borderId="2" xfId="0" applyFont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14" fontId="7" fillId="3" borderId="2" xfId="0" applyNumberFormat="1" applyFont="1" applyFill="1" applyBorder="1" applyAlignment="1">
      <alignment horizontal="left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left" vertical="center" wrapText="1"/>
    </xf>
    <xf numFmtId="0" fontId="6" fillId="0" borderId="3" xfId="0" applyFont="1" applyBorder="1"/>
    <xf numFmtId="165" fontId="6" fillId="0" borderId="2" xfId="1" applyNumberFormat="1" applyFont="1" applyBorder="1" applyAlignment="1">
      <alignment horizontal="center" vertical="center" wrapText="1"/>
    </xf>
    <xf numFmtId="0" fontId="6" fillId="4" borderId="2" xfId="0" applyFont="1" applyFill="1" applyBorder="1" applyAlignment="1">
      <alignment horizontal="left" vertical="center" wrapText="1"/>
    </xf>
    <xf numFmtId="14" fontId="6" fillId="3" borderId="2" xfId="0" applyNumberFormat="1" applyFont="1" applyFill="1" applyBorder="1" applyAlignment="1">
      <alignment horizontal="left" vertical="center" wrapText="1"/>
    </xf>
    <xf numFmtId="0" fontId="6" fillId="0" borderId="2" xfId="0" applyNumberFormat="1" applyFont="1" applyBorder="1" applyAlignment="1">
      <alignment horizontal="left" vertical="center" wrapText="1"/>
    </xf>
    <xf numFmtId="0" fontId="0" fillId="5" borderId="2" xfId="0" applyNumberFormat="1" applyFill="1" applyBorder="1" applyAlignment="1">
      <alignment horizontal="left" vertical="center" wrapText="1"/>
    </xf>
    <xf numFmtId="0" fontId="0" fillId="5" borderId="2" xfId="0" applyFill="1" applyBorder="1" applyAlignment="1">
      <alignment horizontal="left" vertical="center" wrapText="1"/>
    </xf>
    <xf numFmtId="164" fontId="8" fillId="5" borderId="2" xfId="2" applyNumberFormat="1" applyFill="1" applyBorder="1" applyAlignment="1" applyProtection="1">
      <alignment horizontal="center" vertical="center" wrapText="1"/>
    </xf>
    <xf numFmtId="14" fontId="8" fillId="5" borderId="2" xfId="2" applyNumberFormat="1" applyFill="1" applyBorder="1" applyAlignment="1" applyProtection="1">
      <alignment horizontal="center" vertical="center" wrapText="1"/>
    </xf>
    <xf numFmtId="165" fontId="8" fillId="5" borderId="2" xfId="1" applyNumberFormat="1" applyFont="1" applyFill="1" applyBorder="1" applyAlignment="1" applyProtection="1">
      <alignment horizontal="center" vertical="center" wrapText="1"/>
    </xf>
    <xf numFmtId="0" fontId="9" fillId="0" borderId="0" xfId="0" applyFont="1"/>
    <xf numFmtId="0" fontId="11" fillId="0" borderId="0" xfId="0" applyFont="1" applyAlignment="1">
      <alignment horizontal="left"/>
    </xf>
    <xf numFmtId="0" fontId="6" fillId="0" borderId="0" xfId="0" applyFont="1"/>
    <xf numFmtId="0" fontId="12" fillId="0" borderId="0" xfId="0" applyFont="1" applyAlignment="1">
      <alignment horizontal="left"/>
    </xf>
    <xf numFmtId="0" fontId="5" fillId="2" borderId="1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13" fillId="0" borderId="2" xfId="0" applyFont="1" applyBorder="1" applyAlignment="1">
      <alignment vertical="center" wrapText="1"/>
    </xf>
    <xf numFmtId="0" fontId="13" fillId="0" borderId="2" xfId="0" applyFont="1" applyBorder="1" applyAlignment="1">
      <alignment horizontal="left" vertical="center" wrapText="1"/>
    </xf>
    <xf numFmtId="14" fontId="13" fillId="0" borderId="4" xfId="0" applyNumberFormat="1" applyFont="1" applyBorder="1" applyAlignment="1">
      <alignment horizontal="left" vertical="center" wrapText="1"/>
    </xf>
    <xf numFmtId="0" fontId="13" fillId="0" borderId="4" xfId="0" applyFont="1" applyBorder="1" applyAlignment="1">
      <alignment horizontal="left" vertical="center" wrapText="1"/>
    </xf>
    <xf numFmtId="14" fontId="6" fillId="4" borderId="2" xfId="0" applyNumberFormat="1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left" vertical="center" wrapText="1"/>
    </xf>
    <xf numFmtId="14" fontId="6" fillId="5" borderId="2" xfId="0" applyNumberFormat="1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vertical="center" wrapText="1"/>
    </xf>
    <xf numFmtId="0" fontId="13" fillId="5" borderId="2" xfId="0" applyFont="1" applyFill="1" applyBorder="1" applyAlignment="1">
      <alignment horizontal="left" vertical="center" wrapText="1"/>
    </xf>
    <xf numFmtId="0" fontId="13" fillId="5" borderId="4" xfId="0" applyFont="1" applyFill="1" applyBorder="1" applyAlignment="1">
      <alignment horizontal="left" vertical="center" wrapText="1"/>
    </xf>
    <xf numFmtId="0" fontId="13" fillId="4" borderId="2" xfId="0" applyFont="1" applyFill="1" applyBorder="1" applyAlignment="1">
      <alignment horizontal="left" vertical="center" wrapText="1"/>
    </xf>
    <xf numFmtId="14" fontId="7" fillId="4" borderId="2" xfId="0" applyNumberFormat="1" applyFont="1" applyFill="1" applyBorder="1" applyAlignment="1">
      <alignment horizontal="left" vertical="center" wrapText="1"/>
    </xf>
  </cellXfs>
  <cellStyles count="4">
    <cellStyle name="Lien hypertexte" xfId="2" builtinId="8"/>
    <cellStyle name="Lien hypertexte visité" xfId="3" builtinId="9" hidden="1"/>
    <cellStyle name="Monétaire" xfId="1" builtinId="4"/>
    <cellStyle name="Normal" xfId="0" builtinId="0"/>
  </cellStyles>
  <dxfs count="20">
    <dxf>
      <font>
        <color auto="1"/>
      </font>
      <fill>
        <patternFill patternType="solid">
          <fgColor indexed="64"/>
          <bgColor rgb="FFFFB85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B85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736600</xdr:colOff>
      <xdr:row>47</xdr:row>
      <xdr:rowOff>105834</xdr:rowOff>
    </xdr:from>
    <xdr:to>
      <xdr:col>13</xdr:col>
      <xdr:colOff>503767</xdr:colOff>
      <xdr:row>55</xdr:row>
      <xdr:rowOff>29633</xdr:rowOff>
    </xdr:to>
    <xdr:sp macro="" textlink="">
      <xdr:nvSpPr>
        <xdr:cNvPr id="2" name="Rectangle 22"/>
        <xdr:cNvSpPr>
          <a:spLocks noChangeArrowheads="1"/>
        </xdr:cNvSpPr>
      </xdr:nvSpPr>
      <xdr:spPr bwMode="auto">
        <a:xfrm>
          <a:off x="16992600" y="15168034"/>
          <a:ext cx="3069167" cy="134619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blurRad="63500" dist="53882" dir="2700000" algn="ctr" rotWithShape="0">
            <a:srgbClr xmlns:mc="http://schemas.openxmlformats.org/markup-compatibility/2006" xmlns:a14="http://schemas.microsoft.com/office/drawing/2010/main" val="993300" mc:Ignorable="a14" a14:legacySpreadsheetColorIndex="60">
              <a:alpha val="50000"/>
            </a:srgbClr>
          </a:outerShdw>
        </a:effec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rebuchet MS"/>
              <a:ea typeface="Trebuchet MS"/>
              <a:cs typeface="Trebuchet MS"/>
            </a:rPr>
            <a:t>[OPTIONAL] This worksheet provides an example of what you might use for a more detailed contact log. You can include important notes as cell comments in the main CRM worksheet if keeping this detailed log is not necessary.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ssandra/Downloads/CRM-templat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R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RM"/>
      <sheetName val="ContactLog"/>
      <sheetName val="SalesLog"/>
      <sheetName val="ContactDetails"/>
      <sheetName val="Settings"/>
      <sheetName val="TermsOfUse"/>
    </sheetNames>
    <sheetDataSet>
      <sheetData sheetId="0">
        <row r="4">
          <cell r="A4" t="str">
            <v>Name</v>
          </cell>
        </row>
        <row r="5">
          <cell r="A5" t="str">
            <v>Jameson, Bill</v>
          </cell>
        </row>
        <row r="6">
          <cell r="A6" t="str">
            <v>Anderson, Jane</v>
          </cell>
        </row>
        <row r="7">
          <cell r="A7" t="str">
            <v>Smithers, Joe</v>
          </cell>
        </row>
      </sheetData>
      <sheetData sheetId="1"/>
      <sheetData sheetId="2"/>
      <sheetData sheetId="3"/>
      <sheetData sheetId="4">
        <row r="1">
          <cell r="A1" t="str">
            <v>Lead Status</v>
          </cell>
          <cell r="C1" t="str">
            <v>Lead Source</v>
          </cell>
        </row>
        <row r="3">
          <cell r="A3" t="str">
            <v>Active</v>
          </cell>
          <cell r="C3" t="str">
            <v>Email</v>
          </cell>
        </row>
        <row r="4">
          <cell r="A4" t="str">
            <v>Won</v>
          </cell>
          <cell r="C4" t="str">
            <v>Facebook</v>
          </cell>
          <cell r="E4">
            <v>2</v>
          </cell>
        </row>
        <row r="5">
          <cell r="A5" t="str">
            <v>Loss</v>
          </cell>
          <cell r="C5" t="str">
            <v>LinkedIn</v>
          </cell>
        </row>
        <row r="6">
          <cell r="A6" t="str">
            <v>Cold</v>
          </cell>
          <cell r="C6" t="str">
            <v>Referral</v>
          </cell>
        </row>
        <row r="7">
          <cell r="A7" t="str">
            <v>Warm</v>
          </cell>
          <cell r="C7" t="str">
            <v>Website</v>
          </cell>
        </row>
        <row r="8">
          <cell r="C8" t="str">
            <v>Newsletter</v>
          </cell>
        </row>
        <row r="9">
          <cell r="E9">
            <v>10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RM"/>
      <sheetName val="ContactDetails"/>
      <sheetName val="ContactLog"/>
      <sheetName val="SalesLog"/>
      <sheetName val="Settings"/>
    </sheetNames>
    <sheetDataSet>
      <sheetData sheetId="0"/>
      <sheetData sheetId="1">
        <row r="4">
          <cell r="A4" t="str">
            <v>Name</v>
          </cell>
          <cell r="B4" t="str">
            <v>Company</v>
          </cell>
          <cell r="C4" t="str">
            <v>Work Function</v>
          </cell>
          <cell r="D4" t="str">
            <v>Phone</v>
          </cell>
          <cell r="E4" t="str">
            <v>Mobile Phone</v>
          </cell>
          <cell r="F4" t="str">
            <v>Work Email</v>
          </cell>
          <cell r="G4" t="str">
            <v>Personal Email</v>
          </cell>
          <cell r="H4" t="str">
            <v>Skype</v>
          </cell>
          <cell r="I4" t="str">
            <v>Linkedin</v>
          </cell>
          <cell r="J4" t="str">
            <v>Address</v>
          </cell>
          <cell r="K4" t="str">
            <v>Code postal</v>
          </cell>
          <cell r="L4" t="str">
            <v>Ville</v>
          </cell>
          <cell r="M4" t="str">
            <v>Website</v>
          </cell>
          <cell r="N4" t="str">
            <v>VIA</v>
          </cell>
          <cell r="O4" t="str">
            <v>Notes</v>
          </cell>
        </row>
        <row r="5">
          <cell r="A5" t="str">
            <v>Marie Ansay</v>
          </cell>
          <cell r="B5" t="str">
            <v>Accor</v>
          </cell>
          <cell r="C5" t="str">
            <v xml:space="preserve">E-Marketing Coordinator Accor Belux </v>
          </cell>
          <cell r="I5" t="str">
            <v>via aless</v>
          </cell>
          <cell r="N5" t="str">
            <v>aless</v>
          </cell>
        </row>
        <row r="6">
          <cell r="A6" t="str">
            <v>Gert Meylemans</v>
          </cell>
          <cell r="B6" t="str">
            <v>Bridgestone Europe</v>
          </cell>
          <cell r="C6" t="str">
            <v xml:space="preserve">Executive Manager Corporate and Brand Communications </v>
          </cell>
          <cell r="I6" t="str">
            <v>via aless</v>
          </cell>
          <cell r="N6" t="str">
            <v>aless</v>
          </cell>
        </row>
        <row r="7">
          <cell r="A7" t="str">
            <v>Leo Exeter</v>
          </cell>
          <cell r="B7" t="str">
            <v>AZIRA and Westartup</v>
          </cell>
          <cell r="C7" t="str">
            <v>Co-founder, investor</v>
          </cell>
          <cell r="I7" t="str">
            <v>via aless</v>
          </cell>
          <cell r="N7" t="str">
            <v>aless</v>
          </cell>
        </row>
        <row r="8">
          <cell r="A8" t="str">
            <v>Sébastien Fraboni</v>
          </cell>
          <cell r="B8" t="str">
            <v>Bank Degroof</v>
          </cell>
          <cell r="C8" t="str">
            <v>Risk Manager_x000D_</v>
          </cell>
          <cell r="I8" t="str">
            <v>via aless</v>
          </cell>
          <cell r="N8" t="str">
            <v>aless</v>
          </cell>
          <cell r="O8" t="str">
            <v>nous aiguillera vers la bonne personne</v>
          </cell>
        </row>
        <row r="9">
          <cell r="A9" t="str">
            <v>Bob De Rydt</v>
          </cell>
          <cell r="B9" t="str">
            <v>D.E. MASTER BLENDERS 1753</v>
          </cell>
          <cell r="C9" t="str">
            <v>Marketing Manager</v>
          </cell>
          <cell r="I9" t="str">
            <v>via aless</v>
          </cell>
          <cell r="N9" t="str">
            <v>aless</v>
          </cell>
        </row>
        <row r="10">
          <cell r="A10" t="str">
            <v>Bart Hullebroeck</v>
          </cell>
          <cell r="B10" t="str">
            <v>SodaStream International, Ltd.</v>
          </cell>
          <cell r="C10" t="str">
            <v>Marketing Manager Benelux</v>
          </cell>
          <cell r="I10" t="str">
            <v>via aless</v>
          </cell>
          <cell r="N10" t="str">
            <v>aless</v>
          </cell>
        </row>
        <row r="11">
          <cell r="A11" t="str">
            <v>Gaëtan Decremer</v>
          </cell>
          <cell r="B11" t="str">
            <v>Heytens</v>
          </cell>
          <cell r="C11" t="str">
            <v>Chargé de Communication</v>
          </cell>
          <cell r="I11" t="str">
            <v>via aless</v>
          </cell>
          <cell r="N11" t="str">
            <v>aless</v>
          </cell>
        </row>
        <row r="12">
          <cell r="A12" t="str">
            <v>Frederique Pintus</v>
          </cell>
          <cell r="B12" t="str">
            <v>asbl La Ferme Nos Pilifs</v>
          </cell>
          <cell r="C12" t="str">
            <v>Chargée de Communication</v>
          </cell>
          <cell r="I12" t="str">
            <v>via aless</v>
          </cell>
          <cell r="N12" t="str">
            <v>aless</v>
          </cell>
          <cell r="O12" t="str">
            <v>pas dans la cible</v>
          </cell>
        </row>
        <row r="13">
          <cell r="A13" t="str">
            <v>Stéphanie Ansenne</v>
          </cell>
          <cell r="B13" t="str">
            <v>Boya Entertainment</v>
          </cell>
          <cell r="C13" t="str">
            <v xml:space="preserve">Communication and promotion </v>
          </cell>
          <cell r="I13" t="str">
            <v>via aless</v>
          </cell>
          <cell r="N13" t="str">
            <v>aless</v>
          </cell>
        </row>
        <row r="14">
          <cell r="A14" t="str">
            <v>Sylvie Lantain</v>
          </cell>
          <cell r="B14" t="str">
            <v>Pernod Ricard Belgium</v>
          </cell>
          <cell r="C14" t="str">
            <v>Marketing Director Assistant and Assistant to Business Manager Wines</v>
          </cell>
          <cell r="I14" t="str">
            <v>via aless</v>
          </cell>
          <cell r="N14" t="str">
            <v>aless</v>
          </cell>
        </row>
        <row r="15">
          <cell r="A15" t="str">
            <v>César Druilhe</v>
          </cell>
          <cell r="B15" t="str">
            <v>JHK Trader</v>
          </cell>
          <cell r="C15" t="str">
            <v xml:space="preserve">Sales Manager France Benelux </v>
          </cell>
          <cell r="I15" t="str">
            <v>via aless</v>
          </cell>
          <cell r="N15" t="str">
            <v>aless</v>
          </cell>
        </row>
        <row r="16">
          <cell r="A16" t="str">
            <v>Cécile Rochus</v>
          </cell>
          <cell r="B16" t="str">
            <v>Abrumet</v>
          </cell>
          <cell r="C16" t="str">
            <v>Responsable Communication et Administration</v>
          </cell>
          <cell r="I16" t="str">
            <v>via aless</v>
          </cell>
          <cell r="N16" t="str">
            <v>aless</v>
          </cell>
        </row>
        <row r="17">
          <cell r="A17" t="str">
            <v>Luca Neyroz</v>
          </cell>
          <cell r="B17" t="str">
            <v>Toyota Motor Europe</v>
          </cell>
          <cell r="C17" t="str">
            <v>General Manager Marketing &amp; Communications</v>
          </cell>
          <cell r="I17" t="str">
            <v>via aless</v>
          </cell>
          <cell r="N17" t="str">
            <v>aless</v>
          </cell>
        </row>
        <row r="18">
          <cell r="A18" t="str">
            <v>Melissa Bongi</v>
          </cell>
          <cell r="B18" t="str">
            <v>Event Coordinator - Communication Commerciale</v>
          </cell>
          <cell r="C18" t="str">
            <v>AG Insurances</v>
          </cell>
          <cell r="I18" t="str">
            <v>via aless</v>
          </cell>
          <cell r="N18" t="str">
            <v>aless</v>
          </cell>
        </row>
        <row r="19">
          <cell r="A19" t="str">
            <v>Dilek Isik</v>
          </cell>
          <cell r="B19" t="str">
            <v>Responsable de communication locale</v>
          </cell>
          <cell r="C19" t="str">
            <v>STIB-MIVB</v>
          </cell>
          <cell r="I19" t="str">
            <v>via aless</v>
          </cell>
          <cell r="N19" t="str">
            <v>aless</v>
          </cell>
        </row>
        <row r="20">
          <cell r="A20" t="str">
            <v>Sophie Prieels</v>
          </cell>
          <cell r="B20" t="str">
            <v>Sales Manager</v>
          </cell>
          <cell r="C20" t="str">
            <v>HOTEL SILKEN BERLAYMONT</v>
          </cell>
          <cell r="I20" t="str">
            <v>via aless</v>
          </cell>
          <cell r="N20" t="str">
            <v>aless</v>
          </cell>
          <cell r="O20" t="str">
            <v>Au cas où elle peut nous recommander - poss fournisseur</v>
          </cell>
        </row>
        <row r="21">
          <cell r="A21" t="str">
            <v>Des Collins</v>
          </cell>
          <cell r="B21" t="str">
            <v>Continental AG</v>
          </cell>
          <cell r="C21" t="str">
            <v>Public Affairs Executive</v>
          </cell>
          <cell r="I21" t="str">
            <v>via aless</v>
          </cell>
          <cell r="N21" t="str">
            <v>aless</v>
          </cell>
        </row>
        <row r="22">
          <cell r="A22" t="str">
            <v>Pascaline Haedrich</v>
          </cell>
          <cell r="B22" t="str">
            <v>WeForest</v>
          </cell>
          <cell r="C22" t="str">
            <v>Director Marketing &amp; Communication</v>
          </cell>
          <cell r="I22" t="str">
            <v>via aless</v>
          </cell>
          <cell r="N22" t="str">
            <v>aless</v>
          </cell>
        </row>
        <row r="23">
          <cell r="A23" t="str">
            <v>Florence Maniquet</v>
          </cell>
          <cell r="B23" t="str">
            <v>Delhaize Belgium</v>
          </cell>
          <cell r="C23" t="str">
            <v>Communications Manager</v>
          </cell>
          <cell r="I23" t="str">
            <v>via aless</v>
          </cell>
          <cell r="N23" t="str">
            <v>aless</v>
          </cell>
        </row>
        <row r="24">
          <cell r="A24" t="str">
            <v>Denis Crèvecoeur</v>
          </cell>
          <cell r="B24" t="str">
            <v>Pernod Ricard Belgium</v>
          </cell>
          <cell r="C24" t="str">
            <v>Marketing Manager</v>
          </cell>
          <cell r="I24" t="str">
            <v>via aless</v>
          </cell>
          <cell r="N24" t="str">
            <v>aless</v>
          </cell>
        </row>
        <row r="25">
          <cell r="A25" t="str">
            <v>Sandra Geulette</v>
          </cell>
          <cell r="B25" t="str">
            <v>Bridgestone Europe</v>
          </cell>
          <cell r="C25" t="str">
            <v>HR Assistant</v>
          </cell>
          <cell r="I25" t="str">
            <v>via aless</v>
          </cell>
          <cell r="N25" t="str">
            <v>aless</v>
          </cell>
        </row>
        <row r="26">
          <cell r="A26" t="str">
            <v>Diane Mbarushimana</v>
          </cell>
          <cell r="B26" t="str">
            <v>i-propeller</v>
          </cell>
          <cell r="C26" t="str">
            <v>Office &amp; Community Manager</v>
          </cell>
          <cell r="I26" t="str">
            <v>via aless</v>
          </cell>
          <cell r="N26" t="str">
            <v>aless</v>
          </cell>
        </row>
        <row r="27">
          <cell r="A27" t="str">
            <v>Diane Mbarushimana</v>
          </cell>
          <cell r="B27" t="str">
            <v>Guheka Babycarriers</v>
          </cell>
          <cell r="C27" t="str">
            <v>Founder</v>
          </cell>
          <cell r="I27" t="str">
            <v>via aless</v>
          </cell>
          <cell r="N27" t="str">
            <v>aless</v>
          </cell>
        </row>
        <row r="28">
          <cell r="A28" t="str">
            <v>Pierre Berger</v>
          </cell>
          <cell r="B28" t="str">
            <v>Pernod Ricard Belgium</v>
          </cell>
          <cell r="C28" t="str">
            <v>Marketing Director</v>
          </cell>
          <cell r="I28" t="str">
            <v>via aless</v>
          </cell>
          <cell r="N28" t="str">
            <v>aless</v>
          </cell>
        </row>
        <row r="29">
          <cell r="A29" t="str">
            <v>Nancy Mondelaers</v>
          </cell>
          <cell r="B29" t="str">
            <v>Pernod Ricard Belgium</v>
          </cell>
          <cell r="C29" t="str">
            <v>Logistic Manager</v>
          </cell>
          <cell r="I29" t="str">
            <v>via aless</v>
          </cell>
          <cell r="N29" t="str">
            <v>aless</v>
          </cell>
        </row>
        <row r="30">
          <cell r="A30" t="str">
            <v>Tom Nizet</v>
          </cell>
          <cell r="B30" t="str">
            <v>Certisys</v>
          </cell>
          <cell r="C30" t="str">
            <v>Responsable certification_x000D_</v>
          </cell>
          <cell r="I30" t="str">
            <v>via aless</v>
          </cell>
          <cell r="N30" t="str">
            <v>aless</v>
          </cell>
          <cell r="O30" t="str">
            <v xml:space="preserve">dans comité de direction </v>
          </cell>
        </row>
        <row r="31">
          <cell r="A31" t="str">
            <v>Blaise Hommelen</v>
          </cell>
          <cell r="B31" t="str">
            <v>Certisys</v>
          </cell>
          <cell r="C31" t="str">
            <v>Gérant</v>
          </cell>
          <cell r="I31" t="str">
            <v>via aless</v>
          </cell>
          <cell r="N31" t="str">
            <v>aless</v>
          </cell>
        </row>
        <row r="32">
          <cell r="A32" t="str">
            <v>Pascale Rouffiange</v>
          </cell>
          <cell r="B32" t="str">
            <v>MAINSYS</v>
          </cell>
          <cell r="C32" t="str">
            <v>Direction Assistant</v>
          </cell>
          <cell r="D32" t="str">
            <v>02 733 83 73</v>
          </cell>
          <cell r="F32" t="str">
            <v>pascale.rouffiange@mainsysgroup.com</v>
          </cell>
          <cell r="J32" t="str">
            <v>Place du Champ de Mars 5 b21 Marsveldplein</v>
          </cell>
          <cell r="K32">
            <v>1050</v>
          </cell>
          <cell r="L32" t="str">
            <v>Bruxelles</v>
          </cell>
          <cell r="M32" t="str">
            <v>www.mainsysgroup.com</v>
          </cell>
          <cell r="N32" t="str">
            <v>Maximilien Biolley</v>
          </cell>
          <cell r="O32" t="str">
            <v>via Maximilien Biolley qui travaillait chez SUSEIA (faillite) et qui nous a recommandé de les appeler.</v>
          </cell>
        </row>
      </sheetData>
      <sheetData sheetId="2"/>
      <sheetData sheetId="3"/>
      <sheetData sheetId="4">
        <row r="4">
          <cell r="E4">
            <v>5</v>
          </cell>
        </row>
        <row r="9">
          <cell r="E9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53"/>
  <sheetViews>
    <sheetView tabSelected="1" zoomScale="150" zoomScaleNormal="150" zoomScalePageLayoutView="150" workbookViewId="0">
      <selection activeCell="D23" sqref="D23"/>
    </sheetView>
  </sheetViews>
  <sheetFormatPr baseColWidth="10" defaultRowHeight="15" x14ac:dyDescent="0"/>
  <cols>
    <col min="1" max="1" width="16.6640625" customWidth="1"/>
    <col min="2" max="2" width="27" customWidth="1"/>
    <col min="3" max="3" width="26.6640625" bestFit="1" customWidth="1"/>
    <col min="4" max="4" width="12.6640625" customWidth="1"/>
    <col min="5" max="5" width="17.5" customWidth="1"/>
    <col min="6" max="6" width="12" style="2" customWidth="1"/>
    <col min="7" max="7" width="11.83203125" customWidth="1"/>
    <col min="8" max="8" width="12.33203125" customWidth="1"/>
    <col min="9" max="9" width="11.5" customWidth="1"/>
    <col min="10" max="10" width="11" customWidth="1"/>
    <col min="11" max="11" width="30.83203125" customWidth="1"/>
    <col min="12" max="12" width="12.1640625" customWidth="1"/>
  </cols>
  <sheetData>
    <row r="1" spans="1:12" ht="24">
      <c r="A1" s="1" t="s">
        <v>0</v>
      </c>
    </row>
    <row r="2" spans="1:12">
      <c r="A2" s="3" t="s">
        <v>1</v>
      </c>
    </row>
    <row r="3" spans="1:12">
      <c r="A3" s="3"/>
      <c r="K3" s="4"/>
    </row>
    <row r="4" spans="1:12" ht="24">
      <c r="A4" s="5" t="s">
        <v>2</v>
      </c>
      <c r="B4" s="5" t="s">
        <v>3</v>
      </c>
      <c r="C4" s="5" t="s">
        <v>4</v>
      </c>
      <c r="D4" s="5" t="s">
        <v>5</v>
      </c>
      <c r="E4" s="5" t="s">
        <v>6</v>
      </c>
      <c r="F4" s="6" t="s">
        <v>7</v>
      </c>
      <c r="G4" s="5" t="s">
        <v>8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13</v>
      </c>
    </row>
    <row r="5" spans="1:12">
      <c r="A5" s="7" t="s">
        <v>14</v>
      </c>
      <c r="B5" s="8" t="str">
        <f>VLOOKUP(CRM!A5, [2]ContactDetails!$A$4:$O$34, 2, FALSE)</f>
        <v>Accor</v>
      </c>
      <c r="C5" s="8" t="str">
        <f>VLOOKUP(CRM!$A5, [2]ContactDetails!$A$4:$O$34, 3, FALSE)</f>
        <v xml:space="preserve">E-Marketing Coordinator Accor Belux </v>
      </c>
      <c r="D5" s="8">
        <f>VLOOKUP(CRM!$A5, [2]ContactDetails!$A$4:$O$34, 4, FALSE)</f>
        <v>0</v>
      </c>
      <c r="E5" s="8">
        <f>VLOOKUP(CRM!$A5, [2]ContactDetails!$A$4:$O$34, 6, FALSE)</f>
        <v>0</v>
      </c>
      <c r="F5" s="9">
        <f>VLOOKUP(A5, ContactLog!A$5:B$593, 2, 0)</f>
        <v>41577</v>
      </c>
      <c r="G5" s="10"/>
      <c r="H5" s="11"/>
      <c r="I5" s="12" t="s">
        <v>15</v>
      </c>
      <c r="J5" s="7" t="s">
        <v>16</v>
      </c>
      <c r="K5" s="7"/>
      <c r="L5" s="13"/>
    </row>
    <row r="6" spans="1:12" ht="28">
      <c r="A6" s="7" t="s">
        <v>17</v>
      </c>
      <c r="B6" s="8" t="str">
        <f>VLOOKUP(CRM!A6, [2]ContactDetails!$A$4:$O$34, 2, FALSE)</f>
        <v>Bridgestone Europe</v>
      </c>
      <c r="C6" s="8" t="str">
        <f>VLOOKUP(CRM!$A6, [2]ContactDetails!$A$4:$O$34, 3, FALSE)</f>
        <v xml:space="preserve">Executive Manager Corporate and Brand Communications </v>
      </c>
      <c r="D6" s="8">
        <f>VLOOKUP(CRM!$A6, [2]ContactDetails!$A$4:$O$34, 4, FALSE)</f>
        <v>0</v>
      </c>
      <c r="E6" s="8">
        <f>VLOOKUP(CRM!$A6, [2]ContactDetails!$A$4:$O$34, 6, FALSE)</f>
        <v>0</v>
      </c>
      <c r="F6" s="9">
        <f>VLOOKUP(A6, ContactLog!A$5:B$593, 2, 0)</f>
        <v>41577</v>
      </c>
      <c r="G6" s="10"/>
      <c r="H6" s="11"/>
      <c r="I6" s="12"/>
      <c r="J6" s="7" t="s">
        <v>18</v>
      </c>
      <c r="K6" s="7"/>
      <c r="L6" s="13"/>
    </row>
    <row r="7" spans="1:12">
      <c r="A7" s="7" t="s">
        <v>19</v>
      </c>
      <c r="B7" s="8" t="str">
        <f>VLOOKUP(CRM!A7, [2]ContactDetails!$A$4:$O$34, 2, FALSE)</f>
        <v>AZIRA and Westartup</v>
      </c>
      <c r="C7" s="8" t="str">
        <f>VLOOKUP(CRM!$A7, [2]ContactDetails!$A$4:$O$34, 3, FALSE)</f>
        <v>Co-founder, investor</v>
      </c>
      <c r="D7" s="8">
        <f>VLOOKUP(CRM!$A7, [2]ContactDetails!$A$4:$O$34, 4, FALSE)</f>
        <v>0</v>
      </c>
      <c r="E7" s="8">
        <f>VLOOKUP(CRM!$A7, [2]ContactDetails!$A$4:$O$34, 6, FALSE)</f>
        <v>0</v>
      </c>
      <c r="F7" s="9">
        <f>VLOOKUP(A7, ContactLog!A$5:B$593, 2, 0)</f>
        <v>41577</v>
      </c>
      <c r="G7" s="10"/>
      <c r="H7" s="11"/>
      <c r="I7" s="12"/>
      <c r="J7" s="7" t="s">
        <v>6</v>
      </c>
      <c r="K7" s="7" t="s">
        <v>20</v>
      </c>
      <c r="L7" s="13"/>
    </row>
    <row r="8" spans="1:12" ht="28">
      <c r="A8" s="7" t="s">
        <v>21</v>
      </c>
      <c r="B8" s="8" t="str">
        <f>VLOOKUP(CRM!A8, [2]ContactDetails!$A$4:$O$34, 2, FALSE)</f>
        <v>Bank Degroof</v>
      </c>
      <c r="C8" s="8" t="str">
        <f>VLOOKUP(CRM!$A8, [2]ContactDetails!$A$4:$O$34, 3, FALSE)</f>
        <v>Risk Manager_x000D_</v>
      </c>
      <c r="D8" s="8">
        <f>VLOOKUP(CRM!$A8, [2]ContactDetails!$A$4:$O$34, 4, FALSE)</f>
        <v>0</v>
      </c>
      <c r="E8" s="8">
        <f>VLOOKUP(CRM!$A8, [2]ContactDetails!$A$4:$O$34, 6, FALSE)</f>
        <v>0</v>
      </c>
      <c r="F8" s="9">
        <f>VLOOKUP(A8, ContactLog!A$5:B$593, 2, 0)</f>
        <v>41577</v>
      </c>
      <c r="G8" s="10"/>
      <c r="H8" s="11"/>
      <c r="I8" s="12"/>
      <c r="J8" s="7"/>
      <c r="K8" s="7"/>
      <c r="L8" s="13"/>
    </row>
    <row r="9" spans="1:12">
      <c r="A9" s="7" t="s">
        <v>22</v>
      </c>
      <c r="B9" s="8" t="str">
        <f>VLOOKUP(CRM!A9, [2]ContactDetails!$A$4:$O$34, 2, FALSE)</f>
        <v>D.E. MASTER BLENDERS 1753</v>
      </c>
      <c r="C9" s="8" t="str">
        <f>VLOOKUP(CRM!$A9, [2]ContactDetails!$A$4:$O$34, 3, FALSE)</f>
        <v>Marketing Manager</v>
      </c>
      <c r="D9" s="8">
        <f>VLOOKUP(CRM!$A9, [2]ContactDetails!$A$4:$O$34, 4, FALSE)</f>
        <v>0</v>
      </c>
      <c r="E9" s="8">
        <f>VLOOKUP(CRM!$A9, [2]ContactDetails!$A$4:$O$34, 6, FALSE)</f>
        <v>0</v>
      </c>
      <c r="F9" s="9">
        <f>VLOOKUP(A9, ContactLog!A$5:B$593, 2, 0)</f>
        <v>41577</v>
      </c>
      <c r="G9" s="10"/>
      <c r="H9" s="11"/>
      <c r="I9" s="12"/>
      <c r="J9" s="7"/>
      <c r="K9" s="7"/>
      <c r="L9" s="13"/>
    </row>
    <row r="10" spans="1:12">
      <c r="A10" s="7" t="s">
        <v>23</v>
      </c>
      <c r="B10" s="8" t="str">
        <f>VLOOKUP(CRM!A10, [2]ContactDetails!$A$4:$O$34, 2, FALSE)</f>
        <v>SodaStream International, Ltd.</v>
      </c>
      <c r="C10" s="8" t="str">
        <f>VLOOKUP(CRM!$A10, [2]ContactDetails!$A$4:$O$34, 3, FALSE)</f>
        <v>Marketing Manager Benelux</v>
      </c>
      <c r="D10" s="8">
        <f>VLOOKUP(CRM!$A10, [2]ContactDetails!$A$4:$O$34, 4, FALSE)</f>
        <v>0</v>
      </c>
      <c r="E10" s="8">
        <f>VLOOKUP(CRM!$A10, [2]ContactDetails!$A$4:$O$34, 6, FALSE)</f>
        <v>0</v>
      </c>
      <c r="F10" s="9">
        <f>VLOOKUP(A10, ContactLog!A$5:B$593, 2, 0)</f>
        <v>41577</v>
      </c>
      <c r="G10" s="10"/>
      <c r="H10" s="11"/>
      <c r="I10" s="12"/>
      <c r="J10" s="7"/>
      <c r="K10" s="7"/>
      <c r="L10" s="13"/>
    </row>
    <row r="11" spans="1:12">
      <c r="A11" s="7" t="s">
        <v>24</v>
      </c>
      <c r="B11" s="8" t="str">
        <f>VLOOKUP(CRM!A11, [2]ContactDetails!$A$4:$O$34, 2, FALSE)</f>
        <v>Heytens</v>
      </c>
      <c r="C11" s="8" t="str">
        <f>VLOOKUP(CRM!$A11, [2]ContactDetails!$A$4:$O$34, 3, FALSE)</f>
        <v>Chargé de Communication</v>
      </c>
      <c r="D11" s="8">
        <f>VLOOKUP(CRM!$A11, [2]ContactDetails!$A$4:$O$34, 4, FALSE)</f>
        <v>0</v>
      </c>
      <c r="E11" s="8">
        <f>VLOOKUP(CRM!$A11, [2]ContactDetails!$A$4:$O$34, 6, FALSE)</f>
        <v>0</v>
      </c>
      <c r="F11" s="9">
        <f>VLOOKUP(A11, ContactLog!A$5:B$593, 2, 0)</f>
        <v>41577</v>
      </c>
      <c r="G11" s="10"/>
      <c r="H11" s="11"/>
      <c r="I11" s="12"/>
      <c r="J11" s="7"/>
      <c r="K11" s="7"/>
      <c r="L11" s="13"/>
    </row>
    <row r="12" spans="1:12">
      <c r="A12" s="7" t="s">
        <v>25</v>
      </c>
      <c r="B12" s="8" t="str">
        <f>VLOOKUP(CRM!A12, [2]ContactDetails!$A$4:$O$34, 2, FALSE)</f>
        <v>asbl La Ferme Nos Pilifs</v>
      </c>
      <c r="C12" s="8" t="str">
        <f>VLOOKUP(CRM!$A12, [2]ContactDetails!$A$4:$O$34, 3, FALSE)</f>
        <v>Chargée de Communication</v>
      </c>
      <c r="D12" s="8">
        <f>VLOOKUP(CRM!$A12, [2]ContactDetails!$A$4:$O$34, 4, FALSE)</f>
        <v>0</v>
      </c>
      <c r="E12" s="8">
        <f>VLOOKUP(CRM!$A12, [2]ContactDetails!$A$4:$O$34, 6, FALSE)</f>
        <v>0</v>
      </c>
      <c r="F12" s="9">
        <f>VLOOKUP(A12, ContactLog!A$5:B$593, 2, 0)</f>
        <v>41577</v>
      </c>
      <c r="G12" s="10"/>
      <c r="H12" s="11"/>
      <c r="I12" s="12"/>
      <c r="J12" s="7"/>
      <c r="K12" s="7"/>
      <c r="L12" s="13"/>
    </row>
    <row r="13" spans="1:12">
      <c r="A13" s="7" t="s">
        <v>26</v>
      </c>
      <c r="B13" s="8" t="str">
        <f>VLOOKUP(CRM!A13, [2]ContactDetails!$A$4:$O$34, 2, FALSE)</f>
        <v>Boya Entertainment</v>
      </c>
      <c r="C13" s="8" t="str">
        <f>VLOOKUP(CRM!$A13, [2]ContactDetails!$A$4:$O$34, 3, FALSE)</f>
        <v xml:space="preserve">Communication and promotion </v>
      </c>
      <c r="D13" s="8">
        <f>VLOOKUP(CRM!$A13, [2]ContactDetails!$A$4:$O$34, 4, FALSE)</f>
        <v>0</v>
      </c>
      <c r="E13" s="8">
        <f>VLOOKUP(CRM!$A13, [2]ContactDetails!$A$4:$O$34, 6, FALSE)</f>
        <v>0</v>
      </c>
      <c r="F13" s="9">
        <f>VLOOKUP(A13, ContactLog!A$5:B$593, 2, 0)</f>
        <v>41577</v>
      </c>
      <c r="G13" s="10"/>
      <c r="H13" s="11"/>
      <c r="I13" s="12"/>
      <c r="J13" s="7"/>
      <c r="K13" s="7"/>
      <c r="L13" s="13"/>
    </row>
    <row r="14" spans="1:12" ht="28">
      <c r="A14" s="7" t="s">
        <v>27</v>
      </c>
      <c r="B14" s="8" t="str">
        <f>VLOOKUP(CRM!A14, [2]ContactDetails!$A$4:$O$34, 2, FALSE)</f>
        <v>Pernod Ricard Belgium</v>
      </c>
      <c r="C14" s="8" t="str">
        <f>VLOOKUP(CRM!$A14, [2]ContactDetails!$A$4:$O$34, 3, FALSE)</f>
        <v>Marketing Director Assistant and Assistant to Business Manager Wines</v>
      </c>
      <c r="D14" s="8">
        <f>VLOOKUP(CRM!$A14, [2]ContactDetails!$A$4:$O$34, 4, FALSE)</f>
        <v>0</v>
      </c>
      <c r="E14" s="8">
        <f>VLOOKUP(CRM!$A14, [2]ContactDetails!$A$4:$O$34, 6, FALSE)</f>
        <v>0</v>
      </c>
      <c r="F14" s="9">
        <f>VLOOKUP(A14, ContactLog!A$5:B$593, 2, 0)</f>
        <v>41577</v>
      </c>
      <c r="G14" s="10"/>
      <c r="H14" s="11"/>
      <c r="I14" s="12"/>
      <c r="J14" s="7"/>
      <c r="K14" s="7"/>
      <c r="L14" s="13"/>
    </row>
    <row r="15" spans="1:12">
      <c r="A15" s="7" t="s">
        <v>28</v>
      </c>
      <c r="B15" s="8" t="str">
        <f>VLOOKUP(CRM!A15, [2]ContactDetails!$A$4:$O$34, 2, FALSE)</f>
        <v>JHK Trader</v>
      </c>
      <c r="C15" s="8" t="str">
        <f>VLOOKUP(CRM!$A15, [2]ContactDetails!$A$4:$O$34, 3, FALSE)</f>
        <v xml:space="preserve">Sales Manager France Benelux </v>
      </c>
      <c r="D15" s="8">
        <f>VLOOKUP(CRM!$A15, [2]ContactDetails!$A$4:$O$34, 4, FALSE)</f>
        <v>0</v>
      </c>
      <c r="E15" s="8">
        <f>VLOOKUP(CRM!$A15, [2]ContactDetails!$A$4:$O$34, 6, FALSE)</f>
        <v>0</v>
      </c>
      <c r="F15" s="9">
        <f>VLOOKUP(A15, ContactLog!A$5:B$593, 2, 0)</f>
        <v>41577</v>
      </c>
      <c r="G15" s="10"/>
      <c r="H15" s="11"/>
      <c r="I15" s="12"/>
      <c r="J15" s="7"/>
      <c r="K15" s="7"/>
      <c r="L15" s="13"/>
    </row>
    <row r="16" spans="1:12" ht="28">
      <c r="A16" s="7" t="s">
        <v>29</v>
      </c>
      <c r="B16" s="8" t="str">
        <f>VLOOKUP(CRM!A16, [2]ContactDetails!$A$4:$O$34, 2, FALSE)</f>
        <v>Abrumet</v>
      </c>
      <c r="C16" s="8" t="str">
        <f>VLOOKUP(CRM!$A16, [2]ContactDetails!$A$4:$O$34, 3, FALSE)</f>
        <v>Responsable Communication et Administration</v>
      </c>
      <c r="D16" s="8">
        <f>VLOOKUP(CRM!$A16, [2]ContactDetails!$A$4:$O$34, 4, FALSE)</f>
        <v>0</v>
      </c>
      <c r="E16" s="8">
        <f>VLOOKUP(CRM!$A16, [2]ContactDetails!$A$4:$O$34, 6, FALSE)</f>
        <v>0</v>
      </c>
      <c r="F16" s="9">
        <f>VLOOKUP(A16, ContactLog!A$5:B$593, 2, 0)</f>
        <v>41577</v>
      </c>
      <c r="G16" s="10"/>
      <c r="H16" s="11"/>
      <c r="I16" s="12"/>
      <c r="J16" s="7"/>
      <c r="K16" s="7"/>
      <c r="L16" s="13"/>
    </row>
    <row r="17" spans="1:12" ht="28">
      <c r="A17" s="7" t="s">
        <v>30</v>
      </c>
      <c r="B17" s="8" t="str">
        <f>VLOOKUP(CRM!A17, [2]ContactDetails!$A$4:$O$34, 2, FALSE)</f>
        <v>Toyota Motor Europe</v>
      </c>
      <c r="C17" s="8" t="str">
        <f>VLOOKUP(CRM!$A17, [2]ContactDetails!$A$4:$O$34, 3, FALSE)</f>
        <v>General Manager Marketing &amp; Communications</v>
      </c>
      <c r="D17" s="8">
        <f>VLOOKUP(CRM!$A17, [2]ContactDetails!$A$4:$O$34, 4, FALSE)</f>
        <v>0</v>
      </c>
      <c r="E17" s="8">
        <f>VLOOKUP(CRM!$A17, [2]ContactDetails!$A$4:$O$34, 6, FALSE)</f>
        <v>0</v>
      </c>
      <c r="F17" s="9">
        <f>VLOOKUP(A17, ContactLog!A$5:B$593, 2, 0)</f>
        <v>41577</v>
      </c>
      <c r="G17" s="10"/>
      <c r="H17" s="11"/>
      <c r="I17" s="12"/>
      <c r="J17" s="7"/>
      <c r="K17" s="7"/>
      <c r="L17" s="13"/>
    </row>
    <row r="18" spans="1:12" ht="28">
      <c r="A18" s="7" t="s">
        <v>31</v>
      </c>
      <c r="B18" s="8" t="str">
        <f>VLOOKUP(CRM!A18, [2]ContactDetails!$A$4:$O$34, 2, FALSE)</f>
        <v>Event Coordinator - Communication Commerciale</v>
      </c>
      <c r="C18" s="8" t="str">
        <f>VLOOKUP(CRM!$A18, [2]ContactDetails!$A$4:$O$34, 3, FALSE)</f>
        <v>AG Insurances</v>
      </c>
      <c r="D18" s="8">
        <f>VLOOKUP(CRM!$A18, [2]ContactDetails!$A$4:$O$34, 4, FALSE)</f>
        <v>0</v>
      </c>
      <c r="E18" s="8">
        <f>VLOOKUP(CRM!$A18, [2]ContactDetails!$A$4:$O$34, 6, FALSE)</f>
        <v>0</v>
      </c>
      <c r="F18" s="9">
        <f>VLOOKUP(A18, ContactLog!A$5:B$593, 2, 0)</f>
        <v>41577</v>
      </c>
      <c r="G18" s="10"/>
      <c r="H18" s="11"/>
      <c r="I18" s="12"/>
      <c r="J18" s="7"/>
      <c r="K18" s="7"/>
      <c r="L18" s="13"/>
    </row>
    <row r="19" spans="1:12" ht="28">
      <c r="A19" s="7" t="s">
        <v>32</v>
      </c>
      <c r="B19" s="8" t="str">
        <f>VLOOKUP(CRM!A19, [2]ContactDetails!$A$4:$O$34, 2, FALSE)</f>
        <v>Responsable de communication locale</v>
      </c>
      <c r="C19" s="8" t="str">
        <f>VLOOKUP(CRM!$A19, [2]ContactDetails!$A$4:$O$34, 3, FALSE)</f>
        <v>STIB-MIVB</v>
      </c>
      <c r="D19" s="8">
        <f>VLOOKUP(CRM!$A19, [2]ContactDetails!$A$4:$O$34, 4, FALSE)</f>
        <v>0</v>
      </c>
      <c r="E19" s="8">
        <f>VLOOKUP(CRM!$A19, [2]ContactDetails!$A$4:$O$34, 6, FALSE)</f>
        <v>0</v>
      </c>
      <c r="F19" s="9">
        <f>VLOOKUP(A19, ContactLog!A$5:B$593, 2, 0)</f>
        <v>41577</v>
      </c>
      <c r="G19" s="10"/>
      <c r="H19" s="11"/>
      <c r="I19" s="12"/>
      <c r="J19" s="7"/>
      <c r="K19" s="7"/>
      <c r="L19" s="13"/>
    </row>
    <row r="20" spans="1:12">
      <c r="A20" s="7" t="s">
        <v>33</v>
      </c>
      <c r="B20" s="8" t="str">
        <f>VLOOKUP(CRM!A20, [2]ContactDetails!$A$4:$O$34, 2, FALSE)</f>
        <v>Sales Manager</v>
      </c>
      <c r="C20" s="8" t="str">
        <f>VLOOKUP(CRM!$A20, [2]ContactDetails!$A$4:$O$34, 3, FALSE)</f>
        <v>HOTEL SILKEN BERLAYMONT</v>
      </c>
      <c r="D20" s="8">
        <f>VLOOKUP(CRM!$A20, [2]ContactDetails!$A$4:$O$34, 4, FALSE)</f>
        <v>0</v>
      </c>
      <c r="E20" s="8">
        <f>VLOOKUP(CRM!$A20, [2]ContactDetails!$A$4:$O$34, 6, FALSE)</f>
        <v>0</v>
      </c>
      <c r="F20" s="9">
        <f>VLOOKUP(A20, ContactLog!A$5:B$593, 2, 0)</f>
        <v>41577</v>
      </c>
      <c r="G20" s="10"/>
      <c r="H20" s="11"/>
      <c r="I20" s="12"/>
      <c r="J20" s="7"/>
      <c r="K20" s="7"/>
      <c r="L20" s="13"/>
    </row>
    <row r="21" spans="1:12">
      <c r="A21" s="7" t="s">
        <v>34</v>
      </c>
      <c r="B21" s="8" t="str">
        <f>VLOOKUP(CRM!A21, [2]ContactDetails!$A$4:$O$34, 2, FALSE)</f>
        <v>Continental AG</v>
      </c>
      <c r="C21" s="8" t="str">
        <f>VLOOKUP(CRM!$A21, [2]ContactDetails!$A$4:$O$34, 3, FALSE)</f>
        <v>Public Affairs Executive</v>
      </c>
      <c r="D21" s="8">
        <f>VLOOKUP(CRM!$A21, [2]ContactDetails!$A$4:$O$34, 4, FALSE)</f>
        <v>0</v>
      </c>
      <c r="E21" s="8">
        <f>VLOOKUP(CRM!$A21, [2]ContactDetails!$A$4:$O$34, 6, FALSE)</f>
        <v>0</v>
      </c>
      <c r="F21" s="9">
        <f>VLOOKUP(A21, ContactLog!A$5:B$593, 2, 0)</f>
        <v>0</v>
      </c>
      <c r="G21" s="10"/>
      <c r="H21" s="11"/>
      <c r="I21" s="12"/>
      <c r="J21" s="7"/>
      <c r="K21" s="7"/>
      <c r="L21" s="13"/>
    </row>
    <row r="22" spans="1:12" ht="28">
      <c r="A22" s="7" t="s">
        <v>35</v>
      </c>
      <c r="B22" s="8" t="str">
        <f>VLOOKUP(CRM!A22, [2]ContactDetails!$A$4:$O$34, 2, FALSE)</f>
        <v>WeForest</v>
      </c>
      <c r="C22" s="8" t="str">
        <f>VLOOKUP(CRM!$A22, [2]ContactDetails!$A$4:$O$34, 3, FALSE)</f>
        <v>Director Marketing &amp; Communication</v>
      </c>
      <c r="D22" s="8">
        <f>VLOOKUP(CRM!$A22, [2]ContactDetails!$A$4:$O$34, 4, FALSE)</f>
        <v>0</v>
      </c>
      <c r="E22" s="8">
        <f>VLOOKUP(CRM!$A22, [2]ContactDetails!$A$4:$O$34, 6, FALSE)</f>
        <v>0</v>
      </c>
      <c r="F22" s="9">
        <f>VLOOKUP(A22, ContactLog!A$5:B$593, 2, 0)</f>
        <v>41577</v>
      </c>
      <c r="G22" s="10"/>
      <c r="H22" s="11"/>
      <c r="I22" s="12"/>
      <c r="J22" s="7"/>
      <c r="K22" s="7"/>
      <c r="L22" s="13"/>
    </row>
    <row r="23" spans="1:12">
      <c r="A23" s="7" t="s">
        <v>36</v>
      </c>
      <c r="B23" s="8" t="str">
        <f>VLOOKUP(CRM!A23, [2]ContactDetails!$A$4:$O$34, 2, FALSE)</f>
        <v>Delhaize Belgium</v>
      </c>
      <c r="C23" s="8" t="str">
        <f>VLOOKUP(CRM!$A23, [2]ContactDetails!$A$4:$O$34, 3, FALSE)</f>
        <v>Communications Manager</v>
      </c>
      <c r="D23" s="8">
        <f>VLOOKUP(CRM!$A23, [2]ContactDetails!$A$4:$O$34, 4, FALSE)</f>
        <v>0</v>
      </c>
      <c r="E23" s="8">
        <f>VLOOKUP(CRM!$A23, [2]ContactDetails!$A$4:$O$34, 6, FALSE)</f>
        <v>0</v>
      </c>
      <c r="F23" s="9">
        <f>VLOOKUP(A23, ContactLog!A$5:B$593, 2, 0)</f>
        <v>41577</v>
      </c>
      <c r="G23" s="10"/>
      <c r="H23" s="11"/>
      <c r="I23" s="12"/>
      <c r="J23" s="7"/>
      <c r="K23" s="7"/>
      <c r="L23" s="13"/>
    </row>
    <row r="24" spans="1:12">
      <c r="A24" s="14" t="s">
        <v>37</v>
      </c>
      <c r="B24" s="8" t="str">
        <f>VLOOKUP(CRM!A24, [2]ContactDetails!$A$4:$O$34, 2, FALSE)</f>
        <v>Pernod Ricard Belgium</v>
      </c>
      <c r="C24" s="8" t="str">
        <f>VLOOKUP(CRM!$A24, [2]ContactDetails!$A$4:$O$34, 3, FALSE)</f>
        <v>Marketing Manager</v>
      </c>
      <c r="D24" s="8">
        <f>VLOOKUP(CRM!$A24, [2]ContactDetails!$A$4:$O$34, 4, FALSE)</f>
        <v>0</v>
      </c>
      <c r="E24" s="8">
        <f>VLOOKUP(CRM!$A24, [2]ContactDetails!$A$4:$O$34, 6, FALSE)</f>
        <v>0</v>
      </c>
      <c r="F24" s="39" t="e">
        <f>VLOOKUP(A24, ContactLog!A$5:B$593, 2, TRUE)</f>
        <v>#N/A</v>
      </c>
      <c r="G24" s="10"/>
      <c r="H24" s="11"/>
      <c r="I24" s="12"/>
      <c r="J24" s="7"/>
      <c r="K24" s="7"/>
      <c r="L24" s="13"/>
    </row>
    <row r="25" spans="1:12">
      <c r="A25" s="7" t="s">
        <v>38</v>
      </c>
      <c r="B25" s="8" t="str">
        <f>VLOOKUP(CRM!A25, [2]ContactDetails!$A$4:$O$34, 2, FALSE)</f>
        <v>Bridgestone Europe</v>
      </c>
      <c r="C25" s="8" t="str">
        <f>VLOOKUP(CRM!$A25, [2]ContactDetails!$A$4:$O$34, 3, FALSE)</f>
        <v>HR Assistant</v>
      </c>
      <c r="D25" s="8">
        <f>VLOOKUP(CRM!$A25, [2]ContactDetails!$A$4:$O$34, 4, FALSE)</f>
        <v>0</v>
      </c>
      <c r="E25" s="8">
        <f>VLOOKUP(CRM!$A25, [2]ContactDetails!$A$4:$O$34, 6, FALSE)</f>
        <v>0</v>
      </c>
      <c r="F25" s="9">
        <f>VLOOKUP(A25, ContactLog!A$5:B$593, 2, 0)</f>
        <v>0</v>
      </c>
      <c r="G25" s="10"/>
      <c r="H25" s="11"/>
      <c r="I25" s="12"/>
      <c r="J25" s="7"/>
      <c r="K25" s="7"/>
      <c r="L25" s="13"/>
    </row>
    <row r="26" spans="1:12">
      <c r="A26" s="7" t="s">
        <v>39</v>
      </c>
      <c r="B26" s="8" t="str">
        <f>VLOOKUP(CRM!A26, [2]ContactDetails!$A$4:$O$34, 2, FALSE)</f>
        <v>i-propeller</v>
      </c>
      <c r="C26" s="8" t="str">
        <f>VLOOKUP(CRM!$A26, [2]ContactDetails!$A$4:$O$34, 3, FALSE)</f>
        <v>Office &amp; Community Manager</v>
      </c>
      <c r="D26" s="8">
        <f>VLOOKUP(CRM!$A26, [2]ContactDetails!$A$4:$O$34, 4, FALSE)</f>
        <v>0</v>
      </c>
      <c r="E26" s="8">
        <f>VLOOKUP(CRM!$A26, [2]ContactDetails!$A$4:$O$34, 6, FALSE)</f>
        <v>0</v>
      </c>
      <c r="F26" s="9">
        <f>VLOOKUP(A26, ContactLog!A$5:B$593, 2, 0)</f>
        <v>0</v>
      </c>
      <c r="G26" s="10"/>
      <c r="H26" s="11"/>
      <c r="I26" s="12"/>
      <c r="J26" s="7"/>
      <c r="K26" s="7"/>
      <c r="L26" s="13"/>
    </row>
    <row r="27" spans="1:12">
      <c r="A27" s="7" t="s">
        <v>39</v>
      </c>
      <c r="B27" s="8" t="str">
        <f>VLOOKUP(CRM!A27, [2]ContactDetails!$A$4:$O$34, 2, FALSE)</f>
        <v>i-propeller</v>
      </c>
      <c r="C27" s="8" t="str">
        <f>VLOOKUP(CRM!$A27, [2]ContactDetails!$A$4:$O$34, 3, FALSE)</f>
        <v>Office &amp; Community Manager</v>
      </c>
      <c r="D27" s="8">
        <f>VLOOKUP(CRM!$A27, [2]ContactDetails!$A$4:$O$34, 4, FALSE)</f>
        <v>0</v>
      </c>
      <c r="E27" s="8">
        <f>VLOOKUP(CRM!$A27, [2]ContactDetails!$A$4:$O$34, 6, FALSE)</f>
        <v>0</v>
      </c>
      <c r="F27" s="9">
        <f>VLOOKUP(A27, ContactLog!A$5:B$593, 2, 0)</f>
        <v>0</v>
      </c>
      <c r="G27" s="10"/>
      <c r="H27" s="11"/>
      <c r="I27" s="12"/>
      <c r="J27" s="7"/>
      <c r="K27" s="7"/>
      <c r="L27" s="13"/>
    </row>
    <row r="28" spans="1:12">
      <c r="A28" s="7" t="s">
        <v>40</v>
      </c>
      <c r="B28" s="8" t="str">
        <f>VLOOKUP(CRM!A28, [2]ContactDetails!$A$4:$O$34, 2, FALSE)</f>
        <v>Pernod Ricard Belgium</v>
      </c>
      <c r="C28" s="8" t="str">
        <f>VLOOKUP(CRM!$A28, [2]ContactDetails!$A$4:$O$34, 3, FALSE)</f>
        <v>Marketing Director</v>
      </c>
      <c r="D28" s="8">
        <f>VLOOKUP(CRM!$A28, [2]ContactDetails!$A$4:$O$34, 4, FALSE)</f>
        <v>0</v>
      </c>
      <c r="E28" s="8">
        <f>VLOOKUP(CRM!$A28, [2]ContactDetails!$A$4:$O$34, 6, FALSE)</f>
        <v>0</v>
      </c>
      <c r="F28" s="9">
        <f>VLOOKUP(A28, ContactLog!A$5:B$593, 2, 0)</f>
        <v>0</v>
      </c>
      <c r="G28" s="10"/>
      <c r="H28" s="11"/>
      <c r="I28" s="12"/>
      <c r="J28" s="7"/>
      <c r="K28" s="7"/>
      <c r="L28" s="13"/>
    </row>
    <row r="29" spans="1:12">
      <c r="A29" s="7" t="s">
        <v>41</v>
      </c>
      <c r="B29" s="8" t="str">
        <f>VLOOKUP(CRM!A29, [2]ContactDetails!$A$4:$O$34, 2, FALSE)</f>
        <v>Pernod Ricard Belgium</v>
      </c>
      <c r="C29" s="8" t="str">
        <f>VLOOKUP(CRM!$A29, [2]ContactDetails!$A$4:$O$34, 3, FALSE)</f>
        <v>Logistic Manager</v>
      </c>
      <c r="D29" s="8">
        <f>VLOOKUP(CRM!$A29, [2]ContactDetails!$A$4:$O$34, 4, FALSE)</f>
        <v>0</v>
      </c>
      <c r="E29" s="8">
        <f>VLOOKUP(CRM!$A29, [2]ContactDetails!$A$4:$O$34, 6, FALSE)</f>
        <v>0</v>
      </c>
      <c r="F29" s="9">
        <f>VLOOKUP(A29, ContactLog!A$5:B$593, 2, 0)</f>
        <v>0</v>
      </c>
      <c r="G29" s="10"/>
      <c r="H29" s="11"/>
      <c r="I29" s="12"/>
      <c r="J29" s="7"/>
      <c r="K29" s="7"/>
      <c r="L29" s="13"/>
    </row>
    <row r="30" spans="1:12" ht="28">
      <c r="A30" s="7" t="s">
        <v>42</v>
      </c>
      <c r="B30" s="8" t="str">
        <f>VLOOKUP(CRM!A30, [2]ContactDetails!$A$4:$O$34, 2, FALSE)</f>
        <v>Certisys</v>
      </c>
      <c r="C30" s="8" t="str">
        <f>VLOOKUP(CRM!$A30, [2]ContactDetails!$A$4:$O$34, 3, FALSE)</f>
        <v>Responsable certification_x000D_</v>
      </c>
      <c r="D30" s="8">
        <f>VLOOKUP(CRM!$A30, [2]ContactDetails!$A$4:$O$34, 4, FALSE)</f>
        <v>0</v>
      </c>
      <c r="E30" s="8">
        <f>VLOOKUP(CRM!$A30, [2]ContactDetails!$A$4:$O$34, 6, FALSE)</f>
        <v>0</v>
      </c>
      <c r="F30" s="9">
        <f>VLOOKUP(A30, ContactLog!A$5:B$593, 2, 0)</f>
        <v>0</v>
      </c>
      <c r="G30" s="10"/>
      <c r="H30" s="11"/>
      <c r="I30" s="12"/>
      <c r="J30" s="7"/>
      <c r="K30" s="7"/>
      <c r="L30" s="13"/>
    </row>
    <row r="31" spans="1:12">
      <c r="A31" s="7" t="s">
        <v>43</v>
      </c>
      <c r="B31" s="8" t="str">
        <f>VLOOKUP(CRM!A31, [2]ContactDetails!$A$4:$O$34, 2, FALSE)</f>
        <v>Certisys</v>
      </c>
      <c r="C31" s="8" t="str">
        <f>VLOOKUP(CRM!$A31, [2]ContactDetails!$A$4:$O$34, 3, FALSE)</f>
        <v>Gérant</v>
      </c>
      <c r="D31" s="8">
        <f>VLOOKUP(CRM!$A31, [2]ContactDetails!$A$4:$O$34, 4, FALSE)</f>
        <v>0</v>
      </c>
      <c r="E31" s="8">
        <f>VLOOKUP(CRM!$A31, [2]ContactDetails!$A$4:$O$34, 6, FALSE)</f>
        <v>0</v>
      </c>
      <c r="F31" s="9">
        <f>VLOOKUP(A31, ContactLog!A$5:B$593, 2, 0)</f>
        <v>0</v>
      </c>
      <c r="G31" s="10"/>
      <c r="H31" s="11"/>
      <c r="I31" s="12"/>
      <c r="J31" s="7"/>
      <c r="K31" s="7"/>
      <c r="L31" s="13"/>
    </row>
    <row r="32" spans="1:12">
      <c r="A32" s="7"/>
      <c r="B32" s="8" t="e">
        <f>VLOOKUP(CRM!A32, [2]ContactDetails!$A$4:$O$34, 2, FALSE)</f>
        <v>#N/A</v>
      </c>
      <c r="C32" s="8" t="e">
        <f>VLOOKUP(CRM!$A32, [2]ContactDetails!$A$4:$O$34, 3, FALSE)</f>
        <v>#N/A</v>
      </c>
      <c r="D32" s="8" t="e">
        <f>VLOOKUP(CRM!$A32, [2]ContactDetails!$A$4:$O$34, 4, FALSE)</f>
        <v>#N/A</v>
      </c>
      <c r="E32" s="8" t="e">
        <f>VLOOKUP(CRM!$A32, [2]ContactDetails!$A$4:$O$34, 6, FALSE)</f>
        <v>#N/A</v>
      </c>
      <c r="F32" s="15" t="e">
        <f>VLOOKUP(CRM!$A32, ContactLog!$A$4:$I$2601, 2,9^9)</f>
        <v>#N/A</v>
      </c>
      <c r="G32" s="10"/>
      <c r="H32" s="11"/>
      <c r="I32" s="12"/>
      <c r="J32" s="7"/>
      <c r="K32" s="7"/>
      <c r="L32" s="13"/>
    </row>
    <row r="33" spans="1:12">
      <c r="A33" s="16"/>
      <c r="B33" s="8" t="e">
        <f>VLOOKUP(CRM!A33, [2]ContactDetails!$A$4:$O$34, 2, FALSE)</f>
        <v>#N/A</v>
      </c>
      <c r="C33" s="8" t="e">
        <f>VLOOKUP(CRM!$A33, [2]ContactDetails!$A$4:$O$34, 3, FALSE)</f>
        <v>#N/A</v>
      </c>
      <c r="D33" s="8" t="e">
        <f>VLOOKUP(CRM!$A33, [2]ContactDetails!$A$4:$O$34, 4, FALSE)</f>
        <v>#N/A</v>
      </c>
      <c r="E33" s="8" t="e">
        <f>VLOOKUP(CRM!$A33, [2]ContactDetails!$A$4:$O$34, 6, FALSE)</f>
        <v>#N/A</v>
      </c>
      <c r="F33" s="15" t="e">
        <f>VLOOKUP(CRM!$A33, ContactLog!$A$4:$I$2601, 2,9^9)</f>
        <v>#N/A</v>
      </c>
      <c r="G33" s="10"/>
      <c r="H33" s="11"/>
      <c r="I33" s="12"/>
      <c r="J33" s="7"/>
      <c r="K33" s="7"/>
      <c r="L33" s="13"/>
    </row>
    <row r="34" spans="1:12">
      <c r="A34" s="16"/>
      <c r="B34" s="8" t="e">
        <f>VLOOKUP(CRM!A34, [2]ContactDetails!$A$4:$O$34, 2, FALSE)</f>
        <v>#N/A</v>
      </c>
      <c r="C34" s="8" t="e">
        <f>VLOOKUP(CRM!$A34, [2]ContactDetails!$A$4:$O$34, 3, FALSE)</f>
        <v>#N/A</v>
      </c>
      <c r="D34" s="8" t="e">
        <f>VLOOKUP(CRM!$A34, [2]ContactDetails!$A$4:$O$34, 4, FALSE)</f>
        <v>#N/A</v>
      </c>
      <c r="E34" s="8" t="e">
        <f>VLOOKUP(CRM!$A34, [2]ContactDetails!$A$4:$O$34, 6, FALSE)</f>
        <v>#N/A</v>
      </c>
      <c r="F34" s="15" t="e">
        <f>VLOOKUP(CRM!$A34, ContactLog!$A$4:$I$2601, 2,9^9)</f>
        <v>#N/A</v>
      </c>
      <c r="G34" s="10"/>
      <c r="H34" s="11"/>
      <c r="I34" s="12"/>
      <c r="J34" s="7"/>
      <c r="K34" s="7"/>
      <c r="L34" s="13"/>
    </row>
    <row r="35" spans="1:12">
      <c r="A35" s="16"/>
      <c r="B35" s="8" t="e">
        <f>VLOOKUP(CRM!A35, [2]ContactDetails!$A$4:$O$34, 2, FALSE)</f>
        <v>#N/A</v>
      </c>
      <c r="C35" s="8" t="e">
        <f>VLOOKUP(CRM!$A35, [2]ContactDetails!$A$4:$O$34, 3, FALSE)</f>
        <v>#N/A</v>
      </c>
      <c r="D35" s="8" t="e">
        <f>VLOOKUP(CRM!$A35, [2]ContactDetails!$A$4:$O$34, 4, FALSE)</f>
        <v>#N/A</v>
      </c>
      <c r="E35" s="8" t="e">
        <f>VLOOKUP(CRM!$A35, [2]ContactDetails!$A$4:$O$34, 6, FALSE)</f>
        <v>#N/A</v>
      </c>
      <c r="F35" s="15" t="e">
        <f>VLOOKUP(CRM!$A35, ContactLog!$A$4:$I$2601, 2,9^9)</f>
        <v>#N/A</v>
      </c>
      <c r="G35" s="10"/>
      <c r="H35" s="11"/>
      <c r="I35" s="12"/>
      <c r="J35" s="7"/>
      <c r="K35" s="7"/>
      <c r="L35" s="13"/>
    </row>
    <row r="36" spans="1:12">
      <c r="A36" s="16"/>
      <c r="B36" s="8" t="e">
        <f>VLOOKUP(CRM!A36, [2]ContactDetails!$A$4:$O$34, 2, FALSE)</f>
        <v>#N/A</v>
      </c>
      <c r="C36" s="8" t="e">
        <f>VLOOKUP(CRM!$A36, [2]ContactDetails!$A$4:$O$34, 3, FALSE)</f>
        <v>#N/A</v>
      </c>
      <c r="D36" s="8" t="e">
        <f>VLOOKUP(CRM!$A36, [2]ContactDetails!$A$4:$O$34, 4, FALSE)</f>
        <v>#N/A</v>
      </c>
      <c r="E36" s="8" t="e">
        <f>VLOOKUP(CRM!$A36, [2]ContactDetails!$A$4:$O$34, 6, FALSE)</f>
        <v>#N/A</v>
      </c>
      <c r="F36" s="15" t="e">
        <f>VLOOKUP(CRM!$A36, ContactLog!$A$4:$I$2601, 2,9^9)</f>
        <v>#N/A</v>
      </c>
      <c r="G36" s="10"/>
      <c r="H36" s="11"/>
      <c r="I36" s="12"/>
      <c r="J36" s="7"/>
      <c r="K36" s="7"/>
      <c r="L36" s="13"/>
    </row>
    <row r="37" spans="1:12">
      <c r="A37" s="16"/>
      <c r="B37" s="8" t="e">
        <f>VLOOKUP(CRM!A37, [2]ContactDetails!$A$4:$O$34, 2, FALSE)</f>
        <v>#N/A</v>
      </c>
      <c r="C37" s="8" t="e">
        <f>VLOOKUP(CRM!$A37, [2]ContactDetails!$A$4:$O$34, 3, FALSE)</f>
        <v>#N/A</v>
      </c>
      <c r="D37" s="8" t="e">
        <f>VLOOKUP(CRM!$A37, [2]ContactDetails!$A$4:$O$34, 4, FALSE)</f>
        <v>#N/A</v>
      </c>
      <c r="E37" s="8" t="e">
        <f>VLOOKUP(CRM!$A37, [2]ContactDetails!$A$4:$O$34, 6, FALSE)</f>
        <v>#N/A</v>
      </c>
      <c r="F37" s="15" t="e">
        <f>VLOOKUP(CRM!$A37, ContactLog!$A$4:$I$2601, 2,9^9)</f>
        <v>#N/A</v>
      </c>
      <c r="G37" s="10"/>
      <c r="H37" s="11"/>
      <c r="I37" s="12"/>
      <c r="J37" s="7"/>
      <c r="K37" s="7"/>
      <c r="L37" s="13"/>
    </row>
    <row r="38" spans="1:12">
      <c r="A38" s="16"/>
      <c r="B38" s="8" t="e">
        <f>VLOOKUP(CRM!A38, [2]ContactDetails!$A$4:$O$34, 2, FALSE)</f>
        <v>#N/A</v>
      </c>
      <c r="C38" s="8" t="e">
        <f>VLOOKUP(CRM!$A38, [2]ContactDetails!$A$4:$O$34, 3, FALSE)</f>
        <v>#N/A</v>
      </c>
      <c r="D38" s="8" t="e">
        <f>VLOOKUP(CRM!$A38, [2]ContactDetails!$A$4:$O$34, 4, FALSE)</f>
        <v>#N/A</v>
      </c>
      <c r="E38" s="8" t="e">
        <f>VLOOKUP(CRM!$A38, [2]ContactDetails!$A$4:$O$34, 6, FALSE)</f>
        <v>#N/A</v>
      </c>
      <c r="F38" s="15" t="e">
        <f>VLOOKUP(CRM!$A38, ContactLog!$A$4:$I$2601, 2,9^9)</f>
        <v>#N/A</v>
      </c>
      <c r="G38" s="10"/>
      <c r="H38" s="11"/>
      <c r="I38" s="12"/>
      <c r="J38" s="7"/>
      <c r="K38" s="7"/>
      <c r="L38" s="13"/>
    </row>
    <row r="39" spans="1:12">
      <c r="A39" s="16"/>
      <c r="B39" s="8" t="e">
        <f>VLOOKUP(CRM!A39, [2]ContactDetails!$A$4:$O$34, 2, FALSE)</f>
        <v>#N/A</v>
      </c>
      <c r="C39" s="8" t="e">
        <f>VLOOKUP(CRM!$A39, [2]ContactDetails!$A$4:$O$34, 3, FALSE)</f>
        <v>#N/A</v>
      </c>
      <c r="D39" s="8" t="e">
        <f>VLOOKUP(CRM!$A39, [2]ContactDetails!$A$4:$O$34, 4, FALSE)</f>
        <v>#N/A</v>
      </c>
      <c r="E39" s="8" t="e">
        <f>VLOOKUP(CRM!$A39, [2]ContactDetails!$A$4:$O$34, 6, FALSE)</f>
        <v>#N/A</v>
      </c>
      <c r="F39" s="15" t="e">
        <f>VLOOKUP(CRM!$A39, ContactLog!$A$4:$I$2601, 2,9^9)</f>
        <v>#N/A</v>
      </c>
      <c r="G39" s="10"/>
      <c r="H39" s="11"/>
      <c r="I39" s="12"/>
      <c r="J39" s="7"/>
      <c r="K39" s="7"/>
      <c r="L39" s="13"/>
    </row>
    <row r="40" spans="1:12">
      <c r="A40" s="16"/>
      <c r="B40" s="8" t="e">
        <f>VLOOKUP(CRM!A40, [2]ContactDetails!$A$4:$O$34, 2, FALSE)</f>
        <v>#N/A</v>
      </c>
      <c r="C40" s="8" t="e">
        <f>VLOOKUP(CRM!$A40, [2]ContactDetails!$A$4:$O$34, 3, FALSE)</f>
        <v>#N/A</v>
      </c>
      <c r="D40" s="8" t="e">
        <f>VLOOKUP(CRM!$A40, [2]ContactDetails!$A$4:$O$34, 4, FALSE)</f>
        <v>#N/A</v>
      </c>
      <c r="E40" s="8" t="e">
        <f>VLOOKUP(CRM!$A40, [2]ContactDetails!$A$4:$O$34, 6, FALSE)</f>
        <v>#N/A</v>
      </c>
      <c r="F40" s="15" t="e">
        <f>VLOOKUP(CRM!$A40, ContactLog!$A$4:$I$2601, 2,9^9)</f>
        <v>#N/A</v>
      </c>
      <c r="G40" s="10"/>
      <c r="H40" s="11"/>
      <c r="I40" s="12"/>
      <c r="J40" s="7"/>
      <c r="K40" s="7"/>
      <c r="L40" s="13"/>
    </row>
    <row r="41" spans="1:12">
      <c r="A41" s="16"/>
      <c r="B41" s="8" t="e">
        <f>VLOOKUP(CRM!A41, [2]ContactDetails!$A$4:$O$34, 2, FALSE)</f>
        <v>#N/A</v>
      </c>
      <c r="C41" s="8" t="e">
        <f>VLOOKUP(CRM!$A41, [2]ContactDetails!$A$4:$O$34, 3, FALSE)</f>
        <v>#N/A</v>
      </c>
      <c r="D41" s="8" t="e">
        <f>VLOOKUP(CRM!$A41, [2]ContactDetails!$A$4:$O$34, 4, FALSE)</f>
        <v>#N/A</v>
      </c>
      <c r="E41" s="8" t="e">
        <f>VLOOKUP(CRM!$A41, [2]ContactDetails!$A$4:$O$34, 6, FALSE)</f>
        <v>#N/A</v>
      </c>
      <c r="F41" s="15" t="e">
        <f>VLOOKUP(CRM!$A41, ContactLog!$A$4:$I$2601, 2,9^9)</f>
        <v>#N/A</v>
      </c>
      <c r="G41" s="10"/>
      <c r="H41" s="11"/>
      <c r="I41" s="12"/>
      <c r="J41" s="7"/>
      <c r="K41" s="7"/>
      <c r="L41" s="13"/>
    </row>
    <row r="42" spans="1:12">
      <c r="A42" s="16"/>
      <c r="B42" s="8" t="e">
        <f>VLOOKUP(CRM!A42, [2]ContactDetails!$A$4:$O$34, 2, FALSE)</f>
        <v>#N/A</v>
      </c>
      <c r="C42" s="8" t="e">
        <f>VLOOKUP(CRM!$A42, [2]ContactDetails!$A$4:$O$34, 3, FALSE)</f>
        <v>#N/A</v>
      </c>
      <c r="D42" s="8" t="e">
        <f>VLOOKUP(CRM!$A42, [2]ContactDetails!$A$4:$O$34, 4, FALSE)</f>
        <v>#N/A</v>
      </c>
      <c r="E42" s="8" t="e">
        <f>VLOOKUP(CRM!$A42, [2]ContactDetails!$A$4:$O$34, 6, FALSE)</f>
        <v>#N/A</v>
      </c>
      <c r="F42" s="15" t="e">
        <f>VLOOKUP(CRM!$A42, ContactLog!$A$4:$I$2601, 2,9^9)</f>
        <v>#N/A</v>
      </c>
      <c r="G42" s="10"/>
      <c r="H42" s="11"/>
      <c r="I42" s="12"/>
      <c r="J42" s="7"/>
      <c r="K42" s="7"/>
      <c r="L42" s="13"/>
    </row>
    <row r="43" spans="1:12">
      <c r="A43" s="16"/>
      <c r="B43" s="8" t="e">
        <f>VLOOKUP(CRM!A43, [2]ContactDetails!$A$4:$O$34, 2, FALSE)</f>
        <v>#N/A</v>
      </c>
      <c r="C43" s="8" t="e">
        <f>VLOOKUP(CRM!$A43, [2]ContactDetails!$A$4:$O$34, 3, FALSE)</f>
        <v>#N/A</v>
      </c>
      <c r="D43" s="8" t="e">
        <f>VLOOKUP(CRM!$A43, [2]ContactDetails!$A$4:$O$34, 4, FALSE)</f>
        <v>#N/A</v>
      </c>
      <c r="E43" s="8" t="e">
        <f>VLOOKUP(CRM!$A43, [2]ContactDetails!$A$4:$O$34, 6, FALSE)</f>
        <v>#N/A</v>
      </c>
      <c r="F43" s="15" t="e">
        <f>VLOOKUP(CRM!$A43, ContactLog!$A$4:$I$2601, 2,9^9)</f>
        <v>#N/A</v>
      </c>
      <c r="G43" s="10"/>
      <c r="H43" s="11"/>
      <c r="I43" s="12"/>
      <c r="J43" s="7"/>
      <c r="K43" s="7"/>
      <c r="L43" s="13"/>
    </row>
    <row r="44" spans="1:12">
      <c r="A44" s="16"/>
      <c r="B44" s="8" t="e">
        <f>VLOOKUP(CRM!A44, [2]ContactDetails!$A$4:$O$34, 2, FALSE)</f>
        <v>#N/A</v>
      </c>
      <c r="C44" s="8" t="e">
        <f>VLOOKUP(CRM!$A44, [2]ContactDetails!$A$4:$O$34, 3, FALSE)</f>
        <v>#N/A</v>
      </c>
      <c r="D44" s="8" t="e">
        <f>VLOOKUP(CRM!$A44, [2]ContactDetails!$A$4:$O$34, 4, FALSE)</f>
        <v>#N/A</v>
      </c>
      <c r="E44" s="8" t="e">
        <f>VLOOKUP(CRM!$A44, [2]ContactDetails!$A$4:$O$34, 6, FALSE)</f>
        <v>#N/A</v>
      </c>
      <c r="F44" s="15" t="e">
        <f>VLOOKUP(CRM!$A44, ContactLog!$A$4:$I$2601, 2,9^9)</f>
        <v>#N/A</v>
      </c>
      <c r="G44" s="10"/>
      <c r="H44" s="11"/>
      <c r="I44" s="12"/>
      <c r="J44" s="7"/>
      <c r="K44" s="7"/>
      <c r="L44" s="13"/>
    </row>
    <row r="45" spans="1:12">
      <c r="A45" s="16"/>
      <c r="B45" s="8" t="e">
        <f>VLOOKUP(CRM!A45, [2]ContactDetails!$A$4:$O$34, 2, FALSE)</f>
        <v>#N/A</v>
      </c>
      <c r="C45" s="8" t="e">
        <f>VLOOKUP(CRM!$A45, [2]ContactDetails!$A$4:$O$34, 3, FALSE)</f>
        <v>#N/A</v>
      </c>
      <c r="D45" s="8" t="e">
        <f>VLOOKUP(CRM!$A45, [2]ContactDetails!$A$4:$O$34, 4, FALSE)</f>
        <v>#N/A</v>
      </c>
      <c r="E45" s="8" t="e">
        <f>VLOOKUP(CRM!$A45, [2]ContactDetails!$A$4:$O$34, 6, FALSE)</f>
        <v>#N/A</v>
      </c>
      <c r="F45" s="15" t="e">
        <f>VLOOKUP(CRM!$A45, ContactLog!$A$4:$I$2601, 2,9^9)</f>
        <v>#N/A</v>
      </c>
      <c r="G45" s="10"/>
      <c r="H45" s="11"/>
      <c r="I45" s="12"/>
      <c r="J45" s="7"/>
      <c r="K45" s="7"/>
      <c r="L45" s="13"/>
    </row>
    <row r="46" spans="1:12">
      <c r="A46" s="16"/>
      <c r="B46" s="8" t="e">
        <f>VLOOKUP(CRM!A46, [2]ContactDetails!$A$4:$O$34, 2, FALSE)</f>
        <v>#N/A</v>
      </c>
      <c r="C46" s="8" t="e">
        <f>VLOOKUP(CRM!$A46, [2]ContactDetails!$A$4:$O$34, 3, FALSE)</f>
        <v>#N/A</v>
      </c>
      <c r="D46" s="8" t="e">
        <f>VLOOKUP(CRM!$A46, [2]ContactDetails!$A$4:$O$34, 4, FALSE)</f>
        <v>#N/A</v>
      </c>
      <c r="E46" s="8" t="e">
        <f>VLOOKUP(CRM!$A46, [2]ContactDetails!$A$4:$O$34, 6, FALSE)</f>
        <v>#N/A</v>
      </c>
      <c r="F46" s="15" t="e">
        <f>VLOOKUP(CRM!$A46, ContactLog!$A$4:$I$2601, 2,9^9)</f>
        <v>#N/A</v>
      </c>
      <c r="G46" s="10"/>
      <c r="H46" s="11"/>
      <c r="I46" s="12"/>
      <c r="J46" s="7"/>
      <c r="K46" s="7"/>
      <c r="L46" s="13"/>
    </row>
    <row r="47" spans="1:12">
      <c r="A47" s="16"/>
      <c r="B47" s="8" t="e">
        <f>VLOOKUP(CRM!A47, [2]ContactDetails!$A$4:$O$34, 2, FALSE)</f>
        <v>#N/A</v>
      </c>
      <c r="C47" s="8" t="e">
        <f>VLOOKUP(CRM!$A47, [2]ContactDetails!$A$4:$O$34, 3, FALSE)</f>
        <v>#N/A</v>
      </c>
      <c r="D47" s="8" t="e">
        <f>VLOOKUP(CRM!$A47, [2]ContactDetails!$A$4:$O$34, 4, FALSE)</f>
        <v>#N/A</v>
      </c>
      <c r="E47" s="8" t="e">
        <f>VLOOKUP(CRM!$A47, [2]ContactDetails!$A$4:$O$34, 6, FALSE)</f>
        <v>#N/A</v>
      </c>
      <c r="F47" s="15" t="e">
        <f>VLOOKUP(CRM!$A47, ContactLog!$A$4:$I$2601, 2,9^9)</f>
        <v>#N/A</v>
      </c>
      <c r="G47" s="10"/>
      <c r="H47" s="11"/>
      <c r="I47" s="12"/>
      <c r="J47" s="7"/>
      <c r="K47" s="7"/>
      <c r="L47" s="13"/>
    </row>
    <row r="48" spans="1:12">
      <c r="A48" s="16"/>
      <c r="B48" s="8" t="e">
        <f>VLOOKUP(CRM!A48, [2]ContactDetails!$A$4:$O$34, 2, FALSE)</f>
        <v>#N/A</v>
      </c>
      <c r="C48" s="8" t="e">
        <f>VLOOKUP(CRM!$A48, [2]ContactDetails!$A$4:$O$34, 3, FALSE)</f>
        <v>#N/A</v>
      </c>
      <c r="D48" s="8" t="e">
        <f>VLOOKUP(CRM!$A48, [2]ContactDetails!$A$4:$O$34, 4, FALSE)</f>
        <v>#N/A</v>
      </c>
      <c r="E48" s="8" t="e">
        <f>VLOOKUP(CRM!$A48, [2]ContactDetails!$A$4:$O$34, 6, FALSE)</f>
        <v>#N/A</v>
      </c>
      <c r="F48" s="15" t="e">
        <f>VLOOKUP(CRM!$A48, ContactLog!$A$4:$I$2601, 2,9^9)</f>
        <v>#N/A</v>
      </c>
      <c r="G48" s="10"/>
      <c r="H48" s="11"/>
      <c r="I48" s="12"/>
      <c r="J48" s="7"/>
      <c r="K48" s="7"/>
      <c r="L48" s="13"/>
    </row>
    <row r="49" spans="1:12">
      <c r="A49" s="16"/>
      <c r="B49" s="8" t="e">
        <f>VLOOKUP(CRM!A49, [2]ContactDetails!$A$4:$O$34, 2, FALSE)</f>
        <v>#N/A</v>
      </c>
      <c r="C49" s="8" t="e">
        <f>VLOOKUP(CRM!$A49, [2]ContactDetails!$A$4:$O$34, 3, FALSE)</f>
        <v>#N/A</v>
      </c>
      <c r="D49" s="8" t="e">
        <f>VLOOKUP(CRM!$A49, [2]ContactDetails!$A$4:$O$34, 4, FALSE)</f>
        <v>#N/A</v>
      </c>
      <c r="E49" s="8" t="e">
        <f>VLOOKUP(CRM!$A49, [2]ContactDetails!$A$4:$O$34, 6, FALSE)</f>
        <v>#N/A</v>
      </c>
      <c r="F49" s="15" t="e">
        <f>VLOOKUP(CRM!$A49, ContactLog!$A$4:$I$2601, 2,9^9)</f>
        <v>#N/A</v>
      </c>
      <c r="G49" s="10"/>
      <c r="H49" s="11"/>
      <c r="I49" s="12"/>
      <c r="J49" s="7"/>
      <c r="K49" s="7"/>
      <c r="L49" s="13"/>
    </row>
    <row r="50" spans="1:12">
      <c r="A50" s="16"/>
      <c r="B50" s="8" t="e">
        <f>VLOOKUP(CRM!A50, [2]ContactDetails!$A$4:$O$34, 2, FALSE)</f>
        <v>#N/A</v>
      </c>
      <c r="C50" s="8" t="e">
        <f>VLOOKUP(CRM!$A50, [2]ContactDetails!$A$4:$O$34, 3, FALSE)</f>
        <v>#N/A</v>
      </c>
      <c r="D50" s="8" t="e">
        <f>VLOOKUP(CRM!$A50, [2]ContactDetails!$A$4:$O$34, 4, FALSE)</f>
        <v>#N/A</v>
      </c>
      <c r="E50" s="8" t="e">
        <f>VLOOKUP(CRM!$A50, [2]ContactDetails!$A$4:$O$34, 6, FALSE)</f>
        <v>#N/A</v>
      </c>
      <c r="F50" s="15" t="e">
        <f>VLOOKUP(CRM!$A50, ContactLog!$A$4:$I$2601, 2,9^9)</f>
        <v>#N/A</v>
      </c>
      <c r="G50" s="10"/>
      <c r="H50" s="11"/>
      <c r="I50" s="12"/>
      <c r="J50" s="7"/>
      <c r="K50" s="7"/>
      <c r="L50" s="13"/>
    </row>
    <row r="51" spans="1:12">
      <c r="A51" s="16"/>
      <c r="B51" s="8" t="e">
        <f>VLOOKUP(CRM!A51, [2]ContactDetails!$A$4:$O$34, 2, FALSE)</f>
        <v>#N/A</v>
      </c>
      <c r="C51" s="8" t="e">
        <f>VLOOKUP(CRM!$A51, [2]ContactDetails!$A$4:$O$34, 3, FALSE)</f>
        <v>#N/A</v>
      </c>
      <c r="D51" s="8" t="e">
        <f>VLOOKUP(CRM!$A51, [2]ContactDetails!$A$4:$O$34, 4, FALSE)</f>
        <v>#N/A</v>
      </c>
      <c r="E51" s="8" t="e">
        <f>VLOOKUP(CRM!$A51, [2]ContactDetails!$A$4:$O$34, 6, FALSE)</f>
        <v>#N/A</v>
      </c>
      <c r="F51" s="15" t="e">
        <f>VLOOKUP(CRM!$A51, ContactLog!$A$4:$I$2601, 2,9^9)</f>
        <v>#N/A</v>
      </c>
      <c r="G51" s="10"/>
      <c r="H51" s="11"/>
      <c r="I51" s="12"/>
      <c r="J51" s="7"/>
      <c r="K51" s="7"/>
      <c r="L51" s="13"/>
    </row>
    <row r="52" spans="1:12">
      <c r="A52" s="17"/>
      <c r="B52" s="18"/>
      <c r="C52" s="18"/>
      <c r="D52" s="18"/>
      <c r="E52" s="19"/>
      <c r="F52" s="20"/>
      <c r="G52" s="19"/>
      <c r="H52" s="19"/>
      <c r="I52" s="19"/>
      <c r="J52" s="18"/>
      <c r="K52" s="18"/>
      <c r="L52" s="21"/>
    </row>
    <row r="53" spans="1:12">
      <c r="A53" t="s">
        <v>44</v>
      </c>
      <c r="K53" s="22" t="s">
        <v>45</v>
      </c>
    </row>
  </sheetData>
  <conditionalFormatting sqref="G5:G7 G41:G51">
    <cfRule type="expression" dxfId="19" priority="10" stopIfTrue="1">
      <formula>(G5-TODAY())&gt;=days_until_next_1</formula>
    </cfRule>
    <cfRule type="expression" dxfId="18" priority="11" stopIfTrue="1">
      <formula>(G5-TODAY())&gt;=days_until_next_2</formula>
    </cfRule>
    <cfRule type="expression" dxfId="17" priority="12" stopIfTrue="1">
      <formula>NOT(ISBLANK(G5))</formula>
    </cfRule>
  </conditionalFormatting>
  <conditionalFormatting sqref="G30:G40">
    <cfRule type="expression" dxfId="16" priority="7" stopIfTrue="1">
      <formula>(G30-TODAY())&gt;=days_until_next_1</formula>
    </cfRule>
    <cfRule type="expression" dxfId="15" priority="8" stopIfTrue="1">
      <formula>(G30-TODAY())&gt;=days_until_next_2</formula>
    </cfRule>
    <cfRule type="expression" dxfId="14" priority="9" stopIfTrue="1">
      <formula>NOT(ISBLANK(G30))</formula>
    </cfRule>
  </conditionalFormatting>
  <conditionalFormatting sqref="G19:G29">
    <cfRule type="expression" dxfId="13" priority="4" stopIfTrue="1">
      <formula>(G19-TODAY())&gt;=days_until_next_1</formula>
    </cfRule>
    <cfRule type="expression" dxfId="12" priority="5" stopIfTrue="1">
      <formula>(G19-TODAY())&gt;=days_until_next_2</formula>
    </cfRule>
    <cfRule type="expression" dxfId="11" priority="6" stopIfTrue="1">
      <formula>NOT(ISBLANK(G19))</formula>
    </cfRule>
  </conditionalFormatting>
  <conditionalFormatting sqref="G8:G18">
    <cfRule type="expression" dxfId="10" priority="1" stopIfTrue="1">
      <formula>(G8-TODAY())&gt;=days_until_next_1</formula>
    </cfRule>
    <cfRule type="expression" dxfId="9" priority="2" stopIfTrue="1">
      <formula>(G8-TODAY())&gt;=days_until_next_2</formula>
    </cfRule>
    <cfRule type="expression" dxfId="8" priority="3" stopIfTrue="1">
      <formula>NOT(ISBLANK(G8))</formula>
    </cfRule>
  </conditionalFormatting>
  <dataValidations count="5">
    <dataValidation type="list" allowBlank="1" showInputMessage="1" showErrorMessage="1" sqref="I5:I51">
      <formula1>"To be contacted, Contacted, No events, Cold, Warm, Won"</formula1>
    </dataValidation>
    <dataValidation type="list" allowBlank="1" showInputMessage="1" sqref="B5:F51">
      <formula1>Customers</formula1>
    </dataValidation>
    <dataValidation allowBlank="1" promptTitle="Choose Column Headings" prompt="When this cell is selected, a 2nd down arrow should appear to the right.  Click on this arrow to customize the heading or simply type in your own heading." sqref="A4:L4"/>
    <dataValidation type="list" allowBlank="1" showInputMessage="1" showErrorMessage="1" sqref="J5:J52">
      <formula1>lead_source</formula1>
    </dataValidation>
    <dataValidation type="list" allowBlank="1" showInputMessage="1" showErrorMessage="1" sqref="I52">
      <formula1>lead_status</formula1>
    </dataValidation>
  </dataValidation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topLeftCell="A9" zoomScale="150" zoomScaleNormal="150" zoomScalePageLayoutView="150" workbookViewId="0">
      <selection activeCell="G23" sqref="G23:G24"/>
    </sheetView>
  </sheetViews>
  <sheetFormatPr baseColWidth="10" defaultRowHeight="14" x14ac:dyDescent="0"/>
  <cols>
    <col min="1" max="1" width="20.6640625" style="24" customWidth="1"/>
    <col min="2" max="2" width="12" style="24" customWidth="1"/>
    <col min="3" max="3" width="25.6640625" style="24" customWidth="1"/>
    <col min="4" max="4" width="27.5" style="24" customWidth="1"/>
    <col min="5" max="5" width="28.5" style="24" customWidth="1"/>
    <col min="6" max="6" width="12.6640625" style="24" customWidth="1"/>
    <col min="7" max="7" width="49.5" style="24" customWidth="1"/>
    <col min="8" max="8" width="13" style="24" customWidth="1"/>
    <col min="9" max="9" width="23.83203125" style="24" customWidth="1"/>
    <col min="10" max="16384" width="10.83203125" style="24"/>
  </cols>
  <sheetData>
    <row r="1" spans="1:9">
      <c r="A1" s="23" t="s">
        <v>46</v>
      </c>
    </row>
    <row r="2" spans="1:9">
      <c r="A2" s="25" t="s">
        <v>1</v>
      </c>
    </row>
    <row r="3" spans="1:9">
      <c r="B3" s="25"/>
      <c r="G3" s="4"/>
      <c r="H3" s="4"/>
      <c r="I3" s="4"/>
    </row>
    <row r="4" spans="1:9">
      <c r="A4" s="26" t="s">
        <v>47</v>
      </c>
      <c r="B4" s="26" t="s">
        <v>48</v>
      </c>
      <c r="C4" s="26" t="s">
        <v>3</v>
      </c>
      <c r="D4" s="26" t="s">
        <v>12</v>
      </c>
      <c r="E4" s="26" t="s">
        <v>49</v>
      </c>
      <c r="F4" s="26" t="s">
        <v>50</v>
      </c>
      <c r="G4" s="26" t="s">
        <v>51</v>
      </c>
      <c r="H4" s="27" t="s">
        <v>52</v>
      </c>
      <c r="I4" s="27" t="s">
        <v>53</v>
      </c>
    </row>
    <row r="5" spans="1:9" ht="48">
      <c r="A5" s="7" t="s">
        <v>14</v>
      </c>
      <c r="B5" s="10">
        <v>41577</v>
      </c>
      <c r="C5" s="8" t="str">
        <f>VLOOKUP(ContactLog!A5, [2]ContactDetails!$A$4:$O$34, 2, FALSE)</f>
        <v>Accor</v>
      </c>
      <c r="D5" s="8">
        <f>VLOOKUP(ContactLog!A5, [2]ContactDetails!$A$4:$O$34, 15, FALSE)</f>
        <v>0</v>
      </c>
      <c r="E5" s="28" t="s">
        <v>54</v>
      </c>
      <c r="F5" s="7" t="s">
        <v>55</v>
      </c>
      <c r="G5" s="29" t="s">
        <v>56</v>
      </c>
      <c r="H5" s="30">
        <v>41654</v>
      </c>
      <c r="I5" s="31" t="s">
        <v>57</v>
      </c>
    </row>
    <row r="6" spans="1:9" ht="60">
      <c r="A6" s="7" t="s">
        <v>17</v>
      </c>
      <c r="B6" s="10">
        <v>41577</v>
      </c>
      <c r="C6" s="8" t="str">
        <f>VLOOKUP(ContactLog!A6, [2]ContactDetails!$A$4:$O$34, 2, FALSE)</f>
        <v>Bridgestone Europe</v>
      </c>
      <c r="D6" s="8">
        <f>VLOOKUP(ContactLog!A6, [2]ContactDetails!$A$4:$O$34, 15, FALSE)</f>
        <v>0</v>
      </c>
      <c r="E6" s="28" t="s">
        <v>54</v>
      </c>
      <c r="F6" s="7" t="s">
        <v>55</v>
      </c>
      <c r="G6" s="29" t="s">
        <v>58</v>
      </c>
      <c r="H6" s="30">
        <v>41654</v>
      </c>
      <c r="I6" s="31" t="s">
        <v>57</v>
      </c>
    </row>
    <row r="7" spans="1:9" ht="48">
      <c r="A7" s="7" t="s">
        <v>19</v>
      </c>
      <c r="B7" s="10">
        <v>41577</v>
      </c>
      <c r="C7" s="8" t="str">
        <f>VLOOKUP(ContactLog!A7, [2]ContactDetails!$A$4:$O$34, 2, FALSE)</f>
        <v>AZIRA and Westartup</v>
      </c>
      <c r="D7" s="8">
        <f>VLOOKUP(ContactLog!A7, [2]ContactDetails!$A$4:$O$34, 15, FALSE)</f>
        <v>0</v>
      </c>
      <c r="E7" s="28" t="s">
        <v>54</v>
      </c>
      <c r="F7" s="7" t="s">
        <v>55</v>
      </c>
      <c r="G7" s="29" t="s">
        <v>59</v>
      </c>
      <c r="H7" s="30">
        <v>41654</v>
      </c>
      <c r="I7" s="31" t="s">
        <v>57</v>
      </c>
    </row>
    <row r="8" spans="1:9" ht="36">
      <c r="A8" s="7" t="s">
        <v>21</v>
      </c>
      <c r="B8" s="10">
        <v>41577</v>
      </c>
      <c r="C8" s="8" t="str">
        <f>VLOOKUP(ContactLog!A8, [2]ContactDetails!$A$4:$O$34, 2, FALSE)</f>
        <v>Bank Degroof</v>
      </c>
      <c r="D8" s="8" t="str">
        <f>VLOOKUP(ContactLog!A8, [2]ContactDetails!$A$4:$O$34, 15, FALSE)</f>
        <v>nous aiguillera vers la bonne personne</v>
      </c>
      <c r="E8" s="28" t="s">
        <v>54</v>
      </c>
      <c r="F8" s="7" t="s">
        <v>55</v>
      </c>
      <c r="G8" s="29" t="s">
        <v>60</v>
      </c>
      <c r="H8" s="30">
        <v>41617</v>
      </c>
      <c r="I8" s="31" t="s">
        <v>61</v>
      </c>
    </row>
    <row r="9" spans="1:9" ht="24">
      <c r="A9" s="7" t="s">
        <v>22</v>
      </c>
      <c r="B9" s="10">
        <v>41577</v>
      </c>
      <c r="C9" s="8" t="str">
        <f>VLOOKUP(ContactLog!A9, [2]ContactDetails!$A$4:$O$34, 2, FALSE)</f>
        <v>D.E. MASTER BLENDERS 1753</v>
      </c>
      <c r="D9" s="8">
        <f>VLOOKUP(ContactLog!A9, [2]ContactDetails!$A$4:$O$34, 15, FALSE)</f>
        <v>0</v>
      </c>
      <c r="E9" s="28" t="s">
        <v>54</v>
      </c>
      <c r="F9" s="7" t="s">
        <v>55</v>
      </c>
      <c r="G9" s="29"/>
      <c r="H9" s="30">
        <v>41654</v>
      </c>
      <c r="I9" s="31" t="s">
        <v>57</v>
      </c>
    </row>
    <row r="10" spans="1:9" ht="24">
      <c r="A10" s="7" t="s">
        <v>23</v>
      </c>
      <c r="B10" s="10">
        <v>41577</v>
      </c>
      <c r="C10" s="8" t="str">
        <f>VLOOKUP(ContactLog!A10, [2]ContactDetails!$A$4:$O$34, 2, FALSE)</f>
        <v>SodaStream International, Ltd.</v>
      </c>
      <c r="D10" s="8">
        <f>VLOOKUP(ContactLog!A10, [2]ContactDetails!$A$4:$O$34, 15, FALSE)</f>
        <v>0</v>
      </c>
      <c r="E10" s="28" t="s">
        <v>54</v>
      </c>
      <c r="F10" s="7" t="s">
        <v>55</v>
      </c>
      <c r="G10" s="29"/>
      <c r="H10" s="30">
        <v>41654</v>
      </c>
      <c r="I10" s="31" t="s">
        <v>57</v>
      </c>
    </row>
    <row r="11" spans="1:9" ht="24">
      <c r="A11" s="7" t="s">
        <v>24</v>
      </c>
      <c r="B11" s="10">
        <v>41577</v>
      </c>
      <c r="C11" s="8" t="str">
        <f>VLOOKUP(ContactLog!A11, [2]ContactDetails!$A$4:$O$34, 2, FALSE)</f>
        <v>Heytens</v>
      </c>
      <c r="D11" s="8">
        <f>VLOOKUP(ContactLog!A11, [2]ContactDetails!$A$4:$O$34, 15, FALSE)</f>
        <v>0</v>
      </c>
      <c r="E11" s="28" t="s">
        <v>54</v>
      </c>
      <c r="F11" s="7" t="s">
        <v>55</v>
      </c>
      <c r="G11" s="29"/>
      <c r="H11" s="30">
        <v>41654</v>
      </c>
      <c r="I11" s="31" t="s">
        <v>57</v>
      </c>
    </row>
    <row r="12" spans="1:9" ht="24">
      <c r="A12" s="7" t="s">
        <v>25</v>
      </c>
      <c r="B12" s="10">
        <v>41577</v>
      </c>
      <c r="C12" s="8" t="str">
        <f>VLOOKUP(ContactLog!A12, [2]ContactDetails!$A$4:$O$34, 2, FALSE)</f>
        <v>asbl La Ferme Nos Pilifs</v>
      </c>
      <c r="D12" s="8" t="str">
        <f>VLOOKUP(ContactLog!A12, [2]ContactDetails!$A$4:$O$34, 15, FALSE)</f>
        <v>pas dans la cible</v>
      </c>
      <c r="E12" s="28" t="s">
        <v>54</v>
      </c>
      <c r="F12" s="7" t="s">
        <v>55</v>
      </c>
      <c r="G12" s="29"/>
      <c r="H12" s="31"/>
      <c r="I12" s="31"/>
    </row>
    <row r="13" spans="1:9" ht="24">
      <c r="A13" s="7" t="s">
        <v>26</v>
      </c>
      <c r="B13" s="10">
        <v>41577</v>
      </c>
      <c r="C13" s="8" t="str">
        <f>VLOOKUP(ContactLog!A13, [2]ContactDetails!$A$4:$O$34, 2, FALSE)</f>
        <v>Boya Entertainment</v>
      </c>
      <c r="D13" s="8">
        <f>VLOOKUP(ContactLog!A13, [2]ContactDetails!$A$4:$O$34, 15, FALSE)</f>
        <v>0</v>
      </c>
      <c r="E13" s="28" t="s">
        <v>54</v>
      </c>
      <c r="F13" s="7" t="s">
        <v>55</v>
      </c>
      <c r="G13" s="29"/>
      <c r="H13" s="31"/>
      <c r="I13" s="31"/>
    </row>
    <row r="14" spans="1:9" ht="24">
      <c r="A14" s="7" t="s">
        <v>27</v>
      </c>
      <c r="B14" s="10">
        <v>41577</v>
      </c>
      <c r="C14" s="8" t="str">
        <f>VLOOKUP(ContactLog!A14, [2]ContactDetails!$A$4:$O$34, 2, FALSE)</f>
        <v>Pernod Ricard Belgium</v>
      </c>
      <c r="D14" s="8">
        <f>VLOOKUP(ContactLog!A14, [2]ContactDetails!$A$4:$O$34, 15, FALSE)</f>
        <v>0</v>
      </c>
      <c r="E14" s="28" t="s">
        <v>54</v>
      </c>
      <c r="F14" s="7" t="s">
        <v>55</v>
      </c>
      <c r="G14" s="29"/>
      <c r="H14" s="31"/>
      <c r="I14" s="31"/>
    </row>
    <row r="15" spans="1:9" ht="24">
      <c r="A15" s="7" t="s">
        <v>28</v>
      </c>
      <c r="B15" s="10">
        <v>41577</v>
      </c>
      <c r="C15" s="8" t="str">
        <f>VLOOKUP(ContactLog!A15, [2]ContactDetails!$A$4:$O$34, 2, FALSE)</f>
        <v>JHK Trader</v>
      </c>
      <c r="D15" s="8">
        <f>VLOOKUP(ContactLog!A15, [2]ContactDetails!$A$4:$O$34, 15, FALSE)</f>
        <v>0</v>
      </c>
      <c r="E15" s="28" t="s">
        <v>54</v>
      </c>
      <c r="F15" s="7" t="s">
        <v>55</v>
      </c>
      <c r="G15" s="29"/>
      <c r="H15" s="31"/>
      <c r="I15" s="31"/>
    </row>
    <row r="16" spans="1:9" ht="24">
      <c r="A16" s="7" t="s">
        <v>29</v>
      </c>
      <c r="B16" s="10">
        <v>41577</v>
      </c>
      <c r="C16" s="8" t="str">
        <f>VLOOKUP(ContactLog!A16, [2]ContactDetails!$A$4:$O$34, 2, FALSE)</f>
        <v>Abrumet</v>
      </c>
      <c r="D16" s="8">
        <f>VLOOKUP(ContactLog!A16, [2]ContactDetails!$A$4:$O$34, 15, FALSE)</f>
        <v>0</v>
      </c>
      <c r="E16" s="28" t="s">
        <v>54</v>
      </c>
      <c r="F16" s="7" t="s">
        <v>55</v>
      </c>
      <c r="G16" s="29"/>
      <c r="H16" s="31"/>
      <c r="I16" s="31"/>
    </row>
    <row r="17" spans="1:9" ht="24">
      <c r="A17" s="7" t="s">
        <v>30</v>
      </c>
      <c r="B17" s="10">
        <v>41577</v>
      </c>
      <c r="C17" s="8" t="str">
        <f>VLOOKUP(ContactLog!A17, [2]ContactDetails!$A$4:$O$34, 2, FALSE)</f>
        <v>Toyota Motor Europe</v>
      </c>
      <c r="D17" s="8">
        <f>VLOOKUP(ContactLog!A17, [2]ContactDetails!$A$4:$O$34, 15, FALSE)</f>
        <v>0</v>
      </c>
      <c r="E17" s="28" t="s">
        <v>54</v>
      </c>
      <c r="F17" s="7" t="s">
        <v>55</v>
      </c>
      <c r="G17" s="29"/>
      <c r="H17" s="31"/>
      <c r="I17" s="31"/>
    </row>
    <row r="18" spans="1:9" ht="28">
      <c r="A18" s="7" t="s">
        <v>31</v>
      </c>
      <c r="B18" s="10">
        <v>41577</v>
      </c>
      <c r="C18" s="8" t="str">
        <f>VLOOKUP(ContactLog!A18, [2]ContactDetails!$A$4:$O$34, 2, FALSE)</f>
        <v>Event Coordinator - Communication Commerciale</v>
      </c>
      <c r="D18" s="8">
        <f>VLOOKUP(ContactLog!A18, [2]ContactDetails!$A$4:$O$34, 15, FALSE)</f>
        <v>0</v>
      </c>
      <c r="E18" s="28" t="s">
        <v>54</v>
      </c>
      <c r="F18" s="7" t="s">
        <v>55</v>
      </c>
      <c r="G18" s="29"/>
      <c r="H18" s="31"/>
      <c r="I18" s="31"/>
    </row>
    <row r="19" spans="1:9" ht="28">
      <c r="A19" s="7" t="s">
        <v>32</v>
      </c>
      <c r="B19" s="10">
        <v>41577</v>
      </c>
      <c r="C19" s="8" t="str">
        <f>VLOOKUP(ContactLog!A19, [2]ContactDetails!$A$4:$O$34, 2, FALSE)</f>
        <v>Responsable de communication locale</v>
      </c>
      <c r="D19" s="8">
        <f>VLOOKUP(ContactLog!A19, [2]ContactDetails!$A$4:$O$34, 15, FALSE)</f>
        <v>0</v>
      </c>
      <c r="E19" s="28" t="s">
        <v>54</v>
      </c>
      <c r="F19" s="7" t="s">
        <v>55</v>
      </c>
      <c r="G19" s="29"/>
      <c r="H19" s="31"/>
      <c r="I19" s="31"/>
    </row>
    <row r="20" spans="1:9" ht="28">
      <c r="A20" s="7" t="s">
        <v>33</v>
      </c>
      <c r="B20" s="10">
        <v>41577</v>
      </c>
      <c r="C20" s="8" t="str">
        <f>VLOOKUP(ContactLog!A20, [2]ContactDetails!$A$4:$O$34, 2, FALSE)</f>
        <v>Sales Manager</v>
      </c>
      <c r="D20" s="8" t="str">
        <f>VLOOKUP(ContactLog!A20, [2]ContactDetails!$A$4:$O$34, 15, FALSE)</f>
        <v>Au cas où elle peut nous recommander - poss fournisseur</v>
      </c>
      <c r="E20" s="28" t="s">
        <v>54</v>
      </c>
      <c r="F20" s="7" t="s">
        <v>55</v>
      </c>
      <c r="G20" s="29"/>
      <c r="H20" s="31"/>
      <c r="I20" s="31"/>
    </row>
    <row r="21" spans="1:9" ht="24">
      <c r="A21" s="7" t="s">
        <v>35</v>
      </c>
      <c r="B21" s="10">
        <v>41577</v>
      </c>
      <c r="C21" s="8" t="str">
        <f>VLOOKUP(ContactLog!A21, [2]ContactDetails!$A$4:$O$34, 2, FALSE)</f>
        <v>WeForest</v>
      </c>
      <c r="D21" s="8">
        <f>VLOOKUP(ContactLog!A21, [2]ContactDetails!$A$4:$O$34, 15, FALSE)</f>
        <v>0</v>
      </c>
      <c r="E21" s="28" t="s">
        <v>54</v>
      </c>
      <c r="F21" s="7" t="s">
        <v>55</v>
      </c>
      <c r="G21" s="29"/>
      <c r="H21" s="31"/>
      <c r="I21" s="31"/>
    </row>
    <row r="22" spans="1:9" ht="24">
      <c r="A22" s="7" t="s">
        <v>36</v>
      </c>
      <c r="B22" s="10">
        <v>41577</v>
      </c>
      <c r="C22" s="8" t="str">
        <f>VLOOKUP(ContactLog!A22, [2]ContactDetails!$A$4:$O$34, 2, FALSE)</f>
        <v>Delhaize Belgium</v>
      </c>
      <c r="D22" s="8">
        <f>VLOOKUP(ContactLog!A22, [2]ContactDetails!$A$4:$O$34, 15, FALSE)</f>
        <v>0</v>
      </c>
      <c r="E22" s="28" t="s">
        <v>54</v>
      </c>
      <c r="F22" s="7" t="s">
        <v>55</v>
      </c>
      <c r="G22" s="29"/>
      <c r="H22" s="31"/>
      <c r="I22" s="31"/>
    </row>
    <row r="23" spans="1:9" ht="24">
      <c r="A23" s="7" t="s">
        <v>37</v>
      </c>
      <c r="B23" s="32">
        <v>41577</v>
      </c>
      <c r="C23" s="8" t="str">
        <f>VLOOKUP(ContactLog!A23, [2]ContactDetails!$A$4:$O$34, 2, FALSE)</f>
        <v>Pernod Ricard Belgium</v>
      </c>
      <c r="D23" s="8">
        <f>VLOOKUP(ContactLog!A23, [2]ContactDetails!$A$4:$O$34, 15, FALSE)</f>
        <v>0</v>
      </c>
      <c r="E23" s="28" t="s">
        <v>54</v>
      </c>
      <c r="F23" s="7" t="s">
        <v>55</v>
      </c>
      <c r="G23" s="38" t="s">
        <v>68</v>
      </c>
      <c r="H23" s="31"/>
      <c r="I23" s="31"/>
    </row>
    <row r="24" spans="1:9" ht="24">
      <c r="A24" s="7" t="s">
        <v>37</v>
      </c>
      <c r="B24" s="32">
        <v>41619</v>
      </c>
      <c r="C24" s="8" t="str">
        <f>VLOOKUP(ContactLog!A24, [2]ContactDetails!$A$4:$O$34, 2, FALSE)</f>
        <v>Pernod Ricard Belgium</v>
      </c>
      <c r="D24" s="8">
        <f>VLOOKUP(ContactLog!A24, [2]ContactDetails!$A$4:$O$34, 15, FALSE)</f>
        <v>0</v>
      </c>
      <c r="E24" s="28" t="s">
        <v>54</v>
      </c>
      <c r="F24" s="7" t="s">
        <v>55</v>
      </c>
      <c r="G24" s="38" t="s">
        <v>68</v>
      </c>
      <c r="H24" s="31"/>
      <c r="I24" s="31"/>
    </row>
    <row r="25" spans="1:9" ht="25" customHeight="1">
      <c r="A25" s="7" t="s">
        <v>34</v>
      </c>
      <c r="B25" s="10"/>
      <c r="C25" s="8" t="str">
        <f>VLOOKUP(ContactLog!A25, [2]ContactDetails!$A$4:$O$34, 2, FALSE)</f>
        <v>Continental AG</v>
      </c>
      <c r="D25" s="8">
        <f>VLOOKUP(ContactLog!A25, [2]ContactDetails!$A$4:$O$34, 15, FALSE)</f>
        <v>0</v>
      </c>
      <c r="E25" s="28" t="s">
        <v>54</v>
      </c>
      <c r="F25" s="7" t="s">
        <v>55</v>
      </c>
      <c r="G25" s="29"/>
      <c r="H25" s="31"/>
      <c r="I25" s="31"/>
    </row>
    <row r="26" spans="1:9" ht="25" customHeight="1">
      <c r="A26" s="7" t="s">
        <v>38</v>
      </c>
      <c r="B26" s="10"/>
      <c r="C26" s="8" t="str">
        <f>VLOOKUP(ContactLog!A26, [2]ContactDetails!$A$4:$O$34, 2, FALSE)</f>
        <v>Bridgestone Europe</v>
      </c>
      <c r="D26" s="8">
        <f>VLOOKUP(ContactLog!A26, [2]ContactDetails!$A$4:$O$34, 15, FALSE)</f>
        <v>0</v>
      </c>
      <c r="E26" s="28" t="s">
        <v>54</v>
      </c>
      <c r="F26" s="7" t="s">
        <v>55</v>
      </c>
      <c r="G26" s="29"/>
      <c r="H26" s="31"/>
      <c r="I26" s="31"/>
    </row>
    <row r="27" spans="1:9" ht="25" customHeight="1">
      <c r="A27" s="7" t="s">
        <v>39</v>
      </c>
      <c r="B27" s="10"/>
      <c r="C27" s="8" t="str">
        <f>VLOOKUP(ContactLog!A27, [2]ContactDetails!$A$4:$O$34, 2, FALSE)</f>
        <v>i-propeller</v>
      </c>
      <c r="D27" s="8">
        <f>VLOOKUP(ContactLog!A27, [2]ContactDetails!$A$4:$O$34, 15, FALSE)</f>
        <v>0</v>
      </c>
      <c r="E27" s="28" t="s">
        <v>54</v>
      </c>
      <c r="F27" s="7" t="s">
        <v>55</v>
      </c>
      <c r="G27" s="29"/>
      <c r="H27" s="31"/>
      <c r="I27" s="31"/>
    </row>
    <row r="28" spans="1:9" ht="25" customHeight="1">
      <c r="A28" s="7" t="s">
        <v>39</v>
      </c>
      <c r="B28" s="10"/>
      <c r="C28" s="8" t="str">
        <f>VLOOKUP(ContactLog!A28, [2]ContactDetails!$A$4:$O$34, 2, FALSE)</f>
        <v>i-propeller</v>
      </c>
      <c r="D28" s="8">
        <f>VLOOKUP(ContactLog!A28, [2]ContactDetails!$A$4:$O$34, 15, FALSE)</f>
        <v>0</v>
      </c>
      <c r="E28" s="28" t="s">
        <v>54</v>
      </c>
      <c r="F28" s="7" t="s">
        <v>55</v>
      </c>
      <c r="G28" s="29"/>
      <c r="H28" s="31"/>
      <c r="I28" s="31"/>
    </row>
    <row r="29" spans="1:9" ht="25" customHeight="1">
      <c r="A29" s="7" t="s">
        <v>40</v>
      </c>
      <c r="B29" s="10"/>
      <c r="C29" s="8" t="str">
        <f>VLOOKUP(ContactLog!A29, [2]ContactDetails!$A$4:$O$34, 2, FALSE)</f>
        <v>Pernod Ricard Belgium</v>
      </c>
      <c r="D29" s="8">
        <f>VLOOKUP(ContactLog!A29, [2]ContactDetails!$A$4:$O$34, 15, FALSE)</f>
        <v>0</v>
      </c>
      <c r="E29" s="28" t="s">
        <v>54</v>
      </c>
      <c r="F29" s="7" t="s">
        <v>55</v>
      </c>
      <c r="G29" s="29"/>
      <c r="H29" s="31"/>
      <c r="I29" s="31"/>
    </row>
    <row r="30" spans="1:9" ht="25" customHeight="1">
      <c r="A30" s="7" t="s">
        <v>41</v>
      </c>
      <c r="B30" s="10"/>
      <c r="C30" s="8" t="str">
        <f>VLOOKUP(ContactLog!A30, [2]ContactDetails!$A$4:$O$34, 2, FALSE)</f>
        <v>Pernod Ricard Belgium</v>
      </c>
      <c r="D30" s="8">
        <f>VLOOKUP(ContactLog!A30, [2]ContactDetails!$A$4:$O$34, 15, FALSE)</f>
        <v>0</v>
      </c>
      <c r="E30" s="28" t="s">
        <v>62</v>
      </c>
      <c r="F30" s="7" t="s">
        <v>55</v>
      </c>
      <c r="G30" s="29"/>
      <c r="H30" s="31"/>
      <c r="I30" s="31"/>
    </row>
    <row r="31" spans="1:9" ht="25" customHeight="1">
      <c r="A31" s="7" t="s">
        <v>42</v>
      </c>
      <c r="B31" s="10"/>
      <c r="C31" s="8" t="str">
        <f>VLOOKUP(ContactLog!A31, [2]ContactDetails!$A$4:$O$34, 2, FALSE)</f>
        <v>Certisys</v>
      </c>
      <c r="D31" s="8" t="str">
        <f>VLOOKUP(ContactLog!A31, [2]ContactDetails!$A$4:$O$34, 15, FALSE)</f>
        <v xml:space="preserve">dans comité de direction </v>
      </c>
      <c r="E31" s="28" t="s">
        <v>63</v>
      </c>
      <c r="F31" s="7" t="s">
        <v>64</v>
      </c>
      <c r="G31" s="29"/>
      <c r="H31" s="31"/>
      <c r="I31" s="31"/>
    </row>
    <row r="32" spans="1:9" ht="25" customHeight="1">
      <c r="A32" s="7" t="s">
        <v>43</v>
      </c>
      <c r="B32" s="10"/>
      <c r="C32" s="8" t="str">
        <f>VLOOKUP(ContactLog!A32, [2]ContactDetails!$A$4:$O$34, 2, FALSE)</f>
        <v>Certisys</v>
      </c>
      <c r="D32" s="8">
        <f>VLOOKUP(ContactLog!A32, [2]ContactDetails!$A$4:$O$34, 15, FALSE)</f>
        <v>0</v>
      </c>
      <c r="E32" s="28" t="s">
        <v>54</v>
      </c>
      <c r="F32" s="7"/>
      <c r="G32" s="29"/>
      <c r="H32" s="31"/>
      <c r="I32" s="31"/>
    </row>
    <row r="33" spans="1:9" ht="25" customHeight="1">
      <c r="A33" s="7" t="s">
        <v>65</v>
      </c>
      <c r="B33" s="10">
        <v>41614</v>
      </c>
      <c r="C33" s="8" t="str">
        <f>VLOOKUP(ContactLog!A33, [2]ContactDetails!$A$4:$O$34, 2, FALSE)</f>
        <v>MAINSYS</v>
      </c>
      <c r="D33" s="8">
        <v>0</v>
      </c>
      <c r="E33" s="28" t="s">
        <v>66</v>
      </c>
      <c r="F33" s="7" t="s">
        <v>67</v>
      </c>
      <c r="G33" s="29"/>
      <c r="H33" s="31"/>
      <c r="I33" s="31"/>
    </row>
    <row r="34" spans="1:9" ht="25" customHeight="1">
      <c r="A34" s="7"/>
      <c r="B34" s="10"/>
      <c r="C34" s="8" t="e">
        <f>VLOOKUP(ContactLog!A34, [2]ContactDetails!$A$4:$O$34, 2, FALSE)</f>
        <v>#N/A</v>
      </c>
      <c r="D34" s="8" t="e">
        <f>VLOOKUP(ContactLog!A34, [2]ContactDetails!$A$4:$O$34, 15, FALSE)</f>
        <v>#N/A</v>
      </c>
      <c r="E34" s="28"/>
      <c r="F34" s="7"/>
      <c r="G34" s="29"/>
      <c r="H34" s="31"/>
      <c r="I34" s="31"/>
    </row>
    <row r="35" spans="1:9" ht="25" customHeight="1">
      <c r="A35" s="7"/>
      <c r="B35" s="10"/>
      <c r="C35" s="8" t="e">
        <f>VLOOKUP(ContactLog!A35, [2]ContactDetails!$A$4:$O$34, 2, FALSE)</f>
        <v>#N/A</v>
      </c>
      <c r="D35" s="8" t="e">
        <f>VLOOKUP(ContactLog!A35, [2]ContactDetails!$A$4:$O$34, 15, FALSE)</f>
        <v>#N/A</v>
      </c>
      <c r="E35" s="28"/>
      <c r="F35" s="7"/>
      <c r="G35" s="29"/>
      <c r="H35" s="31"/>
      <c r="I35" s="31"/>
    </row>
    <row r="36" spans="1:9" ht="25" customHeight="1">
      <c r="A36" s="7"/>
      <c r="B36" s="10"/>
      <c r="C36" s="8" t="e">
        <f>VLOOKUP(ContactLog!A36, [2]ContactDetails!$A$4:$O$34, 2, FALSE)</f>
        <v>#N/A</v>
      </c>
      <c r="D36" s="8" t="e">
        <f>VLOOKUP(ContactLog!A36, [2]ContactDetails!$A$4:$O$34, 15, FALSE)</f>
        <v>#N/A</v>
      </c>
      <c r="E36" s="28"/>
      <c r="F36" s="7"/>
      <c r="G36" s="29"/>
      <c r="H36" s="31"/>
      <c r="I36" s="31"/>
    </row>
    <row r="37" spans="1:9" ht="25" customHeight="1">
      <c r="A37" s="7"/>
      <c r="B37" s="10"/>
      <c r="C37" s="8" t="e">
        <f>VLOOKUP(ContactLog!A37, [2]ContactDetails!$A$4:$O$34, 2, FALSE)</f>
        <v>#N/A</v>
      </c>
      <c r="D37" s="8" t="e">
        <f>VLOOKUP(ContactLog!A37, [2]ContactDetails!$A$4:$O$34, 15, FALSE)</f>
        <v>#N/A</v>
      </c>
      <c r="E37" s="28"/>
      <c r="F37" s="7"/>
      <c r="G37" s="29"/>
      <c r="H37" s="31"/>
      <c r="I37" s="31"/>
    </row>
    <row r="38" spans="1:9" ht="25" customHeight="1">
      <c r="A38" s="7"/>
      <c r="B38" s="10"/>
      <c r="C38" s="8" t="e">
        <f>VLOOKUP(ContactLog!A38, [2]ContactDetails!$A$4:$O$34, 2, FALSE)</f>
        <v>#N/A</v>
      </c>
      <c r="D38" s="8" t="e">
        <f>VLOOKUP(ContactLog!A38, [2]ContactDetails!$A$4:$O$34, 15, FALSE)</f>
        <v>#N/A</v>
      </c>
      <c r="E38" s="28"/>
      <c r="F38" s="7"/>
      <c r="G38" s="29"/>
      <c r="H38" s="31"/>
      <c r="I38" s="31"/>
    </row>
    <row r="39" spans="1:9" ht="25" customHeight="1">
      <c r="A39" s="7"/>
      <c r="B39" s="10"/>
      <c r="C39" s="8" t="e">
        <f>VLOOKUP(ContactLog!A39, [2]ContactDetails!$A$4:$O$34, 2, FALSE)</f>
        <v>#N/A</v>
      </c>
      <c r="D39" s="8" t="e">
        <f>VLOOKUP(ContactLog!A39, [2]ContactDetails!$A$4:$O$34, 15, FALSE)</f>
        <v>#N/A</v>
      </c>
      <c r="E39" s="28"/>
      <c r="F39" s="7"/>
      <c r="G39" s="29"/>
      <c r="H39" s="31"/>
      <c r="I39" s="31"/>
    </row>
    <row r="40" spans="1:9" ht="25" customHeight="1">
      <c r="A40" s="7"/>
      <c r="B40" s="10"/>
      <c r="C40" s="8" t="e">
        <f>VLOOKUP(ContactLog!A40, [2]ContactDetails!$A$4:$O$34, 2, FALSE)</f>
        <v>#N/A</v>
      </c>
      <c r="D40" s="8" t="e">
        <f>VLOOKUP(ContactLog!A40, [2]ContactDetails!$A$4:$O$34, 15, FALSE)</f>
        <v>#N/A</v>
      </c>
      <c r="E40" s="28"/>
      <c r="F40" s="7"/>
      <c r="G40" s="29"/>
      <c r="H40" s="31"/>
      <c r="I40" s="31"/>
    </row>
    <row r="41" spans="1:9" ht="25" customHeight="1">
      <c r="A41" s="7"/>
      <c r="B41" s="10"/>
      <c r="C41" s="8" t="e">
        <f>VLOOKUP(ContactLog!A41, [2]ContactDetails!$A$4:$O$34, 2, FALSE)</f>
        <v>#N/A</v>
      </c>
      <c r="D41" s="8" t="e">
        <f>VLOOKUP(ContactLog!A41, [2]ContactDetails!$A$4:$O$34, 15, FALSE)</f>
        <v>#N/A</v>
      </c>
      <c r="E41" s="28"/>
      <c r="F41" s="7"/>
      <c r="G41" s="29"/>
      <c r="H41" s="31"/>
      <c r="I41" s="31"/>
    </row>
    <row r="42" spans="1:9" ht="25" customHeight="1">
      <c r="A42" s="7"/>
      <c r="B42" s="10"/>
      <c r="C42" s="8" t="e">
        <f>VLOOKUP(ContactLog!A42, [2]ContactDetails!$A$4:$O$34, 2, FALSE)</f>
        <v>#N/A</v>
      </c>
      <c r="D42" s="8" t="e">
        <f>VLOOKUP(ContactLog!A42, [2]ContactDetails!$A$4:$O$34, 15, FALSE)</f>
        <v>#N/A</v>
      </c>
      <c r="E42" s="28"/>
      <c r="F42" s="7"/>
      <c r="G42" s="29"/>
      <c r="H42" s="31"/>
      <c r="I42" s="31"/>
    </row>
    <row r="43" spans="1:9" ht="25" customHeight="1">
      <c r="A43" s="7"/>
      <c r="B43" s="10"/>
      <c r="C43" s="8" t="e">
        <f>VLOOKUP(ContactLog!A43, [2]ContactDetails!$A$4:$O$34, 2, FALSE)</f>
        <v>#N/A</v>
      </c>
      <c r="D43" s="8" t="e">
        <f>VLOOKUP(ContactLog!A43, [2]ContactDetails!$A$4:$O$34, 15, FALSE)</f>
        <v>#N/A</v>
      </c>
      <c r="E43" s="28"/>
      <c r="F43" s="7"/>
      <c r="G43" s="29"/>
      <c r="H43" s="31"/>
      <c r="I43" s="31"/>
    </row>
    <row r="44" spans="1:9" ht="25" customHeight="1">
      <c r="A44" s="7"/>
      <c r="B44" s="10"/>
      <c r="C44" s="8" t="e">
        <f>VLOOKUP(ContactLog!A44, [2]ContactDetails!$A$4:$O$34, 2, FALSE)</f>
        <v>#N/A</v>
      </c>
      <c r="D44" s="8" t="e">
        <f>VLOOKUP(ContactLog!A44, [2]ContactDetails!$A$4:$O$34, 15, FALSE)</f>
        <v>#N/A</v>
      </c>
      <c r="E44" s="28"/>
      <c r="F44" s="7"/>
      <c r="G44" s="29"/>
      <c r="H44" s="31"/>
      <c r="I44" s="31"/>
    </row>
    <row r="45" spans="1:9">
      <c r="A45" s="33"/>
      <c r="B45" s="34"/>
      <c r="C45" s="33"/>
      <c r="D45" s="33"/>
      <c r="E45" s="35"/>
      <c r="F45" s="33"/>
      <c r="G45" s="36"/>
      <c r="H45" s="37"/>
      <c r="I45" s="37"/>
    </row>
    <row r="46" spans="1:9">
      <c r="B46" s="24" t="s">
        <v>44</v>
      </c>
      <c r="G46" s="22" t="s">
        <v>45</v>
      </c>
      <c r="H46" s="22"/>
      <c r="I46" s="22"/>
    </row>
  </sheetData>
  <conditionalFormatting sqref="H29:H45 H5:H23 H25">
    <cfRule type="cellIs" dxfId="7" priority="7" operator="lessThan">
      <formula>TODAY()</formula>
    </cfRule>
    <cfRule type="cellIs" dxfId="6" priority="8" operator="equal">
      <formula>TODAY()</formula>
    </cfRule>
  </conditionalFormatting>
  <conditionalFormatting sqref="H26:H28">
    <cfRule type="cellIs" dxfId="5" priority="5" operator="lessThan">
      <formula>TODAY()</formula>
    </cfRule>
    <cfRule type="cellIs" dxfId="4" priority="6" operator="equal">
      <formula>TODAY()</formula>
    </cfRule>
  </conditionalFormatting>
  <conditionalFormatting sqref="A5:A23 A25:A44">
    <cfRule type="cellIs" dxfId="3" priority="4" operator="notEqual">
      <formula>""</formula>
    </cfRule>
  </conditionalFormatting>
  <conditionalFormatting sqref="H24">
    <cfRule type="cellIs" dxfId="2" priority="2" operator="lessThan">
      <formula>TODAY()</formula>
    </cfRule>
    <cfRule type="cellIs" dxfId="1" priority="3" operator="equal">
      <formula>TODAY()</formula>
    </cfRule>
  </conditionalFormatting>
  <conditionalFormatting sqref="A24">
    <cfRule type="cellIs" dxfId="0" priority="1" operator="notEqual">
      <formula>""</formula>
    </cfRule>
  </conditionalFormatting>
  <dataValidations count="2">
    <dataValidation type="list" allowBlank="1" showInputMessage="1" sqref="A45 C5:C45 D5:D44">
      <formula1>Customers</formula1>
    </dataValidation>
    <dataValidation allowBlank="1" promptTitle="Choose Column Headings" prompt="When this cell is selected, a 2nd down arrow should appear to the right.  Click on this arrow to customize the heading or simply type in your own heading." sqref="A4:I4"/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CRM</vt:lpstr>
      <vt:lpstr>ContactLog</vt:lpstr>
    </vt:vector>
  </TitlesOfParts>
  <Company>Green Pepper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Alessandra Guion</dc:creator>
  <cp:lastModifiedBy>Alessandra Guion</cp:lastModifiedBy>
  <dcterms:created xsi:type="dcterms:W3CDTF">2013-12-09T10:50:27Z</dcterms:created>
  <dcterms:modified xsi:type="dcterms:W3CDTF">2013-12-09T10:53:19Z</dcterms:modified>
</cp:coreProperties>
</file>