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515"/>
  </bookViews>
  <sheets>
    <sheet name="Feuil1" sheetId="1" r:id="rId1"/>
  </sheets>
  <calcPr calcId="152511"/>
  <pivotCaches>
    <pivotCache cacheId="0" r:id="rId2"/>
  </pivotCaches>
</workbook>
</file>

<file path=xl/calcChain.xml><?xml version="1.0" encoding="utf-8"?>
<calcChain xmlns="http://schemas.openxmlformats.org/spreadsheetml/2006/main">
  <c r="P4" i="1" l="1"/>
  <c r="P3" i="1"/>
  <c r="L4" i="1"/>
  <c r="M4" i="1"/>
  <c r="M3" i="1"/>
  <c r="N4" i="1"/>
  <c r="J3" i="1"/>
  <c r="L3" i="1"/>
  <c r="N3" i="1"/>
  <c r="K3" i="1"/>
  <c r="K4" i="1"/>
  <c r="J4" i="1"/>
  <c r="O4" i="1" l="1"/>
  <c r="O3" i="1"/>
</calcChain>
</file>

<file path=xl/sharedStrings.xml><?xml version="1.0" encoding="utf-8"?>
<sst xmlns="http://schemas.openxmlformats.org/spreadsheetml/2006/main" count="21" uniqueCount="14">
  <si>
    <t>Somme de K€</t>
  </si>
  <si>
    <t>Étiquettes de colonnes</t>
  </si>
  <si>
    <t>Étiquettes de lignes</t>
  </si>
  <si>
    <t>Assy</t>
  </si>
  <si>
    <t>China</t>
  </si>
  <si>
    <t>Electronics</t>
  </si>
  <si>
    <t>Industrialization Parts</t>
  </si>
  <si>
    <t>PM Indus</t>
  </si>
  <si>
    <t>Total général</t>
  </si>
  <si>
    <t>January</t>
  </si>
  <si>
    <t>February</t>
  </si>
  <si>
    <t>Evolution</t>
  </si>
  <si>
    <t>Date</t>
  </si>
  <si>
    <t>Recopie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</si>
</sst>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1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17" fontId="0" fillId="0" borderId="6" xfId="0" applyNumberFormat="1" applyBorder="1" applyAlignment="1">
      <alignment horizontal="center"/>
    </xf>
    <xf numFmtId="17" fontId="0" fillId="0" borderId="8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/>
    <xf numFmtId="164" fontId="0" fillId="0" borderId="7" xfId="0" applyNumberFormat="1" applyBorder="1"/>
    <xf numFmtId="164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38619"/>
      <color rgb="FFE962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Workloads by department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Feuil1!$J$2</c:f>
              <c:strCache>
                <c:ptCount val="1"/>
                <c:pt idx="0">
                  <c:v>Assy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Feuil1!$I$3:$I$15</c:f>
              <c:numCache>
                <c:formatCode>mmm\-yy</c:formatCode>
                <c:ptCount val="13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</c:numCache>
            </c:numRef>
          </c:cat>
          <c:val>
            <c:numRef>
              <c:f>Feuil1!$J$3:$J$15</c:f>
              <c:numCache>
                <c:formatCode>#\ ##0.00\ "€"</c:formatCode>
                <c:ptCount val="13"/>
                <c:pt idx="0">
                  <c:v>31245</c:v>
                </c:pt>
                <c:pt idx="1">
                  <c:v>25897.5</c:v>
                </c:pt>
              </c:numCache>
            </c:numRef>
          </c:val>
        </c:ser>
        <c:ser>
          <c:idx val="1"/>
          <c:order val="1"/>
          <c:tx>
            <c:strRef>
              <c:f>Feuil1!$K$2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Feuil1!$I$3:$I$15</c:f>
              <c:numCache>
                <c:formatCode>mmm\-yy</c:formatCode>
                <c:ptCount val="13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</c:numCache>
            </c:numRef>
          </c:cat>
          <c:val>
            <c:numRef>
              <c:f>Feuil1!$K$3:$K$15</c:f>
              <c:numCache>
                <c:formatCode>#\ ##0.00\ "€"</c:formatCode>
                <c:ptCount val="13"/>
                <c:pt idx="0">
                  <c:v>6784</c:v>
                </c:pt>
                <c:pt idx="1">
                  <c:v>5152</c:v>
                </c:pt>
              </c:numCache>
            </c:numRef>
          </c:val>
        </c:ser>
        <c:ser>
          <c:idx val="2"/>
          <c:order val="2"/>
          <c:tx>
            <c:strRef>
              <c:f>Feuil1!$L$2</c:f>
              <c:strCache>
                <c:ptCount val="1"/>
                <c:pt idx="0">
                  <c:v>Electronics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Feuil1!$I$3:$I$15</c:f>
              <c:numCache>
                <c:formatCode>mmm\-yy</c:formatCode>
                <c:ptCount val="13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</c:numCache>
            </c:numRef>
          </c:cat>
          <c:val>
            <c:numRef>
              <c:f>Feuil1!$L$3:$L$15</c:f>
              <c:numCache>
                <c:formatCode>#\ ##0.00\ "€"</c:formatCode>
                <c:ptCount val="13"/>
                <c:pt idx="0">
                  <c:v>68255.759999999995</c:v>
                </c:pt>
                <c:pt idx="1">
                  <c:v>55503.6</c:v>
                </c:pt>
              </c:numCache>
            </c:numRef>
          </c:val>
        </c:ser>
        <c:ser>
          <c:idx val="3"/>
          <c:order val="3"/>
          <c:tx>
            <c:strRef>
              <c:f>Feuil1!$M$2</c:f>
              <c:strCache>
                <c:ptCount val="1"/>
                <c:pt idx="0">
                  <c:v>Industrialization Parts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Feuil1!$I$3:$I$15</c:f>
              <c:numCache>
                <c:formatCode>mmm\-yy</c:formatCode>
                <c:ptCount val="13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</c:numCache>
            </c:numRef>
          </c:cat>
          <c:val>
            <c:numRef>
              <c:f>Feuil1!$M$3:$M$15</c:f>
              <c:numCache>
                <c:formatCode>#\ ##0.00\ "€"</c:formatCode>
                <c:ptCount val="13"/>
                <c:pt idx="0">
                  <c:v>38161.872000000003</c:v>
                </c:pt>
                <c:pt idx="1">
                  <c:v>29302.560000000001</c:v>
                </c:pt>
              </c:numCache>
            </c:numRef>
          </c:val>
        </c:ser>
        <c:ser>
          <c:idx val="4"/>
          <c:order val="4"/>
          <c:tx>
            <c:strRef>
              <c:f>Feuil1!$N$2</c:f>
              <c:strCache>
                <c:ptCount val="1"/>
                <c:pt idx="0">
                  <c:v>PM Indus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Feuil1!$I$3:$I$15</c:f>
              <c:numCache>
                <c:formatCode>mmm\-yy</c:formatCode>
                <c:ptCount val="13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</c:numCache>
            </c:numRef>
          </c:cat>
          <c:val>
            <c:numRef>
              <c:f>Feuil1!$N$3:$N$15</c:f>
              <c:numCache>
                <c:formatCode>#\ ##0.00\ "€"</c:formatCode>
                <c:ptCount val="13"/>
                <c:pt idx="0">
                  <c:v>10950</c:v>
                </c:pt>
                <c:pt idx="1">
                  <c:v>11115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375087040"/>
        <c:axId val="375086256"/>
      </c:barChart>
      <c:lineChart>
        <c:grouping val="standard"/>
        <c:varyColors val="0"/>
        <c:ser>
          <c:idx val="5"/>
          <c:order val="5"/>
          <c:tx>
            <c:strRef>
              <c:f>Feuil1!$O$2</c:f>
              <c:strCache>
                <c:ptCount val="1"/>
                <c:pt idx="0">
                  <c:v>Evolution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Feuil1!$I$3:$I$15</c:f>
              <c:numCache>
                <c:formatCode>mmm\-yy</c:formatCode>
                <c:ptCount val="13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</c:numCache>
            </c:numRef>
          </c:cat>
          <c:val>
            <c:numRef>
              <c:f>Feuil1!$O$3:$O$15</c:f>
              <c:numCache>
                <c:formatCode>#\ ##0.00\ "€"</c:formatCode>
                <c:ptCount val="13"/>
                <c:pt idx="0">
                  <c:v>155396.63199999998</c:v>
                </c:pt>
                <c:pt idx="1">
                  <c:v>282367.29200000002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8424904"/>
        <c:axId val="408425688"/>
      </c:lineChart>
      <c:dateAx>
        <c:axId val="37508704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086256"/>
        <c:crosses val="autoZero"/>
        <c:auto val="1"/>
        <c:lblOffset val="100"/>
        <c:baseTimeUnit val="months"/>
      </c:dateAx>
      <c:valAx>
        <c:axId val="375086256"/>
        <c:scaling>
          <c:orientation val="minMax"/>
          <c:max val="2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087040"/>
        <c:crosses val="autoZero"/>
        <c:crossBetween val="between"/>
      </c:valAx>
      <c:valAx>
        <c:axId val="408425688"/>
        <c:scaling>
          <c:orientation val="minMax"/>
          <c:max val="600000"/>
        </c:scaling>
        <c:delete val="0"/>
        <c:axPos val="r"/>
        <c:numFmt formatCode="#\ ##0\ &quot;€&quot;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8424904"/>
        <c:crosses val="max"/>
        <c:crossBetween val="between"/>
      </c:valAx>
      <c:dateAx>
        <c:axId val="408424904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408425688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16</xdr:row>
      <xdr:rowOff>122634</xdr:rowOff>
    </xdr:from>
    <xdr:to>
      <xdr:col>20</xdr:col>
      <xdr:colOff>726280</xdr:colOff>
      <xdr:row>54</xdr:row>
      <xdr:rowOff>166688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Patrick/AppData/Local/Microsoft/Windows/Temporary%20Internet%20Files/Content.IE5/4UR9S34Q/Finance/Fusion/2014/Suivi%20des%20heures%20Fusion%202014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SESA290355" refreshedDate="41717.591075925928" createdVersion="3" refreshedVersion="3" minRefreshableVersion="3" recordCount="41">
  <cacheSource type="worksheet">
    <worksheetSource ref="A2:AW43" sheet="TT06 Fusion tri Indus" r:id="rId2"/>
  </cacheSource>
  <cacheFields count="49">
    <cacheField name="Orga projet niveau 1" numFmtId="0">
      <sharedItems/>
    </cacheField>
    <cacheField name="Orga projet niveau 2" numFmtId="0">
      <sharedItems/>
    </cacheField>
    <cacheField name="Orga projet niveau 3" numFmtId="0">
      <sharedItems/>
    </cacheField>
    <cacheField name="Orga projet niveau 4" numFmtId="0">
      <sharedItems/>
    </cacheField>
    <cacheField name="Orga projet niveau 5" numFmtId="0">
      <sharedItems containsNonDate="0" containsString="0" containsBlank="1"/>
    </cacheField>
    <cacheField name="Orga projet niveau 6" numFmtId="0">
      <sharedItems containsNonDate="0" containsString="0" containsBlank="1"/>
    </cacheField>
    <cacheField name="Orga client niveau 1" numFmtId="0">
      <sharedItems/>
    </cacheField>
    <cacheField name="Orga client niveau 2" numFmtId="0">
      <sharedItems/>
    </cacheField>
    <cacheField name="Orga client niveau 3" numFmtId="0">
      <sharedItems/>
    </cacheField>
    <cacheField name="Code Programme" numFmtId="0">
      <sharedItems/>
    </cacheField>
    <cacheField name="Id Projet" numFmtId="0">
      <sharedItems/>
    </cacheField>
    <cacheField name="Nom projet" numFmtId="0">
      <sharedItems/>
    </cacheField>
    <cacheField name="Périmètre" numFmtId="0">
      <sharedItems/>
    </cacheField>
    <cacheField name="Catégorie" numFmtId="0">
      <sharedItems/>
    </cacheField>
    <cacheField name="Type" numFmtId="0">
      <sharedItems/>
    </cacheField>
    <cacheField name="Id Cost Code" numFmtId="0">
      <sharedItems/>
    </cacheField>
    <cacheField name="eOTP" numFmtId="0">
      <sharedItems/>
    </cacheField>
    <cacheField name="Libellé cost code" numFmtId="0">
      <sharedItems/>
    </cacheField>
    <cacheField name="CP niveau 1" numFmtId="0">
      <sharedItems/>
    </cacheField>
    <cacheField name="CP niveau 2" numFmtId="0">
      <sharedItems/>
    </cacheField>
    <cacheField name="CP niveau 3" numFmtId="0">
      <sharedItems/>
    </cacheField>
    <cacheField name="CP niveau 4" numFmtId="0">
      <sharedItems/>
    </cacheField>
    <cacheField name="CP niveau 5" numFmtId="0">
      <sharedItems containsNonDate="0" containsString="0" containsBlank="1"/>
    </cacheField>
    <cacheField name="CP niveau 6" numFmtId="0">
      <sharedItems containsNonDate="0" containsString="0" containsBlank="1"/>
    </cacheField>
    <cacheField name="CP niveau 7" numFmtId="0">
      <sharedItems containsNonDate="0" containsString="0" containsBlank="1"/>
    </cacheField>
    <cacheField name="Type2" numFmtId="0">
      <sharedItems/>
    </cacheField>
    <cacheField name="Fermé" numFmtId="0">
      <sharedItems/>
    </cacheField>
    <cacheField name="Système de gestion" numFmtId="0">
      <sharedItems containsBlank="1"/>
    </cacheField>
    <cacheField name="Nom ressource" numFmtId="0">
      <sharedItems/>
    </cacheField>
    <cacheField name="Type de contrat" numFmtId="0">
      <sharedItems/>
    </cacheField>
    <cacheField name="Orga res. niveau 1" numFmtId="0">
      <sharedItems/>
    </cacheField>
    <cacheField name="Orga res. niveau 2" numFmtId="0">
      <sharedItems/>
    </cacheField>
    <cacheField name="Orga res. niveau 3" numFmtId="0">
      <sharedItems/>
    </cacheField>
    <cacheField name="Orga res. niveau 4" numFmtId="0">
      <sharedItems/>
    </cacheField>
    <cacheField name="Orga res. niveau 5" numFmtId="0">
      <sharedItems count="5">
        <s v="Industrialization Parts"/>
        <s v="Assy"/>
        <s v="Electronics"/>
        <s v="China"/>
        <s v="PM Indus"/>
      </sharedItems>
    </cacheField>
    <cacheField name="Orga res. niveau 6" numFmtId="0">
      <sharedItems containsNonDate="0" containsString="0" containsBlank="1"/>
    </cacheField>
    <cacheField name="Orga res. niveau 7" numFmtId="0">
      <sharedItems containsNonDate="0" containsString="0" containsBlank="1"/>
    </cacheField>
    <cacheField name="Fonction" numFmtId="0">
      <sharedItems/>
    </cacheField>
    <cacheField name="Localisation 1" numFmtId="0">
      <sharedItems/>
    </cacheField>
    <cacheField name="Localisation 2" numFmtId="0">
      <sharedItems count="4">
        <s v="FR_Varces"/>
        <s v="FR_Meylan"/>
        <s v="CN_Shanghai"/>
        <s v="FR_Lattes"/>
      </sharedItems>
    </cacheField>
    <cacheField name="Calendrier" numFmtId="0">
      <sharedItems/>
    </cacheField>
    <cacheField name="Access Cost Code" numFmtId="0">
      <sharedItems/>
    </cacheField>
    <cacheField name="Centre de coût" numFmtId="0">
      <sharedItems containsMixedTypes="1" containsNumber="1" containsInteger="1" minValue="49165" maxValue="49804"/>
    </cacheField>
    <cacheField name="Mois" numFmtId="0">
      <sharedItems count="4">
        <s v="January"/>
        <s v="February"/>
        <s v="Février" u="1"/>
        <s v="Janvier" u="1"/>
      </sharedItems>
    </cacheField>
    <cacheField name="Heures" numFmtId="0">
      <sharedItems containsString="0" containsBlank="1" containsNumber="1" minValue="6.8" maxValue="167.2"/>
    </cacheField>
    <cacheField name="Heures cumulées" numFmtId="0">
      <sharedItems containsSemiMixedTypes="0" containsString="0" containsNumber="1" minValue="111" maxValue="3868.8999999999996"/>
    </cacheField>
    <cacheField name="Taux de l'heure" numFmtId="0">
      <sharedItems containsSemiMixedTypes="0" containsString="0" containsNumber="1" minValue="32" maxValue="85.68"/>
    </cacheField>
    <cacheField name="K€" numFmtId="0">
      <sharedItems containsSemiMixedTypes="0" containsString="0" containsNumber="1" minValue="0" maxValue="14325.696"/>
    </cacheField>
    <cacheField name="K€ cumulés" numFmtId="0">
      <sharedItems containsSemiMixedTypes="0" containsString="0" containsNumber="1" minValue="9510.4800000000014" maxValue="282367.292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BAUDOIN, Jean-Claude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0"/>
    <n v="111"/>
    <n v="111"/>
    <n v="85.68"/>
    <n v="9510.4800000000014"/>
    <n v="9510.4800000000014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BAUER, Guillemett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91.2"/>
    <n v="202.2"/>
    <n v="75"/>
    <n v="6840"/>
    <n v="16350.4800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CADIOU, Regis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67.2"/>
    <n v="369.4"/>
    <n v="75"/>
    <n v="12540"/>
    <n v="28890.480000000003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DALMASSO, Thierry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5.2"/>
    <n v="384.59999999999997"/>
    <n v="75"/>
    <n v="1140"/>
    <n v="30030.480000000003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GAMBINI, Cyril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36.80000000000001"/>
    <n v="521.4"/>
    <n v="75"/>
    <n v="10260"/>
    <n v="40290.480000000003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GARRIGUES, Veroniqu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106.4"/>
    <n v="627.79999999999995"/>
    <n v="75"/>
    <n v="7980"/>
    <n v="48270.4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Fusion V1 ph 0.1 Indus"/>
    <s v="DDGIDFUSP01.103V"/>
    <s v="Fusion V1 ph 0.1 Indus"/>
    <s v="ENERGY (End User / Cities)"/>
    <s v="AUTOMATION"/>
    <s v="SPoT Portfolio Management"/>
    <s v="Activity IED"/>
    <m/>
    <m/>
    <m/>
    <s v="NEW"/>
    <s v="non"/>
    <s v="SAP Shanghai"/>
    <s v="HUANG, Yao"/>
    <s v="SE-Permanent"/>
    <s v="ENERGY (End User / Cities)"/>
    <s v="AUTOMATION"/>
    <s v="Industrialization"/>
    <s v="Shanghai"/>
    <x v="3"/>
    <m/>
    <m/>
    <s v="Industrialization"/>
    <s v="CN-China"/>
    <x v="2"/>
    <s v="CN-China"/>
    <s v="ENERGY_SHANGHAI"/>
    <s v="5394-00258"/>
    <x v="0"/>
    <n v="108"/>
    <n v="735.8"/>
    <n v="32"/>
    <n v="3456"/>
    <n v="51726.4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INDUS_MQCT_by_AKKA, SESA55013"/>
    <s v="NON SE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0"/>
    <n v="167.2"/>
    <n v="903"/>
    <n v="85.68"/>
    <n v="14325.696"/>
    <n v="6605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IZOARD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53.2"/>
    <n v="956.2"/>
    <n v="75"/>
    <n v="3990"/>
    <n v="7004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LASSAGNE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52"/>
    <n v="1108.2"/>
    <n v="75"/>
    <n v="11400"/>
    <n v="8144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ALIVERNEY, Alain"/>
    <s v="SE-Temporary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76"/>
    <n v="1184.2"/>
    <n v="75"/>
    <n v="5700"/>
    <n v="87142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F"/>
    <s v="Fusion IED V1 China"/>
    <s v="ENERGY (End User / Cities)"/>
    <s v="AUTOMATION"/>
    <s v="SPoT Portfolio Management"/>
    <s v="Activity IED"/>
    <m/>
    <m/>
    <m/>
    <s v="NEW"/>
    <s v="non"/>
    <m/>
    <s v="Martinez, Guillaume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0"/>
    <n v="48"/>
    <n v="1232.2"/>
    <n v="32"/>
    <n v="1536"/>
    <n v="88678.176000000007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ENNESSIER, Christian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0"/>
    <n v="167.2"/>
    <n v="1399.4"/>
    <n v="85.68"/>
    <n v="14325.696"/>
    <n v="103003.87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ONNIN, Stephani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133"/>
    <n v="1532.4"/>
    <n v="75"/>
    <n v="9975"/>
    <n v="112978.87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5448RFUS1-02"/>
    <s v="DDGIDFUSP01.103V"/>
    <s v="Fusion V1 ph 0.1 Indus"/>
    <s v="ENERGY (End User / Cities)"/>
    <s v="AUTOMATION"/>
    <s v="SPoT Portfolio Management"/>
    <s v="Activity IED"/>
    <m/>
    <m/>
    <m/>
    <s v="NEW"/>
    <s v="non"/>
    <s v="T@IS"/>
    <s v="PHILIPPE, Gabriel"/>
    <s v="SE-Permanent"/>
    <s v="ENERGY (End User / Cities)"/>
    <s v="AUTOMATION"/>
    <s v="Industrialization"/>
    <s v="Lattes"/>
    <x v="2"/>
    <m/>
    <m/>
    <s v="Industrialization"/>
    <s v="FR-France"/>
    <x v="3"/>
    <s v="FR-France"/>
    <s v="ENERGY_LATTES"/>
    <s v="5448-3101E"/>
    <x v="0"/>
    <n v="156"/>
    <n v="1688.4"/>
    <n v="74.459999999999994"/>
    <n v="11615.759999999998"/>
    <n v="124594.63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REYDET, Philippe"/>
    <s v="SE-Permanent"/>
    <s v="ENERGY (End User / Cities)"/>
    <s v="AUTOMATION"/>
    <s v="Industrialization"/>
    <s v="Meylan"/>
    <x v="4"/>
    <m/>
    <m/>
    <s v="Industrialization"/>
    <s v="FR-France"/>
    <x v="1"/>
    <s v="FR-France"/>
    <s v="France SAP"/>
    <n v="49165"/>
    <x v="0"/>
    <n v="146"/>
    <n v="1834.4"/>
    <n v="75"/>
    <n v="10950"/>
    <n v="135544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RUZZIN, Robert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0"/>
    <n v="97.8"/>
    <n v="1932.2"/>
    <n v="75"/>
    <n v="7335"/>
    <n v="142879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14"/>
    <n v="1946.2"/>
    <n v="75"/>
    <n v="1050"/>
    <n v="143929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0"/>
    <n v="129"/>
    <n v="2075.1999999999998"/>
    <n v="75"/>
    <n v="9675"/>
    <n v="153604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F"/>
    <s v="Fusion IED V1 China"/>
    <s v="ENERGY (End User / Cities)"/>
    <s v="AUTOMATION"/>
    <s v="SPoT Portfolio Management"/>
    <s v="Activity IED"/>
    <m/>
    <m/>
    <m/>
    <s v="NEW"/>
    <s v="non"/>
    <m/>
    <s v="WANG, ZhiWei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0"/>
    <n v="56"/>
    <n v="2131.1999999999998"/>
    <n v="32"/>
    <n v="1792"/>
    <n v="155396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AMAURIN, Yves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7.6"/>
    <n v="2138.7999999999997"/>
    <n v="75"/>
    <n v="570"/>
    <n v="155966.63199999998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BAUDOIN, Jean-Claude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1"/>
    <n v="53.2"/>
    <n v="2191.9999999999995"/>
    <n v="85.68"/>
    <n v="4558.1760000000004"/>
    <n v="160524.8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BAUER, Guillemett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123.1"/>
    <n v="2315.0999999999995"/>
    <n v="75"/>
    <n v="9232.5"/>
    <n v="169757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CADIOU, Regis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140.6"/>
    <n v="2455.6999999999994"/>
    <n v="75"/>
    <n v="10545"/>
    <n v="18030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DALMASSO, Thierry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m/>
    <n v="2455.6999999999994"/>
    <n v="75"/>
    <n v="0"/>
    <n v="18030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GAMBINI, Cyril"/>
    <s v="NON SE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136.80000000000001"/>
    <n v="2592.4999999999995"/>
    <n v="75"/>
    <n v="10260"/>
    <n v="19056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GARRIGUES, Veroniqu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m/>
    <n v="2592.4999999999995"/>
    <n v="75"/>
    <n v="0"/>
    <n v="190562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Fusion V1 ph 0.1 Indus"/>
    <s v="DDGIDFUSP01.103V"/>
    <s v="Fusion V1 ph 0.1 Indus"/>
    <s v="ENERGY (End User / Cities)"/>
    <s v="AUTOMATION"/>
    <s v="SPoT Portfolio Management"/>
    <s v="Activity IED"/>
    <m/>
    <m/>
    <m/>
    <s v="NEW"/>
    <s v="non"/>
    <s v="SAP Shanghai"/>
    <s v="HUANG, Yao"/>
    <s v="SE-Permanent"/>
    <s v="ENERGY (End User / Cities)"/>
    <s v="AUTOMATION"/>
    <s v="Industrialization"/>
    <s v="Shanghai"/>
    <x v="3"/>
    <m/>
    <m/>
    <s v="Industrialization"/>
    <s v="CN-China"/>
    <x v="2"/>
    <s v="FR-France"/>
    <s v="ENERGY_SHANGHAI"/>
    <s v="5394-00258"/>
    <x v="1"/>
    <n v="132"/>
    <n v="2724.4999999999995"/>
    <n v="32"/>
    <n v="4224"/>
    <n v="194786.30799999999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INDUS_MQCT_by_AKKA, SESA55013"/>
    <s v="NON SE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1"/>
    <n v="152"/>
    <n v="2876.4999999999995"/>
    <n v="85.68"/>
    <n v="13023.36"/>
    <n v="20780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IZOARD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56.8"/>
    <n v="2933.2999999999997"/>
    <n v="75"/>
    <n v="4260"/>
    <n v="21206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LASSAGNE, Serg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m/>
    <n v="2933.2999999999997"/>
    <n v="75"/>
    <n v="0"/>
    <n v="21206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ALIVERNEY, Alain"/>
    <s v="SE-Temporary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76"/>
    <n v="3009.2999999999997"/>
    <n v="75"/>
    <n v="5700"/>
    <n v="217769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V"/>
    <s v="Fusion IED V1 China"/>
    <s v="ENERGY (End User / Cities)"/>
    <s v="AUTOMATION"/>
    <s v="SPoT Portfolio Management"/>
    <s v="Activity IED"/>
    <m/>
    <m/>
    <m/>
    <s v="NEW"/>
    <s v="non"/>
    <m/>
    <s v="Martinez, Guillaume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1"/>
    <n v="29"/>
    <n v="3038.2999999999997"/>
    <n v="32"/>
    <n v="928"/>
    <n v="218697.668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ENNESSIER, Christian"/>
    <s v="SE-Permanent"/>
    <s v="ENERGY (End User / Cities)"/>
    <s v="QUALITY &amp; SUPPLY CHAIN"/>
    <s v="Industrialization"/>
    <s v="Industrialization Parts"/>
    <x v="0"/>
    <m/>
    <m/>
    <s v="Industrialization"/>
    <s v="FR-France"/>
    <x v="0"/>
    <s v="FR-France"/>
    <s v="France SAP"/>
    <n v="49804"/>
    <x v="1"/>
    <n v="136.80000000000001"/>
    <n v="3175.1"/>
    <n v="85.68"/>
    <n v="11721.024000000001"/>
    <n v="230418.692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MONNIN, Stephanie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148.19999999999999"/>
    <n v="3323.2999999999997"/>
    <n v="75"/>
    <n v="11115"/>
    <n v="241533.69200000001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5448RFUS1-02"/>
    <s v="DDGIDFUSP01.103V"/>
    <s v="Fusion V1 ph 0.1 Indus"/>
    <s v="ENERGY (End User / Cities)"/>
    <s v="AUTOMATION"/>
    <s v="SPoT Portfolio Management"/>
    <s v="Activity IED"/>
    <m/>
    <m/>
    <m/>
    <s v="NEW"/>
    <s v="non"/>
    <s v="T@IS"/>
    <s v="PHILIPPE, Gabriel"/>
    <s v="SE-Permanent"/>
    <s v="ENERGY (End User / Cities)"/>
    <s v="AUTOMATION"/>
    <s v="Industrialization"/>
    <s v="Lattes"/>
    <x v="2"/>
    <m/>
    <m/>
    <s v="Industrialization"/>
    <s v="FR-France"/>
    <x v="3"/>
    <s v="FR-France"/>
    <s v="ENERGY_LATTES"/>
    <s v="5448-3101E"/>
    <x v="1"/>
    <n v="160"/>
    <n v="3483.2999999999997"/>
    <n v="74.459999999999994"/>
    <n v="11913.599999999999"/>
    <n v="253447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REYDET, Philippe"/>
    <s v="SE-Permanent"/>
    <s v="ENERGY (End User / Cities)"/>
    <s v="AUTOMATION"/>
    <s v="Industrialization"/>
    <s v="Meylan"/>
    <x v="4"/>
    <m/>
    <m/>
    <s v="Industrialization"/>
    <s v="FR-France"/>
    <x v="1"/>
    <s v="FR-France"/>
    <s v="France SAP"/>
    <n v="49165"/>
    <x v="1"/>
    <n v="148.19999999999999"/>
    <n v="3631.4999999999995"/>
    <n v="75"/>
    <n v="11115"/>
    <n v="264562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RUZZIN, Robert"/>
    <s v="SE-Permanent"/>
    <s v="ENERGY (End User / Cities)"/>
    <s v="AUTOMATION"/>
    <s v="Industrialization"/>
    <s v="Meylan"/>
    <x v="2"/>
    <m/>
    <m/>
    <s v="Industrialization"/>
    <s v="FR-France"/>
    <x v="1"/>
    <s v="FR-France"/>
    <s v="France SAP"/>
    <n v="49165"/>
    <x v="1"/>
    <n v="91.2"/>
    <n v="3722.6999999999994"/>
    <n v="75"/>
    <n v="6840"/>
    <n v="271402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DDFUSIED1M4.103V"/>
    <s v="DDFUSIED1M4.103V"/>
    <s v="Fusion IED V1 Capi M4 Commun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6.8"/>
    <n v="3729.4999999999995"/>
    <n v="75"/>
    <n v="510"/>
    <n v="271912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V0.1"/>
    <s v="Fusion IED V1 - Phase0.1"/>
    <s v="Global"/>
    <s v="NEW"/>
    <s v="NEW"/>
    <s v="DDF01IED1M4.103V"/>
    <s v="DDF01IED1M4.103V"/>
    <s v="Fusion IED V1 Capi M4 phases 0 et 1 Indus"/>
    <s v="ENERGY (End User / Cities)"/>
    <s v="AUTOMATION"/>
    <s v="SPoT Portfolio Management"/>
    <s v="Activity IED"/>
    <m/>
    <m/>
    <m/>
    <s v="NEW"/>
    <s v="non"/>
    <s v="eOTP"/>
    <s v="VIRGONE, Fabrice"/>
    <s v="SE-Permanent"/>
    <s v="ENERGY (End User / Cities)"/>
    <s v="AUTOMATION"/>
    <s v="Industrialization"/>
    <s v="Meylan"/>
    <x v="1"/>
    <m/>
    <m/>
    <s v="Industrialization"/>
    <s v="FR-France"/>
    <x v="1"/>
    <s v="FR-France"/>
    <s v="France SAP"/>
    <n v="49165"/>
    <x v="1"/>
    <n v="139.4"/>
    <n v="3868.8999999999996"/>
    <n v="75"/>
    <n v="10455"/>
    <n v="282367.29200000002"/>
  </r>
  <r>
    <s v="ENERGY (End User / Cities)"/>
    <s v="AUTOMATION"/>
    <s v="SPoT Portfolio Management"/>
    <s v="Activity IED"/>
    <m/>
    <m/>
    <s v="ENERGY (End User / Cities)"/>
    <s v="AUTOMATION"/>
    <s v="SPoT Portfolio Management"/>
    <s v="Cities.Energy.Automation.Fusion"/>
    <s v="16MEPAEB"/>
    <s v="Fusion IED V1 - Common features"/>
    <s v="Global"/>
    <s v="NEW"/>
    <s v="NEW"/>
    <s v="BN0050FI_T"/>
    <s v="DDFUSION.102V"/>
    <s v="Fusion IED V1 China"/>
    <s v="ENERGY (End User / Cities)"/>
    <s v="AUTOMATION"/>
    <s v="SPoT Portfolio Management"/>
    <s v="Activity IED"/>
    <m/>
    <m/>
    <m/>
    <s v="NEW"/>
    <s v="non"/>
    <m/>
    <s v="WANG, ZhiWei"/>
    <s v="SE-Permanent"/>
    <s v="ENERGY (End User / Cities)"/>
    <s v="QUALITY &amp; SUPPLY CHAIN"/>
    <s v="Industrialization"/>
    <s v="Industrialization Shanghai"/>
    <x v="3"/>
    <m/>
    <m/>
    <s v="Industrialization"/>
    <s v="CN-China"/>
    <x v="2"/>
    <s v="CN-China"/>
    <s v="China SAP"/>
    <s v="C92MV"/>
    <x v="1"/>
    <m/>
    <n v="3868.8999999999996"/>
    <n v="32"/>
    <n v="0"/>
    <n v="282367.292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A1:G5" firstHeaderRow="1" firstDataRow="2" firstDataCol="1"/>
  <pivotFields count="4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6">
        <item x="1"/>
        <item x="3"/>
        <item x="2"/>
        <item x="0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m="1" x="3"/>
        <item m="1" x="2"/>
        <item x="0"/>
        <item x="1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43"/>
  </rowFields>
  <rowItems count="3">
    <i>
      <x v="2"/>
    </i>
    <i>
      <x v="3"/>
    </i>
    <i t="grand">
      <x/>
    </i>
  </rowItems>
  <colFields count="1">
    <field x="3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K€" fld="47" baseField="0" baseItem="0"/>
  </dataFields>
  <chartFormats count="1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0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3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zoomScale="80" zoomScaleNormal="80" workbookViewId="0">
      <selection activeCell="T10" sqref="T10"/>
    </sheetView>
  </sheetViews>
  <sheetFormatPr baseColWidth="10" defaultRowHeight="15" x14ac:dyDescent="0.25"/>
  <cols>
    <col min="8" max="8" width="4.7109375" customWidth="1"/>
    <col min="9" max="9" width="14.5703125" customWidth="1"/>
    <col min="13" max="13" width="15.5703125" customWidth="1"/>
    <col min="15" max="15" width="12.42578125" bestFit="1" customWidth="1"/>
    <col min="16" max="16" width="12.85546875" bestFit="1" customWidth="1"/>
  </cols>
  <sheetData>
    <row r="1" spans="1:16" ht="15.75" thickBot="1" x14ac:dyDescent="0.3">
      <c r="A1" s="3" t="s">
        <v>0</v>
      </c>
      <c r="B1" s="3" t="s">
        <v>1</v>
      </c>
      <c r="I1" s="10" t="s">
        <v>13</v>
      </c>
      <c r="J1" s="10"/>
      <c r="K1" s="10"/>
      <c r="L1" s="10"/>
      <c r="M1" s="10"/>
      <c r="N1" s="10"/>
      <c r="O1" s="10"/>
      <c r="P1" s="10"/>
    </row>
    <row r="2" spans="1:16" ht="44.25" customHeight="1" x14ac:dyDescent="0.25">
      <c r="A2" s="3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I2" s="14" t="s">
        <v>12</v>
      </c>
      <c r="J2" s="15" t="s">
        <v>3</v>
      </c>
      <c r="K2" s="15" t="s">
        <v>4</v>
      </c>
      <c r="L2" s="15" t="s">
        <v>5</v>
      </c>
      <c r="M2" s="15" t="s">
        <v>6</v>
      </c>
      <c r="N2" s="15" t="s">
        <v>7</v>
      </c>
      <c r="O2" s="16" t="s">
        <v>11</v>
      </c>
      <c r="P2" s="17" t="s">
        <v>8</v>
      </c>
    </row>
    <row r="3" spans="1:16" x14ac:dyDescent="0.25">
      <c r="A3" s="1" t="s">
        <v>9</v>
      </c>
      <c r="B3" s="2">
        <v>31245</v>
      </c>
      <c r="C3" s="2">
        <v>6784</v>
      </c>
      <c r="D3" s="2">
        <v>68255.759999999995</v>
      </c>
      <c r="E3" s="2">
        <v>38161.872000000003</v>
      </c>
      <c r="F3" s="2">
        <v>10950</v>
      </c>
      <c r="G3" s="2">
        <v>155396.63199999998</v>
      </c>
      <c r="I3" s="8">
        <v>41640</v>
      </c>
      <c r="J3" s="11">
        <f>GETPIVOTDATA("K€",$A$1,"Orga res. niveau 5","Assy","Mois","January")</f>
        <v>31245</v>
      </c>
      <c r="K3" s="11">
        <f>GETPIVOTDATA("K€",$A$1,"Orga res. niveau 5","China","Mois","January")</f>
        <v>6784</v>
      </c>
      <c r="L3" s="11">
        <f>GETPIVOTDATA("K€",$A$1,"Orga res. niveau 5","Electronics","Mois","January")</f>
        <v>68255.759999999995</v>
      </c>
      <c r="M3" s="11">
        <f>GETPIVOTDATA("K€",$A$1,"Orga res. niveau 5","Industrialization Parts","Mois","January")</f>
        <v>38161.872000000003</v>
      </c>
      <c r="N3" s="11">
        <f>GETPIVOTDATA("K€",$A$1,"Orga res. niveau 5","PM Indus","Mois","January")</f>
        <v>10950</v>
      </c>
      <c r="O3" s="12">
        <f>P3</f>
        <v>155396.63199999998</v>
      </c>
      <c r="P3" s="13">
        <f>GETPIVOTDATA("K€",$A$1,"Mois","January")</f>
        <v>155396.63199999998</v>
      </c>
    </row>
    <row r="4" spans="1:16" x14ac:dyDescent="0.25">
      <c r="A4" s="1" t="s">
        <v>10</v>
      </c>
      <c r="B4" s="2">
        <v>25897.5</v>
      </c>
      <c r="C4" s="2">
        <v>5152</v>
      </c>
      <c r="D4" s="2">
        <v>55503.6</v>
      </c>
      <c r="E4" s="2">
        <v>29302.560000000001</v>
      </c>
      <c r="F4" s="2">
        <v>11115</v>
      </c>
      <c r="G4" s="2">
        <v>126970.66</v>
      </c>
      <c r="I4" s="8">
        <v>41671</v>
      </c>
      <c r="J4" s="11">
        <f>GETPIVOTDATA("K€",$A$1,"Orga res. niveau 5","Assy","Mois","February")</f>
        <v>25897.5</v>
      </c>
      <c r="K4" s="11">
        <f>GETPIVOTDATA("K€",$A$1,"Orga res. niveau 5","China","Mois","February")</f>
        <v>5152</v>
      </c>
      <c r="L4" s="11">
        <f>GETPIVOTDATA("K€",$A$1,"Orga res. niveau 5","Electronics","Mois","February")</f>
        <v>55503.6</v>
      </c>
      <c r="M4" s="11">
        <f>GETPIVOTDATA("K€",$A$1,"Orga res. niveau 5","Industrialization Parts","Mois","February")</f>
        <v>29302.560000000001</v>
      </c>
      <c r="N4" s="11">
        <f>GETPIVOTDATA("K€",$A$1,"Orga res. niveau 5","PM Indus","Mois","February")</f>
        <v>11115</v>
      </c>
      <c r="O4" s="12">
        <f>P3+P4</f>
        <v>282367.29200000002</v>
      </c>
      <c r="P4" s="13">
        <f>GETPIVOTDATA("K€",$A$1,"Mois","February")</f>
        <v>126970.66</v>
      </c>
    </row>
    <row r="5" spans="1:16" x14ac:dyDescent="0.25">
      <c r="A5" s="1" t="s">
        <v>8</v>
      </c>
      <c r="B5" s="2">
        <v>57142.5</v>
      </c>
      <c r="C5" s="2">
        <v>11936</v>
      </c>
      <c r="D5" s="2">
        <v>123759.35999999999</v>
      </c>
      <c r="E5" s="2">
        <v>67464.432000000001</v>
      </c>
      <c r="F5" s="2">
        <v>22065</v>
      </c>
      <c r="G5" s="2">
        <v>282367.29200000002</v>
      </c>
      <c r="I5" s="8">
        <v>41699</v>
      </c>
      <c r="J5" s="4"/>
      <c r="K5" s="4"/>
      <c r="L5" s="4"/>
      <c r="M5" s="4"/>
      <c r="N5" s="4"/>
      <c r="O5" s="5"/>
    </row>
    <row r="6" spans="1:16" x14ac:dyDescent="0.25">
      <c r="I6" s="8">
        <v>41730</v>
      </c>
      <c r="J6" s="4"/>
      <c r="K6" s="4"/>
      <c r="L6" s="4"/>
      <c r="M6" s="4"/>
      <c r="N6" s="4"/>
      <c r="O6" s="5"/>
    </row>
    <row r="7" spans="1:16" x14ac:dyDescent="0.25">
      <c r="I7" s="8">
        <v>41760</v>
      </c>
      <c r="J7" s="4"/>
      <c r="K7" s="4"/>
      <c r="L7" s="4"/>
      <c r="M7" s="4"/>
      <c r="N7" s="4"/>
      <c r="O7" s="5"/>
    </row>
    <row r="8" spans="1:16" x14ac:dyDescent="0.25">
      <c r="I8" s="8">
        <v>41791</v>
      </c>
      <c r="J8" s="4"/>
      <c r="K8" s="4"/>
      <c r="L8" s="4"/>
      <c r="M8" s="4"/>
      <c r="N8" s="4"/>
      <c r="O8" s="5"/>
    </row>
    <row r="9" spans="1:16" x14ac:dyDescent="0.25">
      <c r="I9" s="8">
        <v>41821</v>
      </c>
      <c r="J9" s="4"/>
      <c r="K9" s="4"/>
      <c r="L9" s="4"/>
      <c r="M9" s="4"/>
      <c r="N9" s="4"/>
      <c r="O9" s="5"/>
    </row>
    <row r="10" spans="1:16" x14ac:dyDescent="0.25">
      <c r="I10" s="8">
        <v>41852</v>
      </c>
      <c r="J10" s="4"/>
      <c r="K10" s="4"/>
      <c r="L10" s="4"/>
      <c r="M10" s="4"/>
      <c r="N10" s="4"/>
      <c r="O10" s="5"/>
    </row>
    <row r="11" spans="1:16" x14ac:dyDescent="0.25">
      <c r="I11" s="8">
        <v>41883</v>
      </c>
      <c r="J11" s="4"/>
      <c r="K11" s="4"/>
      <c r="L11" s="4"/>
      <c r="M11" s="4"/>
      <c r="N11" s="4"/>
      <c r="O11" s="5"/>
    </row>
    <row r="12" spans="1:16" x14ac:dyDescent="0.25">
      <c r="I12" s="8">
        <v>41913</v>
      </c>
      <c r="J12" s="4"/>
      <c r="K12" s="4"/>
      <c r="L12" s="4"/>
      <c r="M12" s="4"/>
      <c r="N12" s="4"/>
      <c r="O12" s="5"/>
    </row>
    <row r="13" spans="1:16" x14ac:dyDescent="0.25">
      <c r="I13" s="8">
        <v>41944</v>
      </c>
      <c r="J13" s="4"/>
      <c r="K13" s="4"/>
      <c r="L13" s="4"/>
      <c r="M13" s="4"/>
      <c r="N13" s="4"/>
      <c r="O13" s="5"/>
    </row>
    <row r="14" spans="1:16" x14ac:dyDescent="0.25">
      <c r="I14" s="8">
        <v>41974</v>
      </c>
      <c r="J14" s="4"/>
      <c r="K14" s="4"/>
      <c r="L14" s="4"/>
      <c r="M14" s="4"/>
      <c r="N14" s="4"/>
      <c r="O14" s="5"/>
    </row>
    <row r="15" spans="1:16" ht="15.75" thickBot="1" x14ac:dyDescent="0.3">
      <c r="I15" s="9">
        <v>42005</v>
      </c>
      <c r="J15" s="6"/>
      <c r="K15" s="6"/>
      <c r="L15" s="6"/>
      <c r="M15" s="6"/>
      <c r="N15" s="6"/>
      <c r="O15" s="7"/>
    </row>
  </sheetData>
  <mergeCells count="1">
    <mergeCell ref="I1:P1"/>
  </mergeCells>
  <pageMargins left="0.7" right="0.7" top="0.75" bottom="0.75" header="0.3" footer="0.3"/>
  <pageSetup paperSize="9" orientation="portrait" horizontalDpi="4294967293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Schneider Electric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SESA290355</dc:creator>
  <cp:lastModifiedBy>Patrick</cp:lastModifiedBy>
  <dcterms:created xsi:type="dcterms:W3CDTF">2014-03-19T15:20:47Z</dcterms:created>
  <dcterms:modified xsi:type="dcterms:W3CDTF">2014-03-20T10:42:56Z</dcterms:modified>
</cp:coreProperties>
</file>