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75bfcfa946e34615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k\Documents\PATRIC\Portefeuille\"/>
    </mc:Choice>
  </mc:AlternateContent>
  <bookViews>
    <workbookView xWindow="0" yWindow="60" windowWidth="9375" windowHeight="4455" tabRatio="756" activeTab="4"/>
  </bookViews>
  <sheets>
    <sheet name="Donnees" sheetId="2" r:id="rId1"/>
    <sheet name="Feuil1" sheetId="37" state="hidden" r:id="rId2"/>
    <sheet name="Feuille_Graphe_CAC_40" sheetId="25" r:id="rId3"/>
    <sheet name="Nombre_Actions" sheetId="40" r:id="rId4"/>
    <sheet name="Graphe_CAC_40" sheetId="43" r:id="rId5"/>
    <sheet name="Feuille_Tri" sheetId="26" state="hidden" r:id="rId6"/>
  </sheets>
  <definedNames>
    <definedName name="Action_1">Donnees!$A$1</definedName>
    <definedName name="Action_10">Donnees!#REF!</definedName>
    <definedName name="Action_10A">Donnees!#REF!</definedName>
    <definedName name="Action_10B">Donnees!#REF!</definedName>
    <definedName name="Action_10C">Donnees!#REF!</definedName>
    <definedName name="Action_10D">Donnees!#REF!</definedName>
    <definedName name="Action_10E">Donnees!#REF!</definedName>
    <definedName name="Action_10F">Donnees!#REF!</definedName>
    <definedName name="Action_10G">Donnees!#REF!</definedName>
    <definedName name="Action_11">Donnees!#REF!</definedName>
    <definedName name="Action_11A">Donnees!#REF!</definedName>
    <definedName name="Action_11B">Donnees!#REF!</definedName>
    <definedName name="Action_11C">Donnees!#REF!</definedName>
    <definedName name="Action_11D">Donnees!#REF!</definedName>
    <definedName name="Action_11E">Donnees!#REF!</definedName>
    <definedName name="Action_11F">Donnees!#REF!</definedName>
    <definedName name="Action_11G">Donnees!#REF!</definedName>
    <definedName name="Action_12">Donnees!#REF!</definedName>
    <definedName name="Action_12A">Donnees!#REF!</definedName>
    <definedName name="Action_12B">Donnees!#REF!</definedName>
    <definedName name="Action_12C">Donnees!#REF!</definedName>
    <definedName name="Action_12D">Donnees!#REF!</definedName>
    <definedName name="Action_12E">Donnees!#REF!</definedName>
    <definedName name="Action_12F">Donnees!#REF!</definedName>
    <definedName name="Action_12G">Donnees!#REF!</definedName>
    <definedName name="Action_13">Donnees!#REF!</definedName>
    <definedName name="Action_13A">Donnees!#REF!</definedName>
    <definedName name="Action_13B">Donnees!#REF!</definedName>
    <definedName name="Action_13C">Donnees!#REF!</definedName>
    <definedName name="Action_13D">Donnees!#REF!</definedName>
    <definedName name="Action_13E">Donnees!#REF!</definedName>
    <definedName name="Action_13F">Donnees!#REF!</definedName>
    <definedName name="Action_13G">Donnees!#REF!</definedName>
    <definedName name="Action_14">Donnees!#REF!</definedName>
    <definedName name="Action_14A">Donnees!#REF!</definedName>
    <definedName name="Action_14B">Donnees!#REF!</definedName>
    <definedName name="Action_14C">Donnees!#REF!</definedName>
    <definedName name="Action_14D">Donnees!#REF!</definedName>
    <definedName name="Action_14E">Donnees!#REF!</definedName>
    <definedName name="Action_14F">Donnees!#REF!</definedName>
    <definedName name="Action_14G">Donnees!#REF!</definedName>
    <definedName name="Action_15">Donnees!#REF!</definedName>
    <definedName name="Action_15A">Donnees!#REF!</definedName>
    <definedName name="Action_15B">Donnees!#REF!</definedName>
    <definedName name="Action_15C">Donnees!#REF!</definedName>
    <definedName name="Action_15D">Donnees!#REF!</definedName>
    <definedName name="Action_15E">Donnees!#REF!</definedName>
    <definedName name="Action_15F">Donnees!#REF!</definedName>
    <definedName name="Action_15G">Donnees!#REF!</definedName>
    <definedName name="Action_1A">Donnees!$B$420</definedName>
    <definedName name="Action_1B">Donnees!$B$419</definedName>
    <definedName name="Action_1C">Donnees!$B$414</definedName>
    <definedName name="Action_1D">Donnees!$B$366</definedName>
    <definedName name="Action_1E">Donnees!$B$263</definedName>
    <definedName name="Action_1F">Donnees!$B$161</definedName>
    <definedName name="Action_1G">Donnees!$B$61</definedName>
    <definedName name="Action_2">Donnees!#REF!</definedName>
    <definedName name="Action_2A">Donnees!#REF!</definedName>
    <definedName name="Action_2B">Donnees!#REF!</definedName>
    <definedName name="Action_2C">Donnees!#REF!</definedName>
    <definedName name="Action_2D">Donnees!#REF!</definedName>
    <definedName name="Action_2E">Donnees!#REF!</definedName>
    <definedName name="Action_2F">Donnees!#REF!</definedName>
    <definedName name="Action_2G">Donnees!#REF!</definedName>
    <definedName name="Action_3">Donnees!#REF!</definedName>
    <definedName name="Action_3A">Donnees!#REF!</definedName>
    <definedName name="Action_3B">Donnees!#REF!</definedName>
    <definedName name="Action_3C">Donnees!#REF!</definedName>
    <definedName name="Action_3D">Donnees!#REF!</definedName>
    <definedName name="Action_3E">Donnees!#REF!</definedName>
    <definedName name="Action_3F">Donnees!#REF!</definedName>
    <definedName name="Action_3G">Donnees!#REF!</definedName>
    <definedName name="Action_4">Donnees!#REF!</definedName>
    <definedName name="Action_4A">Donnees!#REF!</definedName>
    <definedName name="Action_4B">Donnees!#REF!</definedName>
    <definedName name="Action_4C">Donnees!#REF!</definedName>
    <definedName name="Action_4D">Donnees!#REF!</definedName>
    <definedName name="Action_4E">Donnees!#REF!</definedName>
    <definedName name="Action_4F">Donnees!#REF!</definedName>
    <definedName name="Action_4G">Donnees!#REF!</definedName>
    <definedName name="Action_5">Donnees!#REF!</definedName>
    <definedName name="Action_5A">Donnees!#REF!</definedName>
    <definedName name="Action_5B">Donnees!#REF!</definedName>
    <definedName name="Action_5C">Donnees!#REF!</definedName>
    <definedName name="Action_5D">Donnees!#REF!</definedName>
    <definedName name="Action_5E">Donnees!#REF!</definedName>
    <definedName name="Action_5F">Donnees!#REF!</definedName>
    <definedName name="Action_5G">Donnees!#REF!</definedName>
    <definedName name="Action_6">Donnees!#REF!</definedName>
    <definedName name="Action_6A">Donnees!#REF!</definedName>
    <definedName name="Action_6B">Donnees!#REF!</definedName>
    <definedName name="Action_6C">Donnees!#REF!</definedName>
    <definedName name="Action_6D">Donnees!#REF!</definedName>
    <definedName name="Action_6E">Donnees!#REF!</definedName>
    <definedName name="Action_6F">Donnees!#REF!</definedName>
    <definedName name="Action_6G">Donnees!#REF!</definedName>
    <definedName name="Action_7">Donnees!#REF!</definedName>
    <definedName name="Action_7A">Donnees!#REF!</definedName>
    <definedName name="Action_7B">Donnees!#REF!</definedName>
    <definedName name="Action_7C">Donnees!#REF!</definedName>
    <definedName name="Action_7D">Donnees!#REF!</definedName>
    <definedName name="Action_7E">Donnees!#REF!</definedName>
    <definedName name="Action_7F">Donnees!#REF!</definedName>
    <definedName name="Action_7G">Donnees!#REF!</definedName>
    <definedName name="Action_8">Donnees!#REF!</definedName>
    <definedName name="Action_8A">Donnees!#REF!</definedName>
    <definedName name="Action_8B">Donnees!#REF!</definedName>
    <definedName name="Action_8C">Donnees!#REF!</definedName>
    <definedName name="Action_8D">Donnees!#REF!</definedName>
    <definedName name="Action_8E">Donnees!#REF!</definedName>
    <definedName name="Action_8F">Donnees!#REF!</definedName>
    <definedName name="Action_8G">Donnees!#REF!</definedName>
    <definedName name="Action_9">Donnees!#REF!</definedName>
    <definedName name="Action_9A">Donnees!#REF!</definedName>
    <definedName name="Action_9B">Donnees!#REF!</definedName>
    <definedName name="Action_9C">Donnees!#REF!</definedName>
    <definedName name="Action_9D">Donnees!#REF!</definedName>
    <definedName name="Action_9E">Donnees!#REF!</definedName>
    <definedName name="Action_9F">Donnees!#REF!</definedName>
    <definedName name="Action_9G">Donnees!#REF!</definedName>
    <definedName name="DateInvest">Donnees!#REF!</definedName>
    <definedName name="DateSaisie">#REF!</definedName>
    <definedName name="FirstDate">Feuille_Graphe_CAC_40!$B$95</definedName>
    <definedName name="LastDate">Feuille_Graphe_CAC_40!$B$251</definedName>
    <definedName name="Liste_Placement">#REF!</definedName>
    <definedName name="MaxEchelle_CAC">Feuille_Graphe_CAC_40!$I$2</definedName>
    <definedName name="MinEchelle">Feuille_Graphe_CAC_40!$H$15</definedName>
    <definedName name="MinEchelle_CAC">Feuille_Graphe_CAC_40!$I$1</definedName>
    <definedName name="nbre">#REF!</definedName>
    <definedName name="Nbre1">#REF!</definedName>
    <definedName name="Nbre10">#REF!</definedName>
    <definedName name="Nbre11">#REF!</definedName>
    <definedName name="Nbre12">#REF!</definedName>
    <definedName name="Nbre2">#REF!</definedName>
    <definedName name="Nbre3">#REF!</definedName>
    <definedName name="Nbre4">#REF!</definedName>
    <definedName name="Nbre5">#REF!</definedName>
    <definedName name="Nbre6">#REF!</definedName>
    <definedName name="Nbre7">#REF!</definedName>
    <definedName name="Nbre8">#REF!</definedName>
    <definedName name="Nbre9">#REF!</definedName>
    <definedName name="Nom_Placement">#REF!</definedName>
    <definedName name="Performance">#REF!</definedName>
    <definedName name="Plage_Actions">#REF!</definedName>
    <definedName name="Plage_Date_1">Donnees!#REF!</definedName>
    <definedName name="Plage_Date_CAC">Donnees!#REF!</definedName>
    <definedName name="Plage_Donnees">Donnees!$K$1:$L$361</definedName>
    <definedName name="Plage_Donnees_CAC">Feuille_Graphe_CAC_40!$D$141:$G$401</definedName>
    <definedName name="Plage_Donnees_Date">Feuille_Graphe_CAC_40!$D$95:$D$251</definedName>
    <definedName name="Plage_Donnees_Valeur">Feuille_Graphe_CAC_40!$B$141:$B$401</definedName>
    <definedName name="Plage_Graphe">Donnees!#REF!</definedName>
    <definedName name="Plage_Graphe_1">Donnees!#REF!</definedName>
    <definedName name="Plage_Graphe_2">Donnees!#REF!</definedName>
    <definedName name="Plage_Graphe_3">Donnees!$B$57:$B$416</definedName>
    <definedName name="Plage_Graphe_PourCent">Donnees!$K$2:$L$361</definedName>
    <definedName name="Plage_GrapheVal">Donnees!#REF!</definedName>
    <definedName name="Plage_Graphique">#REF!</definedName>
    <definedName name="Plage_Investissement">Donnees!#REF!</definedName>
    <definedName name="Plage_Nbre_Actions">#REF!</definedName>
    <definedName name="Plage_Placement_1">Donnees!#REF!</definedName>
    <definedName name="Plage_transferee">Donnees!$A$20:$B$420</definedName>
    <definedName name="Plage_travail">Donnees!#REF!</definedName>
    <definedName name="Plage_Trie">Donnees!#REF!</definedName>
    <definedName name="Plage_Valeur_CAC">Donnees!#REF!</definedName>
    <definedName name="Portefeuille">#REF!</definedName>
    <definedName name="ResulVisibleCode">#REF!</definedName>
    <definedName name="ResulVisibleControls">#REF!</definedName>
    <definedName name="Transfert">#REF!</definedName>
    <definedName name="Variation">#REF!</definedName>
    <definedName name="vDateDebut">Donnees!#REF!</definedName>
    <definedName name="vDateFin">Donnees!#REF!</definedName>
  </definedNames>
  <calcPr calcId="152511"/>
</workbook>
</file>

<file path=xl/calcChain.xml><?xml version="1.0" encoding="utf-8"?>
<calcChain xmlns="http://schemas.openxmlformats.org/spreadsheetml/2006/main">
  <c r="D355" i="25" l="1"/>
  <c r="E355" i="25"/>
  <c r="D356" i="25"/>
  <c r="E356" i="25"/>
  <c r="D357" i="25"/>
  <c r="E357" i="25"/>
  <c r="D358" i="25"/>
  <c r="E358" i="25"/>
  <c r="D359" i="25"/>
  <c r="E359" i="25"/>
  <c r="D360" i="25"/>
  <c r="E360" i="25"/>
  <c r="D361" i="25"/>
  <c r="E361" i="25"/>
  <c r="D362" i="25"/>
  <c r="E362" i="25"/>
  <c r="D363" i="25"/>
  <c r="E363" i="25"/>
  <c r="D364" i="25"/>
  <c r="E364" i="25"/>
  <c r="D365" i="25"/>
  <c r="E365" i="25"/>
  <c r="D366" i="25"/>
  <c r="E366" i="25"/>
  <c r="D367" i="25"/>
  <c r="E367" i="25"/>
  <c r="D368" i="25"/>
  <c r="E368" i="25"/>
  <c r="D369" i="25"/>
  <c r="E369" i="25"/>
  <c r="D370" i="25"/>
  <c r="E370" i="25"/>
  <c r="D371" i="25"/>
  <c r="E371" i="25"/>
  <c r="D372" i="25"/>
  <c r="E372" i="25"/>
  <c r="D373" i="25"/>
  <c r="E373" i="25"/>
  <c r="D374" i="25"/>
  <c r="E374" i="25"/>
  <c r="D375" i="25"/>
  <c r="E375" i="25"/>
  <c r="D376" i="25"/>
  <c r="E376" i="25"/>
  <c r="D377" i="25"/>
  <c r="E377" i="25"/>
  <c r="D378" i="25"/>
  <c r="E378" i="25"/>
  <c r="D379" i="25"/>
  <c r="E379" i="25"/>
  <c r="D380" i="25"/>
  <c r="E380" i="25"/>
  <c r="D381" i="25"/>
  <c r="E381" i="25"/>
  <c r="D382" i="25"/>
  <c r="E382" i="25"/>
  <c r="D383" i="25"/>
  <c r="E383" i="25"/>
  <c r="D384" i="25"/>
  <c r="E384" i="25"/>
  <c r="D385" i="25"/>
  <c r="E385" i="25"/>
  <c r="D386" i="25"/>
  <c r="E386" i="25"/>
  <c r="D387" i="25"/>
  <c r="E387" i="25"/>
  <c r="D388" i="25"/>
  <c r="E388" i="25"/>
  <c r="D389" i="25"/>
  <c r="E389" i="25"/>
  <c r="D390" i="25"/>
  <c r="E390" i="25"/>
  <c r="D391" i="25"/>
  <c r="E391" i="25"/>
  <c r="D392" i="25"/>
  <c r="E392" i="25"/>
  <c r="D393" i="25"/>
  <c r="E393" i="25"/>
  <c r="D394" i="25"/>
  <c r="E394" i="25"/>
  <c r="D395" i="25"/>
  <c r="E395" i="25"/>
  <c r="D396" i="25"/>
  <c r="E396" i="25"/>
  <c r="D397" i="25"/>
  <c r="E397" i="25"/>
  <c r="D398" i="25"/>
  <c r="E398" i="25"/>
  <c r="D399" i="25"/>
  <c r="E399" i="25"/>
  <c r="D400" i="25"/>
  <c r="E400" i="25"/>
  <c r="D401" i="25"/>
  <c r="E401" i="25"/>
  <c r="D402" i="25"/>
  <c r="E402" i="25"/>
  <c r="F402" i="25" s="1"/>
  <c r="D403" i="25"/>
  <c r="E403" i="25"/>
  <c r="G403" i="25" s="1"/>
  <c r="F403" i="25"/>
  <c r="D404" i="25"/>
  <c r="E404" i="25"/>
  <c r="F404" i="25" s="1"/>
  <c r="D405" i="25"/>
  <c r="E405" i="25"/>
  <c r="G405" i="25" s="1"/>
  <c r="F405" i="25"/>
  <c r="D406" i="25"/>
  <c r="E406" i="25"/>
  <c r="F406" i="25" s="1"/>
  <c r="D407" i="25"/>
  <c r="E407" i="25"/>
  <c r="G407" i="25" s="1"/>
  <c r="F407" i="25"/>
  <c r="D408" i="25"/>
  <c r="E408" i="25"/>
  <c r="F408" i="25" s="1"/>
  <c r="D409" i="25"/>
  <c r="E409" i="25"/>
  <c r="G409" i="25" s="1"/>
  <c r="F409" i="25"/>
  <c r="D410" i="25"/>
  <c r="E410" i="25"/>
  <c r="F410" i="25" s="1"/>
  <c r="D411" i="25"/>
  <c r="E411" i="25"/>
  <c r="G411" i="25" s="1"/>
  <c r="F411" i="25"/>
  <c r="D412" i="25"/>
  <c r="E412" i="25"/>
  <c r="F412" i="25" s="1"/>
  <c r="D413" i="25"/>
  <c r="E413" i="25"/>
  <c r="G413" i="25" s="1"/>
  <c r="F413" i="25"/>
  <c r="D414" i="25"/>
  <c r="E414" i="25"/>
  <c r="F414" i="25" s="1"/>
  <c r="D415" i="25"/>
  <c r="E415" i="25"/>
  <c r="G415" i="25" s="1"/>
  <c r="F415" i="25"/>
  <c r="D416" i="25"/>
  <c r="E416" i="25"/>
  <c r="F416" i="25" s="1"/>
  <c r="F395" i="25" l="1"/>
  <c r="F376" i="25"/>
  <c r="F389" i="25"/>
  <c r="F381" i="25"/>
  <c r="F399" i="25"/>
  <c r="F383" i="25"/>
  <c r="F379" i="25"/>
  <c r="F386" i="25"/>
  <c r="F382" i="25"/>
  <c r="F393" i="25"/>
  <c r="F397" i="25"/>
  <c r="F391" i="25"/>
  <c r="F392" i="25"/>
  <c r="F377" i="25"/>
  <c r="F375" i="25"/>
  <c r="F398" i="25"/>
  <c r="F385" i="25"/>
  <c r="F388" i="25"/>
  <c r="F394" i="25"/>
  <c r="F378" i="25"/>
  <c r="F400" i="25"/>
  <c r="F387" i="25"/>
  <c r="F384" i="25"/>
  <c r="F390" i="25"/>
  <c r="F374" i="25"/>
  <c r="F401" i="25"/>
  <c r="F396" i="25"/>
  <c r="F380" i="25"/>
  <c r="G416" i="25"/>
  <c r="G414" i="25"/>
  <c r="G412" i="25"/>
  <c r="G410" i="25"/>
  <c r="G408" i="25"/>
  <c r="G406" i="25"/>
  <c r="G404" i="25"/>
  <c r="G402" i="25"/>
  <c r="D257" i="25"/>
  <c r="E257" i="25"/>
  <c r="D258" i="25"/>
  <c r="E258" i="25"/>
  <c r="D259" i="25"/>
  <c r="E259" i="25"/>
  <c r="D260" i="25"/>
  <c r="E260" i="25"/>
  <c r="D261" i="25"/>
  <c r="E261" i="25"/>
  <c r="D262" i="25"/>
  <c r="E262" i="25"/>
  <c r="D263" i="25"/>
  <c r="E263" i="25"/>
  <c r="D264" i="25"/>
  <c r="E264" i="25"/>
  <c r="D265" i="25"/>
  <c r="E265" i="25"/>
  <c r="D266" i="25"/>
  <c r="E266" i="25"/>
  <c r="D267" i="25"/>
  <c r="E267" i="25"/>
  <c r="D268" i="25"/>
  <c r="E268" i="25"/>
  <c r="D269" i="25"/>
  <c r="E269" i="25"/>
  <c r="D270" i="25"/>
  <c r="E270" i="25"/>
  <c r="D271" i="25"/>
  <c r="E271" i="25"/>
  <c r="D272" i="25"/>
  <c r="E272" i="25"/>
  <c r="D273" i="25"/>
  <c r="E273" i="25"/>
  <c r="D274" i="25"/>
  <c r="E274" i="25"/>
  <c r="D275" i="25"/>
  <c r="E275" i="25"/>
  <c r="D276" i="25"/>
  <c r="E276" i="25"/>
  <c r="D277" i="25"/>
  <c r="E277" i="25"/>
  <c r="D278" i="25"/>
  <c r="E278" i="25"/>
  <c r="D279" i="25"/>
  <c r="E279" i="25"/>
  <c r="D280" i="25"/>
  <c r="E280" i="25"/>
  <c r="D281" i="25"/>
  <c r="E281" i="25"/>
  <c r="D282" i="25"/>
  <c r="E282" i="25"/>
  <c r="D283" i="25"/>
  <c r="E283" i="25"/>
  <c r="D284" i="25"/>
  <c r="E284" i="25"/>
  <c r="D285" i="25"/>
  <c r="E285" i="25"/>
  <c r="D286" i="25"/>
  <c r="E286" i="25"/>
  <c r="D287" i="25"/>
  <c r="E287" i="25"/>
  <c r="D288" i="25"/>
  <c r="E288" i="25"/>
  <c r="D289" i="25"/>
  <c r="E289" i="25"/>
  <c r="D290" i="25"/>
  <c r="E290" i="25"/>
  <c r="D291" i="25"/>
  <c r="E291" i="25"/>
  <c r="D292" i="25"/>
  <c r="E292" i="25"/>
  <c r="D293" i="25"/>
  <c r="E293" i="25"/>
  <c r="D294" i="25"/>
  <c r="E294" i="25"/>
  <c r="D295" i="25"/>
  <c r="E295" i="25"/>
  <c r="D296" i="25"/>
  <c r="E296" i="25"/>
  <c r="D297" i="25"/>
  <c r="E297" i="25"/>
  <c r="D298" i="25"/>
  <c r="E298" i="25"/>
  <c r="D299" i="25"/>
  <c r="E299" i="25"/>
  <c r="D300" i="25"/>
  <c r="E300" i="25"/>
  <c r="D301" i="25"/>
  <c r="E301" i="25"/>
  <c r="D302" i="25"/>
  <c r="E302" i="25"/>
  <c r="D303" i="25"/>
  <c r="E303" i="25"/>
  <c r="D304" i="25"/>
  <c r="E304" i="25"/>
  <c r="D305" i="25"/>
  <c r="E305" i="25"/>
  <c r="D306" i="25"/>
  <c r="E306" i="25"/>
  <c r="D307" i="25"/>
  <c r="E307" i="25"/>
  <c r="D308" i="25"/>
  <c r="E308" i="25"/>
  <c r="D309" i="25"/>
  <c r="E309" i="25"/>
  <c r="D310" i="25"/>
  <c r="E310" i="25"/>
  <c r="D311" i="25"/>
  <c r="E311" i="25"/>
  <c r="D312" i="25"/>
  <c r="E312" i="25"/>
  <c r="D313" i="25"/>
  <c r="E313" i="25"/>
  <c r="D314" i="25"/>
  <c r="E314" i="25"/>
  <c r="D315" i="25"/>
  <c r="E315" i="25"/>
  <c r="D316" i="25"/>
  <c r="E316" i="25"/>
  <c r="D317" i="25"/>
  <c r="E317" i="25"/>
  <c r="D318" i="25"/>
  <c r="E318" i="25"/>
  <c r="D319" i="25"/>
  <c r="E319" i="25"/>
  <c r="D320" i="25"/>
  <c r="E320" i="25"/>
  <c r="D321" i="25"/>
  <c r="E321" i="25"/>
  <c r="D322" i="25"/>
  <c r="E322" i="25"/>
  <c r="D323" i="25"/>
  <c r="E323" i="25"/>
  <c r="D324" i="25"/>
  <c r="E324" i="25"/>
  <c r="D325" i="25"/>
  <c r="E325" i="25"/>
  <c r="D326" i="25"/>
  <c r="E326" i="25"/>
  <c r="D327" i="25"/>
  <c r="E327" i="25"/>
  <c r="D328" i="25"/>
  <c r="E328" i="25"/>
  <c r="D329" i="25"/>
  <c r="E329" i="25"/>
  <c r="D330" i="25"/>
  <c r="E330" i="25"/>
  <c r="D331" i="25"/>
  <c r="E331" i="25"/>
  <c r="D332" i="25"/>
  <c r="E332" i="25"/>
  <c r="D333" i="25"/>
  <c r="E333" i="25"/>
  <c r="D334" i="25"/>
  <c r="E334" i="25"/>
  <c r="D335" i="25"/>
  <c r="E335" i="25"/>
  <c r="D336" i="25"/>
  <c r="E336" i="25"/>
  <c r="D337" i="25"/>
  <c r="E337" i="25"/>
  <c r="D338" i="25"/>
  <c r="E338" i="25"/>
  <c r="D339" i="25"/>
  <c r="E339" i="25"/>
  <c r="D340" i="25"/>
  <c r="E340" i="25"/>
  <c r="D341" i="25"/>
  <c r="E341" i="25"/>
  <c r="D342" i="25"/>
  <c r="E342" i="25"/>
  <c r="D343" i="25"/>
  <c r="E343" i="25"/>
  <c r="D344" i="25"/>
  <c r="E344" i="25"/>
  <c r="D345" i="25"/>
  <c r="E345" i="25"/>
  <c r="D346" i="25"/>
  <c r="E346" i="25"/>
  <c r="D347" i="25"/>
  <c r="E347" i="25"/>
  <c r="D348" i="25"/>
  <c r="E348" i="25"/>
  <c r="D349" i="25"/>
  <c r="E349" i="25"/>
  <c r="D350" i="25"/>
  <c r="E350" i="25"/>
  <c r="D351" i="25"/>
  <c r="E351" i="25"/>
  <c r="D352" i="25"/>
  <c r="E352" i="25"/>
  <c r="D353" i="25"/>
  <c r="E353" i="25"/>
  <c r="D354" i="25"/>
  <c r="E354" i="25"/>
  <c r="G391" i="25" l="1"/>
  <c r="G395" i="25"/>
  <c r="G387" i="25"/>
  <c r="G398" i="25"/>
  <c r="G399" i="25"/>
  <c r="G401" i="25"/>
  <c r="G380" i="25"/>
  <c r="G375" i="25"/>
  <c r="G400" i="25"/>
  <c r="F366" i="25"/>
  <c r="G382" i="25"/>
  <c r="G370" i="25"/>
  <c r="G388" i="25"/>
  <c r="G373" i="25"/>
  <c r="G393" i="25"/>
  <c r="G381" i="25"/>
  <c r="G372" i="25"/>
  <c r="G390" i="25"/>
  <c r="G389" i="25"/>
  <c r="G369" i="25"/>
  <c r="G366" i="25"/>
  <c r="G386" i="25"/>
  <c r="F368" i="25"/>
  <c r="F373" i="25"/>
  <c r="F369" i="25"/>
  <c r="G374" i="25"/>
  <c r="G392" i="25"/>
  <c r="G367" i="25"/>
  <c r="F372" i="25"/>
  <c r="G368" i="25"/>
  <c r="G379" i="25"/>
  <c r="G376" i="25"/>
  <c r="F370" i="25"/>
  <c r="G397" i="25"/>
  <c r="G385" i="25"/>
  <c r="F371" i="25"/>
  <c r="G384" i="25"/>
  <c r="G377" i="25"/>
  <c r="G394" i="25"/>
  <c r="G371" i="25"/>
  <c r="G378" i="25"/>
  <c r="G396" i="25"/>
  <c r="G383" i="25"/>
  <c r="F367" i="25"/>
  <c r="F365" i="25"/>
  <c r="G363" i="25"/>
  <c r="F364" i="25"/>
  <c r="F361" i="25"/>
  <c r="G360" i="25"/>
  <c r="G365" i="25"/>
  <c r="G362" i="25"/>
  <c r="G359" i="25"/>
  <c r="F363" i="25"/>
  <c r="G361" i="25"/>
  <c r="F360" i="25"/>
  <c r="G364" i="25"/>
  <c r="F362" i="25"/>
  <c r="F359" i="25"/>
  <c r="G357" i="25"/>
  <c r="F355" i="25"/>
  <c r="F356" i="25"/>
  <c r="G356" i="25"/>
  <c r="G358" i="25"/>
  <c r="G355" i="25"/>
  <c r="F358" i="25"/>
  <c r="F357" i="25"/>
  <c r="F276" i="25"/>
  <c r="F308" i="25"/>
  <c r="F301" i="25"/>
  <c r="F352" i="25"/>
  <c r="F340" i="25"/>
  <c r="F335" i="25"/>
  <c r="G310" i="25"/>
  <c r="F317" i="25"/>
  <c r="F304" i="25"/>
  <c r="G326" i="25"/>
  <c r="G342" i="25"/>
  <c r="F348" i="25"/>
  <c r="F285" i="25"/>
  <c r="F284" i="25"/>
  <c r="G347" i="25"/>
  <c r="G340" i="25"/>
  <c r="F313" i="25"/>
  <c r="F299" i="25"/>
  <c r="F288" i="25"/>
  <c r="G350" i="25"/>
  <c r="F332" i="25"/>
  <c r="F321" i="25"/>
  <c r="F307" i="25"/>
  <c r="F283" i="25"/>
  <c r="F336" i="25"/>
  <c r="F326" i="25"/>
  <c r="F297" i="25"/>
  <c r="F291" i="25"/>
  <c r="F349" i="25"/>
  <c r="F345" i="25"/>
  <c r="G331" i="25"/>
  <c r="F316" i="25"/>
  <c r="F281" i="25"/>
  <c r="F353" i="25"/>
  <c r="F339" i="25"/>
  <c r="G334" i="25"/>
  <c r="F320" i="25"/>
  <c r="F305" i="25"/>
  <c r="G315" i="25"/>
  <c r="F310" i="25"/>
  <c r="F286" i="25"/>
  <c r="F333" i="25"/>
  <c r="F329" i="25"/>
  <c r="F323" i="25"/>
  <c r="G318" i="25"/>
  <c r="F300" i="25"/>
  <c r="G352" i="25"/>
  <c r="F350" i="25"/>
  <c r="F343" i="25"/>
  <c r="G341" i="25"/>
  <c r="G336" i="25"/>
  <c r="F334" i="25"/>
  <c r="F327" i="25"/>
  <c r="G325" i="25"/>
  <c r="G320" i="25"/>
  <c r="F318" i="25"/>
  <c r="F311" i="25"/>
  <c r="G309" i="25"/>
  <c r="F302" i="25"/>
  <c r="F295" i="25"/>
  <c r="F279" i="25"/>
  <c r="G354" i="25"/>
  <c r="G343" i="25"/>
  <c r="G338" i="25"/>
  <c r="G327" i="25"/>
  <c r="G322" i="25"/>
  <c r="G311" i="25"/>
  <c r="F354" i="25"/>
  <c r="F347" i="25"/>
  <c r="G345" i="25"/>
  <c r="F338" i="25"/>
  <c r="F331" i="25"/>
  <c r="G329" i="25"/>
  <c r="G324" i="25"/>
  <c r="F322" i="25"/>
  <c r="F315" i="25"/>
  <c r="G313" i="25"/>
  <c r="G308" i="25"/>
  <c r="F306" i="25"/>
  <c r="F290" i="25"/>
  <c r="F324" i="25"/>
  <c r="F292" i="25"/>
  <c r="F351" i="25"/>
  <c r="G344" i="25"/>
  <c r="F319" i="25"/>
  <c r="F294" i="25"/>
  <c r="F278" i="25"/>
  <c r="G346" i="25"/>
  <c r="G335" i="25"/>
  <c r="G330" i="25"/>
  <c r="G314" i="25"/>
  <c r="F296" i="25"/>
  <c r="F289" i="25"/>
  <c r="F280" i="25"/>
  <c r="G333" i="25"/>
  <c r="G349" i="25"/>
  <c r="F342" i="25"/>
  <c r="G328" i="25"/>
  <c r="G317" i="25"/>
  <c r="G312" i="25"/>
  <c r="F303" i="25"/>
  <c r="F287" i="25"/>
  <c r="G351" i="25"/>
  <c r="F344" i="25"/>
  <c r="F337" i="25"/>
  <c r="F328" i="25"/>
  <c r="G319" i="25"/>
  <c r="F312" i="25"/>
  <c r="G353" i="25"/>
  <c r="G348" i="25"/>
  <c r="F346" i="25"/>
  <c r="G337" i="25"/>
  <c r="G332" i="25"/>
  <c r="F330" i="25"/>
  <c r="G321" i="25"/>
  <c r="G316" i="25"/>
  <c r="F314" i="25"/>
  <c r="F298" i="25"/>
  <c r="F282" i="25"/>
  <c r="F341" i="25"/>
  <c r="G339" i="25"/>
  <c r="F325" i="25"/>
  <c r="G323" i="25"/>
  <c r="F309" i="25"/>
  <c r="F293" i="25"/>
  <c r="F277" i="25"/>
  <c r="D2" i="25" l="1"/>
  <c r="E2" i="25"/>
  <c r="F2" i="25" s="1"/>
  <c r="L2" i="25"/>
  <c r="M2" i="25"/>
  <c r="Q2" i="25"/>
  <c r="R2" i="25"/>
  <c r="R3" i="25"/>
  <c r="R8" i="25"/>
  <c r="S2" i="25"/>
  <c r="S3" i="25"/>
  <c r="D3" i="25"/>
  <c r="E3" i="25"/>
  <c r="L3" i="25"/>
  <c r="L8" i="25"/>
  <c r="M3" i="25"/>
  <c r="Q3" i="25"/>
  <c r="Q21" i="25"/>
  <c r="D4" i="25"/>
  <c r="E4" i="25"/>
  <c r="D5" i="25"/>
  <c r="E5" i="25"/>
  <c r="D6" i="25"/>
  <c r="E6" i="25"/>
  <c r="D7" i="25"/>
  <c r="E7" i="25"/>
  <c r="L7" i="25"/>
  <c r="S7" i="25"/>
  <c r="D8" i="25"/>
  <c r="E8" i="25"/>
  <c r="D9" i="25"/>
  <c r="E9" i="25"/>
  <c r="D10" i="25"/>
  <c r="E10" i="25"/>
  <c r="L10" i="25"/>
  <c r="M10" i="25"/>
  <c r="D11" i="25"/>
  <c r="E11" i="25"/>
  <c r="L11" i="25"/>
  <c r="R11" i="25"/>
  <c r="S11" i="25"/>
  <c r="D12" i="25"/>
  <c r="E12" i="25"/>
  <c r="D13" i="25"/>
  <c r="E13" i="25"/>
  <c r="L13" i="25"/>
  <c r="M13" i="25"/>
  <c r="D14" i="25"/>
  <c r="E14" i="25"/>
  <c r="L14" i="25"/>
  <c r="M14" i="25"/>
  <c r="D15" i="25"/>
  <c r="E15" i="25"/>
  <c r="L15" i="25"/>
  <c r="S15" i="25"/>
  <c r="D16" i="25"/>
  <c r="E16" i="25"/>
  <c r="R16" i="25"/>
  <c r="D17" i="25"/>
  <c r="E17" i="25"/>
  <c r="D18" i="25"/>
  <c r="E18" i="25"/>
  <c r="L18" i="25"/>
  <c r="M18" i="25"/>
  <c r="S18" i="25"/>
  <c r="D19" i="25"/>
  <c r="E19" i="25"/>
  <c r="L19" i="25"/>
  <c r="S19" i="25"/>
  <c r="D20" i="25"/>
  <c r="E20" i="25"/>
  <c r="R20" i="25"/>
  <c r="D21" i="25"/>
  <c r="E21" i="25"/>
  <c r="L21" i="25"/>
  <c r="M21" i="25"/>
  <c r="D22" i="25"/>
  <c r="E22" i="25"/>
  <c r="L22" i="25"/>
  <c r="M22" i="25"/>
  <c r="D23" i="25"/>
  <c r="E23" i="25"/>
  <c r="L23" i="25"/>
  <c r="D24" i="25"/>
  <c r="E24" i="25"/>
  <c r="R24" i="25"/>
  <c r="D25" i="25"/>
  <c r="E25" i="25"/>
  <c r="Q25" i="25"/>
  <c r="D26" i="25"/>
  <c r="E26" i="25"/>
  <c r="L26" i="25"/>
  <c r="M26" i="25"/>
  <c r="S26" i="25"/>
  <c r="D27" i="25"/>
  <c r="E27" i="25"/>
  <c r="L27" i="25"/>
  <c r="D28" i="25"/>
  <c r="E28" i="25"/>
  <c r="Q28" i="25"/>
  <c r="D29" i="25"/>
  <c r="E29" i="25"/>
  <c r="L29" i="25"/>
  <c r="M29" i="25"/>
  <c r="Q29" i="25"/>
  <c r="D30" i="25"/>
  <c r="E30" i="25"/>
  <c r="L30" i="25"/>
  <c r="M30" i="25"/>
  <c r="D31" i="25"/>
  <c r="E31" i="25"/>
  <c r="L31" i="25"/>
  <c r="S31" i="25"/>
  <c r="D32" i="25"/>
  <c r="E32" i="25"/>
  <c r="D33" i="25"/>
  <c r="E33" i="25"/>
  <c r="D34" i="25"/>
  <c r="E34" i="25"/>
  <c r="L34" i="25"/>
  <c r="M34" i="25"/>
  <c r="S34" i="25"/>
  <c r="D35" i="25"/>
  <c r="E35" i="25"/>
  <c r="L35" i="25"/>
  <c r="R35" i="25"/>
  <c r="S35" i="25"/>
  <c r="D36" i="25"/>
  <c r="E36" i="25"/>
  <c r="Q36" i="25"/>
  <c r="D37" i="25"/>
  <c r="E37" i="25"/>
  <c r="L37" i="25"/>
  <c r="M37" i="25"/>
  <c r="Q37" i="25"/>
  <c r="D38" i="25"/>
  <c r="E38" i="25"/>
  <c r="L38" i="25"/>
  <c r="M38" i="25"/>
  <c r="D39" i="25"/>
  <c r="E39" i="25"/>
  <c r="L39" i="25"/>
  <c r="S39" i="25"/>
  <c r="D40" i="25"/>
  <c r="E40" i="25"/>
  <c r="D41" i="25"/>
  <c r="E41" i="25"/>
  <c r="Q41" i="25"/>
  <c r="D42" i="25"/>
  <c r="E42" i="25"/>
  <c r="L42" i="25"/>
  <c r="M42" i="25"/>
  <c r="S42" i="25"/>
  <c r="D43" i="25"/>
  <c r="E43" i="25"/>
  <c r="L43" i="25"/>
  <c r="S43" i="25"/>
  <c r="D44" i="25"/>
  <c r="E44" i="25"/>
  <c r="Q44" i="25"/>
  <c r="D45" i="25"/>
  <c r="E45" i="25"/>
  <c r="L45" i="25"/>
  <c r="M45" i="25"/>
  <c r="Q45" i="25"/>
  <c r="D46" i="25"/>
  <c r="E46" i="25"/>
  <c r="L46" i="25"/>
  <c r="M46" i="25"/>
  <c r="D47" i="25"/>
  <c r="E47" i="25"/>
  <c r="L47" i="25"/>
  <c r="S47" i="25"/>
  <c r="D48" i="25"/>
  <c r="E48" i="25"/>
  <c r="R48" i="25"/>
  <c r="D49" i="25"/>
  <c r="E49" i="25"/>
  <c r="Q49" i="25"/>
  <c r="D50" i="25"/>
  <c r="E50" i="25"/>
  <c r="L50" i="25"/>
  <c r="M50" i="25"/>
  <c r="D51" i="25"/>
  <c r="E51" i="25"/>
  <c r="L51" i="25"/>
  <c r="R51" i="25"/>
  <c r="D52" i="25"/>
  <c r="E52" i="25"/>
  <c r="M52" i="25"/>
  <c r="Q52" i="25"/>
  <c r="D53" i="25"/>
  <c r="E53" i="25"/>
  <c r="L53" i="25"/>
  <c r="M53" i="25"/>
  <c r="Q53" i="25"/>
  <c r="D54" i="25"/>
  <c r="E54" i="25"/>
  <c r="L54" i="25"/>
  <c r="M54" i="25"/>
  <c r="D55" i="25"/>
  <c r="E55" i="25"/>
  <c r="L55" i="25"/>
  <c r="R55" i="25"/>
  <c r="D56" i="25"/>
  <c r="E56" i="25"/>
  <c r="D57" i="25"/>
  <c r="E57" i="25"/>
  <c r="D58" i="25"/>
  <c r="E58" i="25"/>
  <c r="D59" i="25"/>
  <c r="E59" i="25"/>
  <c r="D60" i="25"/>
  <c r="E60" i="25"/>
  <c r="D61" i="25"/>
  <c r="E61" i="25"/>
  <c r="D62" i="25"/>
  <c r="E62" i="25"/>
  <c r="D63" i="25"/>
  <c r="E63" i="25"/>
  <c r="D64" i="25"/>
  <c r="E64" i="25"/>
  <c r="D65" i="25"/>
  <c r="E65" i="25"/>
  <c r="D66" i="25"/>
  <c r="E66" i="25"/>
  <c r="D67" i="25"/>
  <c r="E67" i="25"/>
  <c r="D68" i="25"/>
  <c r="E68" i="25"/>
  <c r="D69" i="25"/>
  <c r="E69" i="25"/>
  <c r="D70" i="25"/>
  <c r="E70" i="25"/>
  <c r="D71" i="25"/>
  <c r="E71" i="25"/>
  <c r="D72" i="25"/>
  <c r="E72" i="25"/>
  <c r="D73" i="25"/>
  <c r="E73" i="25"/>
  <c r="D74" i="25"/>
  <c r="E74" i="25"/>
  <c r="D75" i="25"/>
  <c r="E75" i="25"/>
  <c r="D76" i="25"/>
  <c r="E76" i="25"/>
  <c r="D77" i="25"/>
  <c r="E77" i="25"/>
  <c r="D78" i="25"/>
  <c r="E78" i="25"/>
  <c r="D79" i="25"/>
  <c r="E79" i="25"/>
  <c r="D80" i="25"/>
  <c r="E80" i="25"/>
  <c r="D81" i="25"/>
  <c r="E81" i="25"/>
  <c r="D82" i="25"/>
  <c r="E82" i="25"/>
  <c r="D83" i="25"/>
  <c r="E83" i="25"/>
  <c r="D84" i="25"/>
  <c r="E84" i="25"/>
  <c r="D85" i="25"/>
  <c r="E85" i="25"/>
  <c r="D86" i="25"/>
  <c r="E86" i="25"/>
  <c r="D87" i="25"/>
  <c r="E87" i="25"/>
  <c r="D88" i="25"/>
  <c r="E88" i="25"/>
  <c r="D89" i="25"/>
  <c r="E89" i="25"/>
  <c r="D90" i="25"/>
  <c r="E90" i="25"/>
  <c r="D91" i="25"/>
  <c r="E91" i="25"/>
  <c r="D92" i="25"/>
  <c r="E92" i="25"/>
  <c r="D93" i="25"/>
  <c r="E93" i="25"/>
  <c r="D94" i="25"/>
  <c r="E94" i="25"/>
  <c r="D95" i="25"/>
  <c r="E95" i="25"/>
  <c r="D96" i="25"/>
  <c r="E96" i="25"/>
  <c r="D97" i="25"/>
  <c r="E97" i="25"/>
  <c r="D98" i="25"/>
  <c r="E98" i="25"/>
  <c r="D99" i="25"/>
  <c r="E99" i="25"/>
  <c r="D100" i="25"/>
  <c r="E100" i="25"/>
  <c r="D101" i="25"/>
  <c r="E101" i="25"/>
  <c r="D102" i="25"/>
  <c r="E102" i="25"/>
  <c r="D103" i="25"/>
  <c r="E103" i="25"/>
  <c r="D104" i="25"/>
  <c r="E104" i="25"/>
  <c r="D105" i="25"/>
  <c r="E105" i="25"/>
  <c r="D106" i="25"/>
  <c r="E106" i="25"/>
  <c r="D107" i="25"/>
  <c r="E107" i="25"/>
  <c r="D108" i="25"/>
  <c r="E108" i="25"/>
  <c r="D109" i="25"/>
  <c r="E109" i="25"/>
  <c r="D110" i="25"/>
  <c r="E110" i="25"/>
  <c r="D111" i="25"/>
  <c r="E111" i="25"/>
  <c r="D112" i="25"/>
  <c r="E112" i="25"/>
  <c r="D113" i="25"/>
  <c r="E113" i="25"/>
  <c r="D114" i="25"/>
  <c r="E114" i="25"/>
  <c r="D115" i="25"/>
  <c r="E115" i="25"/>
  <c r="D116" i="25"/>
  <c r="E116" i="25"/>
  <c r="D117" i="25"/>
  <c r="E117" i="25"/>
  <c r="D118" i="25"/>
  <c r="E118" i="25"/>
  <c r="D119" i="25"/>
  <c r="E119" i="25"/>
  <c r="D120" i="25"/>
  <c r="E120" i="25"/>
  <c r="D121" i="25"/>
  <c r="E121" i="25"/>
  <c r="D122" i="25"/>
  <c r="E122" i="25"/>
  <c r="D123" i="25"/>
  <c r="E123" i="25"/>
  <c r="D124" i="25"/>
  <c r="E124" i="25"/>
  <c r="D125" i="25"/>
  <c r="E125" i="25"/>
  <c r="D126" i="25"/>
  <c r="E126" i="25"/>
  <c r="D127" i="25"/>
  <c r="E127" i="25"/>
  <c r="D128" i="25"/>
  <c r="E128" i="25"/>
  <c r="D129" i="25"/>
  <c r="E129" i="25"/>
  <c r="D130" i="25"/>
  <c r="E130" i="25"/>
  <c r="D131" i="25"/>
  <c r="E131" i="25"/>
  <c r="D132" i="25"/>
  <c r="E132" i="25"/>
  <c r="D133" i="25"/>
  <c r="E133" i="25"/>
  <c r="D134" i="25"/>
  <c r="E134" i="25"/>
  <c r="D135" i="25"/>
  <c r="E135" i="25"/>
  <c r="D136" i="25"/>
  <c r="E136" i="25"/>
  <c r="D137" i="25"/>
  <c r="E137" i="25"/>
  <c r="D138" i="25"/>
  <c r="E138" i="25"/>
  <c r="D139" i="25"/>
  <c r="E139" i="25"/>
  <c r="D140" i="25"/>
  <c r="E140" i="25"/>
  <c r="D141" i="25"/>
  <c r="E141" i="25"/>
  <c r="D142" i="25"/>
  <c r="E142" i="25"/>
  <c r="D143" i="25"/>
  <c r="E143" i="25"/>
  <c r="D144" i="25"/>
  <c r="E144" i="25"/>
  <c r="D145" i="25"/>
  <c r="E145" i="25"/>
  <c r="D146" i="25"/>
  <c r="E146" i="25"/>
  <c r="D147" i="25"/>
  <c r="E147" i="25"/>
  <c r="D148" i="25"/>
  <c r="E148" i="25"/>
  <c r="D149" i="25"/>
  <c r="E149" i="25"/>
  <c r="D150" i="25"/>
  <c r="E150" i="25"/>
  <c r="D151" i="25"/>
  <c r="E151" i="25"/>
  <c r="D152" i="25"/>
  <c r="E152" i="25"/>
  <c r="D153" i="25"/>
  <c r="E153" i="25"/>
  <c r="D154" i="25"/>
  <c r="E154" i="25"/>
  <c r="D155" i="25"/>
  <c r="E155" i="25"/>
  <c r="D156" i="25"/>
  <c r="E156" i="25"/>
  <c r="D157" i="25"/>
  <c r="E157" i="25"/>
  <c r="D158" i="25"/>
  <c r="E158" i="25"/>
  <c r="D159" i="25"/>
  <c r="E159" i="25"/>
  <c r="D160" i="25"/>
  <c r="E160" i="25"/>
  <c r="D161" i="25"/>
  <c r="E161" i="25"/>
  <c r="D162" i="25"/>
  <c r="E162" i="25"/>
  <c r="D163" i="25"/>
  <c r="E163" i="25"/>
  <c r="D164" i="25"/>
  <c r="E164" i="25"/>
  <c r="D165" i="25"/>
  <c r="E165" i="25"/>
  <c r="D166" i="25"/>
  <c r="E166" i="25"/>
  <c r="D167" i="25"/>
  <c r="E167" i="25"/>
  <c r="D168" i="25"/>
  <c r="E168" i="25"/>
  <c r="D169" i="25"/>
  <c r="E169" i="25"/>
  <c r="D170" i="25"/>
  <c r="E170" i="25"/>
  <c r="D171" i="25"/>
  <c r="E171" i="25"/>
  <c r="D172" i="25"/>
  <c r="E172" i="25"/>
  <c r="D173" i="25"/>
  <c r="E173" i="25"/>
  <c r="D174" i="25"/>
  <c r="E174" i="25"/>
  <c r="D175" i="25"/>
  <c r="E175" i="25"/>
  <c r="D176" i="25"/>
  <c r="E176" i="25"/>
  <c r="D177" i="25"/>
  <c r="E177" i="25"/>
  <c r="D178" i="25"/>
  <c r="E178" i="25"/>
  <c r="D179" i="25"/>
  <c r="E179" i="25"/>
  <c r="D180" i="25"/>
  <c r="E180" i="25"/>
  <c r="D181" i="25"/>
  <c r="E181" i="25"/>
  <c r="D182" i="25"/>
  <c r="E182" i="25"/>
  <c r="D183" i="25"/>
  <c r="E183" i="25"/>
  <c r="D184" i="25"/>
  <c r="E184" i="25"/>
  <c r="D185" i="25"/>
  <c r="E185" i="25"/>
  <c r="D186" i="25"/>
  <c r="E186" i="25"/>
  <c r="D187" i="25"/>
  <c r="E187" i="25"/>
  <c r="D188" i="25"/>
  <c r="E188" i="25"/>
  <c r="D189" i="25"/>
  <c r="E189" i="25"/>
  <c r="D190" i="25"/>
  <c r="E190" i="25"/>
  <c r="D191" i="25"/>
  <c r="E191" i="25"/>
  <c r="D192" i="25"/>
  <c r="E192" i="25"/>
  <c r="D193" i="25"/>
  <c r="E193" i="25"/>
  <c r="D194" i="25"/>
  <c r="E194" i="25"/>
  <c r="D195" i="25"/>
  <c r="E195" i="25"/>
  <c r="D196" i="25"/>
  <c r="E196" i="25"/>
  <c r="D197" i="25"/>
  <c r="E197" i="25"/>
  <c r="D198" i="25"/>
  <c r="E198" i="25"/>
  <c r="D199" i="25"/>
  <c r="E199" i="25"/>
  <c r="D200" i="25"/>
  <c r="E200" i="25"/>
  <c r="D201" i="25"/>
  <c r="E201" i="25"/>
  <c r="D202" i="25"/>
  <c r="E202" i="25"/>
  <c r="D203" i="25"/>
  <c r="E203" i="25"/>
  <c r="D204" i="25"/>
  <c r="E204" i="25"/>
  <c r="D205" i="25"/>
  <c r="E205" i="25"/>
  <c r="D206" i="25"/>
  <c r="E206" i="25"/>
  <c r="D207" i="25"/>
  <c r="E207" i="25"/>
  <c r="D208" i="25"/>
  <c r="E208" i="25"/>
  <c r="D209" i="25"/>
  <c r="E209" i="25"/>
  <c r="D210" i="25"/>
  <c r="E210" i="25"/>
  <c r="D211" i="25"/>
  <c r="E211" i="25"/>
  <c r="D212" i="25"/>
  <c r="E212" i="25"/>
  <c r="D213" i="25"/>
  <c r="E213" i="25"/>
  <c r="D214" i="25"/>
  <c r="E214" i="25"/>
  <c r="D215" i="25"/>
  <c r="E215" i="25"/>
  <c r="D216" i="25"/>
  <c r="E216" i="25"/>
  <c r="D217" i="25"/>
  <c r="E217" i="25"/>
  <c r="D218" i="25"/>
  <c r="E218" i="25"/>
  <c r="D219" i="25"/>
  <c r="E219" i="25"/>
  <c r="D220" i="25"/>
  <c r="E220" i="25"/>
  <c r="D221" i="25"/>
  <c r="E221" i="25"/>
  <c r="D222" i="25"/>
  <c r="E222" i="25"/>
  <c r="D223" i="25"/>
  <c r="E223" i="25"/>
  <c r="D224" i="25"/>
  <c r="E224" i="25"/>
  <c r="D225" i="25"/>
  <c r="E225" i="25"/>
  <c r="D226" i="25"/>
  <c r="E226" i="25"/>
  <c r="D227" i="25"/>
  <c r="E227" i="25"/>
  <c r="D228" i="25"/>
  <c r="E228" i="25"/>
  <c r="D229" i="25"/>
  <c r="E229" i="25"/>
  <c r="D230" i="25"/>
  <c r="E230" i="25"/>
  <c r="D231" i="25"/>
  <c r="E231" i="25"/>
  <c r="D232" i="25"/>
  <c r="E232" i="25"/>
  <c r="D233" i="25"/>
  <c r="E233" i="25"/>
  <c r="D234" i="25"/>
  <c r="E234" i="25"/>
  <c r="D235" i="25"/>
  <c r="E235" i="25"/>
  <c r="D236" i="25"/>
  <c r="E236" i="25"/>
  <c r="D237" i="25"/>
  <c r="E237" i="25"/>
  <c r="D238" i="25"/>
  <c r="E238" i="25"/>
  <c r="D239" i="25"/>
  <c r="E239" i="25"/>
  <c r="D240" i="25"/>
  <c r="E240" i="25"/>
  <c r="D241" i="25"/>
  <c r="E241" i="25"/>
  <c r="D242" i="25"/>
  <c r="E242" i="25"/>
  <c r="D243" i="25"/>
  <c r="E243" i="25"/>
  <c r="D244" i="25"/>
  <c r="E244" i="25"/>
  <c r="D245" i="25"/>
  <c r="E245" i="25"/>
  <c r="D246" i="25"/>
  <c r="E246" i="25"/>
  <c r="D247" i="25"/>
  <c r="E247" i="25"/>
  <c r="D248" i="25"/>
  <c r="E248" i="25"/>
  <c r="D249" i="25"/>
  <c r="E249" i="25"/>
  <c r="D250" i="25"/>
  <c r="E250" i="25"/>
  <c r="D251" i="25"/>
  <c r="E251" i="25"/>
  <c r="D252" i="25"/>
  <c r="E252" i="25"/>
  <c r="D253" i="25"/>
  <c r="E253" i="25"/>
  <c r="D254" i="25"/>
  <c r="E254" i="25"/>
  <c r="D255" i="25"/>
  <c r="E255" i="25"/>
  <c r="D256" i="25"/>
  <c r="E256" i="25"/>
  <c r="S4" i="25"/>
  <c r="R52" i="25"/>
  <c r="R36" i="25"/>
  <c r="R27" i="25"/>
  <c r="S12" i="25"/>
  <c r="S20" i="25"/>
  <c r="S28" i="25"/>
  <c r="S36" i="25"/>
  <c r="S44" i="25"/>
  <c r="S52" i="25"/>
  <c r="S14" i="25"/>
  <c r="S13" i="25"/>
  <c r="S21" i="25"/>
  <c r="S29" i="25"/>
  <c r="S37" i="25"/>
  <c r="S45" i="25"/>
  <c r="S53" i="25"/>
  <c r="S22" i="25"/>
  <c r="S30" i="25"/>
  <c r="S38" i="25"/>
  <c r="S46" i="25"/>
  <c r="S54" i="25"/>
  <c r="S8" i="25"/>
  <c r="S16" i="25"/>
  <c r="S24" i="25"/>
  <c r="S32" i="25"/>
  <c r="S40" i="25"/>
  <c r="S48" i="25"/>
  <c r="S9" i="25"/>
  <c r="S17" i="25"/>
  <c r="S25" i="25"/>
  <c r="S33" i="25"/>
  <c r="S41" i="25"/>
  <c r="S49" i="25"/>
  <c r="S10" i="25"/>
  <c r="S23" i="25"/>
  <c r="S51" i="25"/>
  <c r="S55" i="25"/>
  <c r="S27" i="25"/>
  <c r="S50" i="25"/>
  <c r="R32" i="25"/>
  <c r="R12" i="25"/>
  <c r="Q14" i="25"/>
  <c r="Q22" i="25"/>
  <c r="Q30" i="25"/>
  <c r="Q38" i="25"/>
  <c r="Q46" i="25"/>
  <c r="Q54" i="25"/>
  <c r="Q40" i="25"/>
  <c r="Q7" i="25"/>
  <c r="Q15" i="25"/>
  <c r="Q23" i="25"/>
  <c r="Q31" i="25"/>
  <c r="Q39" i="25"/>
  <c r="Q47" i="25"/>
  <c r="Q55" i="25"/>
  <c r="Q8" i="25"/>
  <c r="Q16" i="25"/>
  <c r="Q24" i="25"/>
  <c r="Q32" i="25"/>
  <c r="Q48" i="25"/>
  <c r="Q10" i="25"/>
  <c r="Q18" i="25"/>
  <c r="Q26" i="25"/>
  <c r="Q34" i="25"/>
  <c r="Q42" i="25"/>
  <c r="Q50" i="25"/>
  <c r="Q11" i="25"/>
  <c r="Q19" i="25"/>
  <c r="Q27" i="25"/>
  <c r="Q35" i="25"/>
  <c r="Q43" i="25"/>
  <c r="Q51" i="25"/>
  <c r="Q13" i="25"/>
  <c r="Q20" i="25"/>
  <c r="Q33" i="25"/>
  <c r="Q9" i="25"/>
  <c r="R13" i="25"/>
  <c r="R21" i="25"/>
  <c r="R29" i="25"/>
  <c r="R37" i="25"/>
  <c r="R45" i="25"/>
  <c r="R53" i="25"/>
  <c r="R31" i="25"/>
  <c r="R14" i="25"/>
  <c r="R22" i="25"/>
  <c r="R30" i="25"/>
  <c r="R38" i="25"/>
  <c r="R46" i="25"/>
  <c r="R54" i="25"/>
  <c r="R7" i="25"/>
  <c r="R15" i="25"/>
  <c r="R23" i="25"/>
  <c r="R39" i="25"/>
  <c r="R47" i="25"/>
  <c r="R9" i="25"/>
  <c r="R17" i="25"/>
  <c r="R25" i="25"/>
  <c r="R33" i="25"/>
  <c r="R41" i="25"/>
  <c r="R49" i="25"/>
  <c r="R10" i="25"/>
  <c r="R18" i="25"/>
  <c r="R26" i="25"/>
  <c r="R34" i="25"/>
  <c r="R42" i="25"/>
  <c r="R50" i="25"/>
  <c r="R28" i="25"/>
  <c r="R43" i="25"/>
  <c r="R19" i="25"/>
  <c r="R40" i="25"/>
  <c r="R44" i="25"/>
  <c r="Q17" i="25"/>
  <c r="Q12" i="25"/>
  <c r="M7" i="25"/>
  <c r="M15" i="25"/>
  <c r="M23" i="25"/>
  <c r="M31" i="25"/>
  <c r="M39" i="25"/>
  <c r="M47" i="25"/>
  <c r="M55" i="25"/>
  <c r="M49" i="25"/>
  <c r="M8" i="25"/>
  <c r="M16" i="25"/>
  <c r="M24" i="25"/>
  <c r="M32" i="25"/>
  <c r="M40" i="25"/>
  <c r="M48" i="25"/>
  <c r="M9" i="25"/>
  <c r="M17" i="25"/>
  <c r="M25" i="25"/>
  <c r="M33" i="25"/>
  <c r="M41" i="25"/>
  <c r="M11" i="25"/>
  <c r="M19" i="25"/>
  <c r="M27" i="25"/>
  <c r="M35" i="25"/>
  <c r="M43" i="25"/>
  <c r="M51" i="25"/>
  <c r="M12" i="25"/>
  <c r="M20" i="25"/>
  <c r="M28" i="25"/>
  <c r="M36" i="25"/>
  <c r="M44" i="25"/>
  <c r="L52" i="25"/>
  <c r="L44" i="25"/>
  <c r="L36" i="25"/>
  <c r="L28" i="25"/>
  <c r="L20" i="25"/>
  <c r="L12" i="25"/>
  <c r="L49" i="25"/>
  <c r="L41" i="25"/>
  <c r="L33" i="25"/>
  <c r="L25" i="25"/>
  <c r="L17" i="25"/>
  <c r="L9" i="25"/>
  <c r="L48" i="25"/>
  <c r="L40" i="25"/>
  <c r="L32" i="25"/>
  <c r="L24" i="25"/>
  <c r="L16" i="25"/>
  <c r="L4" i="25"/>
  <c r="R4" i="25"/>
  <c r="M4" i="25"/>
  <c r="Q4" i="25"/>
  <c r="G262" i="25" l="1"/>
  <c r="F257" i="25"/>
  <c r="F269" i="25"/>
  <c r="G278" i="25"/>
  <c r="G276" i="25"/>
  <c r="F275" i="25"/>
  <c r="G277" i="25"/>
  <c r="G258" i="25"/>
  <c r="F274" i="25"/>
  <c r="G287" i="25"/>
  <c r="G301" i="25"/>
  <c r="G294" i="25"/>
  <c r="G267" i="25"/>
  <c r="G296" i="25"/>
  <c r="G290" i="25"/>
  <c r="G285" i="25"/>
  <c r="F260" i="25"/>
  <c r="G273" i="25"/>
  <c r="F261" i="25"/>
  <c r="F266" i="25"/>
  <c r="F265" i="25"/>
  <c r="G263" i="25"/>
  <c r="G281" i="25"/>
  <c r="G264" i="25"/>
  <c r="G300" i="25"/>
  <c r="F268" i="25"/>
  <c r="G270" i="25"/>
  <c r="G272" i="25"/>
  <c r="G265" i="25"/>
  <c r="G282" i="25"/>
  <c r="G289" i="25"/>
  <c r="G291" i="25"/>
  <c r="F273" i="25"/>
  <c r="G275" i="25"/>
  <c r="F270" i="25"/>
  <c r="G303" i="25"/>
  <c r="F262" i="25"/>
  <c r="F259" i="25"/>
  <c r="G304" i="25"/>
  <c r="F263" i="25"/>
  <c r="G306" i="25"/>
  <c r="G260" i="25"/>
  <c r="G283" i="25"/>
  <c r="G284" i="25"/>
  <c r="G302" i="25"/>
  <c r="G292" i="25"/>
  <c r="G261" i="25"/>
  <c r="G295" i="25"/>
  <c r="F258" i="25"/>
  <c r="G286" i="25"/>
  <c r="G271" i="25"/>
  <c r="G257" i="25"/>
  <c r="G307" i="25"/>
  <c r="F272" i="25"/>
  <c r="G293" i="25"/>
  <c r="G279" i="25"/>
  <c r="G297" i="25"/>
  <c r="G299" i="25"/>
  <c r="G298" i="25"/>
  <c r="G266" i="25"/>
  <c r="G280" i="25"/>
  <c r="G268" i="25"/>
  <c r="G259" i="25"/>
  <c r="F267" i="25"/>
  <c r="G288" i="25"/>
  <c r="G274" i="25"/>
  <c r="G269" i="25"/>
  <c r="F264" i="25"/>
  <c r="F271" i="25"/>
  <c r="G305" i="25"/>
  <c r="F256" i="25"/>
  <c r="F255" i="25"/>
  <c r="G256" i="25"/>
  <c r="F254" i="25"/>
  <c r="G255" i="25"/>
  <c r="G254" i="25"/>
  <c r="G2" i="25"/>
  <c r="F4" i="25"/>
  <c r="G22" i="25"/>
  <c r="G5" i="25"/>
  <c r="G253" i="25"/>
  <c r="F3" i="25"/>
  <c r="F19" i="25"/>
  <c r="F5" i="25"/>
  <c r="G3" i="25"/>
  <c r="F45" i="25"/>
  <c r="F39" i="25"/>
  <c r="G24" i="25"/>
  <c r="F34" i="25"/>
  <c r="G11" i="25"/>
  <c r="G7" i="25"/>
  <c r="G14" i="25"/>
  <c r="G54" i="25"/>
  <c r="G47" i="25"/>
  <c r="G43" i="25"/>
  <c r="G32" i="25"/>
  <c r="F30" i="25"/>
  <c r="F28" i="25"/>
  <c r="F13" i="25"/>
  <c r="F253" i="25"/>
  <c r="F238" i="25"/>
  <c r="F190" i="25"/>
  <c r="G178" i="25"/>
  <c r="F160" i="25"/>
  <c r="G79" i="25"/>
  <c r="G51" i="25"/>
  <c r="G21" i="25"/>
  <c r="F26" i="25"/>
  <c r="G38" i="25"/>
  <c r="G35" i="25"/>
  <c r="F49" i="25"/>
  <c r="G46" i="25"/>
  <c r="G45" i="25"/>
  <c r="F35" i="25"/>
  <c r="F31" i="25"/>
  <c r="G20" i="25"/>
  <c r="F22" i="25"/>
  <c r="G42" i="25"/>
  <c r="G16" i="25"/>
  <c r="G8" i="25"/>
  <c r="F46" i="25"/>
  <c r="F42" i="25"/>
  <c r="F40" i="25"/>
  <c r="G4" i="25"/>
  <c r="F243" i="25"/>
  <c r="F226" i="25"/>
  <c r="F205" i="25"/>
  <c r="F185" i="25"/>
  <c r="F173" i="25"/>
  <c r="G150" i="25"/>
  <c r="F133" i="25"/>
  <c r="F101" i="25"/>
  <c r="F90" i="25"/>
  <c r="F82" i="25"/>
  <c r="F62" i="25"/>
  <c r="G245" i="25"/>
  <c r="F229" i="25"/>
  <c r="F214" i="25"/>
  <c r="G195" i="25"/>
  <c r="F183" i="25"/>
  <c r="G161" i="25"/>
  <c r="F146" i="25"/>
  <c r="F129" i="25"/>
  <c r="F97" i="25"/>
  <c r="F87" i="25"/>
  <c r="G77" i="25"/>
  <c r="G67" i="25"/>
  <c r="G53" i="25"/>
  <c r="G108" i="25"/>
  <c r="F249" i="25"/>
  <c r="G233" i="25"/>
  <c r="F212" i="25"/>
  <c r="G177" i="25"/>
  <c r="F157" i="25"/>
  <c r="G139" i="25"/>
  <c r="G238" i="25"/>
  <c r="G224" i="25"/>
  <c r="G201" i="25"/>
  <c r="G189" i="25"/>
  <c r="F172" i="25"/>
  <c r="G156" i="25"/>
  <c r="G143" i="25"/>
  <c r="G126" i="25"/>
  <c r="G105" i="25"/>
  <c r="F95" i="25"/>
  <c r="F76" i="25"/>
  <c r="F103" i="25"/>
  <c r="F121" i="25"/>
  <c r="F111" i="25"/>
  <c r="G69" i="25"/>
  <c r="G41" i="25"/>
  <c r="G29" i="25"/>
  <c r="F10" i="25"/>
  <c r="F50" i="25"/>
  <c r="F170" i="25"/>
  <c r="F25" i="25"/>
  <c r="G36" i="25"/>
  <c r="G49" i="25"/>
  <c r="F7" i="25"/>
  <c r="F201" i="25"/>
  <c r="F24" i="25"/>
  <c r="G15" i="25"/>
  <c r="F41" i="25"/>
  <c r="F8" i="25"/>
  <c r="G44" i="25"/>
  <c r="F36" i="25"/>
  <c r="G30" i="25"/>
  <c r="F55" i="25"/>
  <c r="F16" i="25"/>
  <c r="F32" i="25"/>
  <c r="F14" i="25"/>
  <c r="G50" i="25"/>
  <c r="F21" i="25"/>
  <c r="G13" i="25"/>
  <c r="G12" i="25"/>
  <c r="G40" i="25"/>
  <c r="F52" i="25"/>
  <c r="G113" i="25"/>
  <c r="G159" i="25"/>
  <c r="G33" i="25"/>
  <c r="G48" i="25"/>
  <c r="F18" i="25"/>
  <c r="F12" i="25"/>
  <c r="F210" i="25"/>
  <c r="F37" i="25"/>
  <c r="F47" i="25"/>
  <c r="F126" i="25"/>
  <c r="F175" i="25"/>
  <c r="G23" i="25"/>
  <c r="G56" i="25"/>
  <c r="G55" i="25"/>
  <c r="G133" i="25"/>
  <c r="F33" i="25"/>
  <c r="F11" i="25"/>
  <c r="F38" i="25"/>
  <c r="F44" i="25"/>
  <c r="F6" i="25"/>
  <c r="F23" i="25"/>
  <c r="F17" i="25"/>
  <c r="F53" i="25"/>
  <c r="G31" i="25"/>
  <c r="G19" i="25"/>
  <c r="F51" i="25"/>
  <c r="G6" i="25"/>
  <c r="G17" i="25"/>
  <c r="G172" i="25"/>
  <c r="F56" i="25"/>
  <c r="G52" i="25"/>
  <c r="G34" i="25"/>
  <c r="G39" i="25"/>
  <c r="F27" i="25"/>
  <c r="F9" i="25"/>
  <c r="G28" i="25"/>
  <c r="F29" i="25"/>
  <c r="F124" i="25"/>
  <c r="G229" i="25"/>
  <c r="G27" i="25"/>
  <c r="G26" i="25"/>
  <c r="F15" i="25"/>
  <c r="F113" i="25"/>
  <c r="F48" i="25"/>
  <c r="G37" i="25"/>
  <c r="G117" i="25"/>
  <c r="F43" i="25"/>
  <c r="G9" i="25"/>
  <c r="F20" i="25"/>
  <c r="G18" i="25"/>
  <c r="G10" i="25"/>
  <c r="G25" i="25"/>
  <c r="F217" i="25"/>
  <c r="G217" i="25"/>
  <c r="F219" i="25"/>
  <c r="F167" i="25"/>
  <c r="G165" i="25"/>
  <c r="G57" i="25"/>
  <c r="F57" i="25"/>
  <c r="F58" i="25"/>
  <c r="F72" i="25"/>
  <c r="G223" i="25"/>
  <c r="G211" i="25"/>
  <c r="G63" i="25"/>
  <c r="G86" i="25"/>
  <c r="G222" i="25"/>
  <c r="G225" i="25"/>
  <c r="G181" i="25"/>
  <c r="G188" i="25"/>
  <c r="F137" i="25"/>
  <c r="G174" i="25"/>
  <c r="G59" i="25"/>
  <c r="G205" i="25"/>
  <c r="F148" i="25"/>
  <c r="F91" i="25"/>
  <c r="F207" i="25"/>
  <c r="F115" i="25"/>
  <c r="F59" i="25"/>
  <c r="G173" i="25"/>
  <c r="G58" i="25"/>
  <c r="G132" i="25"/>
  <c r="G252" i="25"/>
  <c r="F244" i="25"/>
  <c r="F236" i="25"/>
  <c r="F228" i="25"/>
  <c r="G216" i="25"/>
  <c r="G208" i="25"/>
  <c r="G200" i="25"/>
  <c r="G192" i="25"/>
  <c r="F184" i="25"/>
  <c r="F168" i="25"/>
  <c r="F164" i="25"/>
  <c r="F156" i="25"/>
  <c r="G148" i="25"/>
  <c r="G140" i="25"/>
  <c r="F128" i="25"/>
  <c r="G124" i="25"/>
  <c r="F116" i="25"/>
  <c r="F108" i="25"/>
  <c r="F104" i="25"/>
  <c r="F96" i="25"/>
  <c r="G92" i="25"/>
  <c r="G88" i="25"/>
  <c r="G80" i="25"/>
  <c r="G76" i="25"/>
  <c r="F68" i="25"/>
  <c r="G64" i="25"/>
  <c r="G60" i="25"/>
  <c r="G115" i="25"/>
  <c r="F158" i="25"/>
  <c r="F63" i="25"/>
  <c r="F152" i="25"/>
  <c r="G83" i="25"/>
  <c r="G112" i="25"/>
  <c r="G236" i="25"/>
  <c r="F66" i="25"/>
  <c r="G137" i="25"/>
  <c r="F163" i="25"/>
  <c r="G155" i="25"/>
  <c r="G118" i="25"/>
  <c r="F75" i="25"/>
  <c r="F149" i="25"/>
  <c r="G230" i="25"/>
  <c r="G219" i="25"/>
  <c r="G111" i="25"/>
  <c r="F250" i="25"/>
  <c r="G247" i="25"/>
  <c r="G234" i="25"/>
  <c r="F231" i="25"/>
  <c r="F227" i="25"/>
  <c r="G215" i="25"/>
  <c r="G210" i="25"/>
  <c r="F206" i="25"/>
  <c r="F203" i="25"/>
  <c r="G199" i="25"/>
  <c r="F191" i="25"/>
  <c r="G187" i="25"/>
  <c r="F182" i="25"/>
  <c r="F178" i="25"/>
  <c r="F174" i="25"/>
  <c r="G171" i="25"/>
  <c r="G166" i="25"/>
  <c r="G162" i="25"/>
  <c r="G158" i="25"/>
  <c r="F151" i="25"/>
  <c r="F147" i="25"/>
  <c r="F143" i="25"/>
  <c r="F138" i="25"/>
  <c r="G134" i="25"/>
  <c r="G130" i="25"/>
  <c r="G127" i="25"/>
  <c r="G123" i="25"/>
  <c r="F119" i="25"/>
  <c r="G114" i="25"/>
  <c r="G110" i="25"/>
  <c r="F106" i="25"/>
  <c r="G103" i="25"/>
  <c r="G99" i="25"/>
  <c r="G94" i="25"/>
  <c r="G90" i="25"/>
  <c r="G82" i="25"/>
  <c r="F78" i="25"/>
  <c r="F74" i="25"/>
  <c r="G70" i="25"/>
  <c r="G66" i="25"/>
  <c r="F155" i="25"/>
  <c r="G175" i="25"/>
  <c r="F136" i="25"/>
  <c r="G89" i="25"/>
  <c r="F177" i="25"/>
  <c r="F67" i="25"/>
  <c r="F153" i="25"/>
  <c r="F252" i="25"/>
  <c r="G125" i="25"/>
  <c r="G84" i="25"/>
  <c r="G228" i="25"/>
  <c r="F64" i="25"/>
  <c r="G203" i="25"/>
  <c r="G151" i="25"/>
  <c r="F232" i="25"/>
  <c r="G246" i="25"/>
  <c r="F246" i="25"/>
  <c r="G221" i="25"/>
  <c r="F221" i="25"/>
  <c r="F213" i="25"/>
  <c r="G214" i="25"/>
  <c r="G213" i="25"/>
  <c r="G209" i="25"/>
  <c r="F211" i="25"/>
  <c r="G185" i="25"/>
  <c r="F186" i="25"/>
  <c r="G136" i="25"/>
  <c r="G196" i="25"/>
  <c r="F218" i="25"/>
  <c r="F161" i="25"/>
  <c r="F71" i="25"/>
  <c r="F233" i="25"/>
  <c r="F245" i="25"/>
  <c r="F225" i="25"/>
  <c r="G71" i="25"/>
  <c r="G241" i="25"/>
  <c r="F241" i="25"/>
  <c r="F242" i="25"/>
  <c r="G242" i="25"/>
  <c r="G237" i="25"/>
  <c r="G239" i="25"/>
  <c r="F239" i="25"/>
  <c r="F197" i="25"/>
  <c r="G197" i="25"/>
  <c r="G198" i="25"/>
  <c r="G193" i="25"/>
  <c r="F193" i="25"/>
  <c r="F194" i="25"/>
  <c r="G194" i="25"/>
  <c r="F195" i="25"/>
  <c r="F171" i="25"/>
  <c r="G169" i="25"/>
  <c r="F169" i="25"/>
  <c r="F109" i="25"/>
  <c r="F110" i="25"/>
  <c r="G109" i="25"/>
  <c r="G102" i="25"/>
  <c r="G104" i="25"/>
  <c r="G101" i="25"/>
  <c r="F102" i="25"/>
  <c r="F93" i="25"/>
  <c r="G93" i="25"/>
  <c r="F85" i="25"/>
  <c r="G85" i="25"/>
  <c r="F86" i="25"/>
  <c r="F83" i="25"/>
  <c r="F88" i="25"/>
  <c r="F165" i="25"/>
  <c r="G68" i="25"/>
  <c r="G176" i="25"/>
  <c r="G248" i="25"/>
  <c r="G240" i="25"/>
  <c r="G232" i="25"/>
  <c r="G220" i="25"/>
  <c r="G212" i="25"/>
  <c r="G204" i="25"/>
  <c r="F196" i="25"/>
  <c r="F188" i="25"/>
  <c r="G180" i="25"/>
  <c r="G160" i="25"/>
  <c r="G152" i="25"/>
  <c r="F144" i="25"/>
  <c r="F132" i="25"/>
  <c r="G120" i="25"/>
  <c r="F100" i="25"/>
  <c r="F209" i="25"/>
  <c r="G243" i="25"/>
  <c r="F81" i="25"/>
  <c r="F215" i="25"/>
  <c r="G167" i="25"/>
  <c r="F176" i="25"/>
  <c r="F112" i="25"/>
  <c r="G62" i="25"/>
  <c r="F162" i="25"/>
  <c r="G207" i="25"/>
  <c r="F70" i="25"/>
  <c r="F84" i="25"/>
  <c r="G72" i="25"/>
  <c r="G121" i="25"/>
  <c r="F179" i="25"/>
  <c r="F199" i="25"/>
  <c r="F202" i="25"/>
  <c r="F65" i="25"/>
  <c r="G97" i="25"/>
  <c r="G218" i="25"/>
  <c r="G81" i="25"/>
  <c r="F223" i="25"/>
  <c r="F181" i="25"/>
  <c r="G95" i="25"/>
  <c r="G168" i="25"/>
  <c r="F187" i="25"/>
  <c r="G87" i="25"/>
  <c r="G249" i="25"/>
  <c r="G250" i="25"/>
  <c r="F159" i="25"/>
  <c r="G157" i="25"/>
  <c r="G153" i="25"/>
  <c r="G154" i="25"/>
  <c r="G149" i="25"/>
  <c r="F150" i="25"/>
  <c r="F145" i="25"/>
  <c r="G146" i="25"/>
  <c r="G145" i="25"/>
  <c r="F142" i="25"/>
  <c r="G141" i="25"/>
  <c r="G142" i="25"/>
  <c r="G144" i="25"/>
  <c r="G129" i="25"/>
  <c r="F131" i="25"/>
  <c r="G131" i="25"/>
  <c r="F130" i="25"/>
  <c r="F127" i="25"/>
  <c r="F125" i="25"/>
  <c r="F117" i="25"/>
  <c r="G119" i="25"/>
  <c r="F99" i="25"/>
  <c r="G98" i="25"/>
  <c r="F98" i="25"/>
  <c r="F89" i="25"/>
  <c r="F92" i="25"/>
  <c r="G78" i="25"/>
  <c r="F77" i="25"/>
  <c r="G75" i="25"/>
  <c r="G73" i="25"/>
  <c r="F61" i="25"/>
  <c r="G61" i="25"/>
  <c r="F134" i="25"/>
  <c r="F189" i="25"/>
  <c r="G116" i="25"/>
  <c r="G170" i="25"/>
  <c r="F80" i="25"/>
  <c r="F224" i="25"/>
  <c r="F69" i="25"/>
  <c r="F234" i="25"/>
  <c r="F237" i="25"/>
  <c r="F135" i="25"/>
  <c r="G251" i="25"/>
  <c r="F73" i="25"/>
  <c r="F248" i="25"/>
  <c r="G65" i="25"/>
  <c r="F222" i="25"/>
  <c r="F105" i="25"/>
  <c r="F141" i="25"/>
  <c r="F154" i="25"/>
  <c r="G227" i="25"/>
  <c r="G96" i="25"/>
  <c r="G183" i="25"/>
  <c r="F208" i="25"/>
  <c r="G184" i="25"/>
  <c r="F120" i="25"/>
  <c r="G244" i="25"/>
  <c r="F60" i="25"/>
  <c r="G91" i="25"/>
  <c r="F140" i="25"/>
  <c r="F247" i="25"/>
  <c r="G186" i="25"/>
  <c r="F118" i="25"/>
  <c r="F122" i="25"/>
  <c r="F114" i="25"/>
  <c r="F166" i="25"/>
  <c r="F240" i="25"/>
  <c r="G122" i="25"/>
  <c r="F230" i="25"/>
  <c r="F180" i="25"/>
  <c r="G135" i="25"/>
  <c r="G231" i="25"/>
  <c r="G74" i="25"/>
  <c r="F204" i="25"/>
  <c r="F79" i="25"/>
  <c r="G182" i="25"/>
  <c r="F235" i="25"/>
  <c r="F107" i="25"/>
  <c r="G191" i="25"/>
  <c r="G106" i="25"/>
  <c r="G235" i="25"/>
  <c r="G226" i="25"/>
  <c r="G202" i="25"/>
  <c r="F216" i="25"/>
  <c r="F54" i="25"/>
  <c r="F251" i="25"/>
  <c r="G128" i="25"/>
  <c r="G107" i="25"/>
  <c r="G164" i="25"/>
  <c r="G163" i="25"/>
  <c r="F198" i="25"/>
  <c r="G147" i="25"/>
  <c r="G100" i="25"/>
  <c r="F192" i="25"/>
  <c r="G179" i="25"/>
  <c r="G138" i="25"/>
  <c r="F220" i="25"/>
  <c r="F94" i="25"/>
  <c r="F139" i="25"/>
  <c r="F123" i="25"/>
  <c r="G206" i="25"/>
  <c r="F200" i="25"/>
  <c r="G190" i="25"/>
</calcChain>
</file>

<file path=xl/sharedStrings.xml><?xml version="1.0" encoding="utf-8"?>
<sst xmlns="http://schemas.openxmlformats.org/spreadsheetml/2006/main" count="47" uniqueCount="34">
  <si>
    <t>Action_1</t>
  </si>
  <si>
    <t>Cac 40</t>
  </si>
  <si>
    <t>Date</t>
  </si>
  <si>
    <t>MM20</t>
  </si>
  <si>
    <t>Coeff</t>
  </si>
  <si>
    <t>beta</t>
  </si>
  <si>
    <t>Denominateur</t>
  </si>
  <si>
    <t xml:space="preserve">Date </t>
  </si>
  <si>
    <t>MM50</t>
  </si>
  <si>
    <t>Courbe</t>
  </si>
  <si>
    <t>MM10</t>
  </si>
  <si>
    <t>CAC40</t>
  </si>
  <si>
    <t>Plage nommée</t>
  </si>
  <si>
    <t>adresse</t>
  </si>
  <si>
    <t>Remarques</t>
  </si>
  <si>
    <t>_______________________________________________________________________________________________________________________</t>
  </si>
  <si>
    <t>Tableau  affichage des années  pour graphe Cac_40 via le Ribbon</t>
  </si>
  <si>
    <t>Nbre_Item</t>
  </si>
  <si>
    <t>Visible</t>
  </si>
  <si>
    <t>Nbre</t>
  </si>
  <si>
    <t>Complément</t>
  </si>
  <si>
    <t>Durée</t>
  </si>
  <si>
    <t>Nbre semaines</t>
  </si>
  <si>
    <t>D</t>
  </si>
  <si>
    <t>1 an</t>
  </si>
  <si>
    <t>2 ans</t>
  </si>
  <si>
    <t>E</t>
  </si>
  <si>
    <t>3 ans</t>
  </si>
  <si>
    <t>4 ans</t>
  </si>
  <si>
    <t>F</t>
  </si>
  <si>
    <t>5 ans</t>
  </si>
  <si>
    <t>6 ans</t>
  </si>
  <si>
    <t>G</t>
  </si>
  <si>
    <t>7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</si>
</sst>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0.0%"/>
    <numFmt numFmtId="166" formatCode="0.00000"/>
    <numFmt numFmtId="167" formatCode="0.000"/>
  </numFmts>
  <fonts count="8" x14ac:knownFonts="1">
    <font>
      <sz val="10"/>
      <name val="MS Sans Serif"/>
    </font>
    <font>
      <sz val="10"/>
      <name val="MS Sans Serif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10"/>
      <name val="MS Sans Serif"/>
      <family val="2"/>
    </font>
    <font>
      <b/>
      <sz val="9"/>
      <name val="Arial"/>
      <family val="2"/>
    </font>
    <font>
      <b/>
      <sz val="10"/>
      <color rgb="FF0070C0"/>
      <name val="MS Sans Serif"/>
    </font>
    <font>
      <b/>
      <sz val="10"/>
      <color rgb="FFFF0000"/>
      <name val="MS Sans Serif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165" fontId="0" fillId="0" borderId="0" xfId="0" applyNumberFormat="1"/>
    <xf numFmtId="0" fontId="1" fillId="0" borderId="0" xfId="0" applyFont="1"/>
    <xf numFmtId="0" fontId="0" fillId="0" borderId="14" xfId="0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11" xfId="0" applyBorder="1"/>
    <xf numFmtId="166" fontId="0" fillId="4" borderId="5" xfId="0" applyNumberFormat="1" applyFill="1" applyBorder="1"/>
    <xf numFmtId="166" fontId="0" fillId="4" borderId="6" xfId="0" applyNumberFormat="1" applyFill="1" applyBorder="1"/>
    <xf numFmtId="0" fontId="0" fillId="0" borderId="3" xfId="0" applyBorder="1"/>
    <xf numFmtId="166" fontId="0" fillId="4" borderId="1" xfId="0" applyNumberFormat="1" applyFill="1" applyBorder="1"/>
    <xf numFmtId="166" fontId="0" fillId="4" borderId="12" xfId="0" applyNumberFormat="1" applyFill="1" applyBorder="1"/>
    <xf numFmtId="0" fontId="0" fillId="0" borderId="4" xfId="0" applyBorder="1"/>
    <xf numFmtId="166" fontId="0" fillId="4" borderId="7" xfId="0" applyNumberFormat="1" applyFill="1" applyBorder="1"/>
    <xf numFmtId="166" fontId="0" fillId="4" borderId="8" xfId="0" applyNumberFormat="1" applyFill="1" applyBorder="1"/>
    <xf numFmtId="0" fontId="0" fillId="0" borderId="17" xfId="0" applyBorder="1"/>
    <xf numFmtId="0" fontId="3" fillId="0" borderId="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166" fontId="0" fillId="3" borderId="1" xfId="0" applyNumberFormat="1" applyFill="1" applyBorder="1"/>
    <xf numFmtId="14" fontId="0" fillId="0" borderId="11" xfId="0" applyNumberFormat="1" applyBorder="1"/>
    <xf numFmtId="14" fontId="0" fillId="0" borderId="3" xfId="0" applyNumberFormat="1" applyBorder="1"/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1" fontId="0" fillId="0" borderId="1" xfId="0" applyNumberFormat="1" applyBorder="1"/>
    <xf numFmtId="1" fontId="0" fillId="0" borderId="12" xfId="0" applyNumberFormat="1" applyBorder="1"/>
    <xf numFmtId="0" fontId="4" fillId="0" borderId="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" fontId="0" fillId="0" borderId="5" xfId="0" applyNumberFormat="1" applyBorder="1"/>
    <xf numFmtId="1" fontId="0" fillId="0" borderId="6" xfId="0" applyNumberFormat="1" applyBorder="1"/>
    <xf numFmtId="0" fontId="0" fillId="0" borderId="4" xfId="0" applyBorder="1" applyAlignment="1">
      <alignment horizontal="center"/>
    </xf>
    <xf numFmtId="14" fontId="2" fillId="0" borderId="1" xfId="0" applyNumberFormat="1" applyFont="1" applyBorder="1"/>
    <xf numFmtId="3" fontId="2" fillId="2" borderId="1" xfId="0" applyNumberFormat="1" applyFont="1" applyFill="1" applyBorder="1"/>
    <xf numFmtId="14" fontId="2" fillId="3" borderId="1" xfId="0" applyNumberFormat="1" applyFont="1" applyFill="1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165" fontId="1" fillId="0" borderId="0" xfId="0" applyNumberFormat="1" applyFont="1"/>
    <xf numFmtId="0" fontId="2" fillId="5" borderId="19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4" fontId="2" fillId="0" borderId="21" xfId="0" applyNumberFormat="1" applyFont="1" applyBorder="1" applyAlignment="1">
      <alignment horizontal="right"/>
    </xf>
    <xf numFmtId="3" fontId="2" fillId="2" borderId="22" xfId="1" applyNumberFormat="1" applyFont="1" applyFill="1" applyBorder="1" applyAlignment="1"/>
    <xf numFmtId="14" fontId="2" fillId="0" borderId="21" xfId="0" applyNumberFormat="1" applyFont="1" applyBorder="1"/>
    <xf numFmtId="3" fontId="2" fillId="2" borderId="22" xfId="0" applyNumberFormat="1" applyFont="1" applyFill="1" applyBorder="1"/>
    <xf numFmtId="14" fontId="2" fillId="3" borderId="21" xfId="0" applyNumberFormat="1" applyFont="1" applyFill="1" applyBorder="1"/>
    <xf numFmtId="14" fontId="2" fillId="0" borderId="23" xfId="0" applyNumberFormat="1" applyFont="1" applyBorder="1"/>
    <xf numFmtId="3" fontId="2" fillId="2" borderId="24" xfId="0" applyNumberFormat="1" applyFont="1" applyFill="1" applyBorder="1"/>
    <xf numFmtId="0" fontId="5" fillId="5" borderId="5" xfId="0" applyFont="1" applyFill="1" applyBorder="1" applyAlignment="1">
      <alignment horizontal="center"/>
    </xf>
    <xf numFmtId="0" fontId="2" fillId="0" borderId="0" xfId="0" applyFont="1"/>
    <xf numFmtId="0" fontId="0" fillId="0" borderId="24" xfId="0" applyBorder="1"/>
    <xf numFmtId="0" fontId="2" fillId="5" borderId="4" xfId="0" quotePrefix="1" applyFont="1" applyFill="1" applyBorder="1"/>
    <xf numFmtId="0" fontId="2" fillId="3" borderId="7" xfId="0" applyFont="1" applyFill="1" applyBorder="1"/>
    <xf numFmtId="0" fontId="2" fillId="0" borderId="7" xfId="0" applyFont="1" applyBorder="1"/>
    <xf numFmtId="0" fontId="2" fillId="2" borderId="7" xfId="0" applyFont="1" applyFill="1" applyBorder="1"/>
    <xf numFmtId="167" fontId="2" fillId="2" borderId="8" xfId="0" applyNumberFormat="1" applyFont="1" applyFill="1" applyBorder="1"/>
    <xf numFmtId="0" fontId="0" fillId="8" borderId="28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microsoft.com/office/2006/relationships/vbaProject" Target="vbaProject.bin"/><Relationship Id="rId5" Type="http://schemas.openxmlformats.org/officeDocument/2006/relationships/chartsheet" Target="chartsheets/sheet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>
                <a:solidFill>
                  <a:srgbClr val="FFFF00"/>
                </a:solidFill>
              </a:defRPr>
            </a:pPr>
            <a:r>
              <a:rPr lang="fr-FR"/>
              <a:t>.  Graphe  CAC 40 sur une période de  5 ans   .</a:t>
            </a:r>
          </a:p>
        </c:rich>
      </c:tx>
      <c:layout>
        <c:manualLayout>
          <c:xMode val="edge"/>
          <c:yMode val="edge"/>
          <c:x val="0.27837952343892625"/>
          <c:y val="5.0141458794018955E-2"/>
        </c:manualLayout>
      </c:layout>
      <c:overlay val="0"/>
      <c:spPr>
        <a:solidFill>
          <a:srgbClr val="339933"/>
        </a:solidFill>
        <a:ln>
          <a:solidFill>
            <a:srgbClr val="000000"/>
          </a:solidFill>
          <a:prstDash val="solid"/>
        </a:ln>
      </c:spPr>
    </c:title>
    <c:autoTitleDeleted val="0"/>
    <c:plotArea>
      <c:layout>
        <c:manualLayout>
          <c:xMode val="edge"/>
          <c:yMode val="edge"/>
          <c:x val="3.2750532169285439E-2"/>
          <c:y val="0.1650489685303124"/>
          <c:w val="0.94157779986695633"/>
          <c:h val="0.77301415640779214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Feuille_Graphe_CAC_40!$E$1</c:f>
              <c:strCache>
                <c:ptCount val="1"/>
                <c:pt idx="0">
                  <c:v>CAC40</c:v>
                </c:pt>
              </c:strCache>
            </c:strRef>
          </c:tx>
          <c:marker>
            <c:symbol val="none"/>
          </c:marker>
          <c:xVal>
            <c:numRef>
              <c:f>Feuille_Graphe_CAC_40!$D$141:$D$401</c:f>
              <c:numCache>
                <c:formatCode>m/d/yyyy</c:formatCode>
                <c:ptCount val="261"/>
                <c:pt idx="0">
                  <c:v>39844</c:v>
                </c:pt>
                <c:pt idx="1">
                  <c:v>39851</c:v>
                </c:pt>
                <c:pt idx="2">
                  <c:v>39859</c:v>
                </c:pt>
                <c:pt idx="3">
                  <c:v>39865</c:v>
                </c:pt>
                <c:pt idx="4">
                  <c:v>39872</c:v>
                </c:pt>
                <c:pt idx="5">
                  <c:v>39879</c:v>
                </c:pt>
                <c:pt idx="6">
                  <c:v>39886</c:v>
                </c:pt>
                <c:pt idx="7">
                  <c:v>39893</c:v>
                </c:pt>
                <c:pt idx="8">
                  <c:v>39900</c:v>
                </c:pt>
                <c:pt idx="9">
                  <c:v>39907</c:v>
                </c:pt>
                <c:pt idx="10">
                  <c:v>39917</c:v>
                </c:pt>
                <c:pt idx="11">
                  <c:v>39921</c:v>
                </c:pt>
                <c:pt idx="12">
                  <c:v>39928</c:v>
                </c:pt>
                <c:pt idx="13">
                  <c:v>39934</c:v>
                </c:pt>
                <c:pt idx="14">
                  <c:v>39941</c:v>
                </c:pt>
                <c:pt idx="15">
                  <c:v>39949</c:v>
                </c:pt>
                <c:pt idx="16">
                  <c:v>39957</c:v>
                </c:pt>
                <c:pt idx="17">
                  <c:v>39963</c:v>
                </c:pt>
                <c:pt idx="18">
                  <c:v>39970</c:v>
                </c:pt>
                <c:pt idx="19">
                  <c:v>39977</c:v>
                </c:pt>
                <c:pt idx="20">
                  <c:v>39984</c:v>
                </c:pt>
                <c:pt idx="21">
                  <c:v>39991</c:v>
                </c:pt>
                <c:pt idx="22">
                  <c:v>39998</c:v>
                </c:pt>
                <c:pt idx="23">
                  <c:v>40005</c:v>
                </c:pt>
                <c:pt idx="24">
                  <c:v>40012</c:v>
                </c:pt>
                <c:pt idx="25">
                  <c:v>40019</c:v>
                </c:pt>
                <c:pt idx="26">
                  <c:v>40026</c:v>
                </c:pt>
                <c:pt idx="27">
                  <c:v>40040</c:v>
                </c:pt>
                <c:pt idx="28">
                  <c:v>40047</c:v>
                </c:pt>
                <c:pt idx="29">
                  <c:v>40054</c:v>
                </c:pt>
                <c:pt idx="30">
                  <c:v>40061</c:v>
                </c:pt>
                <c:pt idx="31">
                  <c:v>40068</c:v>
                </c:pt>
                <c:pt idx="32">
                  <c:v>40075</c:v>
                </c:pt>
                <c:pt idx="33">
                  <c:v>40082</c:v>
                </c:pt>
                <c:pt idx="34">
                  <c:v>40089</c:v>
                </c:pt>
                <c:pt idx="35">
                  <c:v>40096</c:v>
                </c:pt>
                <c:pt idx="36">
                  <c:v>40103</c:v>
                </c:pt>
                <c:pt idx="37">
                  <c:v>40110</c:v>
                </c:pt>
                <c:pt idx="38">
                  <c:v>40117</c:v>
                </c:pt>
                <c:pt idx="39">
                  <c:v>40124</c:v>
                </c:pt>
                <c:pt idx="40">
                  <c:v>40131</c:v>
                </c:pt>
                <c:pt idx="41">
                  <c:v>40138</c:v>
                </c:pt>
                <c:pt idx="42">
                  <c:v>40145</c:v>
                </c:pt>
                <c:pt idx="43">
                  <c:v>40152</c:v>
                </c:pt>
                <c:pt idx="44">
                  <c:v>40159</c:v>
                </c:pt>
                <c:pt idx="45">
                  <c:v>40166</c:v>
                </c:pt>
                <c:pt idx="46">
                  <c:v>40173</c:v>
                </c:pt>
                <c:pt idx="47">
                  <c:v>40179</c:v>
                </c:pt>
                <c:pt idx="48">
                  <c:v>40187</c:v>
                </c:pt>
                <c:pt idx="49">
                  <c:v>40194</c:v>
                </c:pt>
                <c:pt idx="50">
                  <c:v>40201</c:v>
                </c:pt>
                <c:pt idx="51">
                  <c:v>40209</c:v>
                </c:pt>
                <c:pt idx="52">
                  <c:v>40215</c:v>
                </c:pt>
                <c:pt idx="53">
                  <c:v>40222</c:v>
                </c:pt>
                <c:pt idx="54">
                  <c:v>40229</c:v>
                </c:pt>
                <c:pt idx="55">
                  <c:v>40236</c:v>
                </c:pt>
                <c:pt idx="56">
                  <c:v>40243</c:v>
                </c:pt>
                <c:pt idx="57">
                  <c:v>40254</c:v>
                </c:pt>
                <c:pt idx="58">
                  <c:v>40263</c:v>
                </c:pt>
                <c:pt idx="59">
                  <c:v>40271</c:v>
                </c:pt>
                <c:pt idx="60">
                  <c:v>40277</c:v>
                </c:pt>
                <c:pt idx="61">
                  <c:v>40284</c:v>
                </c:pt>
                <c:pt idx="62">
                  <c:v>40292</c:v>
                </c:pt>
                <c:pt idx="63">
                  <c:v>40299</c:v>
                </c:pt>
                <c:pt idx="64">
                  <c:v>40306</c:v>
                </c:pt>
                <c:pt idx="65">
                  <c:v>40313</c:v>
                </c:pt>
                <c:pt idx="66">
                  <c:v>40320</c:v>
                </c:pt>
                <c:pt idx="67">
                  <c:v>40327</c:v>
                </c:pt>
                <c:pt idx="68">
                  <c:v>40334</c:v>
                </c:pt>
                <c:pt idx="69">
                  <c:v>40341</c:v>
                </c:pt>
                <c:pt idx="70">
                  <c:v>40348</c:v>
                </c:pt>
                <c:pt idx="71">
                  <c:v>40355</c:v>
                </c:pt>
                <c:pt idx="72">
                  <c:v>40362</c:v>
                </c:pt>
                <c:pt idx="73">
                  <c:v>40369</c:v>
                </c:pt>
                <c:pt idx="74">
                  <c:v>40376</c:v>
                </c:pt>
                <c:pt idx="75">
                  <c:v>40383</c:v>
                </c:pt>
                <c:pt idx="76">
                  <c:v>40390</c:v>
                </c:pt>
                <c:pt idx="77">
                  <c:v>40397</c:v>
                </c:pt>
                <c:pt idx="78">
                  <c:v>40411</c:v>
                </c:pt>
                <c:pt idx="79">
                  <c:v>40418</c:v>
                </c:pt>
                <c:pt idx="80">
                  <c:v>40425</c:v>
                </c:pt>
                <c:pt idx="81">
                  <c:v>40432</c:v>
                </c:pt>
                <c:pt idx="82">
                  <c:v>40439</c:v>
                </c:pt>
                <c:pt idx="83">
                  <c:v>40446</c:v>
                </c:pt>
                <c:pt idx="84">
                  <c:v>40453</c:v>
                </c:pt>
                <c:pt idx="85">
                  <c:v>40460</c:v>
                </c:pt>
                <c:pt idx="86">
                  <c:v>40467</c:v>
                </c:pt>
                <c:pt idx="87">
                  <c:v>40474</c:v>
                </c:pt>
                <c:pt idx="88">
                  <c:v>40481</c:v>
                </c:pt>
                <c:pt idx="89">
                  <c:v>40486</c:v>
                </c:pt>
                <c:pt idx="90">
                  <c:v>40495</c:v>
                </c:pt>
                <c:pt idx="91">
                  <c:v>40502</c:v>
                </c:pt>
                <c:pt idx="92">
                  <c:v>40509</c:v>
                </c:pt>
                <c:pt idx="93">
                  <c:v>40516</c:v>
                </c:pt>
                <c:pt idx="94">
                  <c:v>40523</c:v>
                </c:pt>
                <c:pt idx="95">
                  <c:v>40530</c:v>
                </c:pt>
                <c:pt idx="96">
                  <c:v>40537</c:v>
                </c:pt>
                <c:pt idx="97">
                  <c:v>40544</c:v>
                </c:pt>
                <c:pt idx="98">
                  <c:v>40551</c:v>
                </c:pt>
                <c:pt idx="99">
                  <c:v>40558</c:v>
                </c:pt>
                <c:pt idx="100">
                  <c:v>40565</c:v>
                </c:pt>
                <c:pt idx="101">
                  <c:v>40572</c:v>
                </c:pt>
                <c:pt idx="102">
                  <c:v>40579</c:v>
                </c:pt>
                <c:pt idx="103">
                  <c:v>40586</c:v>
                </c:pt>
                <c:pt idx="104">
                  <c:v>40593</c:v>
                </c:pt>
                <c:pt idx="105">
                  <c:v>40600</c:v>
                </c:pt>
                <c:pt idx="106">
                  <c:v>40607</c:v>
                </c:pt>
                <c:pt idx="107">
                  <c:v>40614</c:v>
                </c:pt>
                <c:pt idx="108">
                  <c:v>40621</c:v>
                </c:pt>
                <c:pt idx="109">
                  <c:v>40628</c:v>
                </c:pt>
                <c:pt idx="110">
                  <c:v>40635</c:v>
                </c:pt>
                <c:pt idx="111">
                  <c:v>40642</c:v>
                </c:pt>
                <c:pt idx="112">
                  <c:v>40649</c:v>
                </c:pt>
                <c:pt idx="113">
                  <c:v>40656</c:v>
                </c:pt>
                <c:pt idx="114">
                  <c:v>40663</c:v>
                </c:pt>
                <c:pt idx="115">
                  <c:v>40670</c:v>
                </c:pt>
                <c:pt idx="116">
                  <c:v>40677</c:v>
                </c:pt>
                <c:pt idx="117">
                  <c:v>40684</c:v>
                </c:pt>
                <c:pt idx="118">
                  <c:v>40691</c:v>
                </c:pt>
                <c:pt idx="119">
                  <c:v>40698</c:v>
                </c:pt>
                <c:pt idx="120">
                  <c:v>40705</c:v>
                </c:pt>
                <c:pt idx="121">
                  <c:v>40712</c:v>
                </c:pt>
                <c:pt idx="122">
                  <c:v>40719</c:v>
                </c:pt>
                <c:pt idx="123">
                  <c:v>40726</c:v>
                </c:pt>
                <c:pt idx="124">
                  <c:v>40733</c:v>
                </c:pt>
                <c:pt idx="125">
                  <c:v>40754</c:v>
                </c:pt>
                <c:pt idx="126">
                  <c:v>40761</c:v>
                </c:pt>
                <c:pt idx="127">
                  <c:v>40768</c:v>
                </c:pt>
                <c:pt idx="128">
                  <c:v>40782</c:v>
                </c:pt>
                <c:pt idx="129">
                  <c:v>40789</c:v>
                </c:pt>
                <c:pt idx="130">
                  <c:v>40796</c:v>
                </c:pt>
                <c:pt idx="131">
                  <c:v>40803</c:v>
                </c:pt>
                <c:pt idx="132">
                  <c:v>40810</c:v>
                </c:pt>
                <c:pt idx="133">
                  <c:v>40817</c:v>
                </c:pt>
                <c:pt idx="134">
                  <c:v>40824</c:v>
                </c:pt>
                <c:pt idx="135">
                  <c:v>40831</c:v>
                </c:pt>
                <c:pt idx="136">
                  <c:v>40838</c:v>
                </c:pt>
                <c:pt idx="137">
                  <c:v>40849</c:v>
                </c:pt>
                <c:pt idx="138">
                  <c:v>40852</c:v>
                </c:pt>
                <c:pt idx="139">
                  <c:v>40859</c:v>
                </c:pt>
                <c:pt idx="140">
                  <c:v>40866</c:v>
                </c:pt>
                <c:pt idx="141">
                  <c:v>40873</c:v>
                </c:pt>
                <c:pt idx="142">
                  <c:v>40880</c:v>
                </c:pt>
                <c:pt idx="143">
                  <c:v>40887</c:v>
                </c:pt>
                <c:pt idx="144">
                  <c:v>40894</c:v>
                </c:pt>
                <c:pt idx="145">
                  <c:v>40901</c:v>
                </c:pt>
                <c:pt idx="146">
                  <c:v>40908</c:v>
                </c:pt>
                <c:pt idx="147">
                  <c:v>40910</c:v>
                </c:pt>
                <c:pt idx="148">
                  <c:v>40915</c:v>
                </c:pt>
                <c:pt idx="149">
                  <c:v>40922</c:v>
                </c:pt>
                <c:pt idx="150">
                  <c:v>40929</c:v>
                </c:pt>
                <c:pt idx="151">
                  <c:v>40936</c:v>
                </c:pt>
                <c:pt idx="152">
                  <c:v>40943</c:v>
                </c:pt>
                <c:pt idx="153">
                  <c:v>40950</c:v>
                </c:pt>
                <c:pt idx="154">
                  <c:v>40957</c:v>
                </c:pt>
                <c:pt idx="155">
                  <c:v>40964</c:v>
                </c:pt>
                <c:pt idx="156">
                  <c:v>40971</c:v>
                </c:pt>
                <c:pt idx="157">
                  <c:v>40978</c:v>
                </c:pt>
                <c:pt idx="158">
                  <c:v>40985</c:v>
                </c:pt>
                <c:pt idx="159">
                  <c:v>40992</c:v>
                </c:pt>
                <c:pt idx="160">
                  <c:v>40999</c:v>
                </c:pt>
                <c:pt idx="161">
                  <c:v>41006</c:v>
                </c:pt>
                <c:pt idx="162">
                  <c:v>41011</c:v>
                </c:pt>
                <c:pt idx="163">
                  <c:v>41020</c:v>
                </c:pt>
                <c:pt idx="164">
                  <c:v>41027</c:v>
                </c:pt>
                <c:pt idx="165">
                  <c:v>41034</c:v>
                </c:pt>
                <c:pt idx="166">
                  <c:v>41041</c:v>
                </c:pt>
                <c:pt idx="167">
                  <c:v>41048</c:v>
                </c:pt>
                <c:pt idx="168">
                  <c:v>41055</c:v>
                </c:pt>
                <c:pt idx="169">
                  <c:v>41062</c:v>
                </c:pt>
                <c:pt idx="170">
                  <c:v>41069</c:v>
                </c:pt>
                <c:pt idx="171">
                  <c:v>41076</c:v>
                </c:pt>
                <c:pt idx="172">
                  <c:v>41083</c:v>
                </c:pt>
                <c:pt idx="173">
                  <c:v>41090</c:v>
                </c:pt>
                <c:pt idx="174">
                  <c:v>41097</c:v>
                </c:pt>
                <c:pt idx="175">
                  <c:v>41104</c:v>
                </c:pt>
                <c:pt idx="176">
                  <c:v>41110</c:v>
                </c:pt>
                <c:pt idx="177">
                  <c:v>41117</c:v>
                </c:pt>
                <c:pt idx="178">
                  <c:v>41125</c:v>
                </c:pt>
                <c:pt idx="179">
                  <c:v>41132</c:v>
                </c:pt>
                <c:pt idx="180">
                  <c:v>41139</c:v>
                </c:pt>
                <c:pt idx="181">
                  <c:v>41146</c:v>
                </c:pt>
                <c:pt idx="182">
                  <c:v>41153</c:v>
                </c:pt>
                <c:pt idx="183">
                  <c:v>41160</c:v>
                </c:pt>
                <c:pt idx="184">
                  <c:v>41167</c:v>
                </c:pt>
                <c:pt idx="185">
                  <c:v>41174</c:v>
                </c:pt>
                <c:pt idx="186">
                  <c:v>41181</c:v>
                </c:pt>
                <c:pt idx="187">
                  <c:v>41188</c:v>
                </c:pt>
                <c:pt idx="188">
                  <c:v>41195</c:v>
                </c:pt>
                <c:pt idx="189">
                  <c:v>41202</c:v>
                </c:pt>
                <c:pt idx="190">
                  <c:v>41209</c:v>
                </c:pt>
                <c:pt idx="191">
                  <c:v>41216</c:v>
                </c:pt>
                <c:pt idx="192">
                  <c:v>41223</c:v>
                </c:pt>
                <c:pt idx="193">
                  <c:v>41230</c:v>
                </c:pt>
                <c:pt idx="194">
                  <c:v>41237</c:v>
                </c:pt>
                <c:pt idx="195">
                  <c:v>41244</c:v>
                </c:pt>
                <c:pt idx="196">
                  <c:v>41251</c:v>
                </c:pt>
                <c:pt idx="197">
                  <c:v>41258</c:v>
                </c:pt>
                <c:pt idx="198">
                  <c:v>41265</c:v>
                </c:pt>
                <c:pt idx="199">
                  <c:v>41272</c:v>
                </c:pt>
                <c:pt idx="200">
                  <c:v>41274</c:v>
                </c:pt>
                <c:pt idx="201">
                  <c:v>41279</c:v>
                </c:pt>
                <c:pt idx="202">
                  <c:v>41286</c:v>
                </c:pt>
                <c:pt idx="203">
                  <c:v>41293</c:v>
                </c:pt>
                <c:pt idx="204">
                  <c:v>41300</c:v>
                </c:pt>
                <c:pt idx="205">
                  <c:v>41307</c:v>
                </c:pt>
                <c:pt idx="206">
                  <c:v>41314</c:v>
                </c:pt>
                <c:pt idx="207">
                  <c:v>41321</c:v>
                </c:pt>
                <c:pt idx="208">
                  <c:v>41328</c:v>
                </c:pt>
                <c:pt idx="209">
                  <c:v>41335</c:v>
                </c:pt>
                <c:pt idx="210">
                  <c:v>41342</c:v>
                </c:pt>
                <c:pt idx="211">
                  <c:v>41349</c:v>
                </c:pt>
                <c:pt idx="212">
                  <c:v>41355</c:v>
                </c:pt>
                <c:pt idx="213">
                  <c:v>41363</c:v>
                </c:pt>
                <c:pt idx="214">
                  <c:v>41370</c:v>
                </c:pt>
                <c:pt idx="215">
                  <c:v>41377</c:v>
                </c:pt>
                <c:pt idx="216">
                  <c:v>41383</c:v>
                </c:pt>
                <c:pt idx="217">
                  <c:v>41390</c:v>
                </c:pt>
                <c:pt idx="218">
                  <c:v>41397</c:v>
                </c:pt>
                <c:pt idx="219">
                  <c:v>41406</c:v>
                </c:pt>
                <c:pt idx="220">
                  <c:v>41411</c:v>
                </c:pt>
                <c:pt idx="221">
                  <c:v>41418</c:v>
                </c:pt>
                <c:pt idx="222">
                  <c:v>41425</c:v>
                </c:pt>
                <c:pt idx="223">
                  <c:v>41432</c:v>
                </c:pt>
                <c:pt idx="224">
                  <c:v>41439</c:v>
                </c:pt>
                <c:pt idx="225">
                  <c:v>41447</c:v>
                </c:pt>
                <c:pt idx="226">
                  <c:v>41454</c:v>
                </c:pt>
                <c:pt idx="227">
                  <c:v>41460</c:v>
                </c:pt>
                <c:pt idx="228">
                  <c:v>41468</c:v>
                </c:pt>
                <c:pt idx="229">
                  <c:v>41474</c:v>
                </c:pt>
                <c:pt idx="230">
                  <c:v>41481</c:v>
                </c:pt>
                <c:pt idx="231">
                  <c:v>41489</c:v>
                </c:pt>
                <c:pt idx="232">
                  <c:v>41495</c:v>
                </c:pt>
                <c:pt idx="233">
                  <c:v>41502</c:v>
                </c:pt>
                <c:pt idx="234">
                  <c:v>41509</c:v>
                </c:pt>
                <c:pt idx="235">
                  <c:v>41516</c:v>
                </c:pt>
                <c:pt idx="236">
                  <c:v>41524</c:v>
                </c:pt>
                <c:pt idx="237">
                  <c:v>41530</c:v>
                </c:pt>
                <c:pt idx="238">
                  <c:v>41537</c:v>
                </c:pt>
                <c:pt idx="239">
                  <c:v>41544</c:v>
                </c:pt>
                <c:pt idx="240">
                  <c:v>41551</c:v>
                </c:pt>
                <c:pt idx="241">
                  <c:v>41558</c:v>
                </c:pt>
                <c:pt idx="242">
                  <c:v>41565</c:v>
                </c:pt>
                <c:pt idx="243">
                  <c:v>41572</c:v>
                </c:pt>
                <c:pt idx="244">
                  <c:v>41578</c:v>
                </c:pt>
                <c:pt idx="245">
                  <c:v>41586</c:v>
                </c:pt>
                <c:pt idx="246">
                  <c:v>41593</c:v>
                </c:pt>
                <c:pt idx="247">
                  <c:v>41600</c:v>
                </c:pt>
                <c:pt idx="248">
                  <c:v>41607</c:v>
                </c:pt>
                <c:pt idx="249">
                  <c:v>41614</c:v>
                </c:pt>
                <c:pt idx="250">
                  <c:v>41621</c:v>
                </c:pt>
                <c:pt idx="251">
                  <c:v>41629</c:v>
                </c:pt>
                <c:pt idx="252">
                  <c:v>41635</c:v>
                </c:pt>
                <c:pt idx="253">
                  <c:v>41639</c:v>
                </c:pt>
                <c:pt idx="254">
                  <c:v>41641</c:v>
                </c:pt>
                <c:pt idx="255">
                  <c:v>41642</c:v>
                </c:pt>
                <c:pt idx="256">
                  <c:v>41649</c:v>
                </c:pt>
                <c:pt idx="257">
                  <c:v>41659</c:v>
                </c:pt>
                <c:pt idx="258">
                  <c:v>41663</c:v>
                </c:pt>
                <c:pt idx="259">
                  <c:v>41670</c:v>
                </c:pt>
                <c:pt idx="260">
                  <c:v>41677</c:v>
                </c:pt>
              </c:numCache>
            </c:numRef>
          </c:xVal>
          <c:yVal>
            <c:numRef>
              <c:f>Feuille_Graphe_CAC_40!$E$141:$E$401</c:f>
              <c:numCache>
                <c:formatCode>0</c:formatCode>
                <c:ptCount val="261"/>
                <c:pt idx="0">
                  <c:v>2973</c:v>
                </c:pt>
                <c:pt idx="1">
                  <c:v>3122</c:v>
                </c:pt>
                <c:pt idx="2">
                  <c:v>2994</c:v>
                </c:pt>
                <c:pt idx="3">
                  <c:v>2750</c:v>
                </c:pt>
                <c:pt idx="4">
                  <c:v>2702</c:v>
                </c:pt>
                <c:pt idx="5">
                  <c:v>2534</c:v>
                </c:pt>
                <c:pt idx="6">
                  <c:v>2705</c:v>
                </c:pt>
                <c:pt idx="7">
                  <c:v>2791</c:v>
                </c:pt>
                <c:pt idx="8">
                  <c:v>2840</c:v>
                </c:pt>
                <c:pt idx="9">
                  <c:v>2958</c:v>
                </c:pt>
                <c:pt idx="10">
                  <c:v>3009</c:v>
                </c:pt>
                <c:pt idx="11">
                  <c:v>3091</c:v>
                </c:pt>
                <c:pt idx="12">
                  <c:v>3102</c:v>
                </c:pt>
                <c:pt idx="13">
                  <c:v>3159</c:v>
                </c:pt>
                <c:pt idx="14">
                  <c:v>3314</c:v>
                </c:pt>
                <c:pt idx="15">
                  <c:v>3169</c:v>
                </c:pt>
                <c:pt idx="16">
                  <c:v>3227</c:v>
                </c:pt>
                <c:pt idx="17">
                  <c:v>3277</c:v>
                </c:pt>
                <c:pt idx="18">
                  <c:v>3339</c:v>
                </c:pt>
                <c:pt idx="19">
                  <c:v>3326</c:v>
                </c:pt>
                <c:pt idx="20">
                  <c:v>3221</c:v>
                </c:pt>
                <c:pt idx="21">
                  <c:v>3129</c:v>
                </c:pt>
                <c:pt idx="22">
                  <c:v>3119</c:v>
                </c:pt>
                <c:pt idx="23">
                  <c:v>3218</c:v>
                </c:pt>
                <c:pt idx="24">
                  <c:v>3218</c:v>
                </c:pt>
                <c:pt idx="25">
                  <c:v>3366</c:v>
                </c:pt>
                <c:pt idx="26">
                  <c:v>3426</c:v>
                </c:pt>
                <c:pt idx="27">
                  <c:v>3495</c:v>
                </c:pt>
                <c:pt idx="28">
                  <c:v>3615</c:v>
                </c:pt>
                <c:pt idx="29">
                  <c:v>3693</c:v>
                </c:pt>
                <c:pt idx="30">
                  <c:v>3598</c:v>
                </c:pt>
                <c:pt idx="31">
                  <c:v>3734</c:v>
                </c:pt>
                <c:pt idx="32">
                  <c:v>3827</c:v>
                </c:pt>
                <c:pt idx="33">
                  <c:v>3739</c:v>
                </c:pt>
                <c:pt idx="34">
                  <c:v>3649</c:v>
                </c:pt>
                <c:pt idx="35">
                  <c:v>3799</c:v>
                </c:pt>
                <c:pt idx="36">
                  <c:v>3827</c:v>
                </c:pt>
                <c:pt idx="37">
                  <c:v>3808</c:v>
                </c:pt>
                <c:pt idx="38">
                  <c:v>3607</c:v>
                </c:pt>
                <c:pt idx="39">
                  <c:v>3707</c:v>
                </c:pt>
                <c:pt idx="40">
                  <c:v>3806</c:v>
                </c:pt>
                <c:pt idx="41">
                  <c:v>3729</c:v>
                </c:pt>
                <c:pt idx="42">
                  <c:v>3721</c:v>
                </c:pt>
                <c:pt idx="43">
                  <c:v>3846</c:v>
                </c:pt>
                <c:pt idx="44">
                  <c:v>3803</c:v>
                </c:pt>
                <c:pt idx="45">
                  <c:v>3794</c:v>
                </c:pt>
                <c:pt idx="46">
                  <c:v>3965</c:v>
                </c:pt>
                <c:pt idx="47">
                  <c:v>3936</c:v>
                </c:pt>
                <c:pt idx="48">
                  <c:v>4045</c:v>
                </c:pt>
                <c:pt idx="49">
                  <c:v>3954</c:v>
                </c:pt>
                <c:pt idx="50">
                  <c:v>3820</c:v>
                </c:pt>
                <c:pt idx="51">
                  <c:v>3739</c:v>
                </c:pt>
                <c:pt idx="52">
                  <c:v>3563</c:v>
                </c:pt>
                <c:pt idx="53">
                  <c:v>3599</c:v>
                </c:pt>
                <c:pt idx="54">
                  <c:v>3769</c:v>
                </c:pt>
                <c:pt idx="55">
                  <c:v>3708</c:v>
                </c:pt>
                <c:pt idx="56">
                  <c:v>3910</c:v>
                </c:pt>
                <c:pt idx="57">
                  <c:v>3957</c:v>
                </c:pt>
                <c:pt idx="58">
                  <c:v>3988</c:v>
                </c:pt>
                <c:pt idx="59">
                  <c:v>4034</c:v>
                </c:pt>
                <c:pt idx="60">
                  <c:v>4024</c:v>
                </c:pt>
                <c:pt idx="61">
                  <c:v>3986</c:v>
                </c:pt>
                <c:pt idx="62">
                  <c:v>3951</c:v>
                </c:pt>
                <c:pt idx="63">
                  <c:v>3816</c:v>
                </c:pt>
                <c:pt idx="64">
                  <c:v>3392</c:v>
                </c:pt>
                <c:pt idx="65">
                  <c:v>3560</c:v>
                </c:pt>
                <c:pt idx="66">
                  <c:v>3430</c:v>
                </c:pt>
                <c:pt idx="67">
                  <c:v>3515</c:v>
                </c:pt>
                <c:pt idx="68">
                  <c:v>3455</c:v>
                </c:pt>
                <c:pt idx="69">
                  <c:v>3555</c:v>
                </c:pt>
                <c:pt idx="70">
                  <c:v>3687</c:v>
                </c:pt>
                <c:pt idx="71">
                  <c:v>3519</c:v>
                </c:pt>
                <c:pt idx="72">
                  <c:v>3348</c:v>
                </c:pt>
                <c:pt idx="73">
                  <c:v>3554</c:v>
                </c:pt>
                <c:pt idx="74">
                  <c:v>3500</c:v>
                </c:pt>
                <c:pt idx="75">
                  <c:v>3607</c:v>
                </c:pt>
                <c:pt idx="76">
                  <c:v>3643</c:v>
                </c:pt>
                <c:pt idx="77">
                  <c:v>3716</c:v>
                </c:pt>
                <c:pt idx="78">
                  <c:v>3526</c:v>
                </c:pt>
                <c:pt idx="79">
                  <c:v>3507</c:v>
                </c:pt>
                <c:pt idx="80">
                  <c:v>3672</c:v>
                </c:pt>
                <c:pt idx="81">
                  <c:v>3725</c:v>
                </c:pt>
                <c:pt idx="82">
                  <c:v>3722</c:v>
                </c:pt>
                <c:pt idx="83">
                  <c:v>3782</c:v>
                </c:pt>
                <c:pt idx="84">
                  <c:v>3692</c:v>
                </c:pt>
                <c:pt idx="85">
                  <c:v>3763</c:v>
                </c:pt>
                <c:pt idx="86">
                  <c:v>3827</c:v>
                </c:pt>
                <c:pt idx="87">
                  <c:v>3868</c:v>
                </c:pt>
                <c:pt idx="88">
                  <c:v>3833</c:v>
                </c:pt>
                <c:pt idx="89">
                  <c:v>3916</c:v>
                </c:pt>
                <c:pt idx="90">
                  <c:v>3831</c:v>
                </c:pt>
                <c:pt idx="91">
                  <c:v>3860</c:v>
                </c:pt>
                <c:pt idx="92">
                  <c:v>3728</c:v>
                </c:pt>
                <c:pt idx="93">
                  <c:v>3750</c:v>
                </c:pt>
                <c:pt idx="94">
                  <c:v>3857</c:v>
                </c:pt>
                <c:pt idx="95">
                  <c:v>3867</c:v>
                </c:pt>
                <c:pt idx="96">
                  <c:v>3871</c:v>
                </c:pt>
                <c:pt idx="97">
                  <c:v>3803</c:v>
                </c:pt>
                <c:pt idx="98">
                  <c:v>3865</c:v>
                </c:pt>
                <c:pt idx="99">
                  <c:v>3983</c:v>
                </c:pt>
                <c:pt idx="100">
                  <c:v>4017</c:v>
                </c:pt>
                <c:pt idx="101">
                  <c:v>4002</c:v>
                </c:pt>
                <c:pt idx="102">
                  <c:v>4047</c:v>
                </c:pt>
                <c:pt idx="103">
                  <c:v>4101</c:v>
                </c:pt>
                <c:pt idx="104">
                  <c:v>4157</c:v>
                </c:pt>
                <c:pt idx="105">
                  <c:v>4070</c:v>
                </c:pt>
                <c:pt idx="106">
                  <c:v>4020</c:v>
                </c:pt>
                <c:pt idx="107">
                  <c:v>3928</c:v>
                </c:pt>
                <c:pt idx="108">
                  <c:v>3810</c:v>
                </c:pt>
                <c:pt idx="109">
                  <c:v>3972</c:v>
                </c:pt>
                <c:pt idx="110">
                  <c:v>4054</c:v>
                </c:pt>
                <c:pt idx="111">
                  <c:v>4061</c:v>
                </c:pt>
                <c:pt idx="112">
                  <c:v>3974</c:v>
                </c:pt>
                <c:pt idx="113">
                  <c:v>4021</c:v>
                </c:pt>
                <c:pt idx="114">
                  <c:v>4106</c:v>
                </c:pt>
                <c:pt idx="115">
                  <c:v>4058</c:v>
                </c:pt>
                <c:pt idx="116">
                  <c:v>4018</c:v>
                </c:pt>
                <c:pt idx="117">
                  <c:v>3990</c:v>
                </c:pt>
                <c:pt idx="118">
                  <c:v>3950</c:v>
                </c:pt>
                <c:pt idx="119">
                  <c:v>3890</c:v>
                </c:pt>
                <c:pt idx="120">
                  <c:v>3805</c:v>
                </c:pt>
                <c:pt idx="121">
                  <c:v>3823</c:v>
                </c:pt>
                <c:pt idx="122">
                  <c:v>3784</c:v>
                </c:pt>
                <c:pt idx="123">
                  <c:v>4007</c:v>
                </c:pt>
                <c:pt idx="124">
                  <c:v>3913</c:v>
                </c:pt>
                <c:pt idx="125">
                  <c:v>3672</c:v>
                </c:pt>
                <c:pt idx="126">
                  <c:v>3278</c:v>
                </c:pt>
                <c:pt idx="127">
                  <c:v>3213</c:v>
                </c:pt>
                <c:pt idx="128">
                  <c:v>3087</c:v>
                </c:pt>
                <c:pt idx="129">
                  <c:v>3148</c:v>
                </c:pt>
                <c:pt idx="130">
                  <c:v>2974</c:v>
                </c:pt>
                <c:pt idx="131">
                  <c:v>3031</c:v>
                </c:pt>
                <c:pt idx="132">
                  <c:v>2810</c:v>
                </c:pt>
                <c:pt idx="133">
                  <c:v>2981</c:v>
                </c:pt>
                <c:pt idx="134">
                  <c:v>3096</c:v>
                </c:pt>
                <c:pt idx="135">
                  <c:v>3217</c:v>
                </c:pt>
                <c:pt idx="136">
                  <c:v>3171</c:v>
                </c:pt>
                <c:pt idx="137">
                  <c:v>3242</c:v>
                </c:pt>
                <c:pt idx="138">
                  <c:v>3123</c:v>
                </c:pt>
                <c:pt idx="139">
                  <c:v>3149</c:v>
                </c:pt>
                <c:pt idx="140">
                  <c:v>2997</c:v>
                </c:pt>
                <c:pt idx="141">
                  <c:v>2856</c:v>
                </c:pt>
                <c:pt idx="142">
                  <c:v>3164</c:v>
                </c:pt>
                <c:pt idx="143">
                  <c:v>3172</c:v>
                </c:pt>
                <c:pt idx="144">
                  <c:v>2972</c:v>
                </c:pt>
                <c:pt idx="145">
                  <c:v>3102</c:v>
                </c:pt>
                <c:pt idx="146">
                  <c:v>3159</c:v>
                </c:pt>
                <c:pt idx="147">
                  <c:v>3222</c:v>
                </c:pt>
                <c:pt idx="148">
                  <c:v>3137</c:v>
                </c:pt>
                <c:pt idx="149">
                  <c:v>3196</c:v>
                </c:pt>
                <c:pt idx="150">
                  <c:v>3321</c:v>
                </c:pt>
                <c:pt idx="151">
                  <c:v>3318</c:v>
                </c:pt>
                <c:pt idx="152">
                  <c:v>3427</c:v>
                </c:pt>
                <c:pt idx="153">
                  <c:v>3373</c:v>
                </c:pt>
                <c:pt idx="154">
                  <c:v>3439</c:v>
                </c:pt>
                <c:pt idx="155">
                  <c:v>3467</c:v>
                </c:pt>
                <c:pt idx="156">
                  <c:v>3501</c:v>
                </c:pt>
                <c:pt idx="157">
                  <c:v>3487</c:v>
                </c:pt>
                <c:pt idx="158">
                  <c:v>3594</c:v>
                </c:pt>
                <c:pt idx="159">
                  <c:v>3476</c:v>
                </c:pt>
                <c:pt idx="160">
                  <c:v>3423</c:v>
                </c:pt>
                <c:pt idx="161">
                  <c:v>3319</c:v>
                </c:pt>
                <c:pt idx="162">
                  <c:v>3205</c:v>
                </c:pt>
                <c:pt idx="163">
                  <c:v>3188</c:v>
                </c:pt>
                <c:pt idx="164">
                  <c:v>3266</c:v>
                </c:pt>
                <c:pt idx="165">
                  <c:v>3161</c:v>
                </c:pt>
                <c:pt idx="166">
                  <c:v>3129</c:v>
                </c:pt>
                <c:pt idx="167">
                  <c:v>3008</c:v>
                </c:pt>
                <c:pt idx="168">
                  <c:v>3047</c:v>
                </c:pt>
                <c:pt idx="169">
                  <c:v>2950</c:v>
                </c:pt>
                <c:pt idx="170">
                  <c:v>3051</c:v>
                </c:pt>
                <c:pt idx="171">
                  <c:v>3087</c:v>
                </c:pt>
                <c:pt idx="172">
                  <c:v>3090</c:v>
                </c:pt>
                <c:pt idx="173">
                  <c:v>3196</c:v>
                </c:pt>
                <c:pt idx="174">
                  <c:v>3168</c:v>
                </c:pt>
                <c:pt idx="175">
                  <c:v>3180</c:v>
                </c:pt>
                <c:pt idx="176">
                  <c:v>3193</c:v>
                </c:pt>
                <c:pt idx="177">
                  <c:v>3299</c:v>
                </c:pt>
                <c:pt idx="178">
                  <c:v>3374</c:v>
                </c:pt>
                <c:pt idx="179">
                  <c:v>3435</c:v>
                </c:pt>
                <c:pt idx="180">
                  <c:v>3488</c:v>
                </c:pt>
                <c:pt idx="181">
                  <c:v>3433</c:v>
                </c:pt>
                <c:pt idx="182">
                  <c:v>3413</c:v>
                </c:pt>
                <c:pt idx="183">
                  <c:v>3519</c:v>
                </c:pt>
                <c:pt idx="184">
                  <c:v>3581</c:v>
                </c:pt>
                <c:pt idx="185">
                  <c:v>3530</c:v>
                </c:pt>
                <c:pt idx="186">
                  <c:v>3354</c:v>
                </c:pt>
                <c:pt idx="187">
                  <c:v>3457</c:v>
                </c:pt>
                <c:pt idx="188">
                  <c:v>3389</c:v>
                </c:pt>
                <c:pt idx="189">
                  <c:v>3504</c:v>
                </c:pt>
                <c:pt idx="190">
                  <c:v>3435</c:v>
                </c:pt>
                <c:pt idx="191">
                  <c:v>3492</c:v>
                </c:pt>
                <c:pt idx="192">
                  <c:v>3423</c:v>
                </c:pt>
                <c:pt idx="193">
                  <c:v>3341</c:v>
                </c:pt>
                <c:pt idx="194">
                  <c:v>3528</c:v>
                </c:pt>
                <c:pt idx="195">
                  <c:v>3557</c:v>
                </c:pt>
                <c:pt idx="196">
                  <c:v>3605</c:v>
                </c:pt>
                <c:pt idx="197">
                  <c:v>3643</c:v>
                </c:pt>
                <c:pt idx="198">
                  <c:v>3661</c:v>
                </c:pt>
                <c:pt idx="199">
                  <c:v>3620</c:v>
                </c:pt>
                <c:pt idx="200">
                  <c:v>3641</c:v>
                </c:pt>
                <c:pt idx="201">
                  <c:v>3730</c:v>
                </c:pt>
                <c:pt idx="202">
                  <c:v>3706</c:v>
                </c:pt>
                <c:pt idx="203">
                  <c:v>3741</c:v>
                </c:pt>
                <c:pt idx="204">
                  <c:v>3778</c:v>
                </c:pt>
                <c:pt idx="205">
                  <c:v>3773</c:v>
                </c:pt>
                <c:pt idx="206">
                  <c:v>3649</c:v>
                </c:pt>
                <c:pt idx="207">
                  <c:v>3660</c:v>
                </c:pt>
                <c:pt idx="208">
                  <c:v>3706</c:v>
                </c:pt>
                <c:pt idx="209">
                  <c:v>3699</c:v>
                </c:pt>
                <c:pt idx="210">
                  <c:v>3840</c:v>
                </c:pt>
                <c:pt idx="211">
                  <c:v>3844</c:v>
                </c:pt>
                <c:pt idx="212">
                  <c:v>3770</c:v>
                </c:pt>
                <c:pt idx="213">
                  <c:v>3731</c:v>
                </c:pt>
                <c:pt idx="214">
                  <c:v>3666</c:v>
                </c:pt>
                <c:pt idx="215">
                  <c:v>3729</c:v>
                </c:pt>
                <c:pt idx="216">
                  <c:v>3651</c:v>
                </c:pt>
                <c:pt idx="217">
                  <c:v>3810</c:v>
                </c:pt>
                <c:pt idx="218">
                  <c:v>3912</c:v>
                </c:pt>
                <c:pt idx="219">
                  <c:v>3953</c:v>
                </c:pt>
                <c:pt idx="220">
                  <c:v>4001</c:v>
                </c:pt>
                <c:pt idx="221">
                  <c:v>3956</c:v>
                </c:pt>
                <c:pt idx="222">
                  <c:v>3948</c:v>
                </c:pt>
                <c:pt idx="223">
                  <c:v>3872</c:v>
                </c:pt>
                <c:pt idx="224">
                  <c:v>3805</c:v>
                </c:pt>
                <c:pt idx="225">
                  <c:v>3658</c:v>
                </c:pt>
                <c:pt idx="226">
                  <c:v>3738</c:v>
                </c:pt>
                <c:pt idx="227">
                  <c:v>3753</c:v>
                </c:pt>
                <c:pt idx="228">
                  <c:v>3855</c:v>
                </c:pt>
                <c:pt idx="229">
                  <c:v>3925</c:v>
                </c:pt>
                <c:pt idx="230">
                  <c:v>3990</c:v>
                </c:pt>
                <c:pt idx="231">
                  <c:v>4045</c:v>
                </c:pt>
                <c:pt idx="232">
                  <c:v>4076</c:v>
                </c:pt>
                <c:pt idx="233">
                  <c:v>4123</c:v>
                </c:pt>
                <c:pt idx="234">
                  <c:v>4069</c:v>
                </c:pt>
                <c:pt idx="235">
                  <c:v>3933</c:v>
                </c:pt>
                <c:pt idx="236">
                  <c:v>4049</c:v>
                </c:pt>
                <c:pt idx="237">
                  <c:v>4114</c:v>
                </c:pt>
                <c:pt idx="238">
                  <c:v>4203</c:v>
                </c:pt>
                <c:pt idx="239">
                  <c:v>4186</c:v>
                </c:pt>
                <c:pt idx="240">
                  <c:v>4164</c:v>
                </c:pt>
                <c:pt idx="241">
                  <c:v>4219</c:v>
                </c:pt>
                <c:pt idx="242">
                  <c:v>4286</c:v>
                </c:pt>
                <c:pt idx="243">
                  <c:v>4272</c:v>
                </c:pt>
                <c:pt idx="244">
                  <c:v>4299</c:v>
                </c:pt>
                <c:pt idx="245">
                  <c:v>4260</c:v>
                </c:pt>
                <c:pt idx="246">
                  <c:v>4292</c:v>
                </c:pt>
                <c:pt idx="247">
                  <c:v>4276</c:v>
                </c:pt>
                <c:pt idx="248">
                  <c:v>4306</c:v>
                </c:pt>
                <c:pt idx="249">
                  <c:v>4127</c:v>
                </c:pt>
                <c:pt idx="250">
                  <c:v>4059</c:v>
                </c:pt>
                <c:pt idx="251">
                  <c:v>4193</c:v>
                </c:pt>
                <c:pt idx="252">
                  <c:v>4295</c:v>
                </c:pt>
                <c:pt idx="253">
                  <c:v>4295</c:v>
                </c:pt>
                <c:pt idx="254">
                  <c:v>4227</c:v>
                </c:pt>
                <c:pt idx="255">
                  <c:v>4247</c:v>
                </c:pt>
                <c:pt idx="256">
                  <c:v>4247</c:v>
                </c:pt>
                <c:pt idx="257">
                  <c:v>4316</c:v>
                </c:pt>
                <c:pt idx="258">
                  <c:v>4161</c:v>
                </c:pt>
                <c:pt idx="259">
                  <c:v>4165</c:v>
                </c:pt>
                <c:pt idx="260">
                  <c:v>4210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Feuille_Graphe_CAC_40!$F$1</c:f>
              <c:strCache>
                <c:ptCount val="1"/>
                <c:pt idx="0">
                  <c:v>MM20</c:v>
                </c:pt>
              </c:strCache>
            </c:strRef>
          </c:tx>
          <c:marker>
            <c:symbol val="none"/>
          </c:marker>
          <c:xVal>
            <c:numRef>
              <c:f>Feuille_Graphe_CAC_40!$D$141:$D$401</c:f>
              <c:numCache>
                <c:formatCode>m/d/yyyy</c:formatCode>
                <c:ptCount val="261"/>
                <c:pt idx="0">
                  <c:v>39844</c:v>
                </c:pt>
                <c:pt idx="1">
                  <c:v>39851</c:v>
                </c:pt>
                <c:pt idx="2">
                  <c:v>39859</c:v>
                </c:pt>
                <c:pt idx="3">
                  <c:v>39865</c:v>
                </c:pt>
                <c:pt idx="4">
                  <c:v>39872</c:v>
                </c:pt>
                <c:pt idx="5">
                  <c:v>39879</c:v>
                </c:pt>
                <c:pt idx="6">
                  <c:v>39886</c:v>
                </c:pt>
                <c:pt idx="7">
                  <c:v>39893</c:v>
                </c:pt>
                <c:pt idx="8">
                  <c:v>39900</c:v>
                </c:pt>
                <c:pt idx="9">
                  <c:v>39907</c:v>
                </c:pt>
                <c:pt idx="10">
                  <c:v>39917</c:v>
                </c:pt>
                <c:pt idx="11">
                  <c:v>39921</c:v>
                </c:pt>
                <c:pt idx="12">
                  <c:v>39928</c:v>
                </c:pt>
                <c:pt idx="13">
                  <c:v>39934</c:v>
                </c:pt>
                <c:pt idx="14">
                  <c:v>39941</c:v>
                </c:pt>
                <c:pt idx="15">
                  <c:v>39949</c:v>
                </c:pt>
                <c:pt idx="16">
                  <c:v>39957</c:v>
                </c:pt>
                <c:pt idx="17">
                  <c:v>39963</c:v>
                </c:pt>
                <c:pt idx="18">
                  <c:v>39970</c:v>
                </c:pt>
                <c:pt idx="19">
                  <c:v>39977</c:v>
                </c:pt>
                <c:pt idx="20">
                  <c:v>39984</c:v>
                </c:pt>
                <c:pt idx="21">
                  <c:v>39991</c:v>
                </c:pt>
                <c:pt idx="22">
                  <c:v>39998</c:v>
                </c:pt>
                <c:pt idx="23">
                  <c:v>40005</c:v>
                </c:pt>
                <c:pt idx="24">
                  <c:v>40012</c:v>
                </c:pt>
                <c:pt idx="25">
                  <c:v>40019</c:v>
                </c:pt>
                <c:pt idx="26">
                  <c:v>40026</c:v>
                </c:pt>
                <c:pt idx="27">
                  <c:v>40040</c:v>
                </c:pt>
                <c:pt idx="28">
                  <c:v>40047</c:v>
                </c:pt>
                <c:pt idx="29">
                  <c:v>40054</c:v>
                </c:pt>
                <c:pt idx="30">
                  <c:v>40061</c:v>
                </c:pt>
                <c:pt idx="31">
                  <c:v>40068</c:v>
                </c:pt>
                <c:pt idx="32">
                  <c:v>40075</c:v>
                </c:pt>
                <c:pt idx="33">
                  <c:v>40082</c:v>
                </c:pt>
                <c:pt idx="34">
                  <c:v>40089</c:v>
                </c:pt>
                <c:pt idx="35">
                  <c:v>40096</c:v>
                </c:pt>
                <c:pt idx="36">
                  <c:v>40103</c:v>
                </c:pt>
                <c:pt idx="37">
                  <c:v>40110</c:v>
                </c:pt>
                <c:pt idx="38">
                  <c:v>40117</c:v>
                </c:pt>
                <c:pt idx="39">
                  <c:v>40124</c:v>
                </c:pt>
                <c:pt idx="40">
                  <c:v>40131</c:v>
                </c:pt>
                <c:pt idx="41">
                  <c:v>40138</c:v>
                </c:pt>
                <c:pt idx="42">
                  <c:v>40145</c:v>
                </c:pt>
                <c:pt idx="43">
                  <c:v>40152</c:v>
                </c:pt>
                <c:pt idx="44">
                  <c:v>40159</c:v>
                </c:pt>
                <c:pt idx="45">
                  <c:v>40166</c:v>
                </c:pt>
                <c:pt idx="46">
                  <c:v>40173</c:v>
                </c:pt>
                <c:pt idx="47">
                  <c:v>40179</c:v>
                </c:pt>
                <c:pt idx="48">
                  <c:v>40187</c:v>
                </c:pt>
                <c:pt idx="49">
                  <c:v>40194</c:v>
                </c:pt>
                <c:pt idx="50">
                  <c:v>40201</c:v>
                </c:pt>
                <c:pt idx="51">
                  <c:v>40209</c:v>
                </c:pt>
                <c:pt idx="52">
                  <c:v>40215</c:v>
                </c:pt>
                <c:pt idx="53">
                  <c:v>40222</c:v>
                </c:pt>
                <c:pt idx="54">
                  <c:v>40229</c:v>
                </c:pt>
                <c:pt idx="55">
                  <c:v>40236</c:v>
                </c:pt>
                <c:pt idx="56">
                  <c:v>40243</c:v>
                </c:pt>
                <c:pt idx="57">
                  <c:v>40254</c:v>
                </c:pt>
                <c:pt idx="58">
                  <c:v>40263</c:v>
                </c:pt>
                <c:pt idx="59">
                  <c:v>40271</c:v>
                </c:pt>
                <c:pt idx="60">
                  <c:v>40277</c:v>
                </c:pt>
                <c:pt idx="61">
                  <c:v>40284</c:v>
                </c:pt>
                <c:pt idx="62">
                  <c:v>40292</c:v>
                </c:pt>
                <c:pt idx="63">
                  <c:v>40299</c:v>
                </c:pt>
                <c:pt idx="64">
                  <c:v>40306</c:v>
                </c:pt>
                <c:pt idx="65">
                  <c:v>40313</c:v>
                </c:pt>
                <c:pt idx="66">
                  <c:v>40320</c:v>
                </c:pt>
                <c:pt idx="67">
                  <c:v>40327</c:v>
                </c:pt>
                <c:pt idx="68">
                  <c:v>40334</c:v>
                </c:pt>
                <c:pt idx="69">
                  <c:v>40341</c:v>
                </c:pt>
                <c:pt idx="70">
                  <c:v>40348</c:v>
                </c:pt>
                <c:pt idx="71">
                  <c:v>40355</c:v>
                </c:pt>
                <c:pt idx="72">
                  <c:v>40362</c:v>
                </c:pt>
                <c:pt idx="73">
                  <c:v>40369</c:v>
                </c:pt>
                <c:pt idx="74">
                  <c:v>40376</c:v>
                </c:pt>
                <c:pt idx="75">
                  <c:v>40383</c:v>
                </c:pt>
                <c:pt idx="76">
                  <c:v>40390</c:v>
                </c:pt>
                <c:pt idx="77">
                  <c:v>40397</c:v>
                </c:pt>
                <c:pt idx="78">
                  <c:v>40411</c:v>
                </c:pt>
                <c:pt idx="79">
                  <c:v>40418</c:v>
                </c:pt>
                <c:pt idx="80">
                  <c:v>40425</c:v>
                </c:pt>
                <c:pt idx="81">
                  <c:v>40432</c:v>
                </c:pt>
                <c:pt idx="82">
                  <c:v>40439</c:v>
                </c:pt>
                <c:pt idx="83">
                  <c:v>40446</c:v>
                </c:pt>
                <c:pt idx="84">
                  <c:v>40453</c:v>
                </c:pt>
                <c:pt idx="85">
                  <c:v>40460</c:v>
                </c:pt>
                <c:pt idx="86">
                  <c:v>40467</c:v>
                </c:pt>
                <c:pt idx="87">
                  <c:v>40474</c:v>
                </c:pt>
                <c:pt idx="88">
                  <c:v>40481</c:v>
                </c:pt>
                <c:pt idx="89">
                  <c:v>40486</c:v>
                </c:pt>
                <c:pt idx="90">
                  <c:v>40495</c:v>
                </c:pt>
                <c:pt idx="91">
                  <c:v>40502</c:v>
                </c:pt>
                <c:pt idx="92">
                  <c:v>40509</c:v>
                </c:pt>
                <c:pt idx="93">
                  <c:v>40516</c:v>
                </c:pt>
                <c:pt idx="94">
                  <c:v>40523</c:v>
                </c:pt>
                <c:pt idx="95">
                  <c:v>40530</c:v>
                </c:pt>
                <c:pt idx="96">
                  <c:v>40537</c:v>
                </c:pt>
                <c:pt idx="97">
                  <c:v>40544</c:v>
                </c:pt>
                <c:pt idx="98">
                  <c:v>40551</c:v>
                </c:pt>
                <c:pt idx="99">
                  <c:v>40558</c:v>
                </c:pt>
                <c:pt idx="100">
                  <c:v>40565</c:v>
                </c:pt>
                <c:pt idx="101">
                  <c:v>40572</c:v>
                </c:pt>
                <c:pt idx="102">
                  <c:v>40579</c:v>
                </c:pt>
                <c:pt idx="103">
                  <c:v>40586</c:v>
                </c:pt>
                <c:pt idx="104">
                  <c:v>40593</c:v>
                </c:pt>
                <c:pt idx="105">
                  <c:v>40600</c:v>
                </c:pt>
                <c:pt idx="106">
                  <c:v>40607</c:v>
                </c:pt>
                <c:pt idx="107">
                  <c:v>40614</c:v>
                </c:pt>
                <c:pt idx="108">
                  <c:v>40621</c:v>
                </c:pt>
                <c:pt idx="109">
                  <c:v>40628</c:v>
                </c:pt>
                <c:pt idx="110">
                  <c:v>40635</c:v>
                </c:pt>
                <c:pt idx="111">
                  <c:v>40642</c:v>
                </c:pt>
                <c:pt idx="112">
                  <c:v>40649</c:v>
                </c:pt>
                <c:pt idx="113">
                  <c:v>40656</c:v>
                </c:pt>
                <c:pt idx="114">
                  <c:v>40663</c:v>
                </c:pt>
                <c:pt idx="115">
                  <c:v>40670</c:v>
                </c:pt>
                <c:pt idx="116">
                  <c:v>40677</c:v>
                </c:pt>
                <c:pt idx="117">
                  <c:v>40684</c:v>
                </c:pt>
                <c:pt idx="118">
                  <c:v>40691</c:v>
                </c:pt>
                <c:pt idx="119">
                  <c:v>40698</c:v>
                </c:pt>
                <c:pt idx="120">
                  <c:v>40705</c:v>
                </c:pt>
                <c:pt idx="121">
                  <c:v>40712</c:v>
                </c:pt>
                <c:pt idx="122">
                  <c:v>40719</c:v>
                </c:pt>
                <c:pt idx="123">
                  <c:v>40726</c:v>
                </c:pt>
                <c:pt idx="124">
                  <c:v>40733</c:v>
                </c:pt>
                <c:pt idx="125">
                  <c:v>40754</c:v>
                </c:pt>
                <c:pt idx="126">
                  <c:v>40761</c:v>
                </c:pt>
                <c:pt idx="127">
                  <c:v>40768</c:v>
                </c:pt>
                <c:pt idx="128">
                  <c:v>40782</c:v>
                </c:pt>
                <c:pt idx="129">
                  <c:v>40789</c:v>
                </c:pt>
                <c:pt idx="130">
                  <c:v>40796</c:v>
                </c:pt>
                <c:pt idx="131">
                  <c:v>40803</c:v>
                </c:pt>
                <c:pt idx="132">
                  <c:v>40810</c:v>
                </c:pt>
                <c:pt idx="133">
                  <c:v>40817</c:v>
                </c:pt>
                <c:pt idx="134">
                  <c:v>40824</c:v>
                </c:pt>
                <c:pt idx="135">
                  <c:v>40831</c:v>
                </c:pt>
                <c:pt idx="136">
                  <c:v>40838</c:v>
                </c:pt>
                <c:pt idx="137">
                  <c:v>40849</c:v>
                </c:pt>
                <c:pt idx="138">
                  <c:v>40852</c:v>
                </c:pt>
                <c:pt idx="139">
                  <c:v>40859</c:v>
                </c:pt>
                <c:pt idx="140">
                  <c:v>40866</c:v>
                </c:pt>
                <c:pt idx="141">
                  <c:v>40873</c:v>
                </c:pt>
                <c:pt idx="142">
                  <c:v>40880</c:v>
                </c:pt>
                <c:pt idx="143">
                  <c:v>40887</c:v>
                </c:pt>
                <c:pt idx="144">
                  <c:v>40894</c:v>
                </c:pt>
                <c:pt idx="145">
                  <c:v>40901</c:v>
                </c:pt>
                <c:pt idx="146">
                  <c:v>40908</c:v>
                </c:pt>
                <c:pt idx="147">
                  <c:v>40910</c:v>
                </c:pt>
                <c:pt idx="148">
                  <c:v>40915</c:v>
                </c:pt>
                <c:pt idx="149">
                  <c:v>40922</c:v>
                </c:pt>
                <c:pt idx="150">
                  <c:v>40929</c:v>
                </c:pt>
                <c:pt idx="151">
                  <c:v>40936</c:v>
                </c:pt>
                <c:pt idx="152">
                  <c:v>40943</c:v>
                </c:pt>
                <c:pt idx="153">
                  <c:v>40950</c:v>
                </c:pt>
                <c:pt idx="154">
                  <c:v>40957</c:v>
                </c:pt>
                <c:pt idx="155">
                  <c:v>40964</c:v>
                </c:pt>
                <c:pt idx="156">
                  <c:v>40971</c:v>
                </c:pt>
                <c:pt idx="157">
                  <c:v>40978</c:v>
                </c:pt>
                <c:pt idx="158">
                  <c:v>40985</c:v>
                </c:pt>
                <c:pt idx="159">
                  <c:v>40992</c:v>
                </c:pt>
                <c:pt idx="160">
                  <c:v>40999</c:v>
                </c:pt>
                <c:pt idx="161">
                  <c:v>41006</c:v>
                </c:pt>
                <c:pt idx="162">
                  <c:v>41011</c:v>
                </c:pt>
                <c:pt idx="163">
                  <c:v>41020</c:v>
                </c:pt>
                <c:pt idx="164">
                  <c:v>41027</c:v>
                </c:pt>
                <c:pt idx="165">
                  <c:v>41034</c:v>
                </c:pt>
                <c:pt idx="166">
                  <c:v>41041</c:v>
                </c:pt>
                <c:pt idx="167">
                  <c:v>41048</c:v>
                </c:pt>
                <c:pt idx="168">
                  <c:v>41055</c:v>
                </c:pt>
                <c:pt idx="169">
                  <c:v>41062</c:v>
                </c:pt>
                <c:pt idx="170">
                  <c:v>41069</c:v>
                </c:pt>
                <c:pt idx="171">
                  <c:v>41076</c:v>
                </c:pt>
                <c:pt idx="172">
                  <c:v>41083</c:v>
                </c:pt>
                <c:pt idx="173">
                  <c:v>41090</c:v>
                </c:pt>
                <c:pt idx="174">
                  <c:v>41097</c:v>
                </c:pt>
                <c:pt idx="175">
                  <c:v>41104</c:v>
                </c:pt>
                <c:pt idx="176">
                  <c:v>41110</c:v>
                </c:pt>
                <c:pt idx="177">
                  <c:v>41117</c:v>
                </c:pt>
                <c:pt idx="178">
                  <c:v>41125</c:v>
                </c:pt>
                <c:pt idx="179">
                  <c:v>41132</c:v>
                </c:pt>
                <c:pt idx="180">
                  <c:v>41139</c:v>
                </c:pt>
                <c:pt idx="181">
                  <c:v>41146</c:v>
                </c:pt>
                <c:pt idx="182">
                  <c:v>41153</c:v>
                </c:pt>
                <c:pt idx="183">
                  <c:v>41160</c:v>
                </c:pt>
                <c:pt idx="184">
                  <c:v>41167</c:v>
                </c:pt>
                <c:pt idx="185">
                  <c:v>41174</c:v>
                </c:pt>
                <c:pt idx="186">
                  <c:v>41181</c:v>
                </c:pt>
                <c:pt idx="187">
                  <c:v>41188</c:v>
                </c:pt>
                <c:pt idx="188">
                  <c:v>41195</c:v>
                </c:pt>
                <c:pt idx="189">
                  <c:v>41202</c:v>
                </c:pt>
                <c:pt idx="190">
                  <c:v>41209</c:v>
                </c:pt>
                <c:pt idx="191">
                  <c:v>41216</c:v>
                </c:pt>
                <c:pt idx="192">
                  <c:v>41223</c:v>
                </c:pt>
                <c:pt idx="193">
                  <c:v>41230</c:v>
                </c:pt>
                <c:pt idx="194">
                  <c:v>41237</c:v>
                </c:pt>
                <c:pt idx="195">
                  <c:v>41244</c:v>
                </c:pt>
                <c:pt idx="196">
                  <c:v>41251</c:v>
                </c:pt>
                <c:pt idx="197">
                  <c:v>41258</c:v>
                </c:pt>
                <c:pt idx="198">
                  <c:v>41265</c:v>
                </c:pt>
                <c:pt idx="199">
                  <c:v>41272</c:v>
                </c:pt>
                <c:pt idx="200">
                  <c:v>41274</c:v>
                </c:pt>
                <c:pt idx="201">
                  <c:v>41279</c:v>
                </c:pt>
                <c:pt idx="202">
                  <c:v>41286</c:v>
                </c:pt>
                <c:pt idx="203">
                  <c:v>41293</c:v>
                </c:pt>
                <c:pt idx="204">
                  <c:v>41300</c:v>
                </c:pt>
                <c:pt idx="205">
                  <c:v>41307</c:v>
                </c:pt>
                <c:pt idx="206">
                  <c:v>41314</c:v>
                </c:pt>
                <c:pt idx="207">
                  <c:v>41321</c:v>
                </c:pt>
                <c:pt idx="208">
                  <c:v>41328</c:v>
                </c:pt>
                <c:pt idx="209">
                  <c:v>41335</c:v>
                </c:pt>
                <c:pt idx="210">
                  <c:v>41342</c:v>
                </c:pt>
                <c:pt idx="211">
                  <c:v>41349</c:v>
                </c:pt>
                <c:pt idx="212">
                  <c:v>41355</c:v>
                </c:pt>
                <c:pt idx="213">
                  <c:v>41363</c:v>
                </c:pt>
                <c:pt idx="214">
                  <c:v>41370</c:v>
                </c:pt>
                <c:pt idx="215">
                  <c:v>41377</c:v>
                </c:pt>
                <c:pt idx="216">
                  <c:v>41383</c:v>
                </c:pt>
                <c:pt idx="217">
                  <c:v>41390</c:v>
                </c:pt>
                <c:pt idx="218">
                  <c:v>41397</c:v>
                </c:pt>
                <c:pt idx="219">
                  <c:v>41406</c:v>
                </c:pt>
                <c:pt idx="220">
                  <c:v>41411</c:v>
                </c:pt>
                <c:pt idx="221">
                  <c:v>41418</c:v>
                </c:pt>
                <c:pt idx="222">
                  <c:v>41425</c:v>
                </c:pt>
                <c:pt idx="223">
                  <c:v>41432</c:v>
                </c:pt>
                <c:pt idx="224">
                  <c:v>41439</c:v>
                </c:pt>
                <c:pt idx="225">
                  <c:v>41447</c:v>
                </c:pt>
                <c:pt idx="226">
                  <c:v>41454</c:v>
                </c:pt>
                <c:pt idx="227">
                  <c:v>41460</c:v>
                </c:pt>
                <c:pt idx="228">
                  <c:v>41468</c:v>
                </c:pt>
                <c:pt idx="229">
                  <c:v>41474</c:v>
                </c:pt>
                <c:pt idx="230">
                  <c:v>41481</c:v>
                </c:pt>
                <c:pt idx="231">
                  <c:v>41489</c:v>
                </c:pt>
                <c:pt idx="232">
                  <c:v>41495</c:v>
                </c:pt>
                <c:pt idx="233">
                  <c:v>41502</c:v>
                </c:pt>
                <c:pt idx="234">
                  <c:v>41509</c:v>
                </c:pt>
                <c:pt idx="235">
                  <c:v>41516</c:v>
                </c:pt>
                <c:pt idx="236">
                  <c:v>41524</c:v>
                </c:pt>
                <c:pt idx="237">
                  <c:v>41530</c:v>
                </c:pt>
                <c:pt idx="238">
                  <c:v>41537</c:v>
                </c:pt>
                <c:pt idx="239">
                  <c:v>41544</c:v>
                </c:pt>
                <c:pt idx="240">
                  <c:v>41551</c:v>
                </c:pt>
                <c:pt idx="241">
                  <c:v>41558</c:v>
                </c:pt>
                <c:pt idx="242">
                  <c:v>41565</c:v>
                </c:pt>
                <c:pt idx="243">
                  <c:v>41572</c:v>
                </c:pt>
                <c:pt idx="244">
                  <c:v>41578</c:v>
                </c:pt>
                <c:pt idx="245">
                  <c:v>41586</c:v>
                </c:pt>
                <c:pt idx="246">
                  <c:v>41593</c:v>
                </c:pt>
                <c:pt idx="247">
                  <c:v>41600</c:v>
                </c:pt>
                <c:pt idx="248">
                  <c:v>41607</c:v>
                </c:pt>
                <c:pt idx="249">
                  <c:v>41614</c:v>
                </c:pt>
                <c:pt idx="250">
                  <c:v>41621</c:v>
                </c:pt>
                <c:pt idx="251">
                  <c:v>41629</c:v>
                </c:pt>
                <c:pt idx="252">
                  <c:v>41635</c:v>
                </c:pt>
                <c:pt idx="253">
                  <c:v>41639</c:v>
                </c:pt>
                <c:pt idx="254">
                  <c:v>41641</c:v>
                </c:pt>
                <c:pt idx="255">
                  <c:v>41642</c:v>
                </c:pt>
                <c:pt idx="256">
                  <c:v>41649</c:v>
                </c:pt>
                <c:pt idx="257">
                  <c:v>41659</c:v>
                </c:pt>
                <c:pt idx="258">
                  <c:v>41663</c:v>
                </c:pt>
                <c:pt idx="259">
                  <c:v>41670</c:v>
                </c:pt>
                <c:pt idx="260">
                  <c:v>41677</c:v>
                </c:pt>
              </c:numCache>
            </c:numRef>
          </c:xVal>
          <c:yVal>
            <c:numRef>
              <c:f>Feuille_Graphe_CAC_40!$F$141:$F$401</c:f>
              <c:numCache>
                <c:formatCode>0</c:formatCode>
                <c:ptCount val="261"/>
                <c:pt idx="0">
                  <c:v>3195.5444517891056</c:v>
                </c:pt>
                <c:pt idx="1">
                  <c:v>3170.6572254206026</c:v>
                </c:pt>
                <c:pt idx="2">
                  <c:v>3136.4406989271174</c:v>
                </c:pt>
                <c:pt idx="3">
                  <c:v>3079.849484644018</c:v>
                </c:pt>
                <c:pt idx="4">
                  <c:v>3036.811790639571</c:v>
                </c:pt>
                <c:pt idx="5">
                  <c:v>2977.0971836125932</c:v>
                </c:pt>
                <c:pt idx="6">
                  <c:v>2943.9228495549551</c:v>
                </c:pt>
                <c:pt idx="7">
                  <c:v>2919.0038909129412</c:v>
                </c:pt>
                <c:pt idx="8">
                  <c:v>2902.1216388526618</c:v>
                </c:pt>
                <c:pt idx="9">
                  <c:v>2902.4891141357139</c:v>
                </c:pt>
                <c:pt idx="10">
                  <c:v>2914.5373533575771</c:v>
                </c:pt>
                <c:pt idx="11">
                  <c:v>2928.7992333651432</c:v>
                </c:pt>
                <c:pt idx="12">
                  <c:v>2946.9906020327794</c:v>
                </c:pt>
                <c:pt idx="13">
                  <c:v>2966.3785775816486</c:v>
                </c:pt>
                <c:pt idx="14">
                  <c:v>3000.8094948290122</c:v>
                </c:pt>
                <c:pt idx="15">
                  <c:v>3017.6161561668437</c:v>
                </c:pt>
                <c:pt idx="16">
                  <c:v>3035.7423954844635</c:v>
                </c:pt>
                <c:pt idx="17">
                  <c:v>3058.3771231487399</c:v>
                </c:pt>
                <c:pt idx="18">
                  <c:v>3089.9086078390269</c:v>
                </c:pt>
                <c:pt idx="19">
                  <c:v>3119.4901642244736</c:v>
                </c:pt>
                <c:pt idx="20">
                  <c:v>3132.8474367085923</c:v>
                </c:pt>
                <c:pt idx="21">
                  <c:v>3132.5851580501521</c:v>
                </c:pt>
                <c:pt idx="22">
                  <c:v>3133.1510457103013</c:v>
                </c:pt>
                <c:pt idx="23">
                  <c:v>3148.1946611127046</c:v>
                </c:pt>
                <c:pt idx="24">
                  <c:v>3162.5196807374477</c:v>
                </c:pt>
                <c:pt idx="25">
                  <c:v>3194.2770034076239</c:v>
                </c:pt>
                <c:pt idx="26">
                  <c:v>3227.0726804052342</c:v>
                </c:pt>
                <c:pt idx="27">
                  <c:v>3263.0634673008317</c:v>
                </c:pt>
                <c:pt idx="28">
                  <c:v>3308.1114481851919</c:v>
                </c:pt>
                <c:pt idx="29">
                  <c:v>3355.702608688744</c:v>
                </c:pt>
                <c:pt idx="30">
                  <c:v>3387.5415147760864</c:v>
                </c:pt>
                <c:pt idx="31">
                  <c:v>3430.1039207316912</c:v>
                </c:pt>
                <c:pt idx="32">
                  <c:v>3478.6898782995245</c:v>
                </c:pt>
                <c:pt idx="33">
                  <c:v>3512.1103832381564</c:v>
                </c:pt>
                <c:pt idx="34">
                  <c:v>3530.131518389855</c:v>
                </c:pt>
                <c:pt idx="35">
                  <c:v>3565.1109901191867</c:v>
                </c:pt>
                <c:pt idx="36">
                  <c:v>3598.979419318523</c:v>
                </c:pt>
                <c:pt idx="37">
                  <c:v>3626.7861988682175</c:v>
                </c:pt>
                <c:pt idx="38">
                  <c:v>3628.8890220107496</c:v>
                </c:pt>
                <c:pt idx="39">
                  <c:v>3641.9965656680365</c:v>
                </c:pt>
                <c:pt idx="40">
                  <c:v>3666.3193936324546</c:v>
                </c:pt>
                <c:pt idx="41">
                  <c:v>3681.2155939257664</c:v>
                </c:pt>
                <c:pt idx="42">
                  <c:v>3693.9609591107351</c:v>
                </c:pt>
                <c:pt idx="43">
                  <c:v>3717.7840620422953</c:v>
                </c:pt>
                <c:pt idx="44">
                  <c:v>3734.6033189234513</c:v>
                </c:pt>
                <c:pt idx="45">
                  <c:v>3746.6278003899215</c:v>
                </c:pt>
                <c:pt idx="46">
                  <c:v>3775.4442318968959</c:v>
                </c:pt>
                <c:pt idx="47">
                  <c:v>3797.2963222003805</c:v>
                </c:pt>
                <c:pt idx="48">
                  <c:v>3827.2845587505426</c:v>
                </c:pt>
                <c:pt idx="49">
                  <c:v>3843.2357751619038</c:v>
                </c:pt>
                <c:pt idx="50">
                  <c:v>3844.3256931258666</c:v>
                </c:pt>
                <c:pt idx="51">
                  <c:v>3834.3690632223825</c:v>
                </c:pt>
                <c:pt idx="52">
                  <c:v>3804.5966782913565</c:v>
                </c:pt>
                <c:pt idx="53">
                  <c:v>3782.9331645588918</c:v>
                </c:pt>
                <c:pt idx="54">
                  <c:v>3783.3915202525632</c:v>
                </c:pt>
                <c:pt idx="55">
                  <c:v>3774.8575049585393</c:v>
                </c:pt>
                <c:pt idx="56">
                  <c:v>3788.9630676969514</c:v>
                </c:pt>
                <c:pt idx="57">
                  <c:v>3807.1833620448792</c:v>
                </c:pt>
                <c:pt idx="58">
                  <c:v>3830.0723971274883</c:v>
                </c:pt>
                <c:pt idx="59">
                  <c:v>3854.3590808018384</c:v>
                </c:pt>
                <c:pt idx="60">
                  <c:v>3873.7586969609124</c:v>
                </c:pt>
                <c:pt idx="61">
                  <c:v>3888.2719132273396</c:v>
                </c:pt>
                <c:pt idx="62">
                  <c:v>3897.6678872443886</c:v>
                </c:pt>
                <c:pt idx="63">
                  <c:v>3889.4436622843882</c:v>
                </c:pt>
                <c:pt idx="64">
                  <c:v>3835.9533415670298</c:v>
                </c:pt>
                <c:pt idx="65">
                  <c:v>3806.1906896351438</c:v>
                </c:pt>
                <c:pt idx="66">
                  <c:v>3762.4034365363937</c:v>
                </c:pt>
                <c:pt idx="67">
                  <c:v>3732.5776936732691</c:v>
                </c:pt>
                <c:pt idx="68">
                  <c:v>3697.3638810916536</c:v>
                </c:pt>
                <c:pt idx="69">
                  <c:v>3677.8692147673414</c:v>
                </c:pt>
                <c:pt idx="70">
                  <c:v>3676.7600795414464</c:v>
                </c:pt>
                <c:pt idx="71">
                  <c:v>3658.4622165253259</c:v>
                </c:pt>
                <c:pt idx="72">
                  <c:v>3625.6956813335291</c:v>
                </c:pt>
                <c:pt idx="73">
                  <c:v>3618.1980248014384</c:v>
                </c:pt>
                <c:pt idx="74">
                  <c:v>3602.9389693258104</c:v>
                </c:pt>
                <c:pt idx="75">
                  <c:v>3601.8230866649506</c:v>
                </c:pt>
                <c:pt idx="76">
                  <c:v>3601.7723521219132</c:v>
                </c:pt>
                <c:pt idx="77">
                  <c:v>3609.0656505376596</c:v>
                </c:pt>
                <c:pt idx="78">
                  <c:v>3594.2811397751757</c:v>
                </c:pt>
                <c:pt idx="79">
                  <c:v>3578.1281034843109</c:v>
                </c:pt>
                <c:pt idx="80">
                  <c:v>3581.8313344472804</c:v>
                </c:pt>
                <c:pt idx="81">
                  <c:v>3591.5833663027947</c:v>
                </c:pt>
                <c:pt idx="82">
                  <c:v>3600.5970052664802</c:v>
                </c:pt>
                <c:pt idx="83">
                  <c:v>3617.3676392270986</c:v>
                </c:pt>
                <c:pt idx="84">
                  <c:v>3628.938792477481</c:v>
                </c:pt>
                <c:pt idx="85">
                  <c:v>3644.7266991990832</c:v>
                </c:pt>
                <c:pt idx="86">
                  <c:v>3667.9925072427832</c:v>
                </c:pt>
                <c:pt idx="87">
                  <c:v>3692.2926672417902</c:v>
                </c:pt>
                <c:pt idx="88">
                  <c:v>3711.3171354024489</c:v>
                </c:pt>
                <c:pt idx="89">
                  <c:v>3736.1815904931846</c:v>
                </c:pt>
                <c:pt idx="90">
                  <c:v>3747.3543037044001</c:v>
                </c:pt>
                <c:pt idx="91">
                  <c:v>3763.155760237134</c:v>
                </c:pt>
                <c:pt idx="92">
                  <c:v>3765.4611177940178</c:v>
                </c:pt>
                <c:pt idx="93">
                  <c:v>3766.904659171666</c:v>
                </c:pt>
                <c:pt idx="94">
                  <c:v>3780.7965059690105</c:v>
                </c:pt>
                <c:pt idx="95">
                  <c:v>3792.8745639950052</c:v>
                </c:pt>
                <c:pt idx="96">
                  <c:v>3803.7071968288774</c:v>
                </c:pt>
                <c:pt idx="97">
                  <c:v>3804.9342044664381</c:v>
                </c:pt>
                <c:pt idx="98">
                  <c:v>3815.6982960070072</c:v>
                </c:pt>
                <c:pt idx="99">
                  <c:v>3838.7135758214213</c:v>
                </c:pt>
                <c:pt idx="100">
                  <c:v>3860.8260410393373</c:v>
                </c:pt>
                <c:pt idx="101">
                  <c:v>3878.3923023037319</c:v>
                </c:pt>
                <c:pt idx="102">
                  <c:v>3899.285430089325</c:v>
                </c:pt>
                <c:pt idx="103">
                  <c:v>3923.2423271365633</c:v>
                </c:pt>
                <c:pt idx="104">
                  <c:v>3952.4230921666021</c:v>
                </c:pt>
                <c:pt idx="105">
                  <c:v>3968.1883461651255</c:v>
                </c:pt>
                <c:pt idx="106">
                  <c:v>3975.9941850804248</c:v>
                </c:pt>
                <c:pt idx="107">
                  <c:v>3972.3159721843103</c:v>
                </c:pt>
                <c:pt idx="108">
                  <c:v>3956.5151211152674</c:v>
                </c:pt>
                <c:pt idx="109">
                  <c:v>3958.8230225671286</c:v>
                </c:pt>
                <c:pt idx="110">
                  <c:v>3971.2052232380088</c:v>
                </c:pt>
                <c:pt idx="111">
                  <c:v>3982.7475240152085</c:v>
                </c:pt>
                <c:pt idx="112">
                  <c:v>3985.5743401710947</c:v>
                </c:pt>
                <c:pt idx="113">
                  <c:v>3992.9800686641661</c:v>
                </c:pt>
                <c:pt idx="114">
                  <c:v>4007.4484184233488</c:v>
                </c:pt>
                <c:pt idx="115">
                  <c:v>4015.1044950611295</c:v>
                </c:pt>
                <c:pt idx="116">
                  <c:v>4017.5672790262129</c:v>
                </c:pt>
                <c:pt idx="117">
                  <c:v>4017.7239533864436</c:v>
                </c:pt>
                <c:pt idx="118">
                  <c:v>4012.5386573846463</c:v>
                </c:pt>
                <c:pt idx="119">
                  <c:v>3999.4846831584518</c:v>
                </c:pt>
                <c:pt idx="120">
                  <c:v>3977.8082604286001</c:v>
                </c:pt>
                <c:pt idx="121">
                  <c:v>3960.4015086557988</c:v>
                </c:pt>
                <c:pt idx="122">
                  <c:v>3939.6885304290063</c:v>
                </c:pt>
                <c:pt idx="123">
                  <c:v>3944.7006429768858</c:v>
                </c:pt>
                <c:pt idx="124">
                  <c:v>3938.0513758365819</c:v>
                </c:pt>
                <c:pt idx="125">
                  <c:v>3906.7918258058812</c:v>
                </c:pt>
                <c:pt idx="126">
                  <c:v>3835.8676381798487</c:v>
                </c:pt>
                <c:pt idx="127">
                  <c:v>3765.9093567422055</c:v>
                </c:pt>
                <c:pt idx="128">
                  <c:v>3690.4947471916871</c:v>
                </c:pt>
                <c:pt idx="129">
                  <c:v>3626.5693577304351</c:v>
                </c:pt>
                <c:pt idx="130">
                  <c:v>3548.3519813673447</c:v>
                </c:pt>
                <c:pt idx="131">
                  <c:v>3483.7563352667098</c:v>
                </c:pt>
                <c:pt idx="132">
                  <c:v>3402.2714248963821</c:v>
                </c:pt>
                <c:pt idx="133">
                  <c:v>3346.6775310045496</c:v>
                </c:pt>
                <c:pt idx="134">
                  <c:v>3307.7770055629494</c:v>
                </c:pt>
                <c:pt idx="135">
                  <c:v>3286.6194325355295</c:v>
                </c:pt>
                <c:pt idx="136">
                  <c:v>3263.0066478948015</c:v>
                </c:pt>
                <c:pt idx="137">
                  <c:v>3249.8774967396234</c:v>
                </c:pt>
                <c:pt idx="138">
                  <c:v>3225.4900694658477</c:v>
                </c:pt>
                <c:pt idx="139">
                  <c:v>3207.1809268081861</c:v>
                </c:pt>
                <c:pt idx="140">
                  <c:v>3175.1425157878048</c:v>
                </c:pt>
                <c:pt idx="141">
                  <c:v>3130.3612566142488</c:v>
                </c:pt>
                <c:pt idx="142">
                  <c:v>3124.3407737681955</c:v>
                </c:pt>
                <c:pt idx="143">
                  <c:v>3116.4568699561914</c:v>
                </c:pt>
                <c:pt idx="144">
                  <c:v>3088.6991591022347</c:v>
                </c:pt>
                <c:pt idx="145">
                  <c:v>3081.4856180566308</c:v>
                </c:pt>
                <c:pt idx="146">
                  <c:v>3087.0974940974661</c:v>
                </c:pt>
                <c:pt idx="147">
                  <c:v>3100.0792510834867</c:v>
                </c:pt>
                <c:pt idx="148">
                  <c:v>3104.3393977796013</c:v>
                </c:pt>
                <c:pt idx="149">
                  <c:v>3113.7831084422078</c:v>
                </c:pt>
                <c:pt idx="150">
                  <c:v>3138.6806116634484</c:v>
                </c:pt>
                <c:pt idx="151">
                  <c:v>3160.0285479425511</c:v>
                </c:pt>
                <c:pt idx="152">
                  <c:v>3194.6339401180926</c:v>
                </c:pt>
                <c:pt idx="153">
                  <c:v>3217.4532414895739</c:v>
                </c:pt>
                <c:pt idx="154">
                  <c:v>3243.6559831528361</c:v>
                </c:pt>
                <c:pt idx="155">
                  <c:v>3268.6462663728935</c:v>
                </c:pt>
                <c:pt idx="156">
                  <c:v>3295.6848336889725</c:v>
                </c:pt>
                <c:pt idx="157">
                  <c:v>3317.5503617018462</c:v>
                </c:pt>
                <c:pt idx="158">
                  <c:v>3350.8862943892036</c:v>
                </c:pt>
                <c:pt idx="159">
                  <c:v>3367.6668926100579</c:v>
                </c:pt>
                <c:pt idx="160">
                  <c:v>3379.2746116629746</c:v>
                </c:pt>
                <c:pt idx="161">
                  <c:v>3380.4225465804307</c:v>
                </c:pt>
                <c:pt idx="162">
                  <c:v>3364.3256229958179</c:v>
                </c:pt>
                <c:pt idx="163">
                  <c:v>3347.7707496862795</c:v>
                </c:pt>
                <c:pt idx="164">
                  <c:v>3344.35710241987</c:v>
                </c:pt>
                <c:pt idx="165">
                  <c:v>3327.772305412585</c:v>
                </c:pt>
                <c:pt idx="166">
                  <c:v>3308.3952787222806</c:v>
                </c:pt>
                <c:pt idx="167">
                  <c:v>3276.6023772096164</c:v>
                </c:pt>
                <c:pt idx="168">
                  <c:v>3253.3964913318587</c:v>
                </c:pt>
                <c:pt idx="169">
                  <c:v>3220.841673714348</c:v>
                </c:pt>
                <c:pt idx="170">
                  <c:v>3200.6492977872185</c:v>
                </c:pt>
                <c:pt idx="171">
                  <c:v>3186.3888069280351</c:v>
                </c:pt>
                <c:pt idx="172">
                  <c:v>3172.1951363647263</c:v>
                </c:pt>
                <c:pt idx="173">
                  <c:v>3171.8289137080756</c:v>
                </c:pt>
                <c:pt idx="174">
                  <c:v>3167.4323991312731</c:v>
                </c:pt>
                <c:pt idx="175">
                  <c:v>3164.3594142050542</c:v>
                </c:pt>
                <c:pt idx="176">
                  <c:v>3162.5047580922924</c:v>
                </c:pt>
                <c:pt idx="177">
                  <c:v>3172.7072977371704</c:v>
                </c:pt>
                <c:pt idx="178">
                  <c:v>3188.6049377500276</c:v>
                </c:pt>
                <c:pt idx="179">
                  <c:v>3211.4611485412634</c:v>
                </c:pt>
                <c:pt idx="180">
                  <c:v>3238.7652323764282</c:v>
                </c:pt>
                <c:pt idx="181">
                  <c:v>3258.9598392334647</c:v>
                </c:pt>
                <c:pt idx="182">
                  <c:v>3276.7248918963319</c:v>
                </c:pt>
                <c:pt idx="183">
                  <c:v>3304.7232297175942</c:v>
                </c:pt>
                <c:pt idx="184">
                  <c:v>3335.7217779134348</c:v>
                </c:pt>
                <c:pt idx="185">
                  <c:v>3359.7143362529182</c:v>
                </c:pt>
                <c:pt idx="186">
                  <c:v>3362.5175957780775</c:v>
                </c:pt>
                <c:pt idx="187">
                  <c:v>3378.1960063426718</c:v>
                </c:pt>
                <c:pt idx="188">
                  <c:v>3384.3131307982239</c:v>
                </c:pt>
                <c:pt idx="189">
                  <c:v>3403.9541248775322</c:v>
                </c:pt>
                <c:pt idx="190">
                  <c:v>3412.6239108792738</c:v>
                </c:pt>
                <c:pt idx="191">
                  <c:v>3426.2090060603668</c:v>
                </c:pt>
                <c:pt idx="192">
                  <c:v>3430.857659833217</c:v>
                </c:pt>
                <c:pt idx="193">
                  <c:v>3424.4570536623187</c:v>
                </c:pt>
                <c:pt idx="194">
                  <c:v>3439.6742578875578</c:v>
                </c:pt>
                <c:pt idx="195">
                  <c:v>3456.4570301935864</c:v>
                </c:pt>
                <c:pt idx="196">
                  <c:v>3476.7335912299809</c:v>
                </c:pt>
                <c:pt idx="197">
                  <c:v>3497.686415377761</c:v>
                </c:pt>
                <c:pt idx="198">
                  <c:v>3517.509989398357</c:v>
                </c:pt>
                <c:pt idx="199">
                  <c:v>3530.0233168987929</c:v>
                </c:pt>
                <c:pt idx="200">
                  <c:v>3542.8688125904905</c:v>
                </c:pt>
                <c:pt idx="201">
                  <c:v>3565.1095067125916</c:v>
                </c:pt>
                <c:pt idx="202">
                  <c:v>3582.8868144124531</c:v>
                </c:pt>
                <c:pt idx="203">
                  <c:v>3601.2480619716025</c:v>
                </c:pt>
                <c:pt idx="204">
                  <c:v>3621.0124863635624</c:v>
                </c:pt>
                <c:pt idx="205">
                  <c:v>3639.1027682497429</c:v>
                </c:pt>
                <c:pt idx="206">
                  <c:v>3644.4342826275615</c:v>
                </c:pt>
                <c:pt idx="207">
                  <c:v>3648.9369045729659</c:v>
                </c:pt>
                <c:pt idx="208">
                  <c:v>3659.0877153212191</c:v>
                </c:pt>
                <c:pt idx="209">
                  <c:v>3665.7900363793383</c:v>
                </c:pt>
                <c:pt idx="210">
                  <c:v>3688.4069291318547</c:v>
                </c:pt>
                <c:pt idx="211">
                  <c:v>3708.4622664911544</c:v>
                </c:pt>
                <c:pt idx="212">
                  <c:v>3719.4855641839249</c:v>
                </c:pt>
                <c:pt idx="213">
                  <c:v>3726.3844792962118</c:v>
                </c:pt>
                <c:pt idx="214">
                  <c:v>3722.6866988150309</c:v>
                </c:pt>
                <c:pt idx="215">
                  <c:v>3725.8469296317749</c:v>
                </c:pt>
                <c:pt idx="216">
                  <c:v>3719.4030247222031</c:v>
                </c:pt>
                <c:pt idx="217">
                  <c:v>3730.515883629761</c:v>
                </c:pt>
                <c:pt idx="218">
                  <c:v>3751.5343873594306</c:v>
                </c:pt>
                <c:pt idx="219">
                  <c:v>3775.6758619609404</c:v>
                </c:pt>
                <c:pt idx="220">
                  <c:v>3802.4912749196451</c:v>
                </c:pt>
                <c:pt idx="221">
                  <c:v>3820.4735132220535</c:v>
                </c:pt>
                <c:pt idx="222">
                  <c:v>3836.2192958047717</c:v>
                </c:pt>
                <c:pt idx="223">
                  <c:v>3841.5759603423016</c:v>
                </c:pt>
                <c:pt idx="224">
                  <c:v>3838.4942333908489</c:v>
                </c:pt>
                <c:pt idx="225">
                  <c:v>3819.5933711437983</c:v>
                </c:pt>
                <c:pt idx="226">
                  <c:v>3813.1466890042939</c:v>
                </c:pt>
                <c:pt idx="227">
                  <c:v>3808.8020588124932</c:v>
                </c:pt>
                <c:pt idx="228">
                  <c:v>3815.4186397208459</c:v>
                </c:pt>
                <c:pt idx="229">
                  <c:v>3829.2173194707598</c:v>
                </c:pt>
                <c:pt idx="230">
                  <c:v>3846.7616103952637</c:v>
                </c:pt>
                <c:pt idx="231">
                  <c:v>3868.631874300344</c:v>
                </c:pt>
                <c:pt idx="232">
                  <c:v>3892.9337951596658</c:v>
                </c:pt>
                <c:pt idx="233">
                  <c:v>3920.676919860522</c:v>
                </c:pt>
                <c:pt idx="234">
                  <c:v>3940.7986397428576</c:v>
                </c:pt>
                <c:pt idx="235">
                  <c:v>3943.0909625180298</c:v>
                </c:pt>
                <c:pt idx="236">
                  <c:v>3959.098861276862</c:v>
                </c:pt>
                <c:pt idx="237">
                  <c:v>3978.3741708378784</c:v>
                </c:pt>
                <c:pt idx="238">
                  <c:v>4004.096517034789</c:v>
                </c:pt>
                <c:pt idx="239">
                  <c:v>4024.8871618781332</c:v>
                </c:pt>
                <c:pt idx="240">
                  <c:v>4040.561068360229</c:v>
                </c:pt>
                <c:pt idx="241">
                  <c:v>4061.4680868712121</c:v>
                </c:pt>
                <c:pt idx="242">
                  <c:v>4087.8807404848631</c:v>
                </c:pt>
                <c:pt idx="243">
                  <c:v>4111.3669872140654</c:v>
                </c:pt>
                <c:pt idx="244">
                  <c:v>4136.5863807136511</c:v>
                </c:pt>
                <c:pt idx="245">
                  <c:v>4157.2964328712033</c:v>
                </c:pt>
                <c:pt idx="246">
                  <c:v>4178.3675886578467</c:v>
                </c:pt>
                <c:pt idx="247">
                  <c:v>4195.4469495444791</c:v>
                </c:pt>
                <c:pt idx="248">
                  <c:v>4212.6856532413876</c:v>
                </c:pt>
                <c:pt idx="249">
                  <c:v>4207.5304098113938</c:v>
                </c:pt>
                <c:pt idx="250">
                  <c:v>4194.4112176504887</c:v>
                </c:pt>
                <c:pt idx="251">
                  <c:v>4196.4787152573344</c:v>
                </c:pt>
                <c:pt idx="252">
                  <c:v>4209.1199105947262</c:v>
                </c:pt>
                <c:pt idx="253">
                  <c:v>4219.8579307657865</c:v>
                </c:pt>
                <c:pt idx="254">
                  <c:v>4222.888804102462</c:v>
                </c:pt>
                <c:pt idx="255">
                  <c:v>4229.8567056113761</c:v>
                </c:pt>
                <c:pt idx="256">
                  <c:v>4234.4351844974381</c:v>
                </c:pt>
                <c:pt idx="257">
                  <c:v>4245.2085571382959</c:v>
                </c:pt>
                <c:pt idx="258">
                  <c:v>4236.5638312422825</c:v>
                </c:pt>
                <c:pt idx="259">
                  <c:v>4229.4357966111183</c:v>
                </c:pt>
                <c:pt idx="260">
                  <c:v>4228.2691424654186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Feuille_Graphe_CAC_40!$G$1</c:f>
              <c:strCache>
                <c:ptCount val="1"/>
                <c:pt idx="0">
                  <c:v>MM50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none"/>
          </c:marker>
          <c:xVal>
            <c:numRef>
              <c:f>Feuille_Graphe_CAC_40!$D$141:$D$401</c:f>
              <c:numCache>
                <c:formatCode>m/d/yyyy</c:formatCode>
                <c:ptCount val="261"/>
                <c:pt idx="0">
                  <c:v>39844</c:v>
                </c:pt>
                <c:pt idx="1">
                  <c:v>39851</c:v>
                </c:pt>
                <c:pt idx="2">
                  <c:v>39859</c:v>
                </c:pt>
                <c:pt idx="3">
                  <c:v>39865</c:v>
                </c:pt>
                <c:pt idx="4">
                  <c:v>39872</c:v>
                </c:pt>
                <c:pt idx="5">
                  <c:v>39879</c:v>
                </c:pt>
                <c:pt idx="6">
                  <c:v>39886</c:v>
                </c:pt>
                <c:pt idx="7">
                  <c:v>39893</c:v>
                </c:pt>
                <c:pt idx="8">
                  <c:v>39900</c:v>
                </c:pt>
                <c:pt idx="9">
                  <c:v>39907</c:v>
                </c:pt>
                <c:pt idx="10">
                  <c:v>39917</c:v>
                </c:pt>
                <c:pt idx="11">
                  <c:v>39921</c:v>
                </c:pt>
                <c:pt idx="12">
                  <c:v>39928</c:v>
                </c:pt>
                <c:pt idx="13">
                  <c:v>39934</c:v>
                </c:pt>
                <c:pt idx="14">
                  <c:v>39941</c:v>
                </c:pt>
                <c:pt idx="15">
                  <c:v>39949</c:v>
                </c:pt>
                <c:pt idx="16">
                  <c:v>39957</c:v>
                </c:pt>
                <c:pt idx="17">
                  <c:v>39963</c:v>
                </c:pt>
                <c:pt idx="18">
                  <c:v>39970</c:v>
                </c:pt>
                <c:pt idx="19">
                  <c:v>39977</c:v>
                </c:pt>
                <c:pt idx="20">
                  <c:v>39984</c:v>
                </c:pt>
                <c:pt idx="21">
                  <c:v>39991</c:v>
                </c:pt>
                <c:pt idx="22">
                  <c:v>39998</c:v>
                </c:pt>
                <c:pt idx="23">
                  <c:v>40005</c:v>
                </c:pt>
                <c:pt idx="24">
                  <c:v>40012</c:v>
                </c:pt>
                <c:pt idx="25">
                  <c:v>40019</c:v>
                </c:pt>
                <c:pt idx="26">
                  <c:v>40026</c:v>
                </c:pt>
                <c:pt idx="27">
                  <c:v>40040</c:v>
                </c:pt>
                <c:pt idx="28">
                  <c:v>40047</c:v>
                </c:pt>
                <c:pt idx="29">
                  <c:v>40054</c:v>
                </c:pt>
                <c:pt idx="30">
                  <c:v>40061</c:v>
                </c:pt>
                <c:pt idx="31">
                  <c:v>40068</c:v>
                </c:pt>
                <c:pt idx="32">
                  <c:v>40075</c:v>
                </c:pt>
                <c:pt idx="33">
                  <c:v>40082</c:v>
                </c:pt>
                <c:pt idx="34">
                  <c:v>40089</c:v>
                </c:pt>
                <c:pt idx="35">
                  <c:v>40096</c:v>
                </c:pt>
                <c:pt idx="36">
                  <c:v>40103</c:v>
                </c:pt>
                <c:pt idx="37">
                  <c:v>40110</c:v>
                </c:pt>
                <c:pt idx="38">
                  <c:v>40117</c:v>
                </c:pt>
                <c:pt idx="39">
                  <c:v>40124</c:v>
                </c:pt>
                <c:pt idx="40">
                  <c:v>40131</c:v>
                </c:pt>
                <c:pt idx="41">
                  <c:v>40138</c:v>
                </c:pt>
                <c:pt idx="42">
                  <c:v>40145</c:v>
                </c:pt>
                <c:pt idx="43">
                  <c:v>40152</c:v>
                </c:pt>
                <c:pt idx="44">
                  <c:v>40159</c:v>
                </c:pt>
                <c:pt idx="45">
                  <c:v>40166</c:v>
                </c:pt>
                <c:pt idx="46">
                  <c:v>40173</c:v>
                </c:pt>
                <c:pt idx="47">
                  <c:v>40179</c:v>
                </c:pt>
                <c:pt idx="48">
                  <c:v>40187</c:v>
                </c:pt>
                <c:pt idx="49">
                  <c:v>40194</c:v>
                </c:pt>
                <c:pt idx="50">
                  <c:v>40201</c:v>
                </c:pt>
                <c:pt idx="51">
                  <c:v>40209</c:v>
                </c:pt>
                <c:pt idx="52">
                  <c:v>40215</c:v>
                </c:pt>
                <c:pt idx="53">
                  <c:v>40222</c:v>
                </c:pt>
                <c:pt idx="54">
                  <c:v>40229</c:v>
                </c:pt>
                <c:pt idx="55">
                  <c:v>40236</c:v>
                </c:pt>
                <c:pt idx="56">
                  <c:v>40243</c:v>
                </c:pt>
                <c:pt idx="57">
                  <c:v>40254</c:v>
                </c:pt>
                <c:pt idx="58">
                  <c:v>40263</c:v>
                </c:pt>
                <c:pt idx="59">
                  <c:v>40271</c:v>
                </c:pt>
                <c:pt idx="60">
                  <c:v>40277</c:v>
                </c:pt>
                <c:pt idx="61">
                  <c:v>40284</c:v>
                </c:pt>
                <c:pt idx="62">
                  <c:v>40292</c:v>
                </c:pt>
                <c:pt idx="63">
                  <c:v>40299</c:v>
                </c:pt>
                <c:pt idx="64">
                  <c:v>40306</c:v>
                </c:pt>
                <c:pt idx="65">
                  <c:v>40313</c:v>
                </c:pt>
                <c:pt idx="66">
                  <c:v>40320</c:v>
                </c:pt>
                <c:pt idx="67">
                  <c:v>40327</c:v>
                </c:pt>
                <c:pt idx="68">
                  <c:v>40334</c:v>
                </c:pt>
                <c:pt idx="69">
                  <c:v>40341</c:v>
                </c:pt>
                <c:pt idx="70">
                  <c:v>40348</c:v>
                </c:pt>
                <c:pt idx="71">
                  <c:v>40355</c:v>
                </c:pt>
                <c:pt idx="72">
                  <c:v>40362</c:v>
                </c:pt>
                <c:pt idx="73">
                  <c:v>40369</c:v>
                </c:pt>
                <c:pt idx="74">
                  <c:v>40376</c:v>
                </c:pt>
                <c:pt idx="75">
                  <c:v>40383</c:v>
                </c:pt>
                <c:pt idx="76">
                  <c:v>40390</c:v>
                </c:pt>
                <c:pt idx="77">
                  <c:v>40397</c:v>
                </c:pt>
                <c:pt idx="78">
                  <c:v>40411</c:v>
                </c:pt>
                <c:pt idx="79">
                  <c:v>40418</c:v>
                </c:pt>
                <c:pt idx="80">
                  <c:v>40425</c:v>
                </c:pt>
                <c:pt idx="81">
                  <c:v>40432</c:v>
                </c:pt>
                <c:pt idx="82">
                  <c:v>40439</c:v>
                </c:pt>
                <c:pt idx="83">
                  <c:v>40446</c:v>
                </c:pt>
                <c:pt idx="84">
                  <c:v>40453</c:v>
                </c:pt>
                <c:pt idx="85">
                  <c:v>40460</c:v>
                </c:pt>
                <c:pt idx="86">
                  <c:v>40467</c:v>
                </c:pt>
                <c:pt idx="87">
                  <c:v>40474</c:v>
                </c:pt>
                <c:pt idx="88">
                  <c:v>40481</c:v>
                </c:pt>
                <c:pt idx="89">
                  <c:v>40486</c:v>
                </c:pt>
                <c:pt idx="90">
                  <c:v>40495</c:v>
                </c:pt>
                <c:pt idx="91">
                  <c:v>40502</c:v>
                </c:pt>
                <c:pt idx="92">
                  <c:v>40509</c:v>
                </c:pt>
                <c:pt idx="93">
                  <c:v>40516</c:v>
                </c:pt>
                <c:pt idx="94">
                  <c:v>40523</c:v>
                </c:pt>
                <c:pt idx="95">
                  <c:v>40530</c:v>
                </c:pt>
                <c:pt idx="96">
                  <c:v>40537</c:v>
                </c:pt>
                <c:pt idx="97">
                  <c:v>40544</c:v>
                </c:pt>
                <c:pt idx="98">
                  <c:v>40551</c:v>
                </c:pt>
                <c:pt idx="99">
                  <c:v>40558</c:v>
                </c:pt>
                <c:pt idx="100">
                  <c:v>40565</c:v>
                </c:pt>
                <c:pt idx="101">
                  <c:v>40572</c:v>
                </c:pt>
                <c:pt idx="102">
                  <c:v>40579</c:v>
                </c:pt>
                <c:pt idx="103">
                  <c:v>40586</c:v>
                </c:pt>
                <c:pt idx="104">
                  <c:v>40593</c:v>
                </c:pt>
                <c:pt idx="105">
                  <c:v>40600</c:v>
                </c:pt>
                <c:pt idx="106">
                  <c:v>40607</c:v>
                </c:pt>
                <c:pt idx="107">
                  <c:v>40614</c:v>
                </c:pt>
                <c:pt idx="108">
                  <c:v>40621</c:v>
                </c:pt>
                <c:pt idx="109">
                  <c:v>40628</c:v>
                </c:pt>
                <c:pt idx="110">
                  <c:v>40635</c:v>
                </c:pt>
                <c:pt idx="111">
                  <c:v>40642</c:v>
                </c:pt>
                <c:pt idx="112">
                  <c:v>40649</c:v>
                </c:pt>
                <c:pt idx="113">
                  <c:v>40656</c:v>
                </c:pt>
                <c:pt idx="114">
                  <c:v>40663</c:v>
                </c:pt>
                <c:pt idx="115">
                  <c:v>40670</c:v>
                </c:pt>
                <c:pt idx="116">
                  <c:v>40677</c:v>
                </c:pt>
                <c:pt idx="117">
                  <c:v>40684</c:v>
                </c:pt>
                <c:pt idx="118">
                  <c:v>40691</c:v>
                </c:pt>
                <c:pt idx="119">
                  <c:v>40698</c:v>
                </c:pt>
                <c:pt idx="120">
                  <c:v>40705</c:v>
                </c:pt>
                <c:pt idx="121">
                  <c:v>40712</c:v>
                </c:pt>
                <c:pt idx="122">
                  <c:v>40719</c:v>
                </c:pt>
                <c:pt idx="123">
                  <c:v>40726</c:v>
                </c:pt>
                <c:pt idx="124">
                  <c:v>40733</c:v>
                </c:pt>
                <c:pt idx="125">
                  <c:v>40754</c:v>
                </c:pt>
                <c:pt idx="126">
                  <c:v>40761</c:v>
                </c:pt>
                <c:pt idx="127">
                  <c:v>40768</c:v>
                </c:pt>
                <c:pt idx="128">
                  <c:v>40782</c:v>
                </c:pt>
                <c:pt idx="129">
                  <c:v>40789</c:v>
                </c:pt>
                <c:pt idx="130">
                  <c:v>40796</c:v>
                </c:pt>
                <c:pt idx="131">
                  <c:v>40803</c:v>
                </c:pt>
                <c:pt idx="132">
                  <c:v>40810</c:v>
                </c:pt>
                <c:pt idx="133">
                  <c:v>40817</c:v>
                </c:pt>
                <c:pt idx="134">
                  <c:v>40824</c:v>
                </c:pt>
                <c:pt idx="135">
                  <c:v>40831</c:v>
                </c:pt>
                <c:pt idx="136">
                  <c:v>40838</c:v>
                </c:pt>
                <c:pt idx="137">
                  <c:v>40849</c:v>
                </c:pt>
                <c:pt idx="138">
                  <c:v>40852</c:v>
                </c:pt>
                <c:pt idx="139">
                  <c:v>40859</c:v>
                </c:pt>
                <c:pt idx="140">
                  <c:v>40866</c:v>
                </c:pt>
                <c:pt idx="141">
                  <c:v>40873</c:v>
                </c:pt>
                <c:pt idx="142">
                  <c:v>40880</c:v>
                </c:pt>
                <c:pt idx="143">
                  <c:v>40887</c:v>
                </c:pt>
                <c:pt idx="144">
                  <c:v>40894</c:v>
                </c:pt>
                <c:pt idx="145">
                  <c:v>40901</c:v>
                </c:pt>
                <c:pt idx="146">
                  <c:v>40908</c:v>
                </c:pt>
                <c:pt idx="147">
                  <c:v>40910</c:v>
                </c:pt>
                <c:pt idx="148">
                  <c:v>40915</c:v>
                </c:pt>
                <c:pt idx="149">
                  <c:v>40922</c:v>
                </c:pt>
                <c:pt idx="150">
                  <c:v>40929</c:v>
                </c:pt>
                <c:pt idx="151">
                  <c:v>40936</c:v>
                </c:pt>
                <c:pt idx="152">
                  <c:v>40943</c:v>
                </c:pt>
                <c:pt idx="153">
                  <c:v>40950</c:v>
                </c:pt>
                <c:pt idx="154">
                  <c:v>40957</c:v>
                </c:pt>
                <c:pt idx="155">
                  <c:v>40964</c:v>
                </c:pt>
                <c:pt idx="156">
                  <c:v>40971</c:v>
                </c:pt>
                <c:pt idx="157">
                  <c:v>40978</c:v>
                </c:pt>
                <c:pt idx="158">
                  <c:v>40985</c:v>
                </c:pt>
                <c:pt idx="159">
                  <c:v>40992</c:v>
                </c:pt>
                <c:pt idx="160">
                  <c:v>40999</c:v>
                </c:pt>
                <c:pt idx="161">
                  <c:v>41006</c:v>
                </c:pt>
                <c:pt idx="162">
                  <c:v>41011</c:v>
                </c:pt>
                <c:pt idx="163">
                  <c:v>41020</c:v>
                </c:pt>
                <c:pt idx="164">
                  <c:v>41027</c:v>
                </c:pt>
                <c:pt idx="165">
                  <c:v>41034</c:v>
                </c:pt>
                <c:pt idx="166">
                  <c:v>41041</c:v>
                </c:pt>
                <c:pt idx="167">
                  <c:v>41048</c:v>
                </c:pt>
                <c:pt idx="168">
                  <c:v>41055</c:v>
                </c:pt>
                <c:pt idx="169">
                  <c:v>41062</c:v>
                </c:pt>
                <c:pt idx="170">
                  <c:v>41069</c:v>
                </c:pt>
                <c:pt idx="171">
                  <c:v>41076</c:v>
                </c:pt>
                <c:pt idx="172">
                  <c:v>41083</c:v>
                </c:pt>
                <c:pt idx="173">
                  <c:v>41090</c:v>
                </c:pt>
                <c:pt idx="174">
                  <c:v>41097</c:v>
                </c:pt>
                <c:pt idx="175">
                  <c:v>41104</c:v>
                </c:pt>
                <c:pt idx="176">
                  <c:v>41110</c:v>
                </c:pt>
                <c:pt idx="177">
                  <c:v>41117</c:v>
                </c:pt>
                <c:pt idx="178">
                  <c:v>41125</c:v>
                </c:pt>
                <c:pt idx="179">
                  <c:v>41132</c:v>
                </c:pt>
                <c:pt idx="180">
                  <c:v>41139</c:v>
                </c:pt>
                <c:pt idx="181">
                  <c:v>41146</c:v>
                </c:pt>
                <c:pt idx="182">
                  <c:v>41153</c:v>
                </c:pt>
                <c:pt idx="183">
                  <c:v>41160</c:v>
                </c:pt>
                <c:pt idx="184">
                  <c:v>41167</c:v>
                </c:pt>
                <c:pt idx="185">
                  <c:v>41174</c:v>
                </c:pt>
                <c:pt idx="186">
                  <c:v>41181</c:v>
                </c:pt>
                <c:pt idx="187">
                  <c:v>41188</c:v>
                </c:pt>
                <c:pt idx="188">
                  <c:v>41195</c:v>
                </c:pt>
                <c:pt idx="189">
                  <c:v>41202</c:v>
                </c:pt>
                <c:pt idx="190">
                  <c:v>41209</c:v>
                </c:pt>
                <c:pt idx="191">
                  <c:v>41216</c:v>
                </c:pt>
                <c:pt idx="192">
                  <c:v>41223</c:v>
                </c:pt>
                <c:pt idx="193">
                  <c:v>41230</c:v>
                </c:pt>
                <c:pt idx="194">
                  <c:v>41237</c:v>
                </c:pt>
                <c:pt idx="195">
                  <c:v>41244</c:v>
                </c:pt>
                <c:pt idx="196">
                  <c:v>41251</c:v>
                </c:pt>
                <c:pt idx="197">
                  <c:v>41258</c:v>
                </c:pt>
                <c:pt idx="198">
                  <c:v>41265</c:v>
                </c:pt>
                <c:pt idx="199">
                  <c:v>41272</c:v>
                </c:pt>
                <c:pt idx="200">
                  <c:v>41274</c:v>
                </c:pt>
                <c:pt idx="201">
                  <c:v>41279</c:v>
                </c:pt>
                <c:pt idx="202">
                  <c:v>41286</c:v>
                </c:pt>
                <c:pt idx="203">
                  <c:v>41293</c:v>
                </c:pt>
                <c:pt idx="204">
                  <c:v>41300</c:v>
                </c:pt>
                <c:pt idx="205">
                  <c:v>41307</c:v>
                </c:pt>
                <c:pt idx="206">
                  <c:v>41314</c:v>
                </c:pt>
                <c:pt idx="207">
                  <c:v>41321</c:v>
                </c:pt>
                <c:pt idx="208">
                  <c:v>41328</c:v>
                </c:pt>
                <c:pt idx="209">
                  <c:v>41335</c:v>
                </c:pt>
                <c:pt idx="210">
                  <c:v>41342</c:v>
                </c:pt>
                <c:pt idx="211">
                  <c:v>41349</c:v>
                </c:pt>
                <c:pt idx="212">
                  <c:v>41355</c:v>
                </c:pt>
                <c:pt idx="213">
                  <c:v>41363</c:v>
                </c:pt>
                <c:pt idx="214">
                  <c:v>41370</c:v>
                </c:pt>
                <c:pt idx="215">
                  <c:v>41377</c:v>
                </c:pt>
                <c:pt idx="216">
                  <c:v>41383</c:v>
                </c:pt>
                <c:pt idx="217">
                  <c:v>41390</c:v>
                </c:pt>
                <c:pt idx="218">
                  <c:v>41397</c:v>
                </c:pt>
                <c:pt idx="219">
                  <c:v>41406</c:v>
                </c:pt>
                <c:pt idx="220">
                  <c:v>41411</c:v>
                </c:pt>
                <c:pt idx="221">
                  <c:v>41418</c:v>
                </c:pt>
                <c:pt idx="222">
                  <c:v>41425</c:v>
                </c:pt>
                <c:pt idx="223">
                  <c:v>41432</c:v>
                </c:pt>
                <c:pt idx="224">
                  <c:v>41439</c:v>
                </c:pt>
                <c:pt idx="225">
                  <c:v>41447</c:v>
                </c:pt>
                <c:pt idx="226">
                  <c:v>41454</c:v>
                </c:pt>
                <c:pt idx="227">
                  <c:v>41460</c:v>
                </c:pt>
                <c:pt idx="228">
                  <c:v>41468</c:v>
                </c:pt>
                <c:pt idx="229">
                  <c:v>41474</c:v>
                </c:pt>
                <c:pt idx="230">
                  <c:v>41481</c:v>
                </c:pt>
                <c:pt idx="231">
                  <c:v>41489</c:v>
                </c:pt>
                <c:pt idx="232">
                  <c:v>41495</c:v>
                </c:pt>
                <c:pt idx="233">
                  <c:v>41502</c:v>
                </c:pt>
                <c:pt idx="234">
                  <c:v>41509</c:v>
                </c:pt>
                <c:pt idx="235">
                  <c:v>41516</c:v>
                </c:pt>
                <c:pt idx="236">
                  <c:v>41524</c:v>
                </c:pt>
                <c:pt idx="237">
                  <c:v>41530</c:v>
                </c:pt>
                <c:pt idx="238">
                  <c:v>41537</c:v>
                </c:pt>
                <c:pt idx="239">
                  <c:v>41544</c:v>
                </c:pt>
                <c:pt idx="240">
                  <c:v>41551</c:v>
                </c:pt>
                <c:pt idx="241">
                  <c:v>41558</c:v>
                </c:pt>
                <c:pt idx="242">
                  <c:v>41565</c:v>
                </c:pt>
                <c:pt idx="243">
                  <c:v>41572</c:v>
                </c:pt>
                <c:pt idx="244">
                  <c:v>41578</c:v>
                </c:pt>
                <c:pt idx="245">
                  <c:v>41586</c:v>
                </c:pt>
                <c:pt idx="246">
                  <c:v>41593</c:v>
                </c:pt>
                <c:pt idx="247">
                  <c:v>41600</c:v>
                </c:pt>
                <c:pt idx="248">
                  <c:v>41607</c:v>
                </c:pt>
                <c:pt idx="249">
                  <c:v>41614</c:v>
                </c:pt>
                <c:pt idx="250">
                  <c:v>41621</c:v>
                </c:pt>
                <c:pt idx="251">
                  <c:v>41629</c:v>
                </c:pt>
                <c:pt idx="252">
                  <c:v>41635</c:v>
                </c:pt>
                <c:pt idx="253">
                  <c:v>41639</c:v>
                </c:pt>
                <c:pt idx="254">
                  <c:v>41641</c:v>
                </c:pt>
                <c:pt idx="255">
                  <c:v>41642</c:v>
                </c:pt>
                <c:pt idx="256">
                  <c:v>41649</c:v>
                </c:pt>
                <c:pt idx="257">
                  <c:v>41659</c:v>
                </c:pt>
                <c:pt idx="258">
                  <c:v>41663</c:v>
                </c:pt>
                <c:pt idx="259">
                  <c:v>41670</c:v>
                </c:pt>
                <c:pt idx="260">
                  <c:v>41677</c:v>
                </c:pt>
              </c:numCache>
            </c:numRef>
          </c:xVal>
          <c:yVal>
            <c:numRef>
              <c:f>Feuille_Graphe_CAC_40!$G$141:$G$401</c:f>
              <c:numCache>
                <c:formatCode>0</c:formatCode>
                <c:ptCount val="261"/>
                <c:pt idx="0">
                  <c:v>3780.4722084175869</c:v>
                </c:pt>
                <c:pt idx="1">
                  <c:v>3742.5617431223777</c:v>
                </c:pt>
                <c:pt idx="2">
                  <c:v>3701.6460555140429</c:v>
                </c:pt>
                <c:pt idx="3">
                  <c:v>3650.6554747577929</c:v>
                </c:pt>
                <c:pt idx="4">
                  <c:v>3601.1382395415194</c:v>
                </c:pt>
                <c:pt idx="5">
                  <c:v>3545.5633290461697</c:v>
                </c:pt>
                <c:pt idx="6">
                  <c:v>3499.597763492714</c:v>
                </c:pt>
                <c:pt idx="7">
                  <c:v>3459.5436445986284</c:v>
                </c:pt>
                <c:pt idx="8">
                  <c:v>3424.3379119558026</c:v>
                </c:pt>
                <c:pt idx="9">
                  <c:v>3396.0238389896663</c:v>
                </c:pt>
                <c:pt idx="10">
                  <c:v>3371.4950877309097</c:v>
                </c:pt>
                <c:pt idx="11">
                  <c:v>3350.6530502663386</c:v>
                </c:pt>
                <c:pt idx="12">
                  <c:v>3329.8693257394189</c:v>
                </c:pt>
                <c:pt idx="13">
                  <c:v>3313.1177119395957</c:v>
                </c:pt>
                <c:pt idx="14">
                  <c:v>3303.0462310605658</c:v>
                </c:pt>
                <c:pt idx="15">
                  <c:v>3286.6893950100603</c:v>
                </c:pt>
                <c:pt idx="16">
                  <c:v>3273.0460235430405</c:v>
                </c:pt>
                <c:pt idx="17">
                  <c:v>3262.8741031000268</c:v>
                </c:pt>
                <c:pt idx="18">
                  <c:v>3255.1888350408612</c:v>
                </c:pt>
                <c:pt idx="19">
                  <c:v>3248.1051052070193</c:v>
                </c:pt>
                <c:pt idx="20">
                  <c:v>3236.0402156567056</c:v>
                </c:pt>
                <c:pt idx="21">
                  <c:v>3221.6198947100283</c:v>
                </c:pt>
                <c:pt idx="22">
                  <c:v>3208.004933211861</c:v>
                </c:pt>
                <c:pt idx="23">
                  <c:v>3200.4752513145545</c:v>
                </c:pt>
                <c:pt idx="24">
                  <c:v>3194.05081014603</c:v>
                </c:pt>
                <c:pt idx="25">
                  <c:v>3194.9769367419453</c:v>
                </c:pt>
                <c:pt idx="26">
                  <c:v>3197.5017675437466</c:v>
                </c:pt>
                <c:pt idx="27">
                  <c:v>3203.2900254696206</c:v>
                </c:pt>
                <c:pt idx="28">
                  <c:v>3214.115556126409</c:v>
                </c:pt>
                <c:pt idx="29">
                  <c:v>3229.8089032381058</c:v>
                </c:pt>
                <c:pt idx="30">
                  <c:v>3239.7439063767351</c:v>
                </c:pt>
                <c:pt idx="31">
                  <c:v>3255.5062266123832</c:v>
                </c:pt>
                <c:pt idx="32">
                  <c:v>3275.8560331009389</c:v>
                </c:pt>
                <c:pt idx="33">
                  <c:v>3291.9261473019365</c:v>
                </c:pt>
                <c:pt idx="34">
                  <c:v>3308.8313968767698</c:v>
                </c:pt>
                <c:pt idx="35">
                  <c:v>3330.9376402680236</c:v>
                </c:pt>
                <c:pt idx="36">
                  <c:v>3354.2813241729268</c:v>
                </c:pt>
                <c:pt idx="37">
                  <c:v>3374.0438866522977</c:v>
                </c:pt>
                <c:pt idx="38">
                  <c:v>3384.0261959168974</c:v>
                </c:pt>
                <c:pt idx="39">
                  <c:v>3399.2444336235467</c:v>
                </c:pt>
                <c:pt idx="40">
                  <c:v>3420.8714819588936</c:v>
                </c:pt>
                <c:pt idx="41">
                  <c:v>3435.8204903231403</c:v>
                </c:pt>
                <c:pt idx="42">
                  <c:v>3451.5017278539194</c:v>
                </c:pt>
                <c:pt idx="43">
                  <c:v>3470.8563703096183</c:v>
                </c:pt>
                <c:pt idx="44">
                  <c:v>3487.4282497166191</c:v>
                </c:pt>
                <c:pt idx="45">
                  <c:v>3503.6109156913394</c:v>
                </c:pt>
                <c:pt idx="46">
                  <c:v>3525.4844143388946</c:v>
                </c:pt>
                <c:pt idx="47">
                  <c:v>3545.4855948973977</c:v>
                </c:pt>
                <c:pt idx="48">
                  <c:v>3571.3883943341284</c:v>
                </c:pt>
                <c:pt idx="49">
                  <c:v>3593.1731103432039</c:v>
                </c:pt>
                <c:pt idx="50">
                  <c:v>3607.2655199534911</c:v>
                </c:pt>
                <c:pt idx="51">
                  <c:v>3616.2175231150331</c:v>
                </c:pt>
                <c:pt idx="52">
                  <c:v>3617.6219759681167</c:v>
                </c:pt>
                <c:pt idx="53">
                  <c:v>3622.1012119749812</c:v>
                </c:pt>
                <c:pt idx="54">
                  <c:v>3634.4091180367391</c:v>
                </c:pt>
                <c:pt idx="55">
                  <c:v>3644.498761996686</c:v>
                </c:pt>
                <c:pt idx="56">
                  <c:v>3662.3045199360095</c:v>
                </c:pt>
                <c:pt idx="57">
                  <c:v>3681.0158440194873</c:v>
                </c:pt>
                <c:pt idx="58">
                  <c:v>3700.0986279961985</c:v>
                </c:pt>
                <c:pt idx="59">
                  <c:v>3719.7951932069104</c:v>
                </c:pt>
                <c:pt idx="60">
                  <c:v>3737.9528879584136</c:v>
                </c:pt>
                <c:pt idx="61">
                  <c:v>3753.1719937290522</c:v>
                </c:pt>
                <c:pt idx="62">
                  <c:v>3766.1394643335284</c:v>
                </c:pt>
                <c:pt idx="63">
                  <c:v>3772.126166725403</c:v>
                </c:pt>
                <c:pt idx="64">
                  <c:v>3757.6978704133994</c:v>
                </c:pt>
                <c:pt idx="65">
                  <c:v>3752.3442097389757</c:v>
                </c:pt>
                <c:pt idx="66">
                  <c:v>3740.9488792344682</c:v>
                </c:pt>
                <c:pt idx="67">
                  <c:v>3733.5485196481486</c:v>
                </c:pt>
                <c:pt idx="68">
                  <c:v>3723.3368305162671</c:v>
                </c:pt>
                <c:pt idx="69">
                  <c:v>3718.1405424749937</c:v>
                </c:pt>
                <c:pt idx="70">
                  <c:v>3719.7787457457143</c:v>
                </c:pt>
                <c:pt idx="71">
                  <c:v>3714.2981303771262</c:v>
                </c:pt>
                <c:pt idx="72">
                  <c:v>3701.3386541060172</c:v>
                </c:pt>
                <c:pt idx="73">
                  <c:v>3697.6223817069358</c:v>
                </c:pt>
                <c:pt idx="74">
                  <c:v>3691.6028515228309</c:v>
                </c:pt>
                <c:pt idx="75">
                  <c:v>3689.7638815764371</c:v>
                </c:pt>
                <c:pt idx="76">
                  <c:v>3689.2615275160988</c:v>
                </c:pt>
                <c:pt idx="77">
                  <c:v>3691.6661629277478</c:v>
                </c:pt>
                <c:pt idx="78">
                  <c:v>3684.62334187856</c:v>
                </c:pt>
                <c:pt idx="79">
                  <c:v>3676.5164146439561</c:v>
                </c:pt>
                <c:pt idx="80">
                  <c:v>3676.7933683165074</c:v>
                </c:pt>
                <c:pt idx="81">
                  <c:v>3678.6285999778397</c:v>
                </c:pt>
                <c:pt idx="82">
                  <c:v>3679.6851535580045</c:v>
                </c:pt>
                <c:pt idx="83">
                  <c:v>3683.9613507855333</c:v>
                </c:pt>
                <c:pt idx="84">
                  <c:v>3684.5404422394349</c:v>
                </c:pt>
                <c:pt idx="85">
                  <c:v>3687.396389709334</c:v>
                </c:pt>
                <c:pt idx="86">
                  <c:v>3692.8710410932804</c:v>
                </c:pt>
                <c:pt idx="87">
                  <c:v>3700.1070066241441</c:v>
                </c:pt>
                <c:pt idx="88">
                  <c:v>3706.7052446921089</c:v>
                </c:pt>
                <c:pt idx="89">
                  <c:v>3716.1953173742645</c:v>
                </c:pt>
                <c:pt idx="90">
                  <c:v>3720.8508631329591</c:v>
                </c:pt>
                <c:pt idx="91">
                  <c:v>3727.1115150617752</c:v>
                </c:pt>
                <c:pt idx="92">
                  <c:v>3727.1893099841295</c:v>
                </c:pt>
                <c:pt idx="93">
                  <c:v>3727.4947856942281</c:v>
                </c:pt>
                <c:pt idx="94">
                  <c:v>3732.9047684480702</c:v>
                </c:pt>
                <c:pt idx="95">
                  <c:v>3738.6113368981514</c:v>
                </c:pt>
                <c:pt idx="96">
                  <c:v>3743.2262601307443</c:v>
                </c:pt>
                <c:pt idx="97">
                  <c:v>3744.7542332214821</c:v>
                </c:pt>
                <c:pt idx="98">
                  <c:v>3748.3652638249232</c:v>
                </c:pt>
                <c:pt idx="99">
                  <c:v>3757.7445715845856</c:v>
                </c:pt>
                <c:pt idx="100">
                  <c:v>3769.1202537052282</c:v>
                </c:pt>
                <c:pt idx="101">
                  <c:v>3779.8665748934286</c:v>
                </c:pt>
                <c:pt idx="102">
                  <c:v>3793.3122454669183</c:v>
                </c:pt>
                <c:pt idx="103">
                  <c:v>3808.4587308665091</c:v>
                </c:pt>
                <c:pt idx="104">
                  <c:v>3824.5078047583743</c:v>
                </c:pt>
                <c:pt idx="105">
                  <c:v>3836.356201101939</c:v>
                </c:pt>
                <c:pt idx="106">
                  <c:v>3844.2328846105738</c:v>
                </c:pt>
                <c:pt idx="107">
                  <c:v>3847.3399239710866</c:v>
                </c:pt>
                <c:pt idx="108">
                  <c:v>3844.7833956721006</c:v>
                </c:pt>
                <c:pt idx="109">
                  <c:v>3849.3918467881763</c:v>
                </c:pt>
                <c:pt idx="110">
                  <c:v>3857.599777544136</c:v>
                </c:pt>
                <c:pt idx="111">
                  <c:v>3866.0364608821228</c:v>
                </c:pt>
                <c:pt idx="112">
                  <c:v>3870.4114543958954</c:v>
                </c:pt>
                <c:pt idx="113">
                  <c:v>3877.5747785612198</c:v>
                </c:pt>
                <c:pt idx="114">
                  <c:v>3890.9137727098059</c:v>
                </c:pt>
                <c:pt idx="115">
                  <c:v>3900.5219285126027</c:v>
                </c:pt>
                <c:pt idx="116">
                  <c:v>3908.7369112719721</c:v>
                </c:pt>
                <c:pt idx="117">
                  <c:v>3914.8383245631862</c:v>
                </c:pt>
                <c:pt idx="118">
                  <c:v>3919.2545603675544</c:v>
                </c:pt>
                <c:pt idx="119">
                  <c:v>3920.1629006888534</c:v>
                </c:pt>
                <c:pt idx="120">
                  <c:v>3916.3707628392058</c:v>
                </c:pt>
                <c:pt idx="121">
                  <c:v>3914.5745246151837</c:v>
                </c:pt>
                <c:pt idx="122">
                  <c:v>3912.1292744268712</c:v>
                </c:pt>
                <c:pt idx="123">
                  <c:v>3918.6293273545793</c:v>
                </c:pt>
                <c:pt idx="124">
                  <c:v>3920.9427595889092</c:v>
                </c:pt>
                <c:pt idx="125">
                  <c:v>3911.5791419177526</c:v>
                </c:pt>
                <c:pt idx="126">
                  <c:v>3884.4932414650689</c:v>
                </c:pt>
                <c:pt idx="127">
                  <c:v>3855.0737381713247</c:v>
                </c:pt>
                <c:pt idx="128">
                  <c:v>3822.2594718540277</c:v>
                </c:pt>
                <c:pt idx="129">
                  <c:v>3793.615080667098</c:v>
                </c:pt>
                <c:pt idx="130">
                  <c:v>3757.1903473292246</c:v>
                </c:pt>
                <c:pt idx="131">
                  <c:v>3724.453873238926</c:v>
                </c:pt>
                <c:pt idx="132">
                  <c:v>3682.9968560774041</c:v>
                </c:pt>
                <c:pt idx="133">
                  <c:v>3650.5525886061719</c:v>
                </c:pt>
                <c:pt idx="134">
                  <c:v>3625.1483402754511</c:v>
                </c:pt>
                <c:pt idx="135">
                  <c:v>3605.7922377005166</c:v>
                </c:pt>
                <c:pt idx="136">
                  <c:v>3584.7163104982405</c:v>
                </c:pt>
                <c:pt idx="137">
                  <c:v>3567.4352855809611</c:v>
                </c:pt>
                <c:pt idx="138">
                  <c:v>3545.6498527395611</c:v>
                </c:pt>
                <c:pt idx="139">
                  <c:v>3525.3886033812055</c:v>
                </c:pt>
                <c:pt idx="140">
                  <c:v>3499.5500129109391</c:v>
                </c:pt>
                <c:pt idx="141">
                  <c:v>3468.1521596080383</c:v>
                </c:pt>
                <c:pt idx="142">
                  <c:v>3452.7638896616668</c:v>
                </c:pt>
                <c:pt idx="143">
                  <c:v>3438.2069020204981</c:v>
                </c:pt>
                <c:pt idx="144">
                  <c:v>3414.4938709051312</c:v>
                </c:pt>
                <c:pt idx="145">
                  <c:v>3397.5451282358786</c:v>
                </c:pt>
                <c:pt idx="146">
                  <c:v>3383.8215471045719</c:v>
                </c:pt>
                <c:pt idx="147">
                  <c:v>3373.9105568928353</c:v>
                </c:pt>
                <c:pt idx="148">
                  <c:v>3360.1528997396354</c:v>
                </c:pt>
                <c:pt idx="149">
                  <c:v>3348.8864568763079</c:v>
                </c:pt>
                <c:pt idx="150">
                  <c:v>3343.522176970921</c:v>
                </c:pt>
                <c:pt idx="151">
                  <c:v>3338.3242465687299</c:v>
                </c:pt>
                <c:pt idx="152">
                  <c:v>3337.9973738139042</c:v>
                </c:pt>
                <c:pt idx="153">
                  <c:v>3334.9029787422269</c:v>
                </c:pt>
                <c:pt idx="154">
                  <c:v>3334.5795283278076</c:v>
                </c:pt>
                <c:pt idx="155">
                  <c:v>3336.0724476322434</c:v>
                </c:pt>
                <c:pt idx="156">
                  <c:v>3339.355582924049</c:v>
                </c:pt>
                <c:pt idx="157">
                  <c:v>3342.4395603914409</c:v>
                </c:pt>
                <c:pt idx="158">
                  <c:v>3350.9792880753484</c:v>
                </c:pt>
                <c:pt idx="159">
                  <c:v>3352.8385784667666</c:v>
                </c:pt>
                <c:pt idx="160">
                  <c:v>3351.7181568901642</c:v>
                </c:pt>
                <c:pt idx="161">
                  <c:v>3345.8821400835877</c:v>
                </c:pt>
                <c:pt idx="162">
                  <c:v>3335.6387249965396</c:v>
                </c:pt>
                <c:pt idx="163">
                  <c:v>3324.737638359743</c:v>
                </c:pt>
                <c:pt idx="164">
                  <c:v>3317.2799164701987</c:v>
                </c:pt>
                <c:pt idx="165">
                  <c:v>3305.6472521440191</c:v>
                </c:pt>
                <c:pt idx="166">
                  <c:v>3293.2649572012451</c:v>
                </c:pt>
                <c:pt idx="167">
                  <c:v>3276.0524914208604</c:v>
                </c:pt>
                <c:pt idx="168">
                  <c:v>3261.5291843039486</c:v>
                </c:pt>
                <c:pt idx="169">
                  <c:v>3243.5444630878169</c:v>
                </c:pt>
                <c:pt idx="170">
                  <c:v>3231.3671153548189</c:v>
                </c:pt>
                <c:pt idx="171">
                  <c:v>3221.1895243422969</c:v>
                </c:pt>
                <c:pt idx="172">
                  <c:v>3211.7864158593306</c:v>
                </c:pt>
                <c:pt idx="173">
                  <c:v>3206.1910011931855</c:v>
                </c:pt>
                <c:pt idx="174">
                  <c:v>3200.1219548803538</c:v>
                </c:pt>
                <c:pt idx="175">
                  <c:v>3196.3139202000207</c:v>
                </c:pt>
                <c:pt idx="176">
                  <c:v>3195.6623979823257</c:v>
                </c:pt>
                <c:pt idx="177">
                  <c:v>3200.242553579883</c:v>
                </c:pt>
                <c:pt idx="178">
                  <c:v>3208.8176184926865</c:v>
                </c:pt>
                <c:pt idx="179">
                  <c:v>3219.4485632128335</c:v>
                </c:pt>
                <c:pt idx="180">
                  <c:v>3233.1339236979211</c:v>
                </c:pt>
                <c:pt idx="181">
                  <c:v>3243.4385026224236</c:v>
                </c:pt>
                <c:pt idx="182">
                  <c:v>3253.7880134768043</c:v>
                </c:pt>
                <c:pt idx="183">
                  <c:v>3267.4896804163286</c:v>
                </c:pt>
                <c:pt idx="184">
                  <c:v>3282.7601887876972</c:v>
                </c:pt>
                <c:pt idx="185">
                  <c:v>3294.3764524605822</c:v>
                </c:pt>
                <c:pt idx="186">
                  <c:v>3297.8375286188821</c:v>
                </c:pt>
                <c:pt idx="187">
                  <c:v>3305.3984457044207</c:v>
                </c:pt>
                <c:pt idx="188">
                  <c:v>3310.3091283085932</c:v>
                </c:pt>
                <c:pt idx="189">
                  <c:v>3320.0831478234477</c:v>
                </c:pt>
                <c:pt idx="190">
                  <c:v>3327.2772825578554</c:v>
                </c:pt>
                <c:pt idx="191">
                  <c:v>3337.6395271077727</c:v>
                </c:pt>
                <c:pt idx="192">
                  <c:v>3342.5762345360563</c:v>
                </c:pt>
                <c:pt idx="193">
                  <c:v>3343.5514144888998</c:v>
                </c:pt>
                <c:pt idx="194">
                  <c:v>3354.1963381981091</c:v>
                </c:pt>
                <c:pt idx="195">
                  <c:v>3364.9413273990108</c:v>
                </c:pt>
                <c:pt idx="196">
                  <c:v>3377.0920729324457</c:v>
                </c:pt>
                <c:pt idx="197">
                  <c:v>3390.103113377475</c:v>
                </c:pt>
                <c:pt idx="198">
                  <c:v>3403.9418128242773</c:v>
                </c:pt>
                <c:pt idx="199">
                  <c:v>3415.0163696698819</c:v>
                </c:pt>
                <c:pt idx="200">
                  <c:v>3425.842009997652</c:v>
                </c:pt>
                <c:pt idx="201">
                  <c:v>3440.2978284275919</c:v>
                </c:pt>
                <c:pt idx="202">
                  <c:v>3452.4294804071274</c:v>
                </c:pt>
                <c:pt idx="203">
                  <c:v>3466.0040391257589</c:v>
                </c:pt>
                <c:pt idx="204">
                  <c:v>3480.3192970438076</c:v>
                </c:pt>
                <c:pt idx="205">
                  <c:v>3493.6746040955913</c:v>
                </c:pt>
                <c:pt idx="206">
                  <c:v>3500.6739320364682</c:v>
                </c:pt>
                <c:pt idx="207">
                  <c:v>3507.9835504197026</c:v>
                </c:pt>
                <c:pt idx="208">
                  <c:v>3516.4361393957861</c:v>
                </c:pt>
                <c:pt idx="209">
                  <c:v>3524.9638464489231</c:v>
                </c:pt>
                <c:pt idx="210">
                  <c:v>3539.8769397962319</c:v>
                </c:pt>
                <c:pt idx="211">
                  <c:v>3555.0247624959802</c:v>
                </c:pt>
                <c:pt idx="212">
                  <c:v>3566.9220342958752</c:v>
                </c:pt>
                <c:pt idx="213">
                  <c:v>3576.6883414716772</c:v>
                </c:pt>
                <c:pt idx="214">
                  <c:v>3582.6451809251434</c:v>
                </c:pt>
                <c:pt idx="215">
                  <c:v>3591.8698640849343</c:v>
                </c:pt>
                <c:pt idx="216">
                  <c:v>3597.3917129652596</c:v>
                </c:pt>
                <c:pt idx="217">
                  <c:v>3610.6504079002621</c:v>
                </c:pt>
                <c:pt idx="218">
                  <c:v>3627.7757253961163</c:v>
                </c:pt>
                <c:pt idx="219">
                  <c:v>3646.6840803587866</c:v>
                </c:pt>
                <c:pt idx="220">
                  <c:v>3666.4080733014134</c:v>
                </c:pt>
                <c:pt idx="221">
                  <c:v>3683.0968500942981</c:v>
                </c:pt>
                <c:pt idx="222">
                  <c:v>3698.7499429714903</c:v>
                </c:pt>
                <c:pt idx="223">
                  <c:v>3709.6920351425779</c:v>
                </c:pt>
                <c:pt idx="224">
                  <c:v>3717.3382685859906</c:v>
                </c:pt>
                <c:pt idx="225">
                  <c:v>3717.9443113200477</c:v>
                </c:pt>
                <c:pt idx="226">
                  <c:v>3722.0749581708887</c:v>
                </c:pt>
                <c:pt idx="227">
                  <c:v>3726.0734732799629</c:v>
                </c:pt>
                <c:pt idx="228">
                  <c:v>3734.0808573243144</c:v>
                </c:pt>
                <c:pt idx="229">
                  <c:v>3744.5745488304383</c:v>
                </c:pt>
                <c:pt idx="230">
                  <c:v>3757.2793752745979</c:v>
                </c:pt>
                <c:pt idx="231">
                  <c:v>3772.3178018806402</c:v>
                </c:pt>
                <c:pt idx="232">
                  <c:v>3788.2951112790211</c:v>
                </c:pt>
                <c:pt idx="233">
                  <c:v>3805.1269696123122</c:v>
                </c:pt>
                <c:pt idx="234">
                  <c:v>3818.4693257840954</c:v>
                </c:pt>
                <c:pt idx="235">
                  <c:v>3825.4335544059581</c:v>
                </c:pt>
                <c:pt idx="236">
                  <c:v>3838.4654233054184</c:v>
                </c:pt>
                <c:pt idx="237">
                  <c:v>3853.3020880905538</c:v>
                </c:pt>
                <c:pt idx="238">
                  <c:v>3872.0104793902883</c:v>
                </c:pt>
                <c:pt idx="239">
                  <c:v>3888.508582533701</c:v>
                </c:pt>
                <c:pt idx="240">
                  <c:v>3903.7853506650322</c:v>
                </c:pt>
                <c:pt idx="241">
                  <c:v>3920.6076204877745</c:v>
                </c:pt>
                <c:pt idx="242">
                  <c:v>3940.2321477355836</c:v>
                </c:pt>
                <c:pt idx="243">
                  <c:v>3958.9553177219495</c:v>
                </c:pt>
                <c:pt idx="244">
                  <c:v>3977.0213006886906</c:v>
                </c:pt>
                <c:pt idx="245">
                  <c:v>3992.4321503202277</c:v>
                </c:pt>
                <c:pt idx="246">
                  <c:v>4008.3953780092975</c:v>
                </c:pt>
                <c:pt idx="247">
                  <c:v>4022.7737988902732</c:v>
                </c:pt>
                <c:pt idx="248">
                  <c:v>4037.8384633612541</c:v>
                </c:pt>
                <c:pt idx="249">
                  <c:v>4044.4459734255461</c:v>
                </c:pt>
                <c:pt idx="250">
                  <c:v>4047.5815900039215</c:v>
                </c:pt>
                <c:pt idx="251">
                  <c:v>4056.125265602665</c:v>
                </c:pt>
                <c:pt idx="252">
                  <c:v>4069.1070378631644</c:v>
                </c:pt>
                <c:pt idx="253">
                  <c:v>4081.3649591366116</c:v>
                </c:pt>
                <c:pt idx="254">
                  <c:v>4089.8312253119652</c:v>
                </c:pt>
                <c:pt idx="255">
                  <c:v>4098.9031961165565</c:v>
                </c:pt>
                <c:pt idx="256">
                  <c:v>4108.3802740164929</c:v>
                </c:pt>
                <c:pt idx="257">
                  <c:v>4120.5474752690798</c:v>
                </c:pt>
                <c:pt idx="258">
                  <c:v>4124.9257532122974</c:v>
                </c:pt>
                <c:pt idx="259">
                  <c:v>4129.3566933168495</c:v>
                </c:pt>
                <c:pt idx="260">
                  <c:v>4134.7895157934408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738096"/>
        <c:axId val="249738880"/>
      </c:scatterChart>
      <c:valAx>
        <c:axId val="249738096"/>
        <c:scaling>
          <c:orientation val="minMax"/>
          <c:max val="41707"/>
          <c:min val="39844"/>
        </c:scaling>
        <c:delete val="0"/>
        <c:axPos val="b"/>
        <c:numFmt formatCode="mm/yyyy" sourceLinked="0"/>
        <c:majorTickMark val="out"/>
        <c:minorTickMark val="out"/>
        <c:tickLblPos val="nextTo"/>
        <c:crossAx val="249738880"/>
        <c:crossesAt val="2500"/>
        <c:crossBetween val="midCat"/>
        <c:majorUnit val="182"/>
        <c:minorUnit val="91"/>
      </c:valAx>
      <c:valAx>
        <c:axId val="249738880"/>
        <c:scaling>
          <c:orientation val="minMax"/>
          <c:max val="4400"/>
          <c:min val="2500"/>
        </c:scaling>
        <c:delete val="0"/>
        <c:axPos val="l"/>
        <c:majorGridlines/>
        <c:minorGridlines/>
        <c:numFmt formatCode="0" sourceLinked="1"/>
        <c:majorTickMark val="out"/>
        <c:minorTickMark val="out"/>
        <c:tickLblPos val="nextTo"/>
        <c:crossAx val="249738096"/>
        <c:crosses val="autoZero"/>
        <c:crossBetween val="midCat"/>
      </c:valAx>
      <c:spPr>
        <a:solidFill>
          <a:srgbClr val="FFFFFF"/>
        </a:solidFill>
        <a:ln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1.910447709874984E-2"/>
          <c:y val="2.5070729397009477E-2"/>
          <c:w val="7.8110019223745775E-2"/>
          <c:h val="0.11333795705140585"/>
        </c:manualLayout>
      </c:layout>
      <c:overlay val="0"/>
    </c:legend>
    <c:plotVisOnly val="1"/>
    <c:dispBlanksAs val="gap"/>
    <c:showDLblsOverMax val="0"/>
  </c:chart>
  <c:spPr>
    <a:solidFill>
      <a:srgbClr val="FFFFC0"/>
    </a:solidFill>
    <a:ln>
      <a:solidFill>
        <a:srgbClr val="868686"/>
      </a:solidFill>
      <a:prstDash val="solid"/>
    </a:ln>
  </c:sp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4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719" cy="607880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0.76281</cdr:x>
      <cdr:y>0.05014</cdr:y>
    </cdr:from>
    <cdr:to>
      <cdr:x>0.92657</cdr:x>
      <cdr:y>0.0961</cdr:y>
    </cdr:to>
    <cdr:sp macro="" textlink="">
      <cdr:nvSpPr>
        <cdr:cNvPr id="2" name="Rectangle 1"/>
        <cdr:cNvSpPr/>
      </cdr:nvSpPr>
      <cdr:spPr bwMode="auto">
        <a:xfrm xmlns:a="http://schemas.openxmlformats.org/drawingml/2006/main">
          <a:off x="7099300" y="304800"/>
          <a:ext cx="1524000" cy="279400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/>
            <a:t>Valeur actuelle :  4 210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20"/>
  <sheetViews>
    <sheetView showRowColHeaders="0" zoomScale="110" zoomScaleNormal="110" workbookViewId="0">
      <pane ySplit="1" topLeftCell="A2" activePane="bottomLeft" state="frozen"/>
      <selection pane="bottomLeft" activeCell="B7" sqref="B7"/>
    </sheetView>
  </sheetViews>
  <sheetFormatPr baseColWidth="10" defaultRowHeight="12.75" x14ac:dyDescent="0.2"/>
  <cols>
    <col min="1" max="1" width="10.28515625" bestFit="1" customWidth="1"/>
    <col min="3" max="3" width="3.85546875" style="34" customWidth="1"/>
    <col min="11" max="12" width="11.42578125" style="2"/>
  </cols>
  <sheetData>
    <row r="1" spans="1:16" x14ac:dyDescent="0.2">
      <c r="A1" s="38" t="s">
        <v>0</v>
      </c>
      <c r="B1" s="39" t="s">
        <v>1</v>
      </c>
      <c r="C1" s="36"/>
      <c r="D1" s="3"/>
      <c r="F1" s="3"/>
      <c r="G1" s="3"/>
      <c r="H1" s="3"/>
      <c r="I1" s="3"/>
      <c r="J1" s="3"/>
      <c r="M1" s="3"/>
      <c r="N1" s="3"/>
      <c r="O1" s="3"/>
      <c r="P1" s="3"/>
    </row>
    <row r="2" spans="1:16" x14ac:dyDescent="0.2">
      <c r="A2" s="40">
        <v>38710</v>
      </c>
      <c r="B2" s="41">
        <v>4757</v>
      </c>
      <c r="C2" s="36"/>
    </row>
    <row r="3" spans="1:16" x14ac:dyDescent="0.2">
      <c r="A3" s="40">
        <v>38717</v>
      </c>
      <c r="B3" s="41">
        <v>4715</v>
      </c>
      <c r="C3" s="36"/>
    </row>
    <row r="4" spans="1:16" x14ac:dyDescent="0.2">
      <c r="A4" s="40">
        <v>38724</v>
      </c>
      <c r="B4" s="41">
        <v>4867</v>
      </c>
      <c r="C4" s="36"/>
    </row>
    <row r="5" spans="1:16" x14ac:dyDescent="0.2">
      <c r="A5" s="40">
        <v>38731</v>
      </c>
      <c r="B5" s="41">
        <v>4850</v>
      </c>
      <c r="C5" s="36"/>
    </row>
    <row r="6" spans="1:16" x14ac:dyDescent="0.2">
      <c r="A6" s="40">
        <v>38738</v>
      </c>
      <c r="B6" s="41">
        <v>4773</v>
      </c>
      <c r="C6" s="36"/>
    </row>
    <row r="7" spans="1:16" x14ac:dyDescent="0.2">
      <c r="A7" s="40">
        <v>38745</v>
      </c>
      <c r="B7" s="41">
        <v>4956</v>
      </c>
      <c r="C7" s="36"/>
    </row>
    <row r="8" spans="1:16" x14ac:dyDescent="0.2">
      <c r="A8" s="40">
        <v>38752</v>
      </c>
      <c r="B8" s="41">
        <v>4937</v>
      </c>
      <c r="C8" s="36"/>
    </row>
    <row r="9" spans="1:16" x14ac:dyDescent="0.2">
      <c r="A9" s="40">
        <v>38759</v>
      </c>
      <c r="B9" s="41">
        <v>4910</v>
      </c>
      <c r="C9" s="36"/>
    </row>
    <row r="10" spans="1:16" x14ac:dyDescent="0.2">
      <c r="A10" s="40">
        <v>38771</v>
      </c>
      <c r="B10" s="41">
        <v>5000</v>
      </c>
      <c r="C10" s="36"/>
    </row>
    <row r="11" spans="1:16" x14ac:dyDescent="0.2">
      <c r="A11" s="40">
        <v>38773</v>
      </c>
      <c r="B11" s="41">
        <v>5073</v>
      </c>
      <c r="C11" s="36"/>
    </row>
    <row r="12" spans="1:16" x14ac:dyDescent="0.2">
      <c r="A12" s="40">
        <v>38780</v>
      </c>
      <c r="B12" s="41">
        <v>4989</v>
      </c>
      <c r="C12" s="36"/>
    </row>
    <row r="13" spans="1:16" x14ac:dyDescent="0.2">
      <c r="A13" s="40">
        <v>38787</v>
      </c>
      <c r="B13" s="41">
        <v>5069</v>
      </c>
      <c r="C13" s="36"/>
    </row>
    <row r="14" spans="1:16" x14ac:dyDescent="0.2">
      <c r="A14" s="40">
        <v>38794</v>
      </c>
      <c r="B14" s="41">
        <v>5141</v>
      </c>
      <c r="C14" s="36"/>
    </row>
    <row r="15" spans="1:16" x14ac:dyDescent="0.2">
      <c r="A15" s="40">
        <v>38801</v>
      </c>
      <c r="B15" s="41">
        <v>5218</v>
      </c>
      <c r="C15" s="36"/>
    </row>
    <row r="16" spans="1:16" x14ac:dyDescent="0.2">
      <c r="A16" s="40">
        <v>38808</v>
      </c>
      <c r="B16" s="41">
        <v>5220</v>
      </c>
      <c r="C16" s="36"/>
    </row>
    <row r="17" spans="1:3" x14ac:dyDescent="0.2">
      <c r="A17" s="40">
        <v>38815</v>
      </c>
      <c r="B17" s="41">
        <v>5174</v>
      </c>
      <c r="C17" s="36"/>
    </row>
    <row r="18" spans="1:3" x14ac:dyDescent="0.2">
      <c r="A18" s="40">
        <v>38822</v>
      </c>
      <c r="B18" s="41">
        <v>5102</v>
      </c>
      <c r="C18" s="36"/>
    </row>
    <row r="19" spans="1:3" x14ac:dyDescent="0.2">
      <c r="A19" s="40">
        <v>38829</v>
      </c>
      <c r="B19" s="41">
        <v>5252</v>
      </c>
      <c r="C19" s="36"/>
    </row>
    <row r="20" spans="1:3" x14ac:dyDescent="0.2">
      <c r="A20" s="40">
        <v>38836</v>
      </c>
      <c r="B20" s="41">
        <v>5188</v>
      </c>
      <c r="C20" s="36"/>
    </row>
    <row r="21" spans="1:3" x14ac:dyDescent="0.2">
      <c r="A21" s="40">
        <v>38844</v>
      </c>
      <c r="B21" s="41">
        <v>5286</v>
      </c>
      <c r="C21" s="36"/>
    </row>
    <row r="22" spans="1:3" x14ac:dyDescent="0.2">
      <c r="A22" s="40">
        <v>38850</v>
      </c>
      <c r="B22" s="41">
        <v>5150</v>
      </c>
      <c r="C22" s="36"/>
    </row>
    <row r="23" spans="1:3" x14ac:dyDescent="0.2">
      <c r="A23" s="40">
        <v>38857</v>
      </c>
      <c r="B23" s="41">
        <v>4944</v>
      </c>
      <c r="C23" s="36"/>
    </row>
    <row r="24" spans="1:3" x14ac:dyDescent="0.2">
      <c r="A24" s="40">
        <v>38864</v>
      </c>
      <c r="B24" s="41">
        <v>5045</v>
      </c>
      <c r="C24" s="36"/>
    </row>
    <row r="25" spans="1:3" x14ac:dyDescent="0.2">
      <c r="A25" s="40">
        <v>38871</v>
      </c>
      <c r="B25" s="41">
        <v>4959</v>
      </c>
      <c r="C25" s="36"/>
    </row>
    <row r="26" spans="1:3" x14ac:dyDescent="0.2">
      <c r="A26" s="40">
        <v>38878</v>
      </c>
      <c r="B26" s="41">
        <v>4768</v>
      </c>
      <c r="C26" s="36"/>
    </row>
    <row r="27" spans="1:3" x14ac:dyDescent="0.2">
      <c r="A27" s="40">
        <v>38884</v>
      </c>
      <c r="B27" s="41">
        <v>4694</v>
      </c>
      <c r="C27" s="36"/>
    </row>
    <row r="28" spans="1:3" x14ac:dyDescent="0.2">
      <c r="A28" s="40">
        <v>38892</v>
      </c>
      <c r="B28" s="41">
        <v>4817</v>
      </c>
      <c r="C28" s="36"/>
    </row>
    <row r="29" spans="1:3" x14ac:dyDescent="0.2">
      <c r="A29" s="40">
        <v>38899</v>
      </c>
      <c r="B29" s="41">
        <v>4965</v>
      </c>
      <c r="C29" s="36"/>
    </row>
    <row r="30" spans="1:3" x14ac:dyDescent="0.2">
      <c r="A30" s="40">
        <v>38906</v>
      </c>
      <c r="B30" s="41">
        <v>4953</v>
      </c>
      <c r="C30" s="36"/>
    </row>
    <row r="31" spans="1:3" x14ac:dyDescent="0.2">
      <c r="A31" s="40">
        <v>38913</v>
      </c>
      <c r="B31" s="41">
        <v>4780</v>
      </c>
      <c r="C31" s="36"/>
    </row>
    <row r="32" spans="1:3" x14ac:dyDescent="0.2">
      <c r="A32" s="40">
        <v>38920</v>
      </c>
      <c r="B32" s="41">
        <v>4818</v>
      </c>
      <c r="C32" s="36"/>
    </row>
    <row r="33" spans="1:12" x14ac:dyDescent="0.2">
      <c r="A33" s="40">
        <v>38927</v>
      </c>
      <c r="B33" s="41">
        <v>5028</v>
      </c>
      <c r="C33" s="36"/>
    </row>
    <row r="34" spans="1:12" x14ac:dyDescent="0.2">
      <c r="A34" s="40">
        <v>38934</v>
      </c>
      <c r="B34" s="41">
        <v>5040</v>
      </c>
      <c r="C34" s="36"/>
    </row>
    <row r="35" spans="1:12" x14ac:dyDescent="0.2">
      <c r="A35" s="40">
        <v>38941</v>
      </c>
      <c r="B35" s="41">
        <v>4985</v>
      </c>
      <c r="C35" s="36"/>
    </row>
    <row r="36" spans="1:12" x14ac:dyDescent="0.2">
      <c r="A36" s="40">
        <v>38947</v>
      </c>
      <c r="B36" s="41">
        <v>5135</v>
      </c>
      <c r="C36" s="36"/>
    </row>
    <row r="37" spans="1:12" x14ac:dyDescent="0.2">
      <c r="A37" s="40">
        <v>38955</v>
      </c>
      <c r="B37" s="41">
        <v>5111</v>
      </c>
      <c r="C37" s="36"/>
    </row>
    <row r="38" spans="1:12" x14ac:dyDescent="0.2">
      <c r="A38" s="40">
        <v>38962</v>
      </c>
      <c r="B38" s="41">
        <v>5183</v>
      </c>
      <c r="C38" s="36"/>
    </row>
    <row r="39" spans="1:12" x14ac:dyDescent="0.2">
      <c r="A39" s="40">
        <v>38969</v>
      </c>
      <c r="B39" s="41">
        <v>5073</v>
      </c>
      <c r="C39" s="36"/>
      <c r="K39" s="37"/>
      <c r="L39" s="37"/>
    </row>
    <row r="40" spans="1:12" x14ac:dyDescent="0.2">
      <c r="A40" s="40">
        <v>38976</v>
      </c>
      <c r="B40" s="41">
        <v>5144</v>
      </c>
      <c r="C40" s="36"/>
    </row>
    <row r="41" spans="1:12" x14ac:dyDescent="0.2">
      <c r="A41" s="40">
        <v>38983</v>
      </c>
      <c r="B41" s="41">
        <v>5141</v>
      </c>
      <c r="C41" s="36"/>
    </row>
    <row r="42" spans="1:12" x14ac:dyDescent="0.2">
      <c r="A42" s="40">
        <v>38990</v>
      </c>
      <c r="B42" s="41">
        <v>5250</v>
      </c>
      <c r="C42" s="36"/>
    </row>
    <row r="43" spans="1:12" x14ac:dyDescent="0.2">
      <c r="A43" s="40">
        <v>38997</v>
      </c>
      <c r="B43" s="41">
        <v>5282</v>
      </c>
      <c r="C43" s="36"/>
    </row>
    <row r="44" spans="1:12" x14ac:dyDescent="0.2">
      <c r="A44" s="40">
        <v>39004</v>
      </c>
      <c r="B44" s="41">
        <v>5353</v>
      </c>
      <c r="C44" s="36"/>
    </row>
    <row r="45" spans="1:12" x14ac:dyDescent="0.2">
      <c r="A45" s="40">
        <v>39011</v>
      </c>
      <c r="B45" s="41">
        <v>5375</v>
      </c>
      <c r="C45" s="36"/>
    </row>
    <row r="46" spans="1:12" x14ac:dyDescent="0.2">
      <c r="A46" s="40">
        <v>39018</v>
      </c>
      <c r="B46" s="41">
        <v>5396</v>
      </c>
      <c r="C46" s="36"/>
    </row>
    <row r="47" spans="1:12" x14ac:dyDescent="0.2">
      <c r="A47" s="40">
        <v>39025</v>
      </c>
      <c r="B47" s="41">
        <v>5336</v>
      </c>
      <c r="C47" s="36"/>
    </row>
    <row r="48" spans="1:12" x14ac:dyDescent="0.2">
      <c r="A48" s="40">
        <v>39032</v>
      </c>
      <c r="B48" s="41">
        <v>5447</v>
      </c>
      <c r="C48" s="36"/>
    </row>
    <row r="49" spans="1:3" x14ac:dyDescent="0.2">
      <c r="A49" s="40">
        <v>39039</v>
      </c>
      <c r="B49" s="41">
        <v>5439</v>
      </c>
      <c r="C49" s="36"/>
    </row>
    <row r="50" spans="1:3" x14ac:dyDescent="0.2">
      <c r="A50" s="40">
        <v>39046</v>
      </c>
      <c r="B50" s="41">
        <v>5389</v>
      </c>
      <c r="C50" s="36"/>
    </row>
    <row r="51" spans="1:3" x14ac:dyDescent="0.2">
      <c r="A51" s="40">
        <v>39053</v>
      </c>
      <c r="B51" s="41">
        <v>5254</v>
      </c>
      <c r="C51" s="36"/>
    </row>
    <row r="52" spans="1:3" x14ac:dyDescent="0.2">
      <c r="A52" s="40">
        <v>39060</v>
      </c>
      <c r="B52" s="41">
        <v>5384</v>
      </c>
      <c r="C52" s="36"/>
    </row>
    <row r="53" spans="1:3" x14ac:dyDescent="0.2">
      <c r="A53" s="40">
        <v>39067</v>
      </c>
      <c r="B53" s="41">
        <v>5541</v>
      </c>
      <c r="C53" s="36"/>
    </row>
    <row r="54" spans="1:3" x14ac:dyDescent="0.2">
      <c r="A54" s="40">
        <v>39074</v>
      </c>
      <c r="B54" s="41">
        <v>5453</v>
      </c>
      <c r="C54" s="36"/>
    </row>
    <row r="55" spans="1:3" x14ac:dyDescent="0.2">
      <c r="A55" s="40">
        <v>39081</v>
      </c>
      <c r="B55" s="41">
        <v>5541</v>
      </c>
      <c r="C55" s="36"/>
    </row>
    <row r="56" spans="1:3" x14ac:dyDescent="0.2">
      <c r="A56" s="40">
        <v>39088</v>
      </c>
      <c r="B56" s="41">
        <v>5517</v>
      </c>
      <c r="C56" s="36"/>
    </row>
    <row r="57" spans="1:3" x14ac:dyDescent="0.2">
      <c r="A57" s="40">
        <v>39095</v>
      </c>
      <c r="B57" s="41">
        <v>5617</v>
      </c>
      <c r="C57" s="36"/>
    </row>
    <row r="58" spans="1:3" x14ac:dyDescent="0.2">
      <c r="A58" s="40">
        <v>39102</v>
      </c>
      <c r="B58" s="41">
        <v>5614</v>
      </c>
      <c r="C58" s="36"/>
    </row>
    <row r="59" spans="1:3" x14ac:dyDescent="0.2">
      <c r="A59" s="40">
        <v>39109</v>
      </c>
      <c r="B59" s="41">
        <v>5582</v>
      </c>
      <c r="C59" s="36"/>
    </row>
    <row r="60" spans="1:3" x14ac:dyDescent="0.2">
      <c r="A60" s="40">
        <v>39116</v>
      </c>
      <c r="B60" s="41">
        <v>5677</v>
      </c>
      <c r="C60" s="36"/>
    </row>
    <row r="61" spans="1:3" x14ac:dyDescent="0.2">
      <c r="A61" s="40">
        <v>39123</v>
      </c>
      <c r="B61" s="41">
        <v>5692</v>
      </c>
      <c r="C61" s="36"/>
    </row>
    <row r="62" spans="1:3" x14ac:dyDescent="0.2">
      <c r="A62" s="40">
        <v>39130</v>
      </c>
      <c r="B62" s="41">
        <v>5713</v>
      </c>
      <c r="C62" s="36"/>
    </row>
    <row r="63" spans="1:3" x14ac:dyDescent="0.2">
      <c r="A63" s="40">
        <v>39137</v>
      </c>
      <c r="B63" s="41">
        <v>5716</v>
      </c>
      <c r="C63" s="36"/>
    </row>
    <row r="64" spans="1:3" x14ac:dyDescent="0.2">
      <c r="A64" s="40">
        <v>39144</v>
      </c>
      <c r="B64" s="41">
        <v>5424</v>
      </c>
      <c r="C64" s="36"/>
    </row>
    <row r="65" spans="1:3" x14ac:dyDescent="0.2">
      <c r="A65" s="40">
        <v>39151</v>
      </c>
      <c r="B65" s="41">
        <v>5537</v>
      </c>
      <c r="C65" s="36"/>
    </row>
    <row r="66" spans="1:3" x14ac:dyDescent="0.2">
      <c r="A66" s="40">
        <v>39158</v>
      </c>
      <c r="B66" s="41">
        <v>5382</v>
      </c>
      <c r="C66" s="36"/>
    </row>
    <row r="67" spans="1:3" x14ac:dyDescent="0.2">
      <c r="A67" s="40">
        <v>39165</v>
      </c>
      <c r="B67" s="41">
        <v>5634</v>
      </c>
      <c r="C67" s="36"/>
    </row>
    <row r="68" spans="1:3" x14ac:dyDescent="0.2">
      <c r="A68" s="40">
        <v>39172</v>
      </c>
      <c r="B68" s="41">
        <v>5634</v>
      </c>
      <c r="C68" s="36"/>
    </row>
    <row r="69" spans="1:3" x14ac:dyDescent="0.2">
      <c r="A69" s="40">
        <v>39179</v>
      </c>
      <c r="B69" s="41">
        <v>5741</v>
      </c>
      <c r="C69" s="36"/>
    </row>
    <row r="70" spans="1:3" x14ac:dyDescent="0.2">
      <c r="A70" s="40">
        <v>39186</v>
      </c>
      <c r="B70" s="41">
        <v>5789</v>
      </c>
      <c r="C70" s="36"/>
    </row>
    <row r="71" spans="1:3" x14ac:dyDescent="0.2">
      <c r="A71" s="40">
        <v>39193</v>
      </c>
      <c r="B71" s="41">
        <v>5938</v>
      </c>
      <c r="C71" s="36"/>
    </row>
    <row r="72" spans="1:3" x14ac:dyDescent="0.2">
      <c r="A72" s="40">
        <v>39200</v>
      </c>
      <c r="B72" s="41">
        <v>5930</v>
      </c>
      <c r="C72" s="36"/>
    </row>
    <row r="73" spans="1:3" x14ac:dyDescent="0.2">
      <c r="A73" s="40">
        <v>39207</v>
      </c>
      <c r="B73" s="41">
        <v>6068</v>
      </c>
      <c r="C73" s="36"/>
    </row>
    <row r="74" spans="1:3" x14ac:dyDescent="0.2">
      <c r="A74" s="40">
        <v>39214</v>
      </c>
      <c r="B74" s="41">
        <v>6050</v>
      </c>
      <c r="C74" s="36"/>
    </row>
    <row r="75" spans="1:3" x14ac:dyDescent="0.2">
      <c r="A75" s="40">
        <v>39221</v>
      </c>
      <c r="B75" s="41">
        <v>6101</v>
      </c>
      <c r="C75" s="36"/>
    </row>
    <row r="76" spans="1:3" x14ac:dyDescent="0.2">
      <c r="A76" s="40">
        <v>39228</v>
      </c>
      <c r="B76" s="41">
        <v>6057</v>
      </c>
      <c r="C76" s="36"/>
    </row>
    <row r="77" spans="1:3" x14ac:dyDescent="0.2">
      <c r="A77" s="40">
        <v>39235</v>
      </c>
      <c r="B77" s="41">
        <v>6168</v>
      </c>
      <c r="C77" s="36"/>
    </row>
    <row r="78" spans="1:3" x14ac:dyDescent="0.2">
      <c r="A78" s="40">
        <v>39242</v>
      </c>
      <c r="B78" s="41">
        <v>5883</v>
      </c>
      <c r="C78" s="36"/>
    </row>
    <row r="79" spans="1:3" x14ac:dyDescent="0.2">
      <c r="A79" s="40">
        <v>39249</v>
      </c>
      <c r="B79" s="41">
        <v>6105</v>
      </c>
      <c r="C79" s="36"/>
    </row>
    <row r="80" spans="1:3" x14ac:dyDescent="0.2">
      <c r="A80" s="40">
        <v>39256</v>
      </c>
      <c r="B80" s="41">
        <v>6023</v>
      </c>
      <c r="C80" s="36"/>
    </row>
    <row r="81" spans="1:3" x14ac:dyDescent="0.2">
      <c r="A81" s="40">
        <v>39263</v>
      </c>
      <c r="B81" s="41">
        <v>6054</v>
      </c>
      <c r="C81" s="36"/>
    </row>
    <row r="82" spans="1:3" x14ac:dyDescent="0.2">
      <c r="A82" s="40">
        <v>39270</v>
      </c>
      <c r="B82" s="41">
        <v>6102</v>
      </c>
      <c r="C82" s="36"/>
    </row>
    <row r="83" spans="1:3" x14ac:dyDescent="0.2">
      <c r="A83" s="40">
        <v>39277</v>
      </c>
      <c r="B83" s="41">
        <v>6117</v>
      </c>
      <c r="C83" s="36"/>
    </row>
    <row r="84" spans="1:3" x14ac:dyDescent="0.2">
      <c r="A84" s="40">
        <v>39283</v>
      </c>
      <c r="B84" s="41">
        <v>5957</v>
      </c>
      <c r="C84" s="36"/>
    </row>
    <row r="85" spans="1:3" x14ac:dyDescent="0.2">
      <c r="A85" s="40">
        <v>39290</v>
      </c>
      <c r="B85" s="41">
        <v>5643</v>
      </c>
      <c r="C85" s="36"/>
    </row>
    <row r="86" spans="1:3" x14ac:dyDescent="0.2">
      <c r="A86" s="40">
        <v>39298</v>
      </c>
      <c r="B86" s="41">
        <v>5597</v>
      </c>
      <c r="C86" s="36"/>
    </row>
    <row r="87" spans="1:3" x14ac:dyDescent="0.2">
      <c r="A87" s="40">
        <v>39305</v>
      </c>
      <c r="B87" s="41">
        <v>5448</v>
      </c>
      <c r="C87" s="36"/>
    </row>
    <row r="88" spans="1:3" x14ac:dyDescent="0.2">
      <c r="A88" s="40">
        <v>39312</v>
      </c>
      <c r="B88" s="41">
        <v>5363</v>
      </c>
      <c r="C88" s="36"/>
    </row>
    <row r="89" spans="1:3" x14ac:dyDescent="0.2">
      <c r="A89" s="40">
        <v>39323</v>
      </c>
      <c r="B89" s="41">
        <v>5569</v>
      </c>
      <c r="C89" s="36"/>
    </row>
    <row r="90" spans="1:3" x14ac:dyDescent="0.2">
      <c r="A90" s="40">
        <v>39326</v>
      </c>
      <c r="B90" s="41">
        <v>5662</v>
      </c>
      <c r="C90" s="36"/>
    </row>
    <row r="91" spans="1:3" x14ac:dyDescent="0.2">
      <c r="A91" s="40">
        <v>39333</v>
      </c>
      <c r="B91" s="41">
        <v>5430</v>
      </c>
      <c r="C91" s="36"/>
    </row>
    <row r="92" spans="1:3" x14ac:dyDescent="0.2">
      <c r="A92" s="40">
        <v>39340</v>
      </c>
      <c r="B92" s="41">
        <v>5538</v>
      </c>
      <c r="C92" s="36"/>
    </row>
    <row r="93" spans="1:3" x14ac:dyDescent="0.2">
      <c r="A93" s="40">
        <v>39347</v>
      </c>
      <c r="B93" s="41">
        <v>5700</v>
      </c>
      <c r="C93" s="36"/>
    </row>
    <row r="94" spans="1:3" x14ac:dyDescent="0.2">
      <c r="A94" s="40">
        <v>39354</v>
      </c>
      <c r="B94" s="41">
        <v>5715</v>
      </c>
      <c r="C94" s="36"/>
    </row>
    <row r="95" spans="1:3" x14ac:dyDescent="0.2">
      <c r="A95" s="40">
        <v>39361</v>
      </c>
      <c r="B95" s="41">
        <v>5843</v>
      </c>
      <c r="C95" s="36"/>
    </row>
    <row r="96" spans="1:3" x14ac:dyDescent="0.2">
      <c r="A96" s="40">
        <v>39368</v>
      </c>
      <c r="B96" s="41">
        <v>5843</v>
      </c>
      <c r="C96" s="36"/>
    </row>
    <row r="97" spans="1:3" x14ac:dyDescent="0.2">
      <c r="A97" s="40">
        <v>39375</v>
      </c>
      <c r="B97" s="41">
        <v>5740</v>
      </c>
      <c r="C97" s="36"/>
    </row>
    <row r="98" spans="1:3" x14ac:dyDescent="0.2">
      <c r="A98" s="40">
        <v>39382</v>
      </c>
      <c r="B98" s="41">
        <v>5794</v>
      </c>
      <c r="C98" s="36"/>
    </row>
    <row r="99" spans="1:3" x14ac:dyDescent="0.2">
      <c r="A99" s="40">
        <v>39392</v>
      </c>
      <c r="B99" s="41">
        <v>5720</v>
      </c>
      <c r="C99" s="36"/>
    </row>
    <row r="100" spans="1:3" x14ac:dyDescent="0.2">
      <c r="A100" s="40">
        <v>39396</v>
      </c>
      <c r="B100" s="41">
        <v>5524</v>
      </c>
      <c r="C100" s="36"/>
    </row>
    <row r="101" spans="1:3" x14ac:dyDescent="0.2">
      <c r="A101" s="40">
        <v>39403</v>
      </c>
      <c r="B101" s="41">
        <v>5523</v>
      </c>
      <c r="C101" s="36"/>
    </row>
    <row r="102" spans="1:3" x14ac:dyDescent="0.2">
      <c r="A102" s="40">
        <v>39410</v>
      </c>
      <c r="B102" s="41">
        <v>5521</v>
      </c>
      <c r="C102" s="36"/>
    </row>
    <row r="103" spans="1:3" x14ac:dyDescent="0.2">
      <c r="A103" s="40">
        <v>39417</v>
      </c>
      <c r="B103" s="41">
        <v>5670</v>
      </c>
      <c r="C103" s="36"/>
    </row>
    <row r="104" spans="1:3" x14ac:dyDescent="0.2">
      <c r="A104" s="40">
        <v>39424</v>
      </c>
      <c r="B104" s="41">
        <v>5718</v>
      </c>
      <c r="C104" s="36"/>
    </row>
    <row r="105" spans="1:3" x14ac:dyDescent="0.2">
      <c r="A105" s="40">
        <v>39431</v>
      </c>
      <c r="B105" s="41">
        <v>5605</v>
      </c>
      <c r="C105" s="36"/>
    </row>
    <row r="106" spans="1:3" x14ac:dyDescent="0.2">
      <c r="A106" s="40">
        <v>39438</v>
      </c>
      <c r="B106" s="41">
        <v>5602</v>
      </c>
      <c r="C106" s="36"/>
    </row>
    <row r="107" spans="1:3" x14ac:dyDescent="0.2">
      <c r="A107" s="40">
        <v>39445</v>
      </c>
      <c r="B107" s="41">
        <v>5627</v>
      </c>
      <c r="C107" s="36"/>
    </row>
    <row r="108" spans="1:3" x14ac:dyDescent="0.2">
      <c r="A108" s="40">
        <v>39447</v>
      </c>
      <c r="B108" s="41">
        <v>5621</v>
      </c>
      <c r="C108" s="36"/>
    </row>
    <row r="109" spans="1:3" x14ac:dyDescent="0.2">
      <c r="A109" s="40">
        <v>39452</v>
      </c>
      <c r="B109" s="41">
        <v>5446</v>
      </c>
      <c r="C109" s="36"/>
    </row>
    <row r="110" spans="1:3" x14ac:dyDescent="0.2">
      <c r="A110" s="40">
        <v>39459</v>
      </c>
      <c r="B110" s="41">
        <v>5371</v>
      </c>
      <c r="C110" s="36"/>
    </row>
    <row r="111" spans="1:3" x14ac:dyDescent="0.2">
      <c r="A111" s="40">
        <v>39466</v>
      </c>
      <c r="B111" s="41">
        <v>5092</v>
      </c>
      <c r="C111" s="36"/>
    </row>
    <row r="112" spans="1:3" x14ac:dyDescent="0.2">
      <c r="A112" s="40">
        <v>39473</v>
      </c>
      <c r="B112" s="41">
        <v>4878</v>
      </c>
      <c r="C112" s="36"/>
    </row>
    <row r="113" spans="1:3" x14ac:dyDescent="0.2">
      <c r="A113" s="40">
        <v>39480</v>
      </c>
      <c r="B113" s="41">
        <v>4978</v>
      </c>
      <c r="C113" s="36"/>
    </row>
    <row r="114" spans="1:3" x14ac:dyDescent="0.2">
      <c r="A114" s="40">
        <v>39487</v>
      </c>
      <c r="B114" s="41">
        <v>4709</v>
      </c>
      <c r="C114" s="36"/>
    </row>
    <row r="115" spans="1:3" x14ac:dyDescent="0.2">
      <c r="A115" s="40">
        <v>39494</v>
      </c>
      <c r="B115" s="41">
        <v>4771</v>
      </c>
      <c r="C115" s="36"/>
    </row>
    <row r="116" spans="1:3" x14ac:dyDescent="0.2">
      <c r="A116" s="40">
        <v>39501</v>
      </c>
      <c r="B116" s="41">
        <v>4824</v>
      </c>
      <c r="C116" s="36"/>
    </row>
    <row r="117" spans="1:3" x14ac:dyDescent="0.2">
      <c r="A117" s="40">
        <v>39508</v>
      </c>
      <c r="B117" s="41">
        <v>4790</v>
      </c>
      <c r="C117" s="36"/>
    </row>
    <row r="118" spans="1:3" x14ac:dyDescent="0.2">
      <c r="A118" s="40">
        <v>39515</v>
      </c>
      <c r="B118" s="41">
        <v>4618</v>
      </c>
      <c r="C118" s="36"/>
    </row>
    <row r="119" spans="1:3" x14ac:dyDescent="0.2">
      <c r="A119" s="40">
        <v>39522</v>
      </c>
      <c r="B119" s="41">
        <v>4592</v>
      </c>
      <c r="C119" s="36"/>
    </row>
    <row r="120" spans="1:3" x14ac:dyDescent="0.2">
      <c r="A120" s="40">
        <v>39529</v>
      </c>
      <c r="B120" s="41">
        <v>4533</v>
      </c>
      <c r="C120" s="36"/>
    </row>
    <row r="121" spans="1:3" x14ac:dyDescent="0.2">
      <c r="A121" s="40">
        <v>39536</v>
      </c>
      <c r="B121" s="41">
        <v>4695</v>
      </c>
      <c r="C121" s="36"/>
    </row>
    <row r="122" spans="1:3" x14ac:dyDescent="0.2">
      <c r="A122" s="40">
        <v>39543</v>
      </c>
      <c r="B122" s="41">
        <v>4900</v>
      </c>
      <c r="C122" s="36"/>
    </row>
    <row r="123" spans="1:3" x14ac:dyDescent="0.2">
      <c r="A123" s="40">
        <v>39553</v>
      </c>
      <c r="B123" s="41">
        <v>4797</v>
      </c>
      <c r="C123" s="36"/>
    </row>
    <row r="124" spans="1:3" x14ac:dyDescent="0.2">
      <c r="A124" s="40">
        <v>39557</v>
      </c>
      <c r="B124" s="41">
        <v>4961</v>
      </c>
      <c r="C124" s="36"/>
    </row>
    <row r="125" spans="1:3" x14ac:dyDescent="0.2">
      <c r="A125" s="40">
        <v>39564</v>
      </c>
      <c r="B125" s="41">
        <v>4978</v>
      </c>
      <c r="C125" s="36"/>
    </row>
    <row r="126" spans="1:3" x14ac:dyDescent="0.2">
      <c r="A126" s="40">
        <v>39571</v>
      </c>
      <c r="B126" s="41">
        <v>5069</v>
      </c>
      <c r="C126" s="36"/>
    </row>
    <row r="127" spans="1:3" x14ac:dyDescent="0.2">
      <c r="A127" s="40">
        <v>39578</v>
      </c>
      <c r="B127" s="41">
        <v>4960</v>
      </c>
      <c r="C127" s="36"/>
    </row>
    <row r="128" spans="1:3" x14ac:dyDescent="0.2">
      <c r="A128" s="40">
        <v>39585</v>
      </c>
      <c r="B128" s="41">
        <v>5078</v>
      </c>
      <c r="C128" s="36"/>
    </row>
    <row r="129" spans="1:3" x14ac:dyDescent="0.2">
      <c r="A129" s="40">
        <v>39592</v>
      </c>
      <c r="B129" s="41">
        <v>4933</v>
      </c>
      <c r="C129" s="36"/>
    </row>
    <row r="130" spans="1:3" x14ac:dyDescent="0.2">
      <c r="A130" s="40">
        <v>39599</v>
      </c>
      <c r="B130" s="41">
        <v>5014</v>
      </c>
      <c r="C130" s="36"/>
    </row>
    <row r="131" spans="1:3" x14ac:dyDescent="0.2">
      <c r="A131" s="40">
        <v>39606</v>
      </c>
      <c r="B131" s="41">
        <v>4795</v>
      </c>
      <c r="C131" s="36"/>
    </row>
    <row r="132" spans="1:3" x14ac:dyDescent="0.2">
      <c r="A132" s="40">
        <v>39613</v>
      </c>
      <c r="B132" s="41">
        <v>4682</v>
      </c>
      <c r="C132" s="36"/>
    </row>
    <row r="133" spans="1:3" x14ac:dyDescent="0.2">
      <c r="A133" s="40">
        <v>39620</v>
      </c>
      <c r="B133" s="41">
        <v>4509</v>
      </c>
      <c r="C133" s="36"/>
    </row>
    <row r="134" spans="1:3" x14ac:dyDescent="0.2">
      <c r="A134" s="40">
        <v>39656</v>
      </c>
      <c r="B134" s="41">
        <v>4377</v>
      </c>
      <c r="C134" s="36"/>
    </row>
    <row r="135" spans="1:3" x14ac:dyDescent="0.2">
      <c r="A135" s="40">
        <v>39662</v>
      </c>
      <c r="B135" s="41">
        <v>4314</v>
      </c>
      <c r="C135" s="36"/>
    </row>
    <row r="136" spans="1:3" x14ac:dyDescent="0.2">
      <c r="A136" s="40">
        <v>39669</v>
      </c>
      <c r="B136" s="41">
        <v>4491</v>
      </c>
      <c r="C136" s="36"/>
    </row>
    <row r="137" spans="1:3" x14ac:dyDescent="0.2">
      <c r="A137" s="40">
        <v>39677</v>
      </c>
      <c r="B137" s="41">
        <v>4453</v>
      </c>
      <c r="C137" s="36"/>
    </row>
    <row r="138" spans="1:3" x14ac:dyDescent="0.2">
      <c r="A138" s="40">
        <v>39690</v>
      </c>
      <c r="B138" s="41">
        <v>4482</v>
      </c>
      <c r="C138" s="36"/>
    </row>
    <row r="139" spans="1:3" x14ac:dyDescent="0.2">
      <c r="A139" s="40">
        <v>39697</v>
      </c>
      <c r="B139" s="41">
        <v>4196</v>
      </c>
      <c r="C139" s="36"/>
    </row>
    <row r="140" spans="1:3" x14ac:dyDescent="0.2">
      <c r="A140" s="40">
        <v>39704</v>
      </c>
      <c r="B140" s="41">
        <v>4332</v>
      </c>
      <c r="C140" s="36"/>
    </row>
    <row r="141" spans="1:3" x14ac:dyDescent="0.2">
      <c r="A141" s="40">
        <v>39711</v>
      </c>
      <c r="B141" s="41">
        <v>4324</v>
      </c>
      <c r="C141" s="36"/>
    </row>
    <row r="142" spans="1:3" x14ac:dyDescent="0.2">
      <c r="A142" s="40">
        <v>39718</v>
      </c>
      <c r="B142" s="41">
        <v>4163</v>
      </c>
      <c r="C142" s="36"/>
    </row>
    <row r="143" spans="1:3" x14ac:dyDescent="0.2">
      <c r="A143" s="40">
        <v>39725</v>
      </c>
      <c r="B143" s="41">
        <v>4080</v>
      </c>
      <c r="C143" s="36"/>
    </row>
    <row r="144" spans="1:3" x14ac:dyDescent="0.2">
      <c r="A144" s="40">
        <v>39732</v>
      </c>
      <c r="B144" s="41">
        <v>3176</v>
      </c>
      <c r="C144" s="36"/>
    </row>
    <row r="145" spans="1:3" x14ac:dyDescent="0.2">
      <c r="A145" s="40">
        <v>39739</v>
      </c>
      <c r="B145" s="41">
        <v>3329</v>
      </c>
      <c r="C145" s="36"/>
    </row>
    <row r="146" spans="1:3" x14ac:dyDescent="0.2">
      <c r="A146" s="40">
        <v>39746</v>
      </c>
      <c r="B146" s="41">
        <v>3193</v>
      </c>
      <c r="C146" s="36"/>
    </row>
    <row r="147" spans="1:3" x14ac:dyDescent="0.2">
      <c r="A147" s="40">
        <v>39754</v>
      </c>
      <c r="B147" s="41">
        <v>3487</v>
      </c>
      <c r="C147" s="36"/>
    </row>
    <row r="148" spans="1:3" x14ac:dyDescent="0.2">
      <c r="A148" s="40">
        <v>39760</v>
      </c>
      <c r="B148" s="41">
        <v>3469</v>
      </c>
      <c r="C148" s="36"/>
    </row>
    <row r="149" spans="1:3" x14ac:dyDescent="0.2">
      <c r="A149" s="40">
        <v>39767</v>
      </c>
      <c r="B149" s="41">
        <v>3291</v>
      </c>
      <c r="C149" s="36"/>
    </row>
    <row r="150" spans="1:3" x14ac:dyDescent="0.2">
      <c r="A150" s="40">
        <v>39774</v>
      </c>
      <c r="B150" s="41">
        <v>2881</v>
      </c>
      <c r="C150" s="36"/>
    </row>
    <row r="151" spans="1:3" x14ac:dyDescent="0.2">
      <c r="A151" s="40">
        <v>39781</v>
      </c>
      <c r="B151" s="41">
        <v>3262</v>
      </c>
      <c r="C151" s="36"/>
    </row>
    <row r="152" spans="1:3" x14ac:dyDescent="0.2">
      <c r="A152" s="40">
        <v>39788</v>
      </c>
      <c r="B152" s="41">
        <v>2988</v>
      </c>
      <c r="C152" s="36"/>
    </row>
    <row r="153" spans="1:3" x14ac:dyDescent="0.2">
      <c r="A153" s="40">
        <v>39795</v>
      </c>
      <c r="B153" s="41">
        <v>3213</v>
      </c>
      <c r="C153" s="36"/>
    </row>
    <row r="154" spans="1:3" x14ac:dyDescent="0.2">
      <c r="A154" s="40">
        <v>39802</v>
      </c>
      <c r="B154" s="41">
        <v>3225</v>
      </c>
      <c r="C154" s="36"/>
    </row>
    <row r="155" spans="1:3" x14ac:dyDescent="0.2">
      <c r="A155" s="40">
        <v>39810</v>
      </c>
      <c r="B155" s="41">
        <v>3116</v>
      </c>
      <c r="C155" s="36"/>
    </row>
    <row r="156" spans="1:3" x14ac:dyDescent="0.2">
      <c r="A156" s="40">
        <v>39816</v>
      </c>
      <c r="B156" s="41">
        <v>3349</v>
      </c>
      <c r="C156" s="36"/>
    </row>
    <row r="157" spans="1:3" x14ac:dyDescent="0.2">
      <c r="A157" s="40">
        <v>39823</v>
      </c>
      <c r="B157" s="41">
        <v>3300</v>
      </c>
      <c r="C157" s="36"/>
    </row>
    <row r="158" spans="1:3" x14ac:dyDescent="0.2">
      <c r="A158" s="40">
        <v>39830</v>
      </c>
      <c r="B158" s="41">
        <v>3016</v>
      </c>
      <c r="C158" s="36"/>
    </row>
    <row r="159" spans="1:3" x14ac:dyDescent="0.2">
      <c r="A159" s="40">
        <v>39837</v>
      </c>
      <c r="B159" s="41">
        <v>2849</v>
      </c>
      <c r="C159" s="36"/>
    </row>
    <row r="160" spans="1:3" x14ac:dyDescent="0.2">
      <c r="A160" s="40">
        <v>39844</v>
      </c>
      <c r="B160" s="41">
        <v>2973</v>
      </c>
      <c r="C160" s="36"/>
    </row>
    <row r="161" spans="1:3" x14ac:dyDescent="0.2">
      <c r="A161" s="40">
        <v>39851</v>
      </c>
      <c r="B161" s="41">
        <v>3122</v>
      </c>
      <c r="C161" s="36"/>
    </row>
    <row r="162" spans="1:3" x14ac:dyDescent="0.2">
      <c r="A162" s="40">
        <v>39859</v>
      </c>
      <c r="B162" s="41">
        <v>2994</v>
      </c>
      <c r="C162" s="36"/>
    </row>
    <row r="163" spans="1:3" x14ac:dyDescent="0.2">
      <c r="A163" s="40">
        <v>39865</v>
      </c>
      <c r="B163" s="41">
        <v>2750</v>
      </c>
      <c r="C163" s="36"/>
    </row>
    <row r="164" spans="1:3" x14ac:dyDescent="0.2">
      <c r="A164" s="40">
        <v>39872</v>
      </c>
      <c r="B164" s="41">
        <v>2702</v>
      </c>
      <c r="C164" s="36"/>
    </row>
    <row r="165" spans="1:3" x14ac:dyDescent="0.2">
      <c r="A165" s="40">
        <v>39879</v>
      </c>
      <c r="B165" s="41">
        <v>2534</v>
      </c>
      <c r="C165" s="36"/>
    </row>
    <row r="166" spans="1:3" x14ac:dyDescent="0.2">
      <c r="A166" s="40">
        <v>39886</v>
      </c>
      <c r="B166" s="41">
        <v>2705</v>
      </c>
      <c r="C166" s="36"/>
    </row>
    <row r="167" spans="1:3" x14ac:dyDescent="0.2">
      <c r="A167" s="40">
        <v>39893</v>
      </c>
      <c r="B167" s="41">
        <v>2791</v>
      </c>
      <c r="C167" s="36"/>
    </row>
    <row r="168" spans="1:3" x14ac:dyDescent="0.2">
      <c r="A168" s="40">
        <v>39900</v>
      </c>
      <c r="B168" s="41">
        <v>2840</v>
      </c>
      <c r="C168" s="36"/>
    </row>
    <row r="169" spans="1:3" x14ac:dyDescent="0.2">
      <c r="A169" s="40">
        <v>39907</v>
      </c>
      <c r="B169" s="41">
        <v>2958</v>
      </c>
      <c r="C169" s="36"/>
    </row>
    <row r="170" spans="1:3" x14ac:dyDescent="0.2">
      <c r="A170" s="40">
        <v>39917</v>
      </c>
      <c r="B170" s="41">
        <v>3009</v>
      </c>
      <c r="C170" s="36"/>
    </row>
    <row r="171" spans="1:3" x14ac:dyDescent="0.2">
      <c r="A171" s="40">
        <v>39921</v>
      </c>
      <c r="B171" s="41">
        <v>3091</v>
      </c>
      <c r="C171" s="36"/>
    </row>
    <row r="172" spans="1:3" x14ac:dyDescent="0.2">
      <c r="A172" s="40">
        <v>39928</v>
      </c>
      <c r="B172" s="41">
        <v>3102</v>
      </c>
      <c r="C172" s="36"/>
    </row>
    <row r="173" spans="1:3" x14ac:dyDescent="0.2">
      <c r="A173" s="40">
        <v>39934</v>
      </c>
      <c r="B173" s="41">
        <v>3159</v>
      </c>
      <c r="C173" s="36"/>
    </row>
    <row r="174" spans="1:3" x14ac:dyDescent="0.2">
      <c r="A174" s="40">
        <v>39941</v>
      </c>
      <c r="B174" s="41">
        <v>3314</v>
      </c>
      <c r="C174" s="36"/>
    </row>
    <row r="175" spans="1:3" x14ac:dyDescent="0.2">
      <c r="A175" s="40">
        <v>39949</v>
      </c>
      <c r="B175" s="41">
        <v>3169</v>
      </c>
      <c r="C175" s="36"/>
    </row>
    <row r="176" spans="1:3" x14ac:dyDescent="0.2">
      <c r="A176" s="40">
        <v>39957</v>
      </c>
      <c r="B176" s="41">
        <v>3227</v>
      </c>
      <c r="C176" s="36"/>
    </row>
    <row r="177" spans="1:3" x14ac:dyDescent="0.2">
      <c r="A177" s="40">
        <v>39963</v>
      </c>
      <c r="B177" s="41">
        <v>3277</v>
      </c>
      <c r="C177" s="36"/>
    </row>
    <row r="178" spans="1:3" x14ac:dyDescent="0.2">
      <c r="A178" s="40">
        <v>39970</v>
      </c>
      <c r="B178" s="41">
        <v>3339</v>
      </c>
      <c r="C178" s="36"/>
    </row>
    <row r="179" spans="1:3" x14ac:dyDescent="0.2">
      <c r="A179" s="40">
        <v>39977</v>
      </c>
      <c r="B179" s="41">
        <v>3326</v>
      </c>
      <c r="C179" s="36"/>
    </row>
    <row r="180" spans="1:3" x14ac:dyDescent="0.2">
      <c r="A180" s="40">
        <v>39984</v>
      </c>
      <c r="B180" s="41">
        <v>3221</v>
      </c>
      <c r="C180" s="36"/>
    </row>
    <row r="181" spans="1:3" x14ac:dyDescent="0.2">
      <c r="A181" s="40">
        <v>39991</v>
      </c>
      <c r="B181" s="41">
        <v>3129</v>
      </c>
      <c r="C181" s="36"/>
    </row>
    <row r="182" spans="1:3" x14ac:dyDescent="0.2">
      <c r="A182" s="40">
        <v>39998</v>
      </c>
      <c r="B182" s="41">
        <v>3119</v>
      </c>
      <c r="C182" s="36"/>
    </row>
    <row r="183" spans="1:3" x14ac:dyDescent="0.2">
      <c r="A183" s="40">
        <v>40005</v>
      </c>
      <c r="B183" s="41">
        <v>3218</v>
      </c>
      <c r="C183" s="36"/>
    </row>
    <row r="184" spans="1:3" x14ac:dyDescent="0.2">
      <c r="A184" s="40">
        <v>40012</v>
      </c>
      <c r="B184" s="41">
        <v>3218</v>
      </c>
      <c r="C184" s="36"/>
    </row>
    <row r="185" spans="1:3" x14ac:dyDescent="0.2">
      <c r="A185" s="40">
        <v>40019</v>
      </c>
      <c r="B185" s="41">
        <v>3366</v>
      </c>
      <c r="C185" s="36"/>
    </row>
    <row r="186" spans="1:3" x14ac:dyDescent="0.2">
      <c r="A186" s="40">
        <v>40026</v>
      </c>
      <c r="B186" s="41">
        <v>3426</v>
      </c>
      <c r="C186" s="36"/>
    </row>
    <row r="187" spans="1:3" x14ac:dyDescent="0.2">
      <c r="A187" s="40">
        <v>40040</v>
      </c>
      <c r="B187" s="41">
        <v>3495</v>
      </c>
      <c r="C187" s="36"/>
    </row>
    <row r="188" spans="1:3" x14ac:dyDescent="0.2">
      <c r="A188" s="40">
        <v>40047</v>
      </c>
      <c r="B188" s="41">
        <v>3615</v>
      </c>
      <c r="C188" s="36"/>
    </row>
    <row r="189" spans="1:3" x14ac:dyDescent="0.2">
      <c r="A189" s="40">
        <v>40054</v>
      </c>
      <c r="B189" s="41">
        <v>3693</v>
      </c>
      <c r="C189" s="36"/>
    </row>
    <row r="190" spans="1:3" x14ac:dyDescent="0.2">
      <c r="A190" s="40">
        <v>40061</v>
      </c>
      <c r="B190" s="41">
        <v>3598</v>
      </c>
      <c r="C190" s="36"/>
    </row>
    <row r="191" spans="1:3" x14ac:dyDescent="0.2">
      <c r="A191" s="40">
        <v>40068</v>
      </c>
      <c r="B191" s="41">
        <v>3734</v>
      </c>
      <c r="C191" s="36"/>
    </row>
    <row r="192" spans="1:3" x14ac:dyDescent="0.2">
      <c r="A192" s="40">
        <v>40075</v>
      </c>
      <c r="B192" s="41">
        <v>3827</v>
      </c>
      <c r="C192" s="36"/>
    </row>
    <row r="193" spans="1:3" x14ac:dyDescent="0.2">
      <c r="A193" s="40">
        <v>40082</v>
      </c>
      <c r="B193" s="41">
        <v>3739</v>
      </c>
      <c r="C193" s="36"/>
    </row>
    <row r="194" spans="1:3" x14ac:dyDescent="0.2">
      <c r="A194" s="40">
        <v>40089</v>
      </c>
      <c r="B194" s="41">
        <v>3649</v>
      </c>
      <c r="C194" s="36"/>
    </row>
    <row r="195" spans="1:3" x14ac:dyDescent="0.2">
      <c r="A195" s="40">
        <v>40096</v>
      </c>
      <c r="B195" s="41">
        <v>3799</v>
      </c>
      <c r="C195" s="36"/>
    </row>
    <row r="196" spans="1:3" x14ac:dyDescent="0.2">
      <c r="A196" s="40">
        <v>40103</v>
      </c>
      <c r="B196" s="41">
        <v>3827</v>
      </c>
      <c r="C196" s="36"/>
    </row>
    <row r="197" spans="1:3" x14ac:dyDescent="0.2">
      <c r="A197" s="40">
        <v>40110</v>
      </c>
      <c r="B197" s="41">
        <v>3808</v>
      </c>
      <c r="C197" s="36"/>
    </row>
    <row r="198" spans="1:3" x14ac:dyDescent="0.2">
      <c r="A198" s="40">
        <v>40117</v>
      </c>
      <c r="B198" s="41">
        <v>3607</v>
      </c>
      <c r="C198" s="36"/>
    </row>
    <row r="199" spans="1:3" x14ac:dyDescent="0.2">
      <c r="A199" s="40">
        <v>40124</v>
      </c>
      <c r="B199" s="41">
        <v>3707</v>
      </c>
      <c r="C199" s="36"/>
    </row>
    <row r="200" spans="1:3" x14ac:dyDescent="0.2">
      <c r="A200" s="40">
        <v>40131</v>
      </c>
      <c r="B200" s="41">
        <v>3806</v>
      </c>
      <c r="C200" s="36"/>
    </row>
    <row r="201" spans="1:3" x14ac:dyDescent="0.2">
      <c r="A201" s="40">
        <v>40138</v>
      </c>
      <c r="B201" s="41">
        <v>3729</v>
      </c>
      <c r="C201" s="36"/>
    </row>
    <row r="202" spans="1:3" x14ac:dyDescent="0.2">
      <c r="A202" s="40">
        <v>40145</v>
      </c>
      <c r="B202" s="41">
        <v>3721</v>
      </c>
      <c r="C202" s="36"/>
    </row>
    <row r="203" spans="1:3" x14ac:dyDescent="0.2">
      <c r="A203" s="40">
        <v>40152</v>
      </c>
      <c r="B203" s="41">
        <v>3846</v>
      </c>
      <c r="C203" s="36"/>
    </row>
    <row r="204" spans="1:3" x14ac:dyDescent="0.2">
      <c r="A204" s="40">
        <v>40159</v>
      </c>
      <c r="B204" s="41">
        <v>3803</v>
      </c>
      <c r="C204" s="36"/>
    </row>
    <row r="205" spans="1:3" x14ac:dyDescent="0.2">
      <c r="A205" s="40">
        <v>40166</v>
      </c>
      <c r="B205" s="41">
        <v>3794</v>
      </c>
      <c r="C205" s="36"/>
    </row>
    <row r="206" spans="1:3" x14ac:dyDescent="0.2">
      <c r="A206" s="40">
        <v>40173</v>
      </c>
      <c r="B206" s="41">
        <v>3965</v>
      </c>
      <c r="C206" s="36"/>
    </row>
    <row r="207" spans="1:3" x14ac:dyDescent="0.2">
      <c r="A207" s="40">
        <v>40179</v>
      </c>
      <c r="B207" s="41">
        <v>3936</v>
      </c>
      <c r="C207" s="36"/>
    </row>
    <row r="208" spans="1:3" x14ac:dyDescent="0.2">
      <c r="A208" s="40">
        <v>40187</v>
      </c>
      <c r="B208" s="41">
        <v>4045</v>
      </c>
      <c r="C208" s="36"/>
    </row>
    <row r="209" spans="1:3" x14ac:dyDescent="0.2">
      <c r="A209" s="40">
        <v>40194</v>
      </c>
      <c r="B209" s="41">
        <v>3954</v>
      </c>
      <c r="C209" s="36"/>
    </row>
    <row r="210" spans="1:3" x14ac:dyDescent="0.2">
      <c r="A210" s="40">
        <v>40201</v>
      </c>
      <c r="B210" s="41">
        <v>3820</v>
      </c>
      <c r="C210" s="36"/>
    </row>
    <row r="211" spans="1:3" x14ac:dyDescent="0.2">
      <c r="A211" s="40">
        <v>40209</v>
      </c>
      <c r="B211" s="41">
        <v>3739</v>
      </c>
      <c r="C211" s="36"/>
    </row>
    <row r="212" spans="1:3" x14ac:dyDescent="0.2">
      <c r="A212" s="40">
        <v>40215</v>
      </c>
      <c r="B212" s="41">
        <v>3563</v>
      </c>
      <c r="C212" s="36"/>
    </row>
    <row r="213" spans="1:3" x14ac:dyDescent="0.2">
      <c r="A213" s="40">
        <v>40222</v>
      </c>
      <c r="B213" s="41">
        <v>3599</v>
      </c>
      <c r="C213" s="36"/>
    </row>
    <row r="214" spans="1:3" x14ac:dyDescent="0.2">
      <c r="A214" s="40">
        <v>40229</v>
      </c>
      <c r="B214" s="41">
        <v>3769</v>
      </c>
      <c r="C214" s="36"/>
    </row>
    <row r="215" spans="1:3" x14ac:dyDescent="0.2">
      <c r="A215" s="40">
        <v>40236</v>
      </c>
      <c r="B215" s="41">
        <v>3708</v>
      </c>
      <c r="C215" s="36"/>
    </row>
    <row r="216" spans="1:3" x14ac:dyDescent="0.2">
      <c r="A216" s="40">
        <v>40243</v>
      </c>
      <c r="B216" s="41">
        <v>3910</v>
      </c>
      <c r="C216" s="36"/>
    </row>
    <row r="217" spans="1:3" x14ac:dyDescent="0.2">
      <c r="A217" s="40">
        <v>40254</v>
      </c>
      <c r="B217" s="41">
        <v>3957</v>
      </c>
      <c r="C217" s="36"/>
    </row>
    <row r="218" spans="1:3" x14ac:dyDescent="0.2">
      <c r="A218" s="40">
        <v>40263</v>
      </c>
      <c r="B218" s="41">
        <v>3988</v>
      </c>
      <c r="C218" s="36"/>
    </row>
    <row r="219" spans="1:3" x14ac:dyDescent="0.2">
      <c r="A219" s="40">
        <v>40271</v>
      </c>
      <c r="B219" s="41">
        <v>4034</v>
      </c>
      <c r="C219" s="36"/>
    </row>
    <row r="220" spans="1:3" x14ac:dyDescent="0.2">
      <c r="A220" s="40">
        <v>40277</v>
      </c>
      <c r="B220" s="41">
        <v>4024</v>
      </c>
      <c r="C220" s="36"/>
    </row>
    <row r="221" spans="1:3" x14ac:dyDescent="0.2">
      <c r="A221" s="40">
        <v>40284</v>
      </c>
      <c r="B221" s="41">
        <v>3986</v>
      </c>
      <c r="C221" s="36"/>
    </row>
    <row r="222" spans="1:3" x14ac:dyDescent="0.2">
      <c r="A222" s="40">
        <v>40292</v>
      </c>
      <c r="B222" s="41">
        <v>3951</v>
      </c>
      <c r="C222" s="36"/>
    </row>
    <row r="223" spans="1:3" x14ac:dyDescent="0.2">
      <c r="A223" s="40">
        <v>40299</v>
      </c>
      <c r="B223" s="41">
        <v>3816</v>
      </c>
      <c r="C223" s="36"/>
    </row>
    <row r="224" spans="1:3" x14ac:dyDescent="0.2">
      <c r="A224" s="40">
        <v>40306</v>
      </c>
      <c r="B224" s="41">
        <v>3392</v>
      </c>
      <c r="C224" s="36"/>
    </row>
    <row r="225" spans="1:3" x14ac:dyDescent="0.2">
      <c r="A225" s="40">
        <v>40313</v>
      </c>
      <c r="B225" s="41">
        <v>3560</v>
      </c>
      <c r="C225" s="36"/>
    </row>
    <row r="226" spans="1:3" x14ac:dyDescent="0.2">
      <c r="A226" s="40">
        <v>40320</v>
      </c>
      <c r="B226" s="41">
        <v>3430</v>
      </c>
      <c r="C226" s="36"/>
    </row>
    <row r="227" spans="1:3" x14ac:dyDescent="0.2">
      <c r="A227" s="40">
        <v>40327</v>
      </c>
      <c r="B227" s="41">
        <v>3515</v>
      </c>
      <c r="C227" s="36"/>
    </row>
    <row r="228" spans="1:3" x14ac:dyDescent="0.2">
      <c r="A228" s="40">
        <v>40334</v>
      </c>
      <c r="B228" s="41">
        <v>3455</v>
      </c>
      <c r="C228" s="36"/>
    </row>
    <row r="229" spans="1:3" x14ac:dyDescent="0.2">
      <c r="A229" s="40">
        <v>40341</v>
      </c>
      <c r="B229" s="41">
        <v>3555</v>
      </c>
      <c r="C229" s="36"/>
    </row>
    <row r="230" spans="1:3" x14ac:dyDescent="0.2">
      <c r="A230" s="40">
        <v>40348</v>
      </c>
      <c r="B230" s="41">
        <v>3687</v>
      </c>
      <c r="C230" s="36"/>
    </row>
    <row r="231" spans="1:3" x14ac:dyDescent="0.2">
      <c r="A231" s="40">
        <v>40355</v>
      </c>
      <c r="B231" s="41">
        <v>3519</v>
      </c>
      <c r="C231" s="36"/>
    </row>
    <row r="232" spans="1:3" x14ac:dyDescent="0.2">
      <c r="A232" s="40">
        <v>40362</v>
      </c>
      <c r="B232" s="41">
        <v>3348</v>
      </c>
      <c r="C232" s="36"/>
    </row>
    <row r="233" spans="1:3" x14ac:dyDescent="0.2">
      <c r="A233" s="40">
        <v>40369</v>
      </c>
      <c r="B233" s="41">
        <v>3554</v>
      </c>
      <c r="C233" s="36"/>
    </row>
    <row r="234" spans="1:3" x14ac:dyDescent="0.2">
      <c r="A234" s="40">
        <v>40376</v>
      </c>
      <c r="B234" s="41">
        <v>3500</v>
      </c>
      <c r="C234" s="36"/>
    </row>
    <row r="235" spans="1:3" x14ac:dyDescent="0.2">
      <c r="A235" s="40">
        <v>40383</v>
      </c>
      <c r="B235" s="41">
        <v>3607</v>
      </c>
      <c r="C235" s="36"/>
    </row>
    <row r="236" spans="1:3" x14ac:dyDescent="0.2">
      <c r="A236" s="40">
        <v>40390</v>
      </c>
      <c r="B236" s="41">
        <v>3643</v>
      </c>
      <c r="C236" s="36"/>
    </row>
    <row r="237" spans="1:3" x14ac:dyDescent="0.2">
      <c r="A237" s="40">
        <v>40397</v>
      </c>
      <c r="B237" s="41">
        <v>3716</v>
      </c>
      <c r="C237" s="36"/>
    </row>
    <row r="238" spans="1:3" x14ac:dyDescent="0.2">
      <c r="A238" s="40">
        <v>40411</v>
      </c>
      <c r="B238" s="41">
        <v>3526</v>
      </c>
      <c r="C238" s="36"/>
    </row>
    <row r="239" spans="1:3" x14ac:dyDescent="0.2">
      <c r="A239" s="40">
        <v>40418</v>
      </c>
      <c r="B239" s="41">
        <v>3507</v>
      </c>
      <c r="C239" s="36"/>
    </row>
    <row r="240" spans="1:3" x14ac:dyDescent="0.2">
      <c r="A240" s="40">
        <v>40425</v>
      </c>
      <c r="B240" s="41">
        <v>3672</v>
      </c>
      <c r="C240" s="36"/>
    </row>
    <row r="241" spans="1:3" x14ac:dyDescent="0.2">
      <c r="A241" s="40">
        <v>40432</v>
      </c>
      <c r="B241" s="41">
        <v>3725</v>
      </c>
      <c r="C241" s="36"/>
    </row>
    <row r="242" spans="1:3" x14ac:dyDescent="0.2">
      <c r="A242" s="40">
        <v>40439</v>
      </c>
      <c r="B242" s="41">
        <v>3722</v>
      </c>
      <c r="C242" s="36"/>
    </row>
    <row r="243" spans="1:3" x14ac:dyDescent="0.2">
      <c r="A243" s="40">
        <v>40446</v>
      </c>
      <c r="B243" s="41">
        <v>3782</v>
      </c>
      <c r="C243" s="36"/>
    </row>
    <row r="244" spans="1:3" x14ac:dyDescent="0.2">
      <c r="A244" s="40">
        <v>40453</v>
      </c>
      <c r="B244" s="41">
        <v>3692</v>
      </c>
      <c r="C244" s="36"/>
    </row>
    <row r="245" spans="1:3" x14ac:dyDescent="0.2">
      <c r="A245" s="40">
        <v>40460</v>
      </c>
      <c r="B245" s="41">
        <v>3763</v>
      </c>
      <c r="C245" s="36"/>
    </row>
    <row r="246" spans="1:3" x14ac:dyDescent="0.2">
      <c r="A246" s="40">
        <v>40467</v>
      </c>
      <c r="B246" s="41">
        <v>3827</v>
      </c>
      <c r="C246" s="36"/>
    </row>
    <row r="247" spans="1:3" x14ac:dyDescent="0.2">
      <c r="A247" s="40">
        <v>40474</v>
      </c>
      <c r="B247" s="41">
        <v>3868</v>
      </c>
      <c r="C247" s="36"/>
    </row>
    <row r="248" spans="1:3" x14ac:dyDescent="0.2">
      <c r="A248" s="40">
        <v>40481</v>
      </c>
      <c r="B248" s="41">
        <v>3833</v>
      </c>
      <c r="C248" s="36"/>
    </row>
    <row r="249" spans="1:3" x14ac:dyDescent="0.2">
      <c r="A249" s="40">
        <v>40486</v>
      </c>
      <c r="B249" s="41">
        <v>3916</v>
      </c>
      <c r="C249" s="36"/>
    </row>
    <row r="250" spans="1:3" x14ac:dyDescent="0.2">
      <c r="A250" s="40">
        <v>40495</v>
      </c>
      <c r="B250" s="41">
        <v>3831</v>
      </c>
      <c r="C250" s="36"/>
    </row>
    <row r="251" spans="1:3" x14ac:dyDescent="0.2">
      <c r="A251" s="40">
        <v>40502</v>
      </c>
      <c r="B251" s="41">
        <v>3860</v>
      </c>
      <c r="C251" s="36"/>
    </row>
    <row r="252" spans="1:3" x14ac:dyDescent="0.2">
      <c r="A252" s="40">
        <v>40509</v>
      </c>
      <c r="B252" s="41">
        <v>3728</v>
      </c>
      <c r="C252" s="36"/>
    </row>
    <row r="253" spans="1:3" x14ac:dyDescent="0.2">
      <c r="A253" s="40">
        <v>40516</v>
      </c>
      <c r="B253" s="41">
        <v>3750</v>
      </c>
      <c r="C253" s="36"/>
    </row>
    <row r="254" spans="1:3" x14ac:dyDescent="0.2">
      <c r="A254" s="40">
        <v>40523</v>
      </c>
      <c r="B254" s="41">
        <v>3857</v>
      </c>
      <c r="C254" s="36"/>
    </row>
    <row r="255" spans="1:3" x14ac:dyDescent="0.2">
      <c r="A255" s="42">
        <v>40530</v>
      </c>
      <c r="B255" s="43">
        <v>3867</v>
      </c>
      <c r="C255" s="36"/>
    </row>
    <row r="256" spans="1:3" x14ac:dyDescent="0.2">
      <c r="A256" s="42">
        <v>40537</v>
      </c>
      <c r="B256" s="43">
        <v>3871</v>
      </c>
      <c r="C256" s="36"/>
    </row>
    <row r="257" spans="1:3" x14ac:dyDescent="0.2">
      <c r="A257" s="42">
        <v>40544</v>
      </c>
      <c r="B257" s="43">
        <v>3803</v>
      </c>
      <c r="C257" s="36"/>
    </row>
    <row r="258" spans="1:3" x14ac:dyDescent="0.2">
      <c r="A258" s="42">
        <v>40551</v>
      </c>
      <c r="B258" s="43">
        <v>3865</v>
      </c>
      <c r="C258" s="36"/>
    </row>
    <row r="259" spans="1:3" x14ac:dyDescent="0.2">
      <c r="A259" s="42">
        <v>40558</v>
      </c>
      <c r="B259" s="43">
        <v>3983</v>
      </c>
      <c r="C259" s="36"/>
    </row>
    <row r="260" spans="1:3" x14ac:dyDescent="0.2">
      <c r="A260" s="42">
        <v>40565</v>
      </c>
      <c r="B260" s="43">
        <v>4017</v>
      </c>
      <c r="C260" s="36"/>
    </row>
    <row r="261" spans="1:3" x14ac:dyDescent="0.2">
      <c r="A261" s="42">
        <v>40572</v>
      </c>
      <c r="B261" s="43">
        <v>4002</v>
      </c>
      <c r="C261" s="36"/>
    </row>
    <row r="262" spans="1:3" x14ac:dyDescent="0.2">
      <c r="A262" s="42">
        <v>40579</v>
      </c>
      <c r="B262" s="43">
        <v>4047</v>
      </c>
      <c r="C262" s="36"/>
    </row>
    <row r="263" spans="1:3" x14ac:dyDescent="0.2">
      <c r="A263" s="42">
        <v>40586</v>
      </c>
      <c r="B263" s="43">
        <v>4101</v>
      </c>
      <c r="C263" s="36"/>
    </row>
    <row r="264" spans="1:3" x14ac:dyDescent="0.2">
      <c r="A264" s="42">
        <v>40593</v>
      </c>
      <c r="B264" s="43">
        <v>4157</v>
      </c>
      <c r="C264" s="36"/>
    </row>
    <row r="265" spans="1:3" x14ac:dyDescent="0.2">
      <c r="A265" s="42">
        <v>40600</v>
      </c>
      <c r="B265" s="43">
        <v>4070</v>
      </c>
      <c r="C265" s="36"/>
    </row>
    <row r="266" spans="1:3" x14ac:dyDescent="0.2">
      <c r="A266" s="42">
        <v>40607</v>
      </c>
      <c r="B266" s="43">
        <v>4020</v>
      </c>
      <c r="C266" s="36"/>
    </row>
    <row r="267" spans="1:3" x14ac:dyDescent="0.2">
      <c r="A267" s="42">
        <v>40614</v>
      </c>
      <c r="B267" s="43">
        <v>3928</v>
      </c>
      <c r="C267" s="36"/>
    </row>
    <row r="268" spans="1:3" x14ac:dyDescent="0.2">
      <c r="A268" s="42">
        <v>40621</v>
      </c>
      <c r="B268" s="43">
        <v>3810</v>
      </c>
      <c r="C268" s="36"/>
    </row>
    <row r="269" spans="1:3" x14ac:dyDescent="0.2">
      <c r="A269" s="42">
        <v>40628</v>
      </c>
      <c r="B269" s="43">
        <v>3972</v>
      </c>
      <c r="C269" s="36"/>
    </row>
    <row r="270" spans="1:3" x14ac:dyDescent="0.2">
      <c r="A270" s="42">
        <v>40635</v>
      </c>
      <c r="B270" s="43">
        <v>4054</v>
      </c>
      <c r="C270" s="36"/>
    </row>
    <row r="271" spans="1:3" x14ac:dyDescent="0.2">
      <c r="A271" s="42">
        <v>40642</v>
      </c>
      <c r="B271" s="43">
        <v>4061</v>
      </c>
      <c r="C271" s="36"/>
    </row>
    <row r="272" spans="1:3" x14ac:dyDescent="0.2">
      <c r="A272" s="42">
        <v>40649</v>
      </c>
      <c r="B272" s="43">
        <v>3974</v>
      </c>
      <c r="C272" s="36"/>
    </row>
    <row r="273" spans="1:3" x14ac:dyDescent="0.2">
      <c r="A273" s="42">
        <v>40656</v>
      </c>
      <c r="B273" s="43">
        <v>4021</v>
      </c>
      <c r="C273" s="36"/>
    </row>
    <row r="274" spans="1:3" x14ac:dyDescent="0.2">
      <c r="A274" s="42">
        <v>40663</v>
      </c>
      <c r="B274" s="43">
        <v>4106</v>
      </c>
      <c r="C274" s="36"/>
    </row>
    <row r="275" spans="1:3" x14ac:dyDescent="0.2">
      <c r="A275" s="42">
        <v>40670</v>
      </c>
      <c r="B275" s="43">
        <v>4058</v>
      </c>
      <c r="C275" s="36"/>
    </row>
    <row r="276" spans="1:3" x14ac:dyDescent="0.2">
      <c r="A276" s="42">
        <v>40677</v>
      </c>
      <c r="B276" s="43">
        <v>4018</v>
      </c>
      <c r="C276" s="36"/>
    </row>
    <row r="277" spans="1:3" x14ac:dyDescent="0.2">
      <c r="A277" s="42">
        <v>40684</v>
      </c>
      <c r="B277" s="43">
        <v>3990</v>
      </c>
      <c r="C277" s="36"/>
    </row>
    <row r="278" spans="1:3" x14ac:dyDescent="0.2">
      <c r="A278" s="42">
        <v>40691</v>
      </c>
      <c r="B278" s="43">
        <v>3950</v>
      </c>
      <c r="C278" s="36"/>
    </row>
    <row r="279" spans="1:3" x14ac:dyDescent="0.2">
      <c r="A279" s="42">
        <v>40698</v>
      </c>
      <c r="B279" s="43">
        <v>3890</v>
      </c>
      <c r="C279" s="36"/>
    </row>
    <row r="280" spans="1:3" x14ac:dyDescent="0.2">
      <c r="A280" s="42">
        <v>40705</v>
      </c>
      <c r="B280" s="43">
        <v>3805</v>
      </c>
      <c r="C280" s="36"/>
    </row>
    <row r="281" spans="1:3" x14ac:dyDescent="0.2">
      <c r="A281" s="42">
        <v>40712</v>
      </c>
      <c r="B281" s="43">
        <v>3823</v>
      </c>
      <c r="C281" s="36"/>
    </row>
    <row r="282" spans="1:3" x14ac:dyDescent="0.2">
      <c r="A282" s="42">
        <v>40719</v>
      </c>
      <c r="B282" s="43">
        <v>3784</v>
      </c>
      <c r="C282" s="36"/>
    </row>
    <row r="283" spans="1:3" x14ac:dyDescent="0.2">
      <c r="A283" s="42">
        <v>40726</v>
      </c>
      <c r="B283" s="43">
        <v>4007</v>
      </c>
      <c r="C283" s="36"/>
    </row>
    <row r="284" spans="1:3" x14ac:dyDescent="0.2">
      <c r="A284" s="42">
        <v>40733</v>
      </c>
      <c r="B284" s="43">
        <v>3913</v>
      </c>
      <c r="C284" s="36"/>
    </row>
    <row r="285" spans="1:3" x14ac:dyDescent="0.2">
      <c r="A285" s="42">
        <v>40754</v>
      </c>
      <c r="B285" s="43">
        <v>3672</v>
      </c>
      <c r="C285" s="36"/>
    </row>
    <row r="286" spans="1:3" x14ac:dyDescent="0.2">
      <c r="A286" s="42">
        <v>40761</v>
      </c>
      <c r="B286" s="43">
        <v>3278</v>
      </c>
      <c r="C286" s="36"/>
    </row>
    <row r="287" spans="1:3" x14ac:dyDescent="0.2">
      <c r="A287" s="42">
        <v>40768</v>
      </c>
      <c r="B287" s="43">
        <v>3213</v>
      </c>
      <c r="C287" s="36"/>
    </row>
    <row r="288" spans="1:3" x14ac:dyDescent="0.2">
      <c r="A288" s="42">
        <v>40782</v>
      </c>
      <c r="B288" s="43">
        <v>3087</v>
      </c>
      <c r="C288" s="36"/>
    </row>
    <row r="289" spans="1:3" x14ac:dyDescent="0.2">
      <c r="A289" s="42">
        <v>40789</v>
      </c>
      <c r="B289" s="43">
        <v>3148</v>
      </c>
      <c r="C289" s="36"/>
    </row>
    <row r="290" spans="1:3" x14ac:dyDescent="0.2">
      <c r="A290" s="42">
        <v>40796</v>
      </c>
      <c r="B290" s="43">
        <v>2974</v>
      </c>
      <c r="C290" s="36"/>
    </row>
    <row r="291" spans="1:3" x14ac:dyDescent="0.2">
      <c r="A291" s="42">
        <v>40803</v>
      </c>
      <c r="B291" s="43">
        <v>3031</v>
      </c>
      <c r="C291" s="36"/>
    </row>
    <row r="292" spans="1:3" x14ac:dyDescent="0.2">
      <c r="A292" s="42">
        <v>40810</v>
      </c>
      <c r="B292" s="43">
        <v>2810</v>
      </c>
      <c r="C292" s="36"/>
    </row>
    <row r="293" spans="1:3" x14ac:dyDescent="0.2">
      <c r="A293" s="42">
        <v>40817</v>
      </c>
      <c r="B293" s="43">
        <v>2981</v>
      </c>
      <c r="C293" s="36"/>
    </row>
    <row r="294" spans="1:3" x14ac:dyDescent="0.2">
      <c r="A294" s="42">
        <v>40824</v>
      </c>
      <c r="B294" s="43">
        <v>3096</v>
      </c>
      <c r="C294" s="36"/>
    </row>
    <row r="295" spans="1:3" x14ac:dyDescent="0.2">
      <c r="A295" s="42">
        <v>40831</v>
      </c>
      <c r="B295" s="43">
        <v>3217</v>
      </c>
      <c r="C295" s="36"/>
    </row>
    <row r="296" spans="1:3" x14ac:dyDescent="0.2">
      <c r="A296" s="42">
        <v>40838</v>
      </c>
      <c r="B296" s="43">
        <v>3171</v>
      </c>
      <c r="C296" s="36"/>
    </row>
    <row r="297" spans="1:3" x14ac:dyDescent="0.2">
      <c r="A297" s="42">
        <v>40849</v>
      </c>
      <c r="B297" s="43">
        <v>3242</v>
      </c>
      <c r="C297" s="36"/>
    </row>
    <row r="298" spans="1:3" x14ac:dyDescent="0.2">
      <c r="A298" s="42">
        <v>40852</v>
      </c>
      <c r="B298" s="43">
        <v>3123</v>
      </c>
      <c r="C298" s="36"/>
    </row>
    <row r="299" spans="1:3" x14ac:dyDescent="0.2">
      <c r="A299" s="42">
        <v>40859</v>
      </c>
      <c r="B299" s="43">
        <v>3149</v>
      </c>
      <c r="C299" s="36"/>
    </row>
    <row r="300" spans="1:3" x14ac:dyDescent="0.2">
      <c r="A300" s="42">
        <v>40866</v>
      </c>
      <c r="B300" s="43">
        <v>2997</v>
      </c>
      <c r="C300" s="36"/>
    </row>
    <row r="301" spans="1:3" x14ac:dyDescent="0.2">
      <c r="A301" s="42">
        <v>40873</v>
      </c>
      <c r="B301" s="43">
        <v>2856</v>
      </c>
      <c r="C301" s="36"/>
    </row>
    <row r="302" spans="1:3" x14ac:dyDescent="0.2">
      <c r="A302" s="42">
        <v>40880</v>
      </c>
      <c r="B302" s="43">
        <v>3164</v>
      </c>
      <c r="C302" s="36"/>
    </row>
    <row r="303" spans="1:3" x14ac:dyDescent="0.2">
      <c r="A303" s="42">
        <v>40887</v>
      </c>
      <c r="B303" s="43">
        <v>3172</v>
      </c>
      <c r="C303" s="36"/>
    </row>
    <row r="304" spans="1:3" x14ac:dyDescent="0.2">
      <c r="A304" s="42">
        <v>40894</v>
      </c>
      <c r="B304" s="43">
        <v>2972</v>
      </c>
      <c r="C304" s="36"/>
    </row>
    <row r="305" spans="1:3" x14ac:dyDescent="0.2">
      <c r="A305" s="42">
        <v>40901</v>
      </c>
      <c r="B305" s="43">
        <v>3102</v>
      </c>
      <c r="C305" s="36"/>
    </row>
    <row r="306" spans="1:3" x14ac:dyDescent="0.2">
      <c r="A306" s="42">
        <v>40908</v>
      </c>
      <c r="B306" s="43">
        <v>3159</v>
      </c>
      <c r="C306" s="36"/>
    </row>
    <row r="307" spans="1:3" x14ac:dyDescent="0.2">
      <c r="A307" s="42">
        <v>40910</v>
      </c>
      <c r="B307" s="43">
        <v>3222</v>
      </c>
      <c r="C307" s="36"/>
    </row>
    <row r="308" spans="1:3" x14ac:dyDescent="0.2">
      <c r="A308" s="42">
        <v>40915</v>
      </c>
      <c r="B308" s="43">
        <v>3137</v>
      </c>
      <c r="C308" s="36"/>
    </row>
    <row r="309" spans="1:3" x14ac:dyDescent="0.2">
      <c r="A309" s="42">
        <v>40922</v>
      </c>
      <c r="B309" s="43">
        <v>3196</v>
      </c>
      <c r="C309" s="36"/>
    </row>
    <row r="310" spans="1:3" x14ac:dyDescent="0.2">
      <c r="A310" s="42">
        <v>40929</v>
      </c>
      <c r="B310" s="43">
        <v>3321</v>
      </c>
      <c r="C310" s="36"/>
    </row>
    <row r="311" spans="1:3" x14ac:dyDescent="0.2">
      <c r="A311" s="42">
        <v>40936</v>
      </c>
      <c r="B311" s="43">
        <v>3318</v>
      </c>
      <c r="C311" s="36"/>
    </row>
    <row r="312" spans="1:3" x14ac:dyDescent="0.2">
      <c r="A312" s="42">
        <v>40943</v>
      </c>
      <c r="B312" s="43">
        <v>3427</v>
      </c>
      <c r="C312" s="36"/>
    </row>
    <row r="313" spans="1:3" x14ac:dyDescent="0.2">
      <c r="A313" s="42">
        <v>40950</v>
      </c>
      <c r="B313" s="43">
        <v>3373</v>
      </c>
      <c r="C313" s="36"/>
    </row>
    <row r="314" spans="1:3" x14ac:dyDescent="0.2">
      <c r="A314" s="42">
        <v>40957</v>
      </c>
      <c r="B314" s="43">
        <v>3439</v>
      </c>
      <c r="C314" s="36"/>
    </row>
    <row r="315" spans="1:3" x14ac:dyDescent="0.2">
      <c r="A315" s="42">
        <v>40964</v>
      </c>
      <c r="B315" s="43">
        <v>3467</v>
      </c>
      <c r="C315" s="36"/>
    </row>
    <row r="316" spans="1:3" x14ac:dyDescent="0.2">
      <c r="A316" s="42">
        <v>40971</v>
      </c>
      <c r="B316" s="43">
        <v>3501</v>
      </c>
      <c r="C316" s="36"/>
    </row>
    <row r="317" spans="1:3" x14ac:dyDescent="0.2">
      <c r="A317" s="42">
        <v>40978</v>
      </c>
      <c r="B317" s="43">
        <v>3487</v>
      </c>
      <c r="C317" s="36"/>
    </row>
    <row r="318" spans="1:3" x14ac:dyDescent="0.2">
      <c r="A318" s="42">
        <v>40985</v>
      </c>
      <c r="B318" s="43">
        <v>3594</v>
      </c>
      <c r="C318" s="36"/>
    </row>
    <row r="319" spans="1:3" x14ac:dyDescent="0.2">
      <c r="A319" s="42">
        <v>40992</v>
      </c>
      <c r="B319" s="43">
        <v>3476</v>
      </c>
      <c r="C319" s="36"/>
    </row>
    <row r="320" spans="1:3" x14ac:dyDescent="0.2">
      <c r="A320" s="42">
        <v>40999</v>
      </c>
      <c r="B320" s="43">
        <v>3423</v>
      </c>
      <c r="C320" s="36"/>
    </row>
    <row r="321" spans="1:3" x14ac:dyDescent="0.2">
      <c r="A321" s="42">
        <v>41006</v>
      </c>
      <c r="B321" s="43">
        <v>3319</v>
      </c>
      <c r="C321" s="36"/>
    </row>
    <row r="322" spans="1:3" x14ac:dyDescent="0.2">
      <c r="A322" s="42">
        <v>41011</v>
      </c>
      <c r="B322" s="43">
        <v>3205</v>
      </c>
      <c r="C322" s="36"/>
    </row>
    <row r="323" spans="1:3" x14ac:dyDescent="0.2">
      <c r="A323" s="42">
        <v>41020</v>
      </c>
      <c r="B323" s="43">
        <v>3188</v>
      </c>
      <c r="C323" s="36"/>
    </row>
    <row r="324" spans="1:3" x14ac:dyDescent="0.2">
      <c r="A324" s="42">
        <v>41027</v>
      </c>
      <c r="B324" s="43">
        <v>3266</v>
      </c>
      <c r="C324" s="36"/>
    </row>
    <row r="325" spans="1:3" x14ac:dyDescent="0.2">
      <c r="A325" s="42">
        <v>41034</v>
      </c>
      <c r="B325" s="43">
        <v>3161</v>
      </c>
      <c r="C325" s="36"/>
    </row>
    <row r="326" spans="1:3" x14ac:dyDescent="0.2">
      <c r="A326" s="42">
        <v>41041</v>
      </c>
      <c r="B326" s="43">
        <v>3129</v>
      </c>
      <c r="C326" s="36"/>
    </row>
    <row r="327" spans="1:3" x14ac:dyDescent="0.2">
      <c r="A327" s="42">
        <v>41048</v>
      </c>
      <c r="B327" s="43">
        <v>3008</v>
      </c>
      <c r="C327" s="36"/>
    </row>
    <row r="328" spans="1:3" x14ac:dyDescent="0.2">
      <c r="A328" s="42">
        <v>41055</v>
      </c>
      <c r="B328" s="43">
        <v>3047</v>
      </c>
      <c r="C328" s="36"/>
    </row>
    <row r="329" spans="1:3" x14ac:dyDescent="0.2">
      <c r="A329" s="42">
        <v>41062</v>
      </c>
      <c r="B329" s="43">
        <v>2950</v>
      </c>
      <c r="C329" s="36"/>
    </row>
    <row r="330" spans="1:3" x14ac:dyDescent="0.2">
      <c r="A330" s="42">
        <v>41069</v>
      </c>
      <c r="B330" s="43">
        <v>3051</v>
      </c>
      <c r="C330" s="36"/>
    </row>
    <row r="331" spans="1:3" x14ac:dyDescent="0.2">
      <c r="A331" s="42">
        <v>41076</v>
      </c>
      <c r="B331" s="43">
        <v>3087</v>
      </c>
      <c r="C331" s="36"/>
    </row>
    <row r="332" spans="1:3" x14ac:dyDescent="0.2">
      <c r="A332" s="42">
        <v>41083</v>
      </c>
      <c r="B332" s="43">
        <v>3090</v>
      </c>
      <c r="C332" s="36"/>
    </row>
    <row r="333" spans="1:3" x14ac:dyDescent="0.2">
      <c r="A333" s="42">
        <v>41090</v>
      </c>
      <c r="B333" s="43">
        <v>3196</v>
      </c>
      <c r="C333" s="36"/>
    </row>
    <row r="334" spans="1:3" x14ac:dyDescent="0.2">
      <c r="A334" s="42">
        <v>41097</v>
      </c>
      <c r="B334" s="43">
        <v>3168</v>
      </c>
      <c r="C334" s="36"/>
    </row>
    <row r="335" spans="1:3" x14ac:dyDescent="0.2">
      <c r="A335" s="42">
        <v>41104</v>
      </c>
      <c r="B335" s="43">
        <v>3180</v>
      </c>
      <c r="C335" s="36"/>
    </row>
    <row r="336" spans="1:3" x14ac:dyDescent="0.2">
      <c r="A336" s="42">
        <v>41110</v>
      </c>
      <c r="B336" s="43">
        <v>3193</v>
      </c>
      <c r="C336" s="36"/>
    </row>
    <row r="337" spans="1:3" x14ac:dyDescent="0.2">
      <c r="A337" s="42">
        <v>41117</v>
      </c>
      <c r="B337" s="43">
        <v>3299</v>
      </c>
      <c r="C337" s="36"/>
    </row>
    <row r="338" spans="1:3" x14ac:dyDescent="0.2">
      <c r="A338" s="42">
        <v>41125</v>
      </c>
      <c r="B338" s="43">
        <v>3374</v>
      </c>
      <c r="C338" s="36"/>
    </row>
    <row r="339" spans="1:3" x14ac:dyDescent="0.2">
      <c r="A339" s="42">
        <v>41132</v>
      </c>
      <c r="B339" s="43">
        <v>3435</v>
      </c>
      <c r="C339" s="36"/>
    </row>
    <row r="340" spans="1:3" x14ac:dyDescent="0.2">
      <c r="A340" s="42">
        <v>41139</v>
      </c>
      <c r="B340" s="43">
        <v>3488</v>
      </c>
      <c r="C340" s="36"/>
    </row>
    <row r="341" spans="1:3" x14ac:dyDescent="0.2">
      <c r="A341" s="42">
        <v>41146</v>
      </c>
      <c r="B341" s="43">
        <v>3433</v>
      </c>
      <c r="C341" s="36"/>
    </row>
    <row r="342" spans="1:3" x14ac:dyDescent="0.2">
      <c r="A342" s="42">
        <v>41153</v>
      </c>
      <c r="B342" s="43">
        <v>3413</v>
      </c>
      <c r="C342" s="36"/>
    </row>
    <row r="343" spans="1:3" x14ac:dyDescent="0.2">
      <c r="A343" s="42">
        <v>41160</v>
      </c>
      <c r="B343" s="43">
        <v>3519</v>
      </c>
      <c r="C343" s="36"/>
    </row>
    <row r="344" spans="1:3" x14ac:dyDescent="0.2">
      <c r="A344" s="42">
        <v>41167</v>
      </c>
      <c r="B344" s="43">
        <v>3581</v>
      </c>
      <c r="C344" s="36"/>
    </row>
    <row r="345" spans="1:3" x14ac:dyDescent="0.2">
      <c r="A345" s="42">
        <v>41174</v>
      </c>
      <c r="B345" s="43">
        <v>3530</v>
      </c>
      <c r="C345" s="36"/>
    </row>
    <row r="346" spans="1:3" x14ac:dyDescent="0.2">
      <c r="A346" s="42">
        <v>41181</v>
      </c>
      <c r="B346" s="43">
        <v>3354</v>
      </c>
      <c r="C346" s="36"/>
    </row>
    <row r="347" spans="1:3" x14ac:dyDescent="0.2">
      <c r="A347" s="42">
        <v>41188</v>
      </c>
      <c r="B347" s="43">
        <v>3457</v>
      </c>
      <c r="C347" s="36"/>
    </row>
    <row r="348" spans="1:3" x14ac:dyDescent="0.2">
      <c r="A348" s="42">
        <v>41195</v>
      </c>
      <c r="B348" s="43">
        <v>3389</v>
      </c>
      <c r="C348" s="36"/>
    </row>
    <row r="349" spans="1:3" x14ac:dyDescent="0.2">
      <c r="A349" s="42">
        <v>41202</v>
      </c>
      <c r="B349" s="43">
        <v>3504</v>
      </c>
      <c r="C349" s="36"/>
    </row>
    <row r="350" spans="1:3" x14ac:dyDescent="0.2">
      <c r="A350" s="42">
        <v>41209</v>
      </c>
      <c r="B350" s="43">
        <v>3435</v>
      </c>
      <c r="C350" s="36"/>
    </row>
    <row r="351" spans="1:3" x14ac:dyDescent="0.2">
      <c r="A351" s="42">
        <v>41216</v>
      </c>
      <c r="B351" s="43">
        <v>3492</v>
      </c>
      <c r="C351" s="36"/>
    </row>
    <row r="352" spans="1:3" x14ac:dyDescent="0.2">
      <c r="A352" s="42">
        <v>41223</v>
      </c>
      <c r="B352" s="43">
        <v>3423</v>
      </c>
      <c r="C352" s="36"/>
    </row>
    <row r="353" spans="1:3" x14ac:dyDescent="0.2">
      <c r="A353" s="42">
        <v>41230</v>
      </c>
      <c r="B353" s="43">
        <v>3341</v>
      </c>
      <c r="C353" s="36"/>
    </row>
    <row r="354" spans="1:3" x14ac:dyDescent="0.2">
      <c r="A354" s="42">
        <v>41237</v>
      </c>
      <c r="B354" s="43">
        <v>3528</v>
      </c>
      <c r="C354" s="36"/>
    </row>
    <row r="355" spans="1:3" x14ac:dyDescent="0.2">
      <c r="A355" s="42">
        <v>41244</v>
      </c>
      <c r="B355" s="43">
        <v>3557</v>
      </c>
      <c r="C355" s="36"/>
    </row>
    <row r="356" spans="1:3" x14ac:dyDescent="0.2">
      <c r="A356" s="42">
        <v>41251</v>
      </c>
      <c r="B356" s="43">
        <v>3605</v>
      </c>
      <c r="C356" s="36"/>
    </row>
    <row r="357" spans="1:3" x14ac:dyDescent="0.2">
      <c r="A357" s="42">
        <v>41258</v>
      </c>
      <c r="B357" s="43">
        <v>3643</v>
      </c>
      <c r="C357" s="36"/>
    </row>
    <row r="358" spans="1:3" x14ac:dyDescent="0.2">
      <c r="A358" s="42">
        <v>41265</v>
      </c>
      <c r="B358" s="43">
        <v>3661</v>
      </c>
      <c r="C358" s="36"/>
    </row>
    <row r="359" spans="1:3" x14ac:dyDescent="0.2">
      <c r="A359" s="42">
        <v>41272</v>
      </c>
      <c r="B359" s="43">
        <v>3620</v>
      </c>
      <c r="C359" s="36"/>
    </row>
    <row r="360" spans="1:3" x14ac:dyDescent="0.2">
      <c r="A360" s="42">
        <v>41274</v>
      </c>
      <c r="B360" s="43">
        <v>3641</v>
      </c>
      <c r="C360" s="36"/>
    </row>
    <row r="361" spans="1:3" x14ac:dyDescent="0.2">
      <c r="A361" s="42">
        <v>41279</v>
      </c>
      <c r="B361" s="43">
        <v>3730</v>
      </c>
      <c r="C361" s="36"/>
    </row>
    <row r="362" spans="1:3" x14ac:dyDescent="0.2">
      <c r="A362" s="42">
        <v>41286</v>
      </c>
      <c r="B362" s="43">
        <v>3706</v>
      </c>
      <c r="C362" s="36"/>
    </row>
    <row r="363" spans="1:3" x14ac:dyDescent="0.2">
      <c r="A363" s="42">
        <v>41293</v>
      </c>
      <c r="B363" s="43">
        <v>3741</v>
      </c>
      <c r="C363" s="36"/>
    </row>
    <row r="364" spans="1:3" x14ac:dyDescent="0.2">
      <c r="A364" s="42">
        <v>41300</v>
      </c>
      <c r="B364" s="43">
        <v>3778</v>
      </c>
      <c r="C364" s="36"/>
    </row>
    <row r="365" spans="1:3" x14ac:dyDescent="0.2">
      <c r="A365" s="42">
        <v>41307</v>
      </c>
      <c r="B365" s="43">
        <v>3773</v>
      </c>
      <c r="C365" s="36"/>
    </row>
    <row r="366" spans="1:3" x14ac:dyDescent="0.2">
      <c r="A366" s="42">
        <v>41314</v>
      </c>
      <c r="B366" s="43">
        <v>3649</v>
      </c>
      <c r="C366" s="36"/>
    </row>
    <row r="367" spans="1:3" x14ac:dyDescent="0.2">
      <c r="A367" s="42">
        <v>41321</v>
      </c>
      <c r="B367" s="43">
        <v>3660</v>
      </c>
      <c r="C367" s="36"/>
    </row>
    <row r="368" spans="1:3" x14ac:dyDescent="0.2">
      <c r="A368" s="42">
        <v>41328</v>
      </c>
      <c r="B368" s="43">
        <v>3706</v>
      </c>
      <c r="C368" s="36"/>
    </row>
    <row r="369" spans="1:3" x14ac:dyDescent="0.2">
      <c r="A369" s="42">
        <v>41335</v>
      </c>
      <c r="B369" s="43">
        <v>3699</v>
      </c>
      <c r="C369" s="36"/>
    </row>
    <row r="370" spans="1:3" x14ac:dyDescent="0.2">
      <c r="A370" s="42">
        <v>41342</v>
      </c>
      <c r="B370" s="43">
        <v>3840</v>
      </c>
      <c r="C370" s="36"/>
    </row>
    <row r="371" spans="1:3" x14ac:dyDescent="0.2">
      <c r="A371" s="42">
        <v>41349</v>
      </c>
      <c r="B371" s="43">
        <v>3844</v>
      </c>
      <c r="C371" s="36"/>
    </row>
    <row r="372" spans="1:3" x14ac:dyDescent="0.2">
      <c r="A372" s="42">
        <v>41355</v>
      </c>
      <c r="B372" s="43">
        <v>3770</v>
      </c>
      <c r="C372" s="36"/>
    </row>
    <row r="373" spans="1:3" x14ac:dyDescent="0.2">
      <c r="A373" s="42">
        <v>41363</v>
      </c>
      <c r="B373" s="43">
        <v>3731</v>
      </c>
      <c r="C373" s="36"/>
    </row>
    <row r="374" spans="1:3" x14ac:dyDescent="0.2">
      <c r="A374" s="44">
        <v>41370</v>
      </c>
      <c r="B374" s="43">
        <v>3666</v>
      </c>
      <c r="C374" s="36"/>
    </row>
    <row r="375" spans="1:3" x14ac:dyDescent="0.2">
      <c r="A375" s="42">
        <v>41377</v>
      </c>
      <c r="B375" s="43">
        <v>3729</v>
      </c>
      <c r="C375" s="36"/>
    </row>
    <row r="376" spans="1:3" x14ac:dyDescent="0.2">
      <c r="A376" s="42">
        <v>41383</v>
      </c>
      <c r="B376" s="43">
        <v>3651</v>
      </c>
      <c r="C376" s="36"/>
    </row>
    <row r="377" spans="1:3" x14ac:dyDescent="0.2">
      <c r="A377" s="42">
        <v>41390</v>
      </c>
      <c r="B377" s="43">
        <v>3810</v>
      </c>
      <c r="C377" s="36"/>
    </row>
    <row r="378" spans="1:3" x14ac:dyDescent="0.2">
      <c r="A378" s="42">
        <v>41397</v>
      </c>
      <c r="B378" s="43">
        <v>3912</v>
      </c>
      <c r="C378" s="36"/>
    </row>
    <row r="379" spans="1:3" x14ac:dyDescent="0.2">
      <c r="A379" s="42">
        <v>41406</v>
      </c>
      <c r="B379" s="43">
        <v>3953</v>
      </c>
      <c r="C379" s="36"/>
    </row>
    <row r="380" spans="1:3" x14ac:dyDescent="0.2">
      <c r="A380" s="42">
        <v>41411</v>
      </c>
      <c r="B380" s="43">
        <v>4001</v>
      </c>
      <c r="C380" s="36"/>
    </row>
    <row r="381" spans="1:3" x14ac:dyDescent="0.2">
      <c r="A381" s="42">
        <v>41418</v>
      </c>
      <c r="B381" s="43">
        <v>3956</v>
      </c>
      <c r="C381" s="36"/>
    </row>
    <row r="382" spans="1:3" x14ac:dyDescent="0.2">
      <c r="A382" s="42">
        <v>41425</v>
      </c>
      <c r="B382" s="43">
        <v>3948</v>
      </c>
      <c r="C382" s="36"/>
    </row>
    <row r="383" spans="1:3" x14ac:dyDescent="0.2">
      <c r="A383" s="42">
        <v>41432</v>
      </c>
      <c r="B383" s="43">
        <v>3872</v>
      </c>
      <c r="C383" s="36"/>
    </row>
    <row r="384" spans="1:3" x14ac:dyDescent="0.2">
      <c r="A384" s="42">
        <v>41439</v>
      </c>
      <c r="B384" s="43">
        <v>3805</v>
      </c>
      <c r="C384" s="36"/>
    </row>
    <row r="385" spans="1:3" x14ac:dyDescent="0.2">
      <c r="A385" s="42">
        <v>41447</v>
      </c>
      <c r="B385" s="43">
        <v>3658</v>
      </c>
      <c r="C385" s="36"/>
    </row>
    <row r="386" spans="1:3" x14ac:dyDescent="0.2">
      <c r="A386" s="42">
        <v>41454</v>
      </c>
      <c r="B386" s="43">
        <v>3738</v>
      </c>
      <c r="C386" s="36"/>
    </row>
    <row r="387" spans="1:3" x14ac:dyDescent="0.2">
      <c r="A387" s="42">
        <v>41460</v>
      </c>
      <c r="B387" s="43">
        <v>3753</v>
      </c>
      <c r="C387" s="36"/>
    </row>
    <row r="388" spans="1:3" x14ac:dyDescent="0.2">
      <c r="A388" s="42">
        <v>41468</v>
      </c>
      <c r="B388" s="43">
        <v>3855</v>
      </c>
      <c r="C388" s="36"/>
    </row>
    <row r="389" spans="1:3" x14ac:dyDescent="0.2">
      <c r="A389" s="42">
        <v>41474</v>
      </c>
      <c r="B389" s="43">
        <v>3925</v>
      </c>
      <c r="C389" s="36"/>
    </row>
    <row r="390" spans="1:3" x14ac:dyDescent="0.2">
      <c r="A390" s="42">
        <v>41481</v>
      </c>
      <c r="B390" s="43">
        <v>3990</v>
      </c>
      <c r="C390" s="36"/>
    </row>
    <row r="391" spans="1:3" x14ac:dyDescent="0.2">
      <c r="A391" s="42">
        <v>41489</v>
      </c>
      <c r="B391" s="43">
        <v>4045</v>
      </c>
      <c r="C391" s="36"/>
    </row>
    <row r="392" spans="1:3" x14ac:dyDescent="0.2">
      <c r="A392" s="42">
        <v>41495</v>
      </c>
      <c r="B392" s="43">
        <v>4076</v>
      </c>
      <c r="C392" s="36"/>
    </row>
    <row r="393" spans="1:3" x14ac:dyDescent="0.2">
      <c r="A393" s="42">
        <v>41502</v>
      </c>
      <c r="B393" s="43">
        <v>4123</v>
      </c>
      <c r="C393" s="36"/>
    </row>
    <row r="394" spans="1:3" x14ac:dyDescent="0.2">
      <c r="A394" s="42">
        <v>41509</v>
      </c>
      <c r="B394" s="43">
        <v>4069</v>
      </c>
      <c r="C394" s="36"/>
    </row>
    <row r="395" spans="1:3" x14ac:dyDescent="0.2">
      <c r="A395" s="42">
        <v>41516</v>
      </c>
      <c r="B395" s="43">
        <v>3933</v>
      </c>
      <c r="C395" s="36"/>
    </row>
    <row r="396" spans="1:3" x14ac:dyDescent="0.2">
      <c r="A396" s="42">
        <v>41524</v>
      </c>
      <c r="B396" s="43">
        <v>4049</v>
      </c>
      <c r="C396" s="36"/>
    </row>
    <row r="397" spans="1:3" x14ac:dyDescent="0.2">
      <c r="A397" s="42">
        <v>41530</v>
      </c>
      <c r="B397" s="43">
        <v>4114</v>
      </c>
      <c r="C397" s="36"/>
    </row>
    <row r="398" spans="1:3" x14ac:dyDescent="0.2">
      <c r="A398" s="42">
        <v>41537</v>
      </c>
      <c r="B398" s="43">
        <v>4203</v>
      </c>
      <c r="C398" s="36"/>
    </row>
    <row r="399" spans="1:3" x14ac:dyDescent="0.2">
      <c r="A399" s="42">
        <v>41544</v>
      </c>
      <c r="B399" s="43">
        <v>4186</v>
      </c>
      <c r="C399" s="36"/>
    </row>
    <row r="400" spans="1:3" x14ac:dyDescent="0.2">
      <c r="A400" s="42">
        <v>41551</v>
      </c>
      <c r="B400" s="43">
        <v>4164</v>
      </c>
      <c r="C400" s="36"/>
    </row>
    <row r="401" spans="1:3" x14ac:dyDescent="0.2">
      <c r="A401" s="42">
        <v>41558</v>
      </c>
      <c r="B401" s="43">
        <v>4219</v>
      </c>
      <c r="C401" s="36"/>
    </row>
    <row r="402" spans="1:3" x14ac:dyDescent="0.2">
      <c r="A402" s="42">
        <v>41565</v>
      </c>
      <c r="B402" s="43">
        <v>4286</v>
      </c>
      <c r="C402" s="36"/>
    </row>
    <row r="403" spans="1:3" x14ac:dyDescent="0.2">
      <c r="A403" s="42">
        <v>41572</v>
      </c>
      <c r="B403" s="43">
        <v>4272</v>
      </c>
      <c r="C403" s="36"/>
    </row>
    <row r="404" spans="1:3" x14ac:dyDescent="0.2">
      <c r="A404" s="42">
        <v>41578</v>
      </c>
      <c r="B404" s="43">
        <v>4299</v>
      </c>
      <c r="C404" s="36"/>
    </row>
    <row r="405" spans="1:3" x14ac:dyDescent="0.2">
      <c r="A405" s="42">
        <v>41586</v>
      </c>
      <c r="B405" s="43">
        <v>4260</v>
      </c>
      <c r="C405" s="36"/>
    </row>
    <row r="406" spans="1:3" x14ac:dyDescent="0.2">
      <c r="A406" s="42">
        <v>41593</v>
      </c>
      <c r="B406" s="43">
        <v>4292</v>
      </c>
      <c r="C406" s="36"/>
    </row>
    <row r="407" spans="1:3" x14ac:dyDescent="0.2">
      <c r="A407" s="42">
        <v>41600</v>
      </c>
      <c r="B407" s="43">
        <v>4276</v>
      </c>
      <c r="C407" s="36"/>
    </row>
    <row r="408" spans="1:3" x14ac:dyDescent="0.2">
      <c r="A408" s="42">
        <v>41607</v>
      </c>
      <c r="B408" s="43">
        <v>4306</v>
      </c>
      <c r="C408" s="36"/>
    </row>
    <row r="409" spans="1:3" x14ac:dyDescent="0.2">
      <c r="A409" s="42">
        <v>41614</v>
      </c>
      <c r="B409" s="43">
        <v>4127</v>
      </c>
      <c r="C409" s="36"/>
    </row>
    <row r="410" spans="1:3" x14ac:dyDescent="0.2">
      <c r="A410" s="42">
        <v>41621</v>
      </c>
      <c r="B410" s="43">
        <v>4059</v>
      </c>
      <c r="C410" s="36"/>
    </row>
    <row r="411" spans="1:3" x14ac:dyDescent="0.2">
      <c r="A411" s="42">
        <v>41629</v>
      </c>
      <c r="B411" s="43">
        <v>4193</v>
      </c>
      <c r="C411" s="36"/>
    </row>
    <row r="412" spans="1:3" x14ac:dyDescent="0.2">
      <c r="A412" s="42">
        <v>41635</v>
      </c>
      <c r="B412" s="43">
        <v>4295</v>
      </c>
      <c r="C412" s="36"/>
    </row>
    <row r="413" spans="1:3" x14ac:dyDescent="0.2">
      <c r="A413" s="42">
        <v>41639</v>
      </c>
      <c r="B413" s="43">
        <v>4295</v>
      </c>
      <c r="C413" s="36"/>
    </row>
    <row r="414" spans="1:3" x14ac:dyDescent="0.2">
      <c r="A414" s="42">
        <v>41641</v>
      </c>
      <c r="B414" s="43">
        <v>4227</v>
      </c>
      <c r="C414" s="36"/>
    </row>
    <row r="415" spans="1:3" x14ac:dyDescent="0.2">
      <c r="A415" s="42">
        <v>41642</v>
      </c>
      <c r="B415" s="43">
        <v>4247</v>
      </c>
      <c r="C415" s="36"/>
    </row>
    <row r="416" spans="1:3" x14ac:dyDescent="0.2">
      <c r="A416" s="42">
        <v>41649</v>
      </c>
      <c r="B416" s="43">
        <v>4247</v>
      </c>
      <c r="C416" s="36"/>
    </row>
    <row r="417" spans="1:3" x14ac:dyDescent="0.2">
      <c r="A417" s="42">
        <v>41659</v>
      </c>
      <c r="B417" s="43">
        <v>4316</v>
      </c>
      <c r="C417" s="35"/>
    </row>
    <row r="418" spans="1:3" x14ac:dyDescent="0.2">
      <c r="A418" s="42">
        <v>41663</v>
      </c>
      <c r="B418" s="43">
        <v>4161</v>
      </c>
      <c r="C418" s="35"/>
    </row>
    <row r="419" spans="1:3" x14ac:dyDescent="0.2">
      <c r="A419" s="42">
        <v>41670</v>
      </c>
      <c r="B419" s="43">
        <v>4165</v>
      </c>
    </row>
    <row r="420" spans="1:3" x14ac:dyDescent="0.2">
      <c r="A420" s="45">
        <v>41677</v>
      </c>
      <c r="B420" s="46">
        <v>4210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16"/>
  <sheetViews>
    <sheetView showGridLines="0" workbookViewId="0">
      <pane ySplit="1" topLeftCell="A2" activePane="bottomLeft" state="frozen"/>
      <selection pane="bottomLeft" activeCell="AB34" sqref="AB34"/>
    </sheetView>
  </sheetViews>
  <sheetFormatPr baseColWidth="10" defaultRowHeight="12.75" x14ac:dyDescent="0.2"/>
  <cols>
    <col min="1" max="1" width="9.85546875" bestFit="1" customWidth="1"/>
    <col min="2" max="2" width="7.85546875" bestFit="1" customWidth="1"/>
    <col min="3" max="3" width="3.5703125" customWidth="1"/>
    <col min="4" max="4" width="10.140625" bestFit="1" customWidth="1"/>
    <col min="5" max="5" width="9" bestFit="1" customWidth="1"/>
    <col min="6" max="7" width="10.140625" bestFit="1" customWidth="1"/>
    <col min="8" max="8" width="2.5703125" customWidth="1"/>
    <col min="9" max="9" width="5" bestFit="1" customWidth="1"/>
    <col min="10" max="10" width="2.85546875" customWidth="1"/>
    <col min="11" max="11" width="8.140625" customWidth="1"/>
    <col min="12" max="12" width="7.42578125" bestFit="1" customWidth="1"/>
    <col min="13" max="13" width="8.42578125" bestFit="1" customWidth="1"/>
    <col min="14" max="14" width="3.42578125" customWidth="1"/>
    <col min="15" max="15" width="3.85546875" customWidth="1"/>
    <col min="16" max="16" width="6" customWidth="1"/>
    <col min="17" max="18" width="7.42578125" bestFit="1" customWidth="1"/>
    <col min="19" max="19" width="8.42578125" bestFit="1" customWidth="1"/>
  </cols>
  <sheetData>
    <row r="1" spans="1:19" ht="13.5" thickBot="1" x14ac:dyDescent="0.25">
      <c r="A1" s="40" t="s">
        <v>2</v>
      </c>
      <c r="B1" s="41" t="s">
        <v>11</v>
      </c>
      <c r="D1" s="26" t="s">
        <v>7</v>
      </c>
      <c r="E1" s="27" t="s">
        <v>11</v>
      </c>
      <c r="F1" s="5" t="s">
        <v>3</v>
      </c>
      <c r="G1" s="6" t="s">
        <v>8</v>
      </c>
      <c r="K1" s="4" t="s">
        <v>9</v>
      </c>
      <c r="L1" s="5" t="s">
        <v>3</v>
      </c>
      <c r="M1" s="6" t="s">
        <v>8</v>
      </c>
      <c r="P1" s="4"/>
      <c r="Q1" s="5" t="s">
        <v>10</v>
      </c>
      <c r="R1" s="5" t="s">
        <v>3</v>
      </c>
      <c r="S1" s="6" t="s">
        <v>8</v>
      </c>
    </row>
    <row r="2" spans="1:19" x14ac:dyDescent="0.2">
      <c r="A2" s="40">
        <v>38844</v>
      </c>
      <c r="B2" s="41">
        <v>5286</v>
      </c>
      <c r="D2" s="20">
        <f t="shared" ref="D2:D65" si="0">IF(A2="","",A2)</f>
        <v>38844</v>
      </c>
      <c r="E2" s="28">
        <f t="shared" ref="E2:E52" si="1">IF(B2="","",B2)</f>
        <v>5286</v>
      </c>
      <c r="F2" s="28" t="e">
        <f>IF(A2="","",((E2*$L$6+E1*$L$7+#REF!*$L$8+#REF!*$L$9+#REF!*$L$10+#REF!*$L$11+#REF!*$L$12+#REF!*$L$13+#REF!*$L$14+#REF!*$L$15+#REF!*$L$16+#REF!*$L$17+#REF!*$L$18+#REF!*$L$19+#REF!*$L$20+#REF!*$L$21+#REF!*$L$22+#REF!*$L$23+#REF!*$L$24+#REF!*$L$25)/$L$4))</f>
        <v>#VALUE!</v>
      </c>
      <c r="G2" s="29" t="e">
        <f>IF(A2="","",((E2*$M$6+E1*$M$7+#REF!*$M$8+#REF!*$M$9+#REF!*$M$10+#REF!*$M$11+#REF!*$M$12+#REF!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" s="7" t="s">
        <v>4</v>
      </c>
      <c r="L2" s="8">
        <f>2/(20+1)</f>
        <v>9.5238095238095233E-2</v>
      </c>
      <c r="M2" s="9">
        <f>2/(50+1)</f>
        <v>3.9215686274509803E-2</v>
      </c>
      <c r="P2" s="7" t="s">
        <v>4</v>
      </c>
      <c r="Q2" s="8">
        <f>2/(10+1)</f>
        <v>0.18181818181818182</v>
      </c>
      <c r="R2" s="8">
        <f>2/(20+1)</f>
        <v>9.5238095238095233E-2</v>
      </c>
      <c r="S2" s="9">
        <f>2/(50+1)</f>
        <v>3.9215686274509803E-2</v>
      </c>
    </row>
    <row r="3" spans="1:19" x14ac:dyDescent="0.2">
      <c r="A3" s="40">
        <v>38850</v>
      </c>
      <c r="B3" s="41">
        <v>5150</v>
      </c>
      <c r="D3" s="21">
        <f t="shared" si="0"/>
        <v>38850</v>
      </c>
      <c r="E3" s="24">
        <f t="shared" si="1"/>
        <v>5150</v>
      </c>
      <c r="F3" s="24" t="e">
        <f>IF(A3="","",((E3*$L$6+E2*$L$7+E1*$L$8+#REF!*$L$9+#REF!*$L$10+#REF!*$L$11+#REF!*$L$12+#REF!*$L$13+#REF!*$L$14+#REF!*$L$15+#REF!*$L$16+#REF!*$L$17+#REF!*$L$18+#REF!*$L$19+#REF!*$L$20+#REF!*$L$21+#REF!*$L$22+#REF!*$L$23+#REF!*$L$24+#REF!*$L$25)/$L$4))</f>
        <v>#VALUE!</v>
      </c>
      <c r="G3" s="25" t="e">
        <f>IF(A3="","",((E3*$M$6+E2*$M$7+E1*$M$8+#REF!*$M$9+#REF!*$M$10+#REF!*$M$11+#REF!*$M$12+#REF!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3" s="10" t="s">
        <v>5</v>
      </c>
      <c r="L3" s="11">
        <f>(1-L2)</f>
        <v>0.90476190476190477</v>
      </c>
      <c r="M3" s="12">
        <f>(1-M2)</f>
        <v>0.96078431372549022</v>
      </c>
      <c r="P3" s="10" t="s">
        <v>5</v>
      </c>
      <c r="Q3" s="11">
        <f>(1-Q2)</f>
        <v>0.81818181818181812</v>
      </c>
      <c r="R3" s="11">
        <f>(1-R2)</f>
        <v>0.90476190476190477</v>
      </c>
      <c r="S3" s="12">
        <f>(1-S2)</f>
        <v>0.96078431372549022</v>
      </c>
    </row>
    <row r="4" spans="1:19" ht="13.5" thickBot="1" x14ac:dyDescent="0.25">
      <c r="A4" s="40">
        <v>38857</v>
      </c>
      <c r="B4" s="41">
        <v>4944</v>
      </c>
      <c r="D4" s="21">
        <f t="shared" si="0"/>
        <v>38857</v>
      </c>
      <c r="E4" s="24">
        <f t="shared" si="1"/>
        <v>4944</v>
      </c>
      <c r="F4" s="24" t="e">
        <f>IF(A4="","",((E4*$L$6+E3*$L$7+E2*$L$8+E1*$L$9+#REF!*$L$10+#REF!*$L$11+#REF!*$L$12+#REF!*$L$13+#REF!*$L$14+#REF!*$L$15+#REF!*$L$16+#REF!*$L$17+#REF!*$L$18+#REF!*$L$19+#REF!*$L$20+#REF!*$L$21+#REF!*$L$22+#REF!*$L$23+#REF!*$L$24+#REF!*$L$25)/$L$4))</f>
        <v>#VALUE!</v>
      </c>
      <c r="G4" s="25" t="e">
        <f>IF(A4="","",((E4*$M$6+E3*$M$7+E2*$M$8+E1*$M$9+#REF!*$M$10+#REF!*$M$11+#REF!*$M$12+#REF!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4" s="13" t="s">
        <v>6</v>
      </c>
      <c r="L4" s="14">
        <f>SUM(L6:L25)</f>
        <v>9.0813494739050391</v>
      </c>
      <c r="M4" s="15">
        <f>SUM(M6:M55)</f>
        <v>22.049870655570693</v>
      </c>
      <c r="P4" s="13" t="s">
        <v>6</v>
      </c>
      <c r="Q4" s="14">
        <f>SUM(Q6:Q15)</f>
        <v>4.7606315198787836</v>
      </c>
      <c r="R4" s="14">
        <f>SUM(R6:R25)</f>
        <v>9.0813494739050391</v>
      </c>
      <c r="S4" s="15">
        <f>SUM(S6:S55)</f>
        <v>22.049870655570693</v>
      </c>
    </row>
    <row r="5" spans="1:19" ht="13.5" thickBot="1" x14ac:dyDescent="0.25">
      <c r="A5" s="40">
        <v>38864</v>
      </c>
      <c r="B5" s="41">
        <v>5045</v>
      </c>
      <c r="D5" s="21">
        <f t="shared" si="0"/>
        <v>38864</v>
      </c>
      <c r="E5" s="24">
        <f t="shared" si="1"/>
        <v>5045</v>
      </c>
      <c r="F5" s="24" t="e">
        <f>IF(A5="","",((E5*$L$6+E4*$L$7+E3*$L$8+E2*$L$9+E1*$L$10+#REF!*$L$11+#REF!*$L$12+#REF!*$L$13+#REF!*$L$14+#REF!*$L$15+#REF!*$L$16+#REF!*$L$17+#REF!*$L$18+#REF!*$L$19+#REF!*$L$20+#REF!*$L$21+#REF!*$L$22+#REF!*$L$23+#REF!*$L$24+#REF!*$L$25)/$L$4))</f>
        <v>#VALUE!</v>
      </c>
      <c r="G5" s="25" t="e">
        <f>IF(A5="","",((E5*$M$6+E4*$M$7+E3*$M$8+E2*$M$9+E1*$M$10+#REF!*$M$11+#REF!*$M$12+#REF!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5" s="16"/>
      <c r="L5" s="17" t="s">
        <v>3</v>
      </c>
      <c r="M5" s="18" t="s">
        <v>8</v>
      </c>
      <c r="P5" s="16"/>
      <c r="Q5" s="17" t="s">
        <v>10</v>
      </c>
      <c r="R5" s="17" t="s">
        <v>3</v>
      </c>
      <c r="S5" s="18" t="s">
        <v>8</v>
      </c>
    </row>
    <row r="6" spans="1:19" x14ac:dyDescent="0.2">
      <c r="A6" s="40">
        <v>38871</v>
      </c>
      <c r="B6" s="41">
        <v>4959</v>
      </c>
      <c r="D6" s="21">
        <f t="shared" si="0"/>
        <v>38871</v>
      </c>
      <c r="E6" s="24">
        <f t="shared" si="1"/>
        <v>4959</v>
      </c>
      <c r="F6" s="24" t="e">
        <f>IF(A6="","",((E6*$L$6+E5*$L$7+E4*$L$8+E3*$L$9+E2*$L$10+E1*$L$11+#REF!*$L$12+#REF!*$L$13+#REF!*$L$14+#REF!*$L$15+#REF!*$L$16+#REF!*$L$17+#REF!*$L$18+#REF!*$L$19+#REF!*$L$20+#REF!*$L$21+#REF!*$L$22+#REF!*$L$23+#REF!*$L$24+#REF!*$L$25)/$L$4))</f>
        <v>#VALUE!</v>
      </c>
      <c r="G6" s="25" t="e">
        <f>IF(A6="","",((E6*$M$6+E5*$M$7+E4*$M$8+E3*$M$9+E2*$M$10+E1*$M$11+#REF!*$M$12+#REF!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6" s="22">
        <v>1</v>
      </c>
      <c r="L6" s="8">
        <v>1</v>
      </c>
      <c r="M6" s="9">
        <v>1</v>
      </c>
      <c r="P6" s="22">
        <v>1</v>
      </c>
      <c r="Q6" s="8">
        <v>1</v>
      </c>
      <c r="R6" s="8">
        <v>1</v>
      </c>
      <c r="S6" s="9">
        <v>1</v>
      </c>
    </row>
    <row r="7" spans="1:19" x14ac:dyDescent="0.2">
      <c r="A7" s="40">
        <v>38878</v>
      </c>
      <c r="B7" s="41">
        <v>4768</v>
      </c>
      <c r="D7" s="21">
        <f t="shared" si="0"/>
        <v>38878</v>
      </c>
      <c r="E7" s="24">
        <f t="shared" si="1"/>
        <v>4768</v>
      </c>
      <c r="F7" s="24" t="e">
        <f>IF(A7="","",((E7*$L$6+E6*$L$7+E5*$L$8+E4*$L$9+E3*$L$10+E2*$L$11+E1*$L$12+#REF!*$L$13+#REF!*$L$14+#REF!*$L$15+#REF!*$L$16+#REF!*$L$17+#REF!*$L$18+#REF!*$L$19+#REF!*$L$20+#REF!*$L$21+#REF!*$L$22+#REF!*$L$23+#REF!*$L$24+#REF!*$L$25)/$L$4))</f>
        <v>#VALUE!</v>
      </c>
      <c r="G7" s="25" t="e">
        <f>IF(A7="","",((E7*$M$6+E6*$M$7+E5*$M$8+E4*$M$9+E3*$M$10+E2*$M$11+E1*$M$12+#REF!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7" s="23">
        <v>2</v>
      </c>
      <c r="L7" s="11">
        <f>POWER($L$3,K6)</f>
        <v>0.90476190476190477</v>
      </c>
      <c r="M7" s="12">
        <f>POWER($M$3,K6)</f>
        <v>0.96078431372549022</v>
      </c>
      <c r="P7" s="23">
        <v>2</v>
      </c>
      <c r="Q7" s="11">
        <f>POWER($Q$3,P6)</f>
        <v>0.81818181818181812</v>
      </c>
      <c r="R7" s="11">
        <f>POWER($R$3,P6)</f>
        <v>0.90476190476190477</v>
      </c>
      <c r="S7" s="12">
        <f>POWER($S$3,P6)</f>
        <v>0.96078431372549022</v>
      </c>
    </row>
    <row r="8" spans="1:19" x14ac:dyDescent="0.2">
      <c r="A8" s="40">
        <v>38884</v>
      </c>
      <c r="B8" s="41">
        <v>4694</v>
      </c>
      <c r="D8" s="21">
        <f t="shared" si="0"/>
        <v>38884</v>
      </c>
      <c r="E8" s="24">
        <f t="shared" si="1"/>
        <v>4694</v>
      </c>
      <c r="F8" s="24" t="e">
        <f>IF(A8="","",((E8*$L$6+E7*$L$7+E6*$L$8+E5*$L$9+E4*$L$10+E3*$L$11+E2*$L$12+E1*$L$13+#REF!*$L$14+#REF!*$L$15+#REF!*$L$16+#REF!*$L$17+#REF!*$L$18+#REF!*$L$19+#REF!*$L$20+#REF!*$L$21+#REF!*$L$22+#REF!*$L$23+#REF!*$L$24+#REF!*$L$25)/$L$4))</f>
        <v>#VALUE!</v>
      </c>
      <c r="G8" s="25" t="e">
        <f>IF(A8="","",((E8*$M$6+E7*$M$7+E6*$M$8+E5*$M$9+E4*$M$10+E3*$M$11+E2*$M$12+E1*$M$13+#REF!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8" s="23">
        <v>3</v>
      </c>
      <c r="L8" s="11">
        <f t="shared" ref="L8:L55" si="2">POWER($L$3,K7)</f>
        <v>0.81859410430839008</v>
      </c>
      <c r="M8" s="12">
        <f t="shared" ref="M8:M55" si="3">POWER($M$3,K7)</f>
        <v>0.92310649750096119</v>
      </c>
      <c r="P8" s="23">
        <v>3</v>
      </c>
      <c r="Q8" s="11">
        <f t="shared" ref="Q8:Q55" si="4">POWER($Q$3,P7)</f>
        <v>0.66942148760330566</v>
      </c>
      <c r="R8" s="11">
        <f t="shared" ref="R8:R55" si="5">POWER($R$3,P7)</f>
        <v>0.81859410430839008</v>
      </c>
      <c r="S8" s="12">
        <f t="shared" ref="S8:S55" si="6">POWER($S$3,P7)</f>
        <v>0.92310649750096119</v>
      </c>
    </row>
    <row r="9" spans="1:19" x14ac:dyDescent="0.2">
      <c r="A9" s="40">
        <v>38892</v>
      </c>
      <c r="B9" s="41">
        <v>4817</v>
      </c>
      <c r="D9" s="21">
        <f t="shared" si="0"/>
        <v>38892</v>
      </c>
      <c r="E9" s="24">
        <f t="shared" si="1"/>
        <v>4817</v>
      </c>
      <c r="F9" s="24" t="e">
        <f>IF(A9="","",((E9*$L$6+E8*$L$7+E7*$L$8+E6*$L$9+E5*$L$10+E4*$L$11+E3*$L$12+E2*$L$13+E1*$L$14+#REF!*$L$15+#REF!*$L$16+#REF!*$L$17+#REF!*$L$18+#REF!*$L$19+#REF!*$L$20+#REF!*$L$21+#REF!*$L$22+#REF!*$L$23+#REF!*$L$24+#REF!*$L$25)/$L$4))</f>
        <v>#VALUE!</v>
      </c>
      <c r="G9" s="25" t="e">
        <f>IF(A9="","",((E9*$M$6+E8*$M$7+E7*$M$8+E6*$M$9+E5*$M$10+E4*$M$11+E3*$M$12+E2*$M$13+E1*$M$14+#REF!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9" s="23">
        <v>4</v>
      </c>
      <c r="L9" s="11">
        <f t="shared" si="2"/>
        <v>0.74063276104092435</v>
      </c>
      <c r="M9" s="12">
        <f t="shared" si="3"/>
        <v>0.88690624269700191</v>
      </c>
      <c r="P9" s="23">
        <v>4</v>
      </c>
      <c r="Q9" s="11">
        <f t="shared" si="4"/>
        <v>0.54770848985725007</v>
      </c>
      <c r="R9" s="11">
        <f t="shared" si="5"/>
        <v>0.74063276104092435</v>
      </c>
      <c r="S9" s="12">
        <f t="shared" si="6"/>
        <v>0.88690624269700191</v>
      </c>
    </row>
    <row r="10" spans="1:19" x14ac:dyDescent="0.2">
      <c r="A10" s="40">
        <v>38899</v>
      </c>
      <c r="B10" s="41">
        <v>4965</v>
      </c>
      <c r="D10" s="21">
        <f t="shared" si="0"/>
        <v>38899</v>
      </c>
      <c r="E10" s="24">
        <f t="shared" si="1"/>
        <v>4965</v>
      </c>
      <c r="F10" s="24" t="e">
        <f>IF(A10="","",((E10*$L$6+E9*$L$7+E8*$L$8+E7*$L$9+E6*$L$10+E5*$L$11+E4*$L$12+E3*$L$13+E2*$L$14+E1*$L$15+#REF!*$L$16+#REF!*$L$17+#REF!*$L$18+#REF!*$L$19+#REF!*$L$20+#REF!*$L$21+#REF!*$L$22+#REF!*$L$23+#REF!*$L$24+#REF!*$L$25)/$L$4))</f>
        <v>#VALUE!</v>
      </c>
      <c r="G10" s="25" t="e">
        <f>IF(A10="","",((E10*$M$6+E9*$M$7+E8*$M$8+E7*$M$9+E6*$M$10+E5*$M$11+E4*$M$12+E3*$M$13+E2*$M$14+E1*$M$15+#REF!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0" s="23">
        <v>5</v>
      </c>
      <c r="L10" s="11">
        <f t="shared" si="2"/>
        <v>0.6700963076084554</v>
      </c>
      <c r="M10" s="12">
        <f t="shared" si="3"/>
        <v>0.85212560572849205</v>
      </c>
      <c r="P10" s="23">
        <v>5</v>
      </c>
      <c r="Q10" s="11">
        <f t="shared" si="4"/>
        <v>0.44812512806502269</v>
      </c>
      <c r="R10" s="11">
        <f t="shared" si="5"/>
        <v>0.6700963076084554</v>
      </c>
      <c r="S10" s="12">
        <f t="shared" si="6"/>
        <v>0.85212560572849205</v>
      </c>
    </row>
    <row r="11" spans="1:19" x14ac:dyDescent="0.2">
      <c r="A11" s="40">
        <v>38906</v>
      </c>
      <c r="B11" s="41">
        <v>4953</v>
      </c>
      <c r="D11" s="21">
        <f t="shared" si="0"/>
        <v>38906</v>
      </c>
      <c r="E11" s="24">
        <f t="shared" si="1"/>
        <v>4953</v>
      </c>
      <c r="F11" s="24" t="e">
        <f>IF(A11="","",((E11*$L$6+E10*$L$7+E9*$L$8+E8*$L$9+E7*$L$10+E6*$L$11+E5*$L$12+E4*$L$13+E3*$L$14+E2*$L$15+E1*$L$16+#REF!*$L$17+#REF!*$L$18+#REF!*$L$19+#REF!*$L$20+#REF!*$L$21+#REF!*$L$22+#REF!*$L$23+#REF!*$L$24+#REF!*$L$25)/$L$4))</f>
        <v>#VALUE!</v>
      </c>
      <c r="G11" s="25" t="e">
        <f>IF(A11="","",((E11*$M$6+E10*$M$7+E9*$M$8+E8*$M$9+E7*$M$10+E6*$M$11+E5*$M$12+E4*$M$13+E3*$M$14+E2*$M$15+E1*$M$16+#REF!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1" s="23">
        <v>6</v>
      </c>
      <c r="L11" s="11">
        <f t="shared" si="2"/>
        <v>0.60627761164574534</v>
      </c>
      <c r="M11" s="12">
        <f t="shared" si="3"/>
        <v>0.8187089153077669</v>
      </c>
      <c r="P11" s="23">
        <v>6</v>
      </c>
      <c r="Q11" s="11">
        <f t="shared" si="4"/>
        <v>0.36664783205320034</v>
      </c>
      <c r="R11" s="11">
        <f t="shared" si="5"/>
        <v>0.60627761164574534</v>
      </c>
      <c r="S11" s="12">
        <f t="shared" si="6"/>
        <v>0.8187089153077669</v>
      </c>
    </row>
    <row r="12" spans="1:19" x14ac:dyDescent="0.2">
      <c r="A12" s="40">
        <v>38913</v>
      </c>
      <c r="B12" s="41">
        <v>4780</v>
      </c>
      <c r="D12" s="21">
        <f t="shared" si="0"/>
        <v>38913</v>
      </c>
      <c r="E12" s="24">
        <f t="shared" si="1"/>
        <v>4780</v>
      </c>
      <c r="F12" s="24" t="e">
        <f>IF(A12="","",((E12*$L$6+E11*$L$7+E10*$L$8+E9*$L$9+E8*$L$10+E7*$L$11+E6*$L$12+E5*$L$13+E4*$L$14+E3*$L$15+E2*$L$16+E1*$L$17+#REF!*$L$18+#REF!*$L$19+#REF!*$L$20+#REF!*$L$21+#REF!*$L$22+#REF!*$L$23+#REF!*$L$24+#REF!*$L$25)/$L$4))</f>
        <v>#VALUE!</v>
      </c>
      <c r="G12" s="25" t="e">
        <f>IF(A12="","",((E12*$M$6+E11*$M$7+E10*$M$8+E9*$M$9+E8*$M$10+E7*$M$11+E6*$M$12+E5*$M$13+E4*$M$14+E3*$M$15+E2*$M$16+E1*$M$17+#REF!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2" s="23">
        <v>7</v>
      </c>
      <c r="L12" s="11">
        <f t="shared" si="2"/>
        <v>0.54853688672710299</v>
      </c>
      <c r="M12" s="12">
        <f t="shared" si="3"/>
        <v>0.78660268333491323</v>
      </c>
      <c r="P12" s="23">
        <v>7</v>
      </c>
      <c r="Q12" s="11">
        <f t="shared" si="4"/>
        <v>0.29998458986170934</v>
      </c>
      <c r="R12" s="11">
        <f t="shared" si="5"/>
        <v>0.54853688672710299</v>
      </c>
      <c r="S12" s="12">
        <f t="shared" si="6"/>
        <v>0.78660268333491323</v>
      </c>
    </row>
    <row r="13" spans="1:19" x14ac:dyDescent="0.2">
      <c r="A13" s="40">
        <v>38920</v>
      </c>
      <c r="B13" s="41">
        <v>4818</v>
      </c>
      <c r="D13" s="21">
        <f t="shared" si="0"/>
        <v>38920</v>
      </c>
      <c r="E13" s="24">
        <f t="shared" si="1"/>
        <v>4818</v>
      </c>
      <c r="F13" s="24" t="e">
        <f>IF(A13="","",((E13*$L$6+E12*$L$7+E11*$L$8+E10*$L$9+E9*$L$10+E8*$L$11+E7*$L$12+E6*$L$13+E5*$L$14+E4*$L$15+E3*$L$16+E2*$L$17+E1*$L$18+#REF!*$L$19+#REF!*$L$20+#REF!*$L$21+#REF!*$L$22+#REF!*$L$23+#REF!*$L$24+#REF!*$L$25)/$L$4))</f>
        <v>#VALUE!</v>
      </c>
      <c r="G13" s="25" t="e">
        <f>IF(A13="","",((E13*$M$6+E12*$M$7+E11*$M$8+E10*$M$9+E9*$M$10+E8*$M$11+E7*$M$12+E6*$M$13+E5*$M$14+E4*$M$15+E3*$M$16+E2*$M$17+E1*$M$18+#REF!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3" s="23">
        <v>8</v>
      </c>
      <c r="L13" s="11">
        <f t="shared" si="2"/>
        <v>0.49629527846737886</v>
      </c>
      <c r="M13" s="12">
        <f t="shared" si="3"/>
        <v>0.75575551928256368</v>
      </c>
      <c r="P13" s="23">
        <v>8</v>
      </c>
      <c r="Q13" s="11">
        <f t="shared" si="4"/>
        <v>0.24544193715958038</v>
      </c>
      <c r="R13" s="11">
        <f t="shared" si="5"/>
        <v>0.49629527846737886</v>
      </c>
      <c r="S13" s="12">
        <f t="shared" si="6"/>
        <v>0.75575551928256368</v>
      </c>
    </row>
    <row r="14" spans="1:19" x14ac:dyDescent="0.2">
      <c r="A14" s="40">
        <v>38927</v>
      </c>
      <c r="B14" s="41">
        <v>5028</v>
      </c>
      <c r="D14" s="21">
        <f t="shared" si="0"/>
        <v>38927</v>
      </c>
      <c r="E14" s="24">
        <f t="shared" si="1"/>
        <v>5028</v>
      </c>
      <c r="F14" s="24" t="e">
        <f>IF(A14="","",((E14*$L$6+E13*$L$7+E12*$L$8+E11*$L$9+E10*$L$10+E9*$L$11+E8*$L$12+E7*$L$13+E6*$L$14+E5*$L$15+E4*$L$16+E3*$L$17+E2*$L$18+E1*$L$19+#REF!*$L$20+#REF!*$L$21+#REF!*$L$22+#REF!*$L$23+#REF!*$L$24+#REF!*$L$25)/$L$4))</f>
        <v>#VALUE!</v>
      </c>
      <c r="G14" s="25" t="e">
        <f>IF(A14="","",((E14*$M$6+E13*$M$7+E12*$M$8+E11*$M$9+E10*$M$10+E9*$M$11+E8*$M$12+E7*$M$13+E6*$M$14+E5*$M$15+E4*$M$16+E3*$M$17+E2*$M$18+E1*$M$19+#REF!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4" s="23">
        <v>9</v>
      </c>
      <c r="L14" s="11">
        <f t="shared" si="2"/>
        <v>0.44902906147048566</v>
      </c>
      <c r="M14" s="12">
        <f t="shared" si="3"/>
        <v>0.72611804793814949</v>
      </c>
      <c r="P14" s="23">
        <v>9</v>
      </c>
      <c r="Q14" s="11">
        <f t="shared" si="4"/>
        <v>0.20081613040329299</v>
      </c>
      <c r="R14" s="11">
        <f t="shared" si="5"/>
        <v>0.44902906147048566</v>
      </c>
      <c r="S14" s="12">
        <f t="shared" si="6"/>
        <v>0.72611804793814949</v>
      </c>
    </row>
    <row r="15" spans="1:19" x14ac:dyDescent="0.2">
      <c r="A15" s="40">
        <v>38934</v>
      </c>
      <c r="B15" s="41">
        <v>5040</v>
      </c>
      <c r="D15" s="21">
        <f t="shared" si="0"/>
        <v>38934</v>
      </c>
      <c r="E15" s="24">
        <f t="shared" si="1"/>
        <v>5040</v>
      </c>
      <c r="F15" s="24" t="e">
        <f>IF(A15="","",((E15*$L$6+E14*$L$7+E13*$L$8+E12*$L$9+E11*$L$10+E10*$L$11+E9*$L$12+E8*$L$13+E7*$L$14+E6*$L$15+E5*$L$16+E4*$L$17+E3*$L$18+E2*$L$19+E1*$L$20+#REF!*$L$21+#REF!*$L$22+#REF!*$L$23+#REF!*$L$24+#REF!*$L$25)/$L$4))</f>
        <v>#VALUE!</v>
      </c>
      <c r="G15" s="25" t="e">
        <f>IF(A15="","",((E15*$M$6+E14*$M$7+E13*$M$8+E12*$M$9+E11*$M$10+E10*$M$11+E9*$M$12+E8*$M$13+E7*$M$14+E6*$M$15+E5*$M$16+E4*$M$17+E3*$M$18+E2*$M$19+E1*$M$20+#REF!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5" s="23">
        <v>10</v>
      </c>
      <c r="L15" s="11">
        <f t="shared" si="2"/>
        <v>0.40626438894948702</v>
      </c>
      <c r="M15" s="12">
        <f t="shared" si="3"/>
        <v>0.69764283037194752</v>
      </c>
      <c r="P15" s="23">
        <v>10</v>
      </c>
      <c r="Q15" s="11">
        <f t="shared" si="4"/>
        <v>0.16430410669360335</v>
      </c>
      <c r="R15" s="11">
        <f t="shared" si="5"/>
        <v>0.40626438894948702</v>
      </c>
      <c r="S15" s="12">
        <f t="shared" si="6"/>
        <v>0.69764283037194752</v>
      </c>
    </row>
    <row r="16" spans="1:19" x14ac:dyDescent="0.2">
      <c r="A16" s="40">
        <v>38941</v>
      </c>
      <c r="B16" s="41">
        <v>4985</v>
      </c>
      <c r="D16" s="21">
        <f t="shared" si="0"/>
        <v>38941</v>
      </c>
      <c r="E16" s="24">
        <f t="shared" si="1"/>
        <v>4985</v>
      </c>
      <c r="F16" s="24" t="e">
        <f>IF(A16="","",((E16*$L$6+E15*$L$7+E14*$L$8+E13*$L$9+E12*$L$10+E11*$L$11+E10*$L$12+E9*$L$13+E8*$L$14+E7*$L$15+E6*$L$16+E5*$L$17+E4*$L$18+E3*$L$19+E2*$L$20+E1*$L$21+#REF!*$L$22+#REF!*$L$23+#REF!*$L$24+#REF!*$L$25)/$L$4))</f>
        <v>#VALUE!</v>
      </c>
      <c r="G16" s="25" t="e">
        <f>IF(A16="","",((E16*$M$6+E15*$M$7+E14*$M$8+E13*$M$9+E12*$M$10+E11*$M$11+E10*$M$12+E9*$M$13+E8*$M$14+E7*$M$15+E6*$M$16+E5*$M$17+E4*$M$18+E3*$M$19+E2*$M$20+E1*$M$21+#REF!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6" s="23">
        <v>11</v>
      </c>
      <c r="L16" s="11">
        <f t="shared" si="2"/>
        <v>0.36757254238286924</v>
      </c>
      <c r="M16" s="12">
        <f t="shared" si="3"/>
        <v>0.67028428800442019</v>
      </c>
      <c r="P16" s="23">
        <v>11</v>
      </c>
      <c r="Q16" s="19">
        <f t="shared" si="4"/>
        <v>0.1344306327493118</v>
      </c>
      <c r="R16" s="11">
        <f t="shared" si="5"/>
        <v>0.36757254238286924</v>
      </c>
      <c r="S16" s="12">
        <f t="shared" si="6"/>
        <v>0.67028428800442019</v>
      </c>
    </row>
    <row r="17" spans="1:19" x14ac:dyDescent="0.2">
      <c r="A17" s="40">
        <v>38947</v>
      </c>
      <c r="B17" s="41">
        <v>5135</v>
      </c>
      <c r="D17" s="21">
        <f t="shared" si="0"/>
        <v>38947</v>
      </c>
      <c r="E17" s="24">
        <f t="shared" si="1"/>
        <v>5135</v>
      </c>
      <c r="F17" s="24" t="e">
        <f>IF(A17="","",((E17*$L$6+E16*$L$7+E15*$L$8+E14*$L$9+E13*$L$10+E12*$L$11+E11*$L$12+E10*$L$13+E9*$L$14+E8*$L$15+E7*$L$16+E6*$L$17+E5*$L$18+E4*$L$19+E3*$L$20+E2*$L$21+E1*$L$22+#REF!*$L$23+#REF!*$L$24+#REF!*$L$25)/$L$4))</f>
        <v>#VALUE!</v>
      </c>
      <c r="G17" s="25" t="e">
        <f>IF(A17="","",((E17*$M$6+E16*$M$7+E15*$M$8+E14*$M$9+E13*$M$10+E12*$M$11+E11*$M$12+E10*$M$13+E9*$M$14+E8*$M$15+E7*$M$16+E6*$M$17+E5*$M$18+E4*$M$19+E3*$M$20+E2*$M$21+E1*$M$22+#REF!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7" s="23">
        <v>12</v>
      </c>
      <c r="L17" s="11">
        <f t="shared" si="2"/>
        <v>0.33256563358450075</v>
      </c>
      <c r="M17" s="12">
        <f t="shared" si="3"/>
        <v>0.64399862965130572</v>
      </c>
      <c r="P17" s="23">
        <v>12</v>
      </c>
      <c r="Q17" s="19">
        <f t="shared" si="4"/>
        <v>0.10998869952216421</v>
      </c>
      <c r="R17" s="11">
        <f t="shared" si="5"/>
        <v>0.33256563358450075</v>
      </c>
      <c r="S17" s="12">
        <f t="shared" si="6"/>
        <v>0.64399862965130572</v>
      </c>
    </row>
    <row r="18" spans="1:19" x14ac:dyDescent="0.2">
      <c r="A18" s="40">
        <v>38955</v>
      </c>
      <c r="B18" s="41">
        <v>5111</v>
      </c>
      <c r="D18" s="21">
        <f t="shared" si="0"/>
        <v>38955</v>
      </c>
      <c r="E18" s="24">
        <f t="shared" si="1"/>
        <v>5111</v>
      </c>
      <c r="F18" s="24" t="e">
        <f>IF(A18="","",((E18*$L$6+E17*$L$7+E16*$L$8+E15*$L$9+E14*$L$10+E13*$L$11+E12*$L$12+E11*$L$13+E10*$L$14+E9*$L$15+E8*$L$16+E7*$L$17+E6*$L$18+E5*$L$19+E4*$L$20+E3*$L$21+E2*$L$22+E1*$L$23+#REF!*$L$24+#REF!*$L$25)/$L$4))</f>
        <v>#VALUE!</v>
      </c>
      <c r="G18" s="25" t="e">
        <f>IF(A18="","",((E18*$M$6+E17*$M$7+E16*$M$8+E15*$M$9+E14*$M$10+E13*$M$11+E12*$M$12+E11*$M$13+E10*$M$14+E9*$M$15+E8*$M$16+E7*$M$17+E6*$M$18+E5*$M$19+E4*$M$20+E3*$M$21+E2*$M$22+E1*$M$23+#REF!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8" s="23">
        <v>13</v>
      </c>
      <c r="L18" s="11">
        <f t="shared" si="2"/>
        <v>0.30089271610026258</v>
      </c>
      <c r="M18" s="12">
        <f t="shared" si="3"/>
        <v>0.61874378142968589</v>
      </c>
      <c r="P18" s="23">
        <v>13</v>
      </c>
      <c r="Q18" s="19">
        <f t="shared" si="4"/>
        <v>8.9990754154497962E-2</v>
      </c>
      <c r="R18" s="11">
        <f t="shared" si="5"/>
        <v>0.30089271610026258</v>
      </c>
      <c r="S18" s="12">
        <f t="shared" si="6"/>
        <v>0.61874378142968589</v>
      </c>
    </row>
    <row r="19" spans="1:19" x14ac:dyDescent="0.2">
      <c r="A19" s="40">
        <v>38962</v>
      </c>
      <c r="B19" s="41">
        <v>5183</v>
      </c>
      <c r="D19" s="21">
        <f t="shared" si="0"/>
        <v>38962</v>
      </c>
      <c r="E19" s="24">
        <f t="shared" si="1"/>
        <v>5183</v>
      </c>
      <c r="F19" s="24" t="e">
        <f>IF(A19="","",((E19*$L$6+E18*$L$7+E17*$L$8+E16*$L$9+E15*$L$10+E14*$L$11+E13*$L$12+E12*$L$13+E11*$L$14+E10*$L$15+E9*$L$16+E8*$L$17+E7*$L$18+E6*$L$19+E5*$L$20+E4*$L$21+E3*$L$22+E2*$L$23+E1*$L$24+#REF!*$L$25)/$L$4))</f>
        <v>#VALUE!</v>
      </c>
      <c r="G19" s="25" t="e">
        <f>IF(A19="","",((E19*$M$6+E18*$M$7+E17*$M$8+E16*$M$9+E15*$M$10+E14*$M$11+E13*$M$12+E12*$M$13+E11*$M$14+E10*$M$15+E9*$M$16+E8*$M$17+E7*$M$18+E6*$M$19+E5*$M$20+E4*$M$21+E3*$M$22+E2*$M$23+E1*$M$24+#REF!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19" s="23">
        <v>14</v>
      </c>
      <c r="L19" s="11">
        <f t="shared" si="2"/>
        <v>0.27223626694785663</v>
      </c>
      <c r="M19" s="12">
        <f t="shared" si="3"/>
        <v>0.59447931941283549</v>
      </c>
      <c r="P19" s="23">
        <v>14</v>
      </c>
      <c r="Q19" s="19">
        <f t="shared" si="4"/>
        <v>7.362879885368015E-2</v>
      </c>
      <c r="R19" s="11">
        <f t="shared" si="5"/>
        <v>0.27223626694785663</v>
      </c>
      <c r="S19" s="12">
        <f t="shared" si="6"/>
        <v>0.59447931941283549</v>
      </c>
    </row>
    <row r="20" spans="1:19" x14ac:dyDescent="0.2">
      <c r="A20" s="40">
        <v>38969</v>
      </c>
      <c r="B20" s="41">
        <v>5073</v>
      </c>
      <c r="D20" s="21">
        <f t="shared" si="0"/>
        <v>38969</v>
      </c>
      <c r="E20" s="24">
        <f t="shared" si="1"/>
        <v>5073</v>
      </c>
      <c r="F20" s="24" t="e">
        <f>IF(A20="","",((E20*$L$6+E19*$L$7+E18*$L$8+E17*$L$9+E16*$L$10+E15*$L$11+E14*$L$12+E13*$L$13+E12*$L$14+E11*$L$15+E10*$L$16+E9*$L$17+E8*$L$18+E7*$L$19+E6*$L$20+E5*$L$21+E4*$L$22+E3*$L$23+E2*$L$24+#REF!*$L$25)/$L$4))</f>
        <v>#REF!</v>
      </c>
      <c r="G20" s="25" t="e">
        <f>IF(A20="","",((E20*$M$6+E19*$M$7+E18*$M$8+E17*$M$9+E16*$M$10+E15*$M$11+E14*$M$12+E13*$M$13+E12*$M$14+E11*$M$15+E10*$M$16+E9*$M$17+E8*$M$18+E7*$M$19+E6*$M$20+E5*$M$21+E4*$M$22+E3*$M$23+E2*$M$24+E1*$M$25+#REF!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0" s="23">
        <v>15</v>
      </c>
      <c r="L20" s="11">
        <f t="shared" si="2"/>
        <v>0.24630900342901316</v>
      </c>
      <c r="M20" s="12">
        <f t="shared" si="3"/>
        <v>0.57116640492605752</v>
      </c>
      <c r="P20" s="23">
        <v>15</v>
      </c>
      <c r="Q20" s="19">
        <f t="shared" si="4"/>
        <v>6.0241744516647384E-2</v>
      </c>
      <c r="R20" s="11">
        <f t="shared" si="5"/>
        <v>0.24630900342901316</v>
      </c>
      <c r="S20" s="12">
        <f t="shared" si="6"/>
        <v>0.57116640492605752</v>
      </c>
    </row>
    <row r="21" spans="1:19" x14ac:dyDescent="0.2">
      <c r="A21" s="40">
        <v>38976</v>
      </c>
      <c r="B21" s="41">
        <v>5144</v>
      </c>
      <c r="D21" s="21">
        <f t="shared" si="0"/>
        <v>38976</v>
      </c>
      <c r="E21" s="24">
        <f t="shared" si="1"/>
        <v>5144</v>
      </c>
      <c r="F21" s="24">
        <f t="shared" ref="F21:F52" si="7">IF(A21="","",((E21*$L$6+E20*$L$7+E19*$L$8+E18*$L$9+E17*$L$10+E16*$L$11+E15*$L$12+E14*$L$13+E13*$L$14+E12*$L$15+E11*$L$16+E10*$L$17+E9*$L$18+E8*$L$19+E7*$L$20+E6*$L$21+E5*$L$22+E4*$L$23+E3*$L$24+E2*$L$25)/$L$4))</f>
        <v>5024.3274040611259</v>
      </c>
      <c r="G21" s="25" t="e">
        <f>IF(A21="","",((E21*$M$6+E20*$M$7+E19*$M$8+E18*$M$9+E17*$M$10+E16*$M$11+E15*$M$12+E14*$M$13+E13*$M$14+E12*$M$15+E11*$M$16+E10*$M$17+E9*$M$18+E8*$M$19+E7*$M$20+E6*$M$21+E5*$M$22+E4*$M$23+E3*$M$24+E2*$M$25+E1*$M$26+#REF!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1" s="23">
        <v>16</v>
      </c>
      <c r="L21" s="11">
        <f t="shared" si="2"/>
        <v>0.22285100310244046</v>
      </c>
      <c r="M21" s="12">
        <f t="shared" si="3"/>
        <v>0.54876772237993765</v>
      </c>
      <c r="P21" s="23">
        <v>16</v>
      </c>
      <c r="Q21" s="19">
        <f t="shared" si="4"/>
        <v>4.9288700059075138E-2</v>
      </c>
      <c r="R21" s="11">
        <f t="shared" si="5"/>
        <v>0.22285100310244046</v>
      </c>
      <c r="S21" s="12">
        <f t="shared" si="6"/>
        <v>0.54876772237993765</v>
      </c>
    </row>
    <row r="22" spans="1:19" x14ac:dyDescent="0.2">
      <c r="A22" s="40">
        <v>38983</v>
      </c>
      <c r="B22" s="41">
        <v>5141</v>
      </c>
      <c r="D22" s="21">
        <f t="shared" si="0"/>
        <v>38983</v>
      </c>
      <c r="E22" s="24">
        <f t="shared" si="1"/>
        <v>5141</v>
      </c>
      <c r="F22" s="24">
        <f t="shared" si="7"/>
        <v>5033.2818136706592</v>
      </c>
      <c r="G22" s="25" t="e">
        <f>IF(A22="","",((E22*$M$6+E21*$M$7+E20*$M$8+E19*$M$9+E18*$M$10+E17*$M$11+E16*$M$12+E15*$M$13+E14*$M$14+E13*$M$15+E12*$M$16+E11*$M$17+E10*$M$18+E9*$M$19+E8*$M$20+E7*$M$21+E6*$M$22+E5*$M$23+E4*$M$24+E3*$M$25+E2*$M$26+E1*$M$27+#REF!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2" s="23">
        <v>17</v>
      </c>
      <c r="L22" s="11">
        <f t="shared" si="2"/>
        <v>0.20162709804506518</v>
      </c>
      <c r="M22" s="12">
        <f t="shared" si="3"/>
        <v>0.52724741954150878</v>
      </c>
      <c r="P22" s="23">
        <v>17</v>
      </c>
      <c r="Q22" s="19">
        <f t="shared" si="4"/>
        <v>4.0327118230152378E-2</v>
      </c>
      <c r="R22" s="11">
        <f t="shared" si="5"/>
        <v>0.20162709804506518</v>
      </c>
      <c r="S22" s="12">
        <f t="shared" si="6"/>
        <v>0.52724741954150878</v>
      </c>
    </row>
    <row r="23" spans="1:19" x14ac:dyDescent="0.2">
      <c r="A23" s="40">
        <v>38990</v>
      </c>
      <c r="B23" s="41">
        <v>5250</v>
      </c>
      <c r="D23" s="21">
        <f t="shared" si="0"/>
        <v>38990</v>
      </c>
      <c r="E23" s="24">
        <f t="shared" si="1"/>
        <v>5250</v>
      </c>
      <c r="F23" s="24">
        <f t="shared" si="7"/>
        <v>5055.4094107292012</v>
      </c>
      <c r="G23" s="25" t="e">
        <f>IF(A23="","",((E23*$M$6+E22*$M$7+E21*$M$8+E20*$M$9+E19*$M$10+E18*$M$11+E17*$M$12+E16*$M$13+E15*$M$14+E14*$M$15+E13*$M$16+E12*$M$17+E11*$M$18+E10*$M$19+E9*$M$20+E8*$M$21+E7*$M$22+E6*$M$23+E5*$M$24+E4*$M$25+E3*$M$26+E2*$M$27+E1*$M$28+#REF!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3" s="23">
        <v>18</v>
      </c>
      <c r="L23" s="11">
        <f t="shared" si="2"/>
        <v>0.18242451727886849</v>
      </c>
      <c r="M23" s="12">
        <f t="shared" si="3"/>
        <v>0.50657105014772419</v>
      </c>
      <c r="P23" s="23">
        <v>18</v>
      </c>
      <c r="Q23" s="19">
        <f t="shared" si="4"/>
        <v>3.2994914915579217E-2</v>
      </c>
      <c r="R23" s="11">
        <f t="shared" si="5"/>
        <v>0.18242451727886849</v>
      </c>
      <c r="S23" s="12">
        <f t="shared" si="6"/>
        <v>0.50657105014772419</v>
      </c>
    </row>
    <row r="24" spans="1:19" x14ac:dyDescent="0.2">
      <c r="A24" s="40">
        <v>38997</v>
      </c>
      <c r="B24" s="41">
        <v>5282</v>
      </c>
      <c r="D24" s="21">
        <f t="shared" si="0"/>
        <v>38997</v>
      </c>
      <c r="E24" s="24">
        <f t="shared" si="1"/>
        <v>5282</v>
      </c>
      <c r="F24" s="24">
        <f t="shared" si="7"/>
        <v>5082.0181287373325</v>
      </c>
      <c r="G24" s="25" t="e">
        <f>IF(A24="","",((E24*$M$6+E23*$M$7+E22*$M$8+E21*$M$9+E20*$M$10+E19*$M$11+E18*$M$12+E17*$M$13+E16*$M$14+E15*$M$15+E14*$M$16+E13*$M$17+E12*$M$18+E11*$M$19+E10*$M$20+E9*$M$21+E8*$M$22+E7*$M$23+E6*$M$24+E5*$M$25+E4*$M$26+E3*$M$27+E2*$M$28+E1*$M$29+#REF!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4" s="23">
        <v>19</v>
      </c>
      <c r="L24" s="11">
        <f t="shared" si="2"/>
        <v>0.16505075372850009</v>
      </c>
      <c r="M24" s="12">
        <f t="shared" si="3"/>
        <v>0.48670551876938201</v>
      </c>
      <c r="P24" s="23">
        <v>19</v>
      </c>
      <c r="Q24" s="19">
        <f t="shared" si="4"/>
        <v>2.6995839476382993E-2</v>
      </c>
      <c r="R24" s="11">
        <f t="shared" si="5"/>
        <v>0.16505075372850009</v>
      </c>
      <c r="S24" s="12">
        <f t="shared" si="6"/>
        <v>0.48670551876938201</v>
      </c>
    </row>
    <row r="25" spans="1:19" x14ac:dyDescent="0.2">
      <c r="A25" s="40">
        <v>39004</v>
      </c>
      <c r="B25" s="41">
        <v>5353</v>
      </c>
      <c r="D25" s="21">
        <f t="shared" si="0"/>
        <v>39004</v>
      </c>
      <c r="E25" s="24">
        <f t="shared" si="1"/>
        <v>5353</v>
      </c>
      <c r="F25" s="24">
        <f t="shared" si="7"/>
        <v>5112.4082569508173</v>
      </c>
      <c r="G25" s="25" t="e">
        <f>IF(A25="","",((E25*$M$6+E24*$M$7+E23*$M$8+E22*$M$9+E21*$M$10+E20*$M$11+E19*$M$12+E18*$M$13+E17*$M$14+E16*$M$15+E15*$M$16+E14*$M$17+E13*$M$18+E12*$M$19+E11*$M$20+E10*$M$21+E9*$M$22+E8*$M$23+E7*$M$24+E6*$M$25+E5*$M$26+E4*$M$27+E3*$M$28+E2*$M$29+E1*$M$30+#REF!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5" s="23">
        <v>20</v>
      </c>
      <c r="L25" s="11">
        <f t="shared" si="2"/>
        <v>0.14933163432578578</v>
      </c>
      <c r="M25" s="12">
        <f t="shared" si="3"/>
        <v>0.46761902783724935</v>
      </c>
      <c r="P25" s="23">
        <v>20</v>
      </c>
      <c r="Q25" s="19">
        <f t="shared" si="4"/>
        <v>2.2087505026131538E-2</v>
      </c>
      <c r="R25" s="11">
        <f t="shared" si="5"/>
        <v>0.14933163432578578</v>
      </c>
      <c r="S25" s="12">
        <f t="shared" si="6"/>
        <v>0.46761902783724935</v>
      </c>
    </row>
    <row r="26" spans="1:19" x14ac:dyDescent="0.2">
      <c r="A26" s="40">
        <v>39011</v>
      </c>
      <c r="B26" s="41">
        <v>5375</v>
      </c>
      <c r="D26" s="21">
        <f t="shared" si="0"/>
        <v>39011</v>
      </c>
      <c r="E26" s="24">
        <f t="shared" si="1"/>
        <v>5375</v>
      </c>
      <c r="F26" s="24">
        <f t="shared" si="7"/>
        <v>5143.6061167066573</v>
      </c>
      <c r="G26" s="25" t="e">
        <f>IF(A26="","",((E26*$M$6+E25*$M$7+E24*$M$8+E23*$M$9+E22*$M$10+E21*$M$11+E20*$M$12+E19*$M$13+E18*$M$14+E17*$M$15+E16*$M$16+E15*$M$17+E14*$M$18+E13*$M$19+E12*$M$20+E11*$M$21+E10*$M$22+E9*$M$23+E8*$M$24+E7*$M$25+E6*$M$26+E5*$M$27+E4*$M$28+E3*$M$29+E2*$M$30+E1*$M$31+#REF!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6" s="23">
        <v>21</v>
      </c>
      <c r="L26" s="19">
        <f t="shared" si="2"/>
        <v>0.13510957391380618</v>
      </c>
      <c r="M26" s="12">
        <f t="shared" si="3"/>
        <v>0.44928102674559256</v>
      </c>
      <c r="P26" s="23">
        <v>21</v>
      </c>
      <c r="Q26" s="19">
        <f t="shared" si="4"/>
        <v>1.8071595021380345E-2</v>
      </c>
      <c r="R26" s="19">
        <f t="shared" si="5"/>
        <v>0.13510957391380618</v>
      </c>
      <c r="S26" s="12">
        <f t="shared" si="6"/>
        <v>0.44928102674559256</v>
      </c>
    </row>
    <row r="27" spans="1:19" x14ac:dyDescent="0.2">
      <c r="A27" s="40">
        <v>39018</v>
      </c>
      <c r="B27" s="41">
        <v>5396</v>
      </c>
      <c r="D27" s="21">
        <f t="shared" si="0"/>
        <v>39018</v>
      </c>
      <c r="E27" s="24">
        <f t="shared" si="1"/>
        <v>5396</v>
      </c>
      <c r="F27" s="24">
        <f t="shared" si="7"/>
        <v>5176.9868236767034</v>
      </c>
      <c r="G27" s="25" t="e">
        <f>IF(A27="","",((E27*$M$6+E26*$M$7+E25*$M$8+E24*$M$9+E23*$M$10+E22*$M$11+E21*$M$12+E20*$M$13+E19*$M$14+E18*$M$15+E17*$M$16+E16*$M$17+E15*$M$18+E14*$M$19+E13*$M$20+E12*$M$21+E11*$M$22+E10*$M$23+E9*$M$24+E8*$M$25+E7*$M$26+E6*$M$27+E5*$M$28+E4*$M$29+E3*$M$30+E2*$M$31+E1*$M$32+#REF!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7" s="23">
        <v>22</v>
      </c>
      <c r="L27" s="19">
        <f t="shared" si="2"/>
        <v>0.12224199544582465</v>
      </c>
      <c r="M27" s="12">
        <f t="shared" si="3"/>
        <v>0.43166216295164778</v>
      </c>
      <c r="P27" s="23">
        <v>22</v>
      </c>
      <c r="Q27" s="19">
        <f t="shared" si="4"/>
        <v>1.4785850472038464E-2</v>
      </c>
      <c r="R27" s="19">
        <f t="shared" si="5"/>
        <v>0.12224199544582465</v>
      </c>
      <c r="S27" s="12">
        <f t="shared" si="6"/>
        <v>0.43166216295164778</v>
      </c>
    </row>
    <row r="28" spans="1:19" x14ac:dyDescent="0.2">
      <c r="A28" s="40">
        <v>39025</v>
      </c>
      <c r="B28" s="41">
        <v>5336</v>
      </c>
      <c r="D28" s="21">
        <f t="shared" si="0"/>
        <v>39025</v>
      </c>
      <c r="E28" s="24">
        <f t="shared" si="1"/>
        <v>5336</v>
      </c>
      <c r="F28" s="24">
        <f t="shared" si="7"/>
        <v>5201.6824177534072</v>
      </c>
      <c r="G28" s="25" t="e">
        <f>IF(A28="","",((E28*$M$6+E27*$M$7+E26*$M$8+E25*$M$9+E24*$M$10+E23*$M$11+E22*$M$12+E21*$M$13+E20*$M$14+E19*$M$15+E18*$M$16+E17*$M$17+E16*$M$18+E15*$M$19+E14*$M$20+E13*$M$21+E12*$M$22+E11*$M$23+E10*$M$24+E9*$M$25+E8*$M$26+E7*$M$27+E6*$M$28+E5*$M$29+E4*$M$30+E3*$M$31+E2*$M$32+E1*$M$33+#REF!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8" s="23">
        <v>23</v>
      </c>
      <c r="L28" s="19">
        <f t="shared" si="2"/>
        <v>0.1105999006414604</v>
      </c>
      <c r="M28" s="12">
        <f t="shared" si="3"/>
        <v>0.41473423499275958</v>
      </c>
      <c r="P28" s="23">
        <v>23</v>
      </c>
      <c r="Q28" s="19">
        <f t="shared" si="4"/>
        <v>1.2097514022576923E-2</v>
      </c>
      <c r="R28" s="19">
        <f t="shared" si="5"/>
        <v>0.1105999006414604</v>
      </c>
      <c r="S28" s="12">
        <f t="shared" si="6"/>
        <v>0.41473423499275958</v>
      </c>
    </row>
    <row r="29" spans="1:19" x14ac:dyDescent="0.2">
      <c r="A29" s="40">
        <v>39032</v>
      </c>
      <c r="B29" s="41">
        <v>5447</v>
      </c>
      <c r="D29" s="21">
        <f t="shared" si="0"/>
        <v>39032</v>
      </c>
      <c r="E29" s="24">
        <f t="shared" si="1"/>
        <v>5447</v>
      </c>
      <c r="F29" s="24">
        <f t="shared" si="7"/>
        <v>5234.4189466862099</v>
      </c>
      <c r="G29" s="25" t="e">
        <f>IF(A29="","",((E29*$M$6+E28*$M$7+E27*$M$8+E26*$M$9+E25*$M$10+E24*$M$11+E23*$M$12+E22*$M$13+E21*$M$14+E20*$M$15+E19*$M$16+E18*$M$17+E17*$M$18+E16*$M$19+E15*$M$20+E14*$M$21+E13*$M$22+E12*$M$23+E11*$M$24+E10*$M$25+E9*$M$26+E8*$M$27+E7*$M$28+E6*$M$29+E5*$M$30+E4*$M$31+E3*$M$32+E2*$M$33+E1*$M$34+#REF!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29" s="23">
        <v>24</v>
      </c>
      <c r="L29" s="19">
        <f t="shared" si="2"/>
        <v>0.10006657677084513</v>
      </c>
      <c r="M29" s="12">
        <f t="shared" si="3"/>
        <v>0.39847014734598468</v>
      </c>
      <c r="P29" s="23">
        <v>24</v>
      </c>
      <c r="Q29" s="19">
        <f t="shared" si="4"/>
        <v>9.8979660184720288E-3</v>
      </c>
      <c r="R29" s="19">
        <f t="shared" si="5"/>
        <v>0.10006657677084513</v>
      </c>
      <c r="S29" s="12">
        <f t="shared" si="6"/>
        <v>0.39847014734598468</v>
      </c>
    </row>
    <row r="30" spans="1:19" x14ac:dyDescent="0.2">
      <c r="A30" s="40">
        <v>39039</v>
      </c>
      <c r="B30" s="41">
        <v>5439</v>
      </c>
      <c r="D30" s="21">
        <f t="shared" si="0"/>
        <v>39039</v>
      </c>
      <c r="E30" s="24">
        <f t="shared" si="1"/>
        <v>5439</v>
      </c>
      <c r="F30" s="24">
        <f t="shared" si="7"/>
        <v>5260.9548853258702</v>
      </c>
      <c r="G30" s="25" t="e">
        <f>IF(A30="","",((E30*$M$6+E29*$M$7+E28*$M$8+E27*$M$9+E26*$M$10+E25*$M$11+E24*$M$12+E23*$M$13+E22*$M$14+E21*$M$15+E20*$M$16+E19*$M$17+E18*$M$18+E17*$M$19+E16*$M$20+E15*$M$21+E14*$M$22+E13*$M$23+E12*$M$24+E11*$M$25+E10*$M$26+E9*$M$27+E8*$M$28+E7*$M$29+E6*$M$30+E5*$M$31+E4*$M$32+E3*$M$33+E2*$M$34+E1*$M$35+#REF!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30" s="23">
        <v>25</v>
      </c>
      <c r="L30" s="19">
        <f t="shared" si="2"/>
        <v>9.0536426602193215E-2</v>
      </c>
      <c r="M30" s="12">
        <f t="shared" si="3"/>
        <v>0.38284386705790691</v>
      </c>
      <c r="P30" s="23">
        <v>25</v>
      </c>
      <c r="Q30" s="19">
        <f t="shared" si="4"/>
        <v>8.0983358332952938E-3</v>
      </c>
      <c r="R30" s="19">
        <f t="shared" si="5"/>
        <v>9.0536426602193215E-2</v>
      </c>
      <c r="S30" s="12">
        <f t="shared" si="6"/>
        <v>0.38284386705790691</v>
      </c>
    </row>
    <row r="31" spans="1:19" x14ac:dyDescent="0.2">
      <c r="A31" s="40">
        <v>39046</v>
      </c>
      <c r="B31" s="41">
        <v>5389</v>
      </c>
      <c r="D31" s="21">
        <f t="shared" si="0"/>
        <v>39046</v>
      </c>
      <c r="E31" s="24">
        <f t="shared" si="1"/>
        <v>5389</v>
      </c>
      <c r="F31" s="24">
        <f t="shared" si="7"/>
        <v>5279.636334432379</v>
      </c>
      <c r="G31" s="25" t="e">
        <f>IF(A31="","",((E31*$M$6+E30*$M$7+E29*$M$8+E28*$M$9+E27*$M$10+E26*$M$11+E25*$M$12+E24*$M$13+E23*$M$14+E22*$M$15+E21*$M$16+E20*$M$17+E19*$M$18+E18*$M$19+E17*$M$20+E16*$M$21+E15*$M$22+E14*$M$23+E13*$M$24+E12*$M$25+E11*$M$26+E10*$M$27+E9*$M$28+E8*$M$29+E7*$M$30+E6*$M$31+E5*$M$32+E4*$M$33+E3*$M$34+E2*$M$35+E1*$M$36+#REF!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31" s="23">
        <v>26</v>
      </c>
      <c r="L31" s="19">
        <f t="shared" si="2"/>
        <v>8.1913909782936709E-2</v>
      </c>
      <c r="M31" s="12">
        <f t="shared" si="3"/>
        <v>0.36783038207524388</v>
      </c>
      <c r="P31" s="23">
        <v>26</v>
      </c>
      <c r="Q31" s="19">
        <f t="shared" si="4"/>
        <v>6.6259111363325129E-3</v>
      </c>
      <c r="R31" s="19">
        <f t="shared" si="5"/>
        <v>8.1913909782936709E-2</v>
      </c>
      <c r="S31" s="12">
        <f t="shared" si="6"/>
        <v>0.36783038207524388</v>
      </c>
    </row>
    <row r="32" spans="1:19" x14ac:dyDescent="0.2">
      <c r="A32" s="40">
        <v>39053</v>
      </c>
      <c r="B32" s="41">
        <v>5254</v>
      </c>
      <c r="D32" s="21">
        <f t="shared" si="0"/>
        <v>39053</v>
      </c>
      <c r="E32" s="24">
        <f t="shared" si="1"/>
        <v>5254</v>
      </c>
      <c r="F32" s="24">
        <f t="shared" si="7"/>
        <v>5284.2468075724064</v>
      </c>
      <c r="G32" s="25" t="e">
        <f>IF(A32="","",((E32*$M$6+E31*$M$7+E30*$M$8+E29*$M$9+E28*$M$10+E27*$M$11+E26*$M$12+E25*$M$13+E24*$M$14+E23*$M$15+E22*$M$16+E21*$M$17+E20*$M$18+E19*$M$19+E18*$M$20+E17*$M$21+E16*$M$22+E15*$M$23+E14*$M$24+E13*$M$25+E12*$M$26+E11*$M$27+E10*$M$28+E9*$M$29+E8*$M$30+E7*$M$31+E6*$M$32+E5*$M$33+E4*$M$34+E3*$M$35+E2*$M$36+E1*$M$37+#REF!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32" s="23">
        <v>27</v>
      </c>
      <c r="L32" s="19">
        <f t="shared" si="2"/>
        <v>7.4112585041704648E-2</v>
      </c>
      <c r="M32" s="12">
        <f t="shared" si="3"/>
        <v>0.35340566120954803</v>
      </c>
      <c r="P32" s="23">
        <v>27</v>
      </c>
      <c r="Q32" s="19">
        <f t="shared" si="4"/>
        <v>5.4212000206356912E-3</v>
      </c>
      <c r="R32" s="19">
        <f t="shared" si="5"/>
        <v>7.4112585041704648E-2</v>
      </c>
      <c r="S32" s="12">
        <f t="shared" si="6"/>
        <v>0.35340566120954803</v>
      </c>
    </row>
    <row r="33" spans="1:19" x14ac:dyDescent="0.2">
      <c r="A33" s="40">
        <v>39060</v>
      </c>
      <c r="B33" s="41">
        <v>5384</v>
      </c>
      <c r="D33" s="21">
        <f t="shared" si="0"/>
        <v>39060</v>
      </c>
      <c r="E33" s="24">
        <f t="shared" si="1"/>
        <v>5384</v>
      </c>
      <c r="F33" s="24">
        <f t="shared" si="7"/>
        <v>5302.1678886193404</v>
      </c>
      <c r="G33" s="25" t="e">
        <f>IF(A33="","",((E33*$M$6+E32*$M$7+E31*$M$8+E30*$M$9+E29*$M$10+E28*$M$11+E27*$M$12+E26*$M$13+E25*$M$14+E24*$M$15+E23*$M$16+E22*$M$17+E21*$M$18+E20*$M$19+E19*$M$20+E18*$M$21+E17*$M$22+E16*$M$23+E15*$M$24+E14*$M$25+E13*$M$26+E12*$M$27+E11*$M$28+E10*$M$29+E9*$M$30+E8*$M$31+E7*$M$32+E6*$M$33+E5*$M$34+E4*$M$35+E3*$M$36+E2*$M$37+E1*$M$38+#REF!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33" s="23">
        <v>28</v>
      </c>
      <c r="L33" s="19">
        <f t="shared" si="2"/>
        <v>6.705424360916136E-2</v>
      </c>
      <c r="M33" s="12">
        <f t="shared" si="3"/>
        <v>0.33954661567191874</v>
      </c>
      <c r="P33" s="23">
        <v>28</v>
      </c>
      <c r="Q33" s="19">
        <f t="shared" si="4"/>
        <v>4.4355272896110208E-3</v>
      </c>
      <c r="R33" s="19">
        <f t="shared" si="5"/>
        <v>6.705424360916136E-2</v>
      </c>
      <c r="S33" s="12">
        <f t="shared" si="6"/>
        <v>0.33954661567191874</v>
      </c>
    </row>
    <row r="34" spans="1:19" x14ac:dyDescent="0.2">
      <c r="A34" s="40">
        <v>39067</v>
      </c>
      <c r="B34" s="41">
        <v>5541</v>
      </c>
      <c r="D34" s="21">
        <f t="shared" si="0"/>
        <v>39067</v>
      </c>
      <c r="E34" s="24">
        <f t="shared" si="1"/>
        <v>5541</v>
      </c>
      <c r="F34" s="24">
        <f t="shared" si="7"/>
        <v>5332.5460630069201</v>
      </c>
      <c r="G34" s="25" t="e">
        <f>IF(A34="","",((E34*$M$6+E33*$M$7+E32*$M$8+E31*$M$9+E30*$M$10+E29*$M$11+E28*$M$12+E27*$M$13+E26*$M$14+E25*$M$15+E24*$M$16+E23*$M$17+E22*$M$18+E21*$M$19+E20*$M$20+E19*$M$21+E18*$M$22+E17*$M$23+E16*$M$24+E15*$M$25+E14*$M$26+E13*$M$27+E12*$M$28+E11*$M$29+E10*$M$30+E9*$M$31+E8*$M$32+E7*$M$33+E6*$M$34+E5*$M$35+E4*$M$36+E3*$M$37+E2*$M$38+E1*$M$39+#REF!*$M$40+#REF!*$M$41+#REF!*$M$42+#REF!*$M$43+#REF!*$M$44+#REF!*$M$45+#REF!*$M$46+#REF!*$M$47+#REF!*$M$48+#REF!*$M$49+#REF!*$M$50+#REF!*$M$51+#REF!*$M$52+#REF!*$M$53+#REF!*$M$54+#REF!*$M$55+#REF!*$M$56+#REF!*$M$57)/$M$4))</f>
        <v>#VALUE!</v>
      </c>
      <c r="K34" s="23">
        <v>29</v>
      </c>
      <c r="L34" s="19">
        <f t="shared" si="2"/>
        <v>6.0668125170193606E-2</v>
      </c>
      <c r="M34" s="12">
        <f t="shared" si="3"/>
        <v>0.32623106211615721</v>
      </c>
      <c r="P34" s="23">
        <v>29</v>
      </c>
      <c r="Q34" s="19">
        <f t="shared" si="4"/>
        <v>3.6290677824090158E-3</v>
      </c>
      <c r="R34" s="19">
        <f t="shared" si="5"/>
        <v>6.0668125170193606E-2</v>
      </c>
      <c r="S34" s="12">
        <f t="shared" si="6"/>
        <v>0.32623106211615721</v>
      </c>
    </row>
    <row r="35" spans="1:19" x14ac:dyDescent="0.2">
      <c r="A35" s="40">
        <v>39074</v>
      </c>
      <c r="B35" s="41">
        <v>5453</v>
      </c>
      <c r="D35" s="21">
        <f t="shared" si="0"/>
        <v>39074</v>
      </c>
      <c r="E35" s="24">
        <f t="shared" si="1"/>
        <v>5453</v>
      </c>
      <c r="F35" s="24">
        <f t="shared" si="7"/>
        <v>5350.1623557589837</v>
      </c>
      <c r="G35" s="25" t="e">
        <f>IF(A35="","",((E35*$M$6+E34*$M$7+E33*$M$8+E32*$M$9+E31*$M$10+E30*$M$11+E29*$M$12+E28*$M$13+E27*$M$14+E26*$M$15+E25*$M$16+E24*$M$17+E23*$M$18+E22*$M$19+E21*$M$20+E20*$M$21+E19*$M$22+E18*$M$23+E17*$M$24+E16*$M$25+E15*$M$26+E14*$M$27+E13*$M$28+E12*$M$29+E11*$M$30+E10*$M$31+E9*$M$32+E8*$M$33+E7*$M$34+E6*$M$35+E5*$M$36+E4*$M$37+E3*$M$38+E2*$M$39+E1*$M$40+#REF!*$M$41+#REF!*$M$42+#REF!*$M$43+#REF!*$M$44+#REF!*$M$45+#REF!*$M$46+#REF!*$M$47+#REF!*$M$48+#REF!*$M$49+#REF!*$M$50+#REF!*$M$51+#REF!*$M$52+#REF!*$M$53+#REF!*$M$54+#REF!*$M$55+#REF!*$M$56+#REF!*$M$57)/$M$4))</f>
        <v>#VALUE!</v>
      </c>
      <c r="K35" s="23">
        <v>30</v>
      </c>
      <c r="L35" s="19">
        <f t="shared" si="2"/>
        <v>5.4890208487318029E-2</v>
      </c>
      <c r="M35" s="12">
        <f t="shared" si="3"/>
        <v>0.3134376871312099</v>
      </c>
      <c r="P35" s="23">
        <v>30</v>
      </c>
      <c r="Q35" s="19">
        <f t="shared" si="4"/>
        <v>2.9692372765164673E-3</v>
      </c>
      <c r="R35" s="19">
        <f t="shared" si="5"/>
        <v>5.4890208487318029E-2</v>
      </c>
      <c r="S35" s="12">
        <f t="shared" si="6"/>
        <v>0.3134376871312099</v>
      </c>
    </row>
    <row r="36" spans="1:19" x14ac:dyDescent="0.2">
      <c r="A36" s="40">
        <v>39081</v>
      </c>
      <c r="B36" s="41">
        <v>5541</v>
      </c>
      <c r="D36" s="21">
        <f t="shared" si="0"/>
        <v>39081</v>
      </c>
      <c r="E36" s="24">
        <f t="shared" si="1"/>
        <v>5541</v>
      </c>
      <c r="F36" s="24">
        <f t="shared" si="7"/>
        <v>5376.6093695235259</v>
      </c>
      <c r="G36" s="25" t="e">
        <f>IF(A36="","",((E36*$M$6+E35*$M$7+E34*$M$8+E33*$M$9+E32*$M$10+E31*$M$11+E30*$M$12+E29*$M$13+E28*$M$14+E27*$M$15+E26*$M$16+E25*$M$17+E24*$M$18+E23*$M$19+E22*$M$20+E21*$M$21+E20*$M$22+E19*$M$23+E18*$M$24+E17*$M$25+E16*$M$26+E15*$M$27+E14*$M$28+E13*$M$29+E12*$M$30+E11*$M$31+E10*$M$32+E9*$M$33+E8*$M$34+E7*$M$35+E6*$M$36+E5*$M$37+E4*$M$38+E3*$M$39+E2*$M$40+E1*$M$41+#REF!*$M$42+#REF!*$M$43+#REF!*$M$44+#REF!*$M$45+#REF!*$M$46+#REF!*$M$47+#REF!*$M$48+#REF!*$M$49+#REF!*$M$50+#REF!*$M$51+#REF!*$M$52+#REF!*$M$53+#REF!*$M$54+#REF!*$M$55+#REF!*$M$56+#REF!*$M$57)/$M$4))</f>
        <v>#VALUE!</v>
      </c>
      <c r="K36" s="23">
        <v>31</v>
      </c>
      <c r="L36" s="19">
        <f t="shared" si="2"/>
        <v>4.966256958376393E-2</v>
      </c>
      <c r="M36" s="12">
        <f t="shared" si="3"/>
        <v>0.30114601312606432</v>
      </c>
      <c r="P36" s="23">
        <v>31</v>
      </c>
      <c r="Q36" s="19">
        <f t="shared" si="4"/>
        <v>2.4293759535134727E-3</v>
      </c>
      <c r="R36" s="19">
        <f t="shared" si="5"/>
        <v>4.966256958376393E-2</v>
      </c>
      <c r="S36" s="12">
        <f t="shared" si="6"/>
        <v>0.30114601312606432</v>
      </c>
    </row>
    <row r="37" spans="1:19" x14ac:dyDescent="0.2">
      <c r="A37" s="40">
        <v>39088</v>
      </c>
      <c r="B37" s="41">
        <v>5517</v>
      </c>
      <c r="D37" s="21">
        <f t="shared" si="0"/>
        <v>39088</v>
      </c>
      <c r="E37" s="24">
        <f t="shared" si="1"/>
        <v>5517</v>
      </c>
      <c r="F37" s="24">
        <f t="shared" si="7"/>
        <v>5395.6631863536795</v>
      </c>
      <c r="G37" s="25" t="e">
        <f>IF(A37="","",((E37*$M$6+E36*$M$7+E35*$M$8+E34*$M$9+E33*$M$10+E32*$M$11+E31*$M$12+E30*$M$13+E29*$M$14+E28*$M$15+E27*$M$16+E26*$M$17+E25*$M$18+E24*$M$19+E23*$M$20+E22*$M$21+E21*$M$22+E20*$M$23+E19*$M$24+E18*$M$25+E17*$M$26+E16*$M$27+E15*$M$28+E14*$M$29+E13*$M$30+E12*$M$31+E11*$M$32+E10*$M$33+E9*$M$34+E8*$M$35+E7*$M$36+E6*$M$37+E5*$M$38+E4*$M$39+E3*$M$40+E2*$M$41+E1*$M$42+#REF!*$M$43+#REF!*$M$44+#REF!*$M$45+#REF!*$M$46+#REF!*$M$47+#REF!*$M$48+#REF!*$M$49+#REF!*$M$50+#REF!*$M$51+#REF!*$M$52+#REF!*$M$53+#REF!*$M$54+#REF!*$M$55+#REF!*$M$56+#REF!*$M$57)/$M$4))</f>
        <v>#VALUE!</v>
      </c>
      <c r="K37" s="23">
        <v>32</v>
      </c>
      <c r="L37" s="19">
        <f t="shared" si="2"/>
        <v>4.4932801051976889E-2</v>
      </c>
      <c r="M37" s="12">
        <f t="shared" si="3"/>
        <v>0.2893363655524932</v>
      </c>
      <c r="P37" s="23">
        <v>32</v>
      </c>
      <c r="Q37" s="19">
        <f t="shared" si="4"/>
        <v>1.9876712346928414E-3</v>
      </c>
      <c r="R37" s="19">
        <f t="shared" si="5"/>
        <v>4.4932801051976889E-2</v>
      </c>
      <c r="S37" s="12">
        <f t="shared" si="6"/>
        <v>0.2893363655524932</v>
      </c>
    </row>
    <row r="38" spans="1:19" x14ac:dyDescent="0.2">
      <c r="A38" s="40">
        <v>39095</v>
      </c>
      <c r="B38" s="41">
        <v>5617</v>
      </c>
      <c r="D38" s="21">
        <f t="shared" si="0"/>
        <v>39095</v>
      </c>
      <c r="E38" s="24">
        <f t="shared" si="1"/>
        <v>5617</v>
      </c>
      <c r="F38" s="24">
        <f t="shared" si="7"/>
        <v>5424.2709980241807</v>
      </c>
      <c r="G38" s="25" t="e">
        <f>IF(A38="","",((E38*$M$6+E37*$M$7+E36*$M$8+E35*$M$9+E34*$M$10+E33*$M$11+E32*$M$12+E31*$M$13+E30*$M$14+E29*$M$15+E28*$M$16+E27*$M$17+E26*$M$18+E25*$M$19+E24*$M$20+E23*$M$21+E22*$M$22+E21*$M$23+E20*$M$24+E19*$M$25+E18*$M$26+E17*$M$27+E16*$M$28+E15*$M$29+E14*$M$30+E13*$M$31+E12*$M$32+E11*$M$33+E10*$M$34+E9*$M$35+E8*$M$36+E7*$M$37+E6*$M$38+E5*$M$39+E4*$M$40+E3*$M$41+E2*$M$42+E1*$M$43+#REF!*$M$44+#REF!*$M$45+#REF!*$M$46+#REF!*$M$47+#REF!*$M$48+#REF!*$M$49+#REF!*$M$50+#REF!*$M$51+#REF!*$M$52+#REF!*$M$53+#REF!*$M$54+#REF!*$M$55+#REF!*$M$56+#REF!*$M$57)/$M$4))</f>
        <v>#VALUE!</v>
      </c>
      <c r="K38" s="23">
        <v>33</v>
      </c>
      <c r="L38" s="19">
        <f t="shared" si="2"/>
        <v>4.0653486666074323E-2</v>
      </c>
      <c r="M38" s="12">
        <f t="shared" si="3"/>
        <v>0.27798984141317978</v>
      </c>
      <c r="P38" s="23">
        <v>33</v>
      </c>
      <c r="Q38" s="19">
        <f t="shared" si="4"/>
        <v>1.6262764647486884E-3</v>
      </c>
      <c r="R38" s="19">
        <f t="shared" si="5"/>
        <v>4.0653486666074323E-2</v>
      </c>
      <c r="S38" s="12">
        <f t="shared" si="6"/>
        <v>0.27798984141317978</v>
      </c>
    </row>
    <row r="39" spans="1:19" x14ac:dyDescent="0.2">
      <c r="A39" s="40">
        <v>39102</v>
      </c>
      <c r="B39" s="41">
        <v>5614</v>
      </c>
      <c r="D39" s="21">
        <f t="shared" si="0"/>
        <v>39102</v>
      </c>
      <c r="E39" s="24">
        <f t="shared" si="1"/>
        <v>5614</v>
      </c>
      <c r="F39" s="24">
        <f t="shared" si="7"/>
        <v>5448.7527145747308</v>
      </c>
      <c r="G39" s="25" t="e">
        <f>IF(A39="","",((E39*$M$6+E38*$M$7+E37*$M$8+E36*$M$9+E35*$M$10+E34*$M$11+E33*$M$12+E32*$M$13+E31*$M$14+E30*$M$15+E29*$M$16+E28*$M$17+E27*$M$18+E26*$M$19+E25*$M$20+E24*$M$21+E23*$M$22+E22*$M$23+E21*$M$24+E20*$M$25+E19*$M$26+E18*$M$27+E17*$M$28+E16*$M$29+E15*$M$30+E14*$M$31+E13*$M$32+E12*$M$33+E11*$M$34+E10*$M$35+E9*$M$36+E8*$M$37+E7*$M$38+E6*$M$39+E5*$M$40+E4*$M$41+E3*$M$42+E2*$M$43+E1*$M$44+#REF!*$M$45+#REF!*$M$46+#REF!*$M$47+#REF!*$M$48+#REF!*$M$49+#REF!*$M$50+#REF!*$M$51+#REF!*$M$52+#REF!*$M$53+#REF!*$M$54+#REF!*$M$55+#REF!*$M$56+#REF!*$M$57)/$M$4))</f>
        <v>#VALUE!</v>
      </c>
      <c r="K39" s="23">
        <v>34</v>
      </c>
      <c r="L39" s="19">
        <f t="shared" si="2"/>
        <v>3.6781726031210105E-2</v>
      </c>
      <c r="M39" s="12">
        <f t="shared" si="3"/>
        <v>0.2670882790048198</v>
      </c>
      <c r="P39" s="23">
        <v>34</v>
      </c>
      <c r="Q39" s="19">
        <f t="shared" si="4"/>
        <v>1.3305898347943813E-3</v>
      </c>
      <c r="R39" s="19">
        <f t="shared" si="5"/>
        <v>3.6781726031210105E-2</v>
      </c>
      <c r="S39" s="12">
        <f t="shared" si="6"/>
        <v>0.2670882790048198</v>
      </c>
    </row>
    <row r="40" spans="1:19" x14ac:dyDescent="0.2">
      <c r="A40" s="40">
        <v>39109</v>
      </c>
      <c r="B40" s="41">
        <v>5582</v>
      </c>
      <c r="D40" s="21">
        <f t="shared" si="0"/>
        <v>39109</v>
      </c>
      <c r="E40" s="24">
        <f t="shared" si="1"/>
        <v>5582</v>
      </c>
      <c r="F40" s="24">
        <f t="shared" si="7"/>
        <v>5469.0156804607132</v>
      </c>
      <c r="G40" s="25" t="e">
        <f>IF(A40="","",((E40*$M$6+E39*$M$7+E38*$M$8+E37*$M$9+E36*$M$10+E35*$M$11+E34*$M$12+E33*$M$13+E32*$M$14+E31*$M$15+E30*$M$16+E29*$M$17+E28*$M$18+E27*$M$19+E26*$M$20+E25*$M$21+E24*$M$22+E23*$M$23+E22*$M$24+E21*$M$25+E20*$M$26+E19*$M$27+E18*$M$28+E17*$M$29+E16*$M$30+E15*$M$31+E14*$M$32+E13*$M$33+E12*$M$34+E11*$M$35+E10*$M$36+E9*$M$37+E8*$M$38+E7*$M$39+E6*$M$40+E5*$M$41+E4*$M$42+E3*$M$43+E2*$M$44+E1*$M$45+#REF!*$M$46+#REF!*$M$47+#REF!*$M$48+#REF!*$M$49+#REF!*$M$50+#REF!*$M$51+#REF!*$M$52+#REF!*$M$53+#REF!*$M$54+#REF!*$M$55+#REF!*$M$56+#REF!*$M$57)/$M$4))</f>
        <v>#VALUE!</v>
      </c>
      <c r="K40" s="23">
        <v>35</v>
      </c>
      <c r="L40" s="19">
        <f t="shared" si="2"/>
        <v>3.3278704504428193E-2</v>
      </c>
      <c r="M40" s="12">
        <f t="shared" si="3"/>
        <v>0.25661422884776802</v>
      </c>
      <c r="P40" s="23">
        <v>35</v>
      </c>
      <c r="Q40" s="19">
        <f t="shared" si="4"/>
        <v>1.0886644102863119E-3</v>
      </c>
      <c r="R40" s="19">
        <f t="shared" si="5"/>
        <v>3.3278704504428193E-2</v>
      </c>
      <c r="S40" s="12">
        <f t="shared" si="6"/>
        <v>0.25661422884776802</v>
      </c>
    </row>
    <row r="41" spans="1:19" x14ac:dyDescent="0.2">
      <c r="A41" s="40">
        <v>39116</v>
      </c>
      <c r="B41" s="41">
        <v>5677</v>
      </c>
      <c r="D41" s="21">
        <f t="shared" si="0"/>
        <v>39116</v>
      </c>
      <c r="E41" s="24">
        <f t="shared" si="1"/>
        <v>5677</v>
      </c>
      <c r="F41" s="24">
        <f t="shared" si="7"/>
        <v>5496.7535238688388</v>
      </c>
      <c r="G41" s="25" t="e">
        <f>IF(A41="","",((E41*$M$6+E40*$M$7+E39*$M$8+E38*$M$9+E37*$M$10+E36*$M$11+E35*$M$12+E34*$M$13+E33*$M$14+E32*$M$15+E31*$M$16+E30*$M$17+E29*$M$18+E28*$M$19+E27*$M$20+E26*$M$21+E25*$M$22+E24*$M$23+E23*$M$24+E22*$M$25+E21*$M$26+E20*$M$27+E19*$M$28+E18*$M$29+E17*$M$30+E16*$M$31+E15*$M$32+E14*$M$33+E13*$M$34+E12*$M$35+E11*$M$36+E10*$M$37+E9*$M$38+E8*$M$39+E7*$M$40+E6*$M$41+E5*$M$42+E4*$M$43+E3*$M$44+E2*$M$45+E1*$M$46+#REF!*$M$47+#REF!*$M$48+#REF!*$M$49+#REF!*$M$50+#REF!*$M$51+#REF!*$M$52+#REF!*$M$53+#REF!*$M$54+#REF!*$M$55+#REF!*$M$56+#REF!*$M$57)/$M$4))</f>
        <v>#VALUE!</v>
      </c>
      <c r="K41" s="23">
        <v>36</v>
      </c>
      <c r="L41" s="19">
        <f t="shared" si="2"/>
        <v>3.010930407543503E-2</v>
      </c>
      <c r="M41" s="12">
        <f t="shared" si="3"/>
        <v>0.2465509257556987</v>
      </c>
      <c r="P41" s="23">
        <v>36</v>
      </c>
      <c r="Q41" s="19">
        <f t="shared" si="4"/>
        <v>8.9072542659789154E-4</v>
      </c>
      <c r="R41" s="19">
        <f t="shared" si="5"/>
        <v>3.010930407543503E-2</v>
      </c>
      <c r="S41" s="12">
        <f t="shared" si="6"/>
        <v>0.2465509257556987</v>
      </c>
    </row>
    <row r="42" spans="1:19" x14ac:dyDescent="0.2">
      <c r="A42" s="40">
        <v>39123</v>
      </c>
      <c r="B42" s="41">
        <v>5692</v>
      </c>
      <c r="D42" s="21">
        <f t="shared" si="0"/>
        <v>39123</v>
      </c>
      <c r="E42" s="24">
        <f t="shared" si="1"/>
        <v>5692</v>
      </c>
      <c r="F42" s="24">
        <f t="shared" si="7"/>
        <v>5523.5460378953676</v>
      </c>
      <c r="G42" s="25" t="e">
        <f>IF(A42="","",((E42*$M$6+E41*$M$7+E40*$M$8+E39*$M$9+E38*$M$10+E37*$M$11+E36*$M$12+E35*$M$13+E34*$M$14+E33*$M$15+E32*$M$16+E31*$M$17+E30*$M$18+E29*$M$19+E28*$M$20+E27*$M$21+E26*$M$22+E25*$M$23+E24*$M$24+E23*$M$25+E22*$M$26+E21*$M$27+E20*$M$28+E19*$M$29+E18*$M$30+E17*$M$31+E16*$M$32+E15*$M$33+E14*$M$34+E13*$M$35+E12*$M$36+E11*$M$37+E10*$M$38+E9*$M$39+E8*$M$40+E7*$M$41+E6*$M$42+E5*$M$43+E4*$M$44+E3*$M$45+E2*$M$46+E1*$M$47+#REF!*$M$48+#REF!*$M$49+#REF!*$M$50+#REF!*$M$51+#REF!*$M$52+#REF!*$M$53+#REF!*$M$54+#REF!*$M$55+#REF!*$M$56+#REF!*$M$57)/$M$4))</f>
        <v>#VALUE!</v>
      </c>
      <c r="K42" s="23">
        <v>37</v>
      </c>
      <c r="L42" s="19">
        <f t="shared" si="2"/>
        <v>2.7241751306345981E-2</v>
      </c>
      <c r="M42" s="12">
        <f t="shared" si="3"/>
        <v>0.23688226200057327</v>
      </c>
      <c r="P42" s="23">
        <v>37</v>
      </c>
      <c r="Q42" s="19">
        <f t="shared" si="4"/>
        <v>7.287753490346383E-4</v>
      </c>
      <c r="R42" s="19">
        <f t="shared" si="5"/>
        <v>2.7241751306345981E-2</v>
      </c>
      <c r="S42" s="12">
        <f t="shared" si="6"/>
        <v>0.23688226200057327</v>
      </c>
    </row>
    <row r="43" spans="1:19" x14ac:dyDescent="0.2">
      <c r="A43" s="40">
        <v>39130</v>
      </c>
      <c r="B43" s="41">
        <v>5713</v>
      </c>
      <c r="D43" s="21">
        <f t="shared" si="0"/>
        <v>39130</v>
      </c>
      <c r="E43" s="24">
        <f t="shared" si="1"/>
        <v>5713</v>
      </c>
      <c r="F43" s="24">
        <f t="shared" si="7"/>
        <v>5548.4776465049781</v>
      </c>
      <c r="G43" s="25" t="e">
        <f>IF(A43="","",((E43*$M$6+E42*$M$7+E41*$M$8+E40*$M$9+E39*$M$10+E38*$M$11+E37*$M$12+E36*$M$13+E35*$M$14+E34*$M$15+E33*$M$16+E32*$M$17+E31*$M$18+E30*$M$19+E29*$M$20+E28*$M$21+E27*$M$22+E26*$M$23+E25*$M$24+E24*$M$25+E23*$M$26+E22*$M$27+E21*$M$28+E20*$M$29+E19*$M$30+E18*$M$31+E17*$M$32+E16*$M$33+E15*$M$34+E14*$M$35+E13*$M$36+E12*$M$37+E11*$M$38+E10*$M$39+E9*$M$40+E8*$M$41+E7*$M$42+E6*$M$43+E5*$M$44+E4*$M$45+E3*$M$46+E2*$M$47+E1*$M$48+#REF!*$M$49+#REF!*$M$50+#REF!*$M$51+#REF!*$M$52+#REF!*$M$53+#REF!*$M$54+#REF!*$M$55+#REF!*$M$56+#REF!*$M$57)/$M$4))</f>
        <v>#VALUE!</v>
      </c>
      <c r="K43" s="23">
        <v>38</v>
      </c>
      <c r="L43" s="19">
        <f t="shared" si="2"/>
        <v>2.4647298800979694E-2</v>
      </c>
      <c r="M43" s="12">
        <f t="shared" si="3"/>
        <v>0.22759276152996255</v>
      </c>
      <c r="P43" s="23">
        <v>38</v>
      </c>
      <c r="Q43" s="19">
        <f t="shared" si="4"/>
        <v>5.9627074011924951E-4</v>
      </c>
      <c r="R43" s="19">
        <f t="shared" si="5"/>
        <v>2.4647298800979694E-2</v>
      </c>
      <c r="S43" s="12">
        <f t="shared" si="6"/>
        <v>0.22759276152996255</v>
      </c>
    </row>
    <row r="44" spans="1:19" x14ac:dyDescent="0.2">
      <c r="A44" s="40">
        <v>39137</v>
      </c>
      <c r="B44" s="41">
        <v>5716</v>
      </c>
      <c r="D44" s="21">
        <f t="shared" si="0"/>
        <v>39137</v>
      </c>
      <c r="E44" s="24">
        <f t="shared" si="1"/>
        <v>5716</v>
      </c>
      <c r="F44" s="24">
        <f t="shared" si="7"/>
        <v>5570.8890772462664</v>
      </c>
      <c r="G44" s="25" t="e">
        <f>IF(A44="","",((E44*$M$6+E43*$M$7+E42*$M$8+E41*$M$9+E40*$M$10+E39*$M$11+E38*$M$12+E37*$M$13+E36*$M$14+E35*$M$15+E34*$M$16+E33*$M$17+E32*$M$18+E31*$M$19+E30*$M$20+E29*$M$21+E28*$M$22+E27*$M$23+E26*$M$24+E25*$M$25+E24*$M$26+E23*$M$27+E22*$M$28+E21*$M$29+E20*$M$30+E19*$M$31+E18*$M$32+E17*$M$33+E16*$M$34+E15*$M$35+E14*$M$36+E13*$M$37+E12*$M$38+E11*$M$39+E10*$M$40+E9*$M$41+E8*$M$42+E7*$M$43+E6*$M$44+E5*$M$45+E4*$M$46+E3*$M$47+E2*$M$48+E1*$M$49+#REF!*$M$50+#REF!*$M$51+#REF!*$M$52+#REF!*$M$53+#REF!*$M$54+#REF!*$M$55+#REF!*$M$56+#REF!*$M$57)/$M$4))</f>
        <v>#VALUE!</v>
      </c>
      <c r="K44" s="23">
        <v>39</v>
      </c>
      <c r="L44" s="19">
        <f t="shared" si="2"/>
        <v>2.2299937010410203E-2</v>
      </c>
      <c r="M44" s="12">
        <f t="shared" si="3"/>
        <v>0.21866755519545419</v>
      </c>
      <c r="P44" s="23">
        <v>39</v>
      </c>
      <c r="Q44" s="19">
        <f t="shared" si="4"/>
        <v>4.8785787827938587E-4</v>
      </c>
      <c r="R44" s="19">
        <f t="shared" si="5"/>
        <v>2.2299937010410203E-2</v>
      </c>
      <c r="S44" s="12">
        <f t="shared" si="6"/>
        <v>0.21866755519545419</v>
      </c>
    </row>
    <row r="45" spans="1:19" x14ac:dyDescent="0.2">
      <c r="A45" s="40">
        <v>39144</v>
      </c>
      <c r="B45" s="41">
        <v>5424</v>
      </c>
      <c r="D45" s="21">
        <f t="shared" si="0"/>
        <v>39144</v>
      </c>
      <c r="E45" s="24">
        <f t="shared" si="1"/>
        <v>5424</v>
      </c>
      <c r="F45" s="24">
        <f t="shared" si="7"/>
        <v>5557.9559578682984</v>
      </c>
      <c r="G45" s="25" t="e">
        <f>IF(A45="","",((E45*$M$6+E44*$M$7+E43*$M$8+E42*$M$9+E41*$M$10+E40*$M$11+E39*$M$12+E38*$M$13+E37*$M$14+E36*$M$15+E35*$M$16+E34*$M$17+E33*$M$18+E32*$M$19+E31*$M$20+E30*$M$21+E29*$M$22+E28*$M$23+E27*$M$24+E26*$M$25+E25*$M$26+E24*$M$27+E23*$M$28+E22*$M$29+E21*$M$30+E20*$M$31+E19*$M$32+E18*$M$33+E17*$M$34+E16*$M$35+E15*$M$36+E14*$M$37+E13*$M$38+E12*$M$39+E11*$M$40+E10*$M$41+E9*$M$42+E8*$M$43+E7*$M$44+E6*$M$45+E5*$M$46+E4*$M$47+E3*$M$48+E2*$M$49+E1*$M$50+#REF!*$M$51+#REF!*$M$52+#REF!*$M$53+#REF!*$M$54+#REF!*$M$55+#REF!*$M$56+#REF!*$M$57)/$M$4))</f>
        <v>#VALUE!</v>
      </c>
      <c r="K45" s="23">
        <v>40</v>
      </c>
      <c r="L45" s="19">
        <f t="shared" si="2"/>
        <v>2.0176133485609229E-2</v>
      </c>
      <c r="M45" s="12">
        <f t="shared" si="3"/>
        <v>0.2100923569524952</v>
      </c>
      <c r="P45" s="23">
        <v>40</v>
      </c>
      <c r="Q45" s="19">
        <f t="shared" si="4"/>
        <v>3.9915644586495212E-4</v>
      </c>
      <c r="R45" s="19">
        <f t="shared" si="5"/>
        <v>2.0176133485609229E-2</v>
      </c>
      <c r="S45" s="12">
        <f t="shared" si="6"/>
        <v>0.2100923569524952</v>
      </c>
    </row>
    <row r="46" spans="1:19" x14ac:dyDescent="0.2">
      <c r="A46" s="40">
        <v>39151</v>
      </c>
      <c r="B46" s="41">
        <v>5537</v>
      </c>
      <c r="D46" s="21">
        <f t="shared" si="0"/>
        <v>39151</v>
      </c>
      <c r="E46" s="24">
        <f t="shared" si="1"/>
        <v>5537</v>
      </c>
      <c r="F46" s="24">
        <f t="shared" si="7"/>
        <v>5558.3703394153472</v>
      </c>
      <c r="G46" s="25" t="e">
        <f>IF(A46="","",((E46*$M$6+E45*$M$7+E44*$M$8+E43*$M$9+E42*$M$10+E41*$M$11+E40*$M$12+E39*$M$13+E38*$M$14+E37*$M$15+E36*$M$16+E35*$M$17+E34*$M$18+E33*$M$19+E32*$M$20+E31*$M$21+E30*$M$22+E29*$M$23+E28*$M$24+E27*$M$25+E26*$M$26+E25*$M$27+E24*$M$28+E23*$M$29+E22*$M$30+E21*$M$31+E20*$M$32+E19*$M$33+E18*$M$34+E17*$M$35+E16*$M$36+E15*$M$37+E14*$M$38+E13*$M$39+E12*$M$40+E11*$M$41+E10*$M$42+E9*$M$43+E8*$M$44+E7*$M$45+E6*$M$46+E5*$M$47+E4*$M$48+E3*$M$49+E2*$M$50+E1*$M$51+#REF!*$M$52+#REF!*$M$53+#REF!*$M$54+#REF!*$M$55+#REF!*$M$56+#REF!*$M$57)/$M$4))</f>
        <v>#VALUE!</v>
      </c>
      <c r="K46" s="23">
        <v>41</v>
      </c>
      <c r="L46" s="19">
        <f t="shared" si="2"/>
        <v>1.8254596963170257E-2</v>
      </c>
      <c r="M46" s="12">
        <f t="shared" si="3"/>
        <v>0.20185344099357386</v>
      </c>
      <c r="P46" s="23">
        <v>41</v>
      </c>
      <c r="Q46" s="19">
        <f t="shared" si="4"/>
        <v>3.2658254661677892E-4</v>
      </c>
      <c r="R46" s="19">
        <f t="shared" si="5"/>
        <v>1.8254596963170257E-2</v>
      </c>
      <c r="S46" s="12">
        <f t="shared" si="6"/>
        <v>0.20185344099357386</v>
      </c>
    </row>
    <row r="47" spans="1:19" x14ac:dyDescent="0.2">
      <c r="A47" s="40">
        <v>39158</v>
      </c>
      <c r="B47" s="41">
        <v>5382</v>
      </c>
      <c r="D47" s="21">
        <f t="shared" si="0"/>
        <v>39158</v>
      </c>
      <c r="E47" s="24">
        <f t="shared" si="1"/>
        <v>5382</v>
      </c>
      <c r="F47" s="24">
        <f t="shared" si="7"/>
        <v>5541.3648764624613</v>
      </c>
      <c r="G47" s="25" t="e">
        <f>IF(A47="","",((E47*$M$6+E46*$M$7+E45*$M$8+E44*$M$9+E43*$M$10+E42*$M$11+E41*$M$12+E40*$M$13+E39*$M$14+E38*$M$15+E37*$M$16+E36*$M$17+E35*$M$18+E34*$M$19+E33*$M$20+E32*$M$21+E31*$M$22+E30*$M$23+E29*$M$24+E28*$M$25+E27*$M$26+E26*$M$27+E25*$M$28+E24*$M$29+E23*$M$30+E22*$M$31+E21*$M$32+E20*$M$33+E19*$M$34+E18*$M$35+E17*$M$36+E16*$M$37+E15*$M$38+E14*$M$39+E13*$M$40+E12*$M$41+E11*$M$42+E10*$M$43+E9*$M$44+E8*$M$45+E7*$M$46+E6*$M$47+E5*$M$48+E4*$M$49+E3*$M$50+E2*$M$51+E1*$M$52+#REF!*$M$53+#REF!*$M$54+#REF!*$M$55+#REF!*$M$56+#REF!*$M$57)/$M$4))</f>
        <v>#VALUE!</v>
      </c>
      <c r="K47" s="23">
        <v>42</v>
      </c>
      <c r="L47" s="19">
        <f t="shared" si="2"/>
        <v>1.6516063919058802E-2</v>
      </c>
      <c r="M47" s="12">
        <f t="shared" si="3"/>
        <v>0.19393761977813959</v>
      </c>
      <c r="P47" s="23">
        <v>42</v>
      </c>
      <c r="Q47" s="19">
        <f t="shared" si="4"/>
        <v>2.6720390177736457E-4</v>
      </c>
      <c r="R47" s="19">
        <f t="shared" si="5"/>
        <v>1.6516063919058802E-2</v>
      </c>
      <c r="S47" s="12">
        <f t="shared" si="6"/>
        <v>0.19393761977813959</v>
      </c>
    </row>
    <row r="48" spans="1:19" x14ac:dyDescent="0.2">
      <c r="A48" s="40">
        <v>39165</v>
      </c>
      <c r="B48" s="41">
        <v>5634</v>
      </c>
      <c r="D48" s="21">
        <f t="shared" si="0"/>
        <v>39165</v>
      </c>
      <c r="E48" s="24">
        <f t="shared" si="1"/>
        <v>5634</v>
      </c>
      <c r="F48" s="24">
        <f t="shared" si="7"/>
        <v>5554.6208231517885</v>
      </c>
      <c r="G48" s="25" t="e">
        <f>IF(A48="","",((E48*$M$6+E47*$M$7+E46*$M$8+E45*$M$9+E44*$M$10+E43*$M$11+E42*$M$12+E41*$M$13+E40*$M$14+E39*$M$15+E38*$M$16+E37*$M$17+E36*$M$18+E35*$M$19+E34*$M$20+E33*$M$21+E32*$M$22+E31*$M$23+E30*$M$24+E29*$M$25+E28*$M$26+E27*$M$27+E26*$M$28+E25*$M$29+E24*$M$30+E23*$M$31+E22*$M$32+E21*$M$33+E20*$M$34+E19*$M$35+E18*$M$36+E17*$M$37+E16*$M$38+E15*$M$39+E14*$M$40+E13*$M$41+E12*$M$42+E11*$M$43+E10*$M$44+E9*$M$45+E8*$M$46+E7*$M$47+E6*$M$48+E5*$M$49+E4*$M$50+E3*$M$51+E2*$M$52+E1*$M$53+#REF!*$M$54+#REF!*$M$55+#REF!*$M$56+#REF!*$M$57)/$M$4))</f>
        <v>#VALUE!</v>
      </c>
      <c r="K48" s="23">
        <v>43</v>
      </c>
      <c r="L48" s="19">
        <f t="shared" si="2"/>
        <v>1.4943105450577013E-2</v>
      </c>
      <c r="M48" s="12">
        <f t="shared" si="3"/>
        <v>0.1863322229240949</v>
      </c>
      <c r="P48" s="23">
        <v>43</v>
      </c>
      <c r="Q48" s="19">
        <f t="shared" si="4"/>
        <v>2.1862137418148005E-4</v>
      </c>
      <c r="R48" s="19">
        <f t="shared" si="5"/>
        <v>1.4943105450577013E-2</v>
      </c>
      <c r="S48" s="12">
        <f t="shared" si="6"/>
        <v>0.1863322229240949</v>
      </c>
    </row>
    <row r="49" spans="1:19" x14ac:dyDescent="0.2">
      <c r="A49" s="40">
        <v>39172</v>
      </c>
      <c r="B49" s="41">
        <v>5634</v>
      </c>
      <c r="D49" s="21">
        <f t="shared" si="0"/>
        <v>39172</v>
      </c>
      <c r="E49" s="24">
        <f t="shared" si="1"/>
        <v>5634</v>
      </c>
      <c r="F49" s="24">
        <f t="shared" si="7"/>
        <v>5564.962874261967</v>
      </c>
      <c r="G49" s="25" t="e">
        <f>IF(A49="","",((E49*$M$6+E48*$M$7+E47*$M$8+E46*$M$9+E45*$M$10+E44*$M$11+E43*$M$12+E42*$M$13+E41*$M$14+E40*$M$15+E39*$M$16+E38*$M$17+E37*$M$18+E36*$M$19+E35*$M$20+E34*$M$21+E33*$M$22+E32*$M$23+E31*$M$24+E30*$M$25+E29*$M$26+E28*$M$27+E27*$M$28+E26*$M$29+E25*$M$30+E24*$M$31+E23*$M$32+E22*$M$33+E21*$M$34+E20*$M$35+E19*$M$36+E18*$M$37+E17*$M$38+E16*$M$39+E15*$M$40+E14*$M$41+E13*$M$42+E12*$M$43+E11*$M$44+E10*$M$45+E9*$M$46+E8*$M$47+E7*$M$48+E6*$M$49+E5*$M$50+E4*$M$51+E3*$M$52+E2*$M$53+E1*$M$54+#REF!*$M$55+#REF!*$M$56+#REF!*$M$57)/$M$4))</f>
        <v>#VALUE!</v>
      </c>
      <c r="K49" s="23">
        <v>44</v>
      </c>
      <c r="L49" s="19">
        <f t="shared" si="2"/>
        <v>1.351995255052206E-2</v>
      </c>
      <c r="M49" s="12">
        <f t="shared" si="3"/>
        <v>0.17902507692707156</v>
      </c>
      <c r="P49" s="23">
        <v>44</v>
      </c>
      <c r="Q49" s="19">
        <f t="shared" si="4"/>
        <v>1.7887203342121095E-4</v>
      </c>
      <c r="R49" s="19">
        <f t="shared" si="5"/>
        <v>1.351995255052206E-2</v>
      </c>
      <c r="S49" s="12">
        <f t="shared" si="6"/>
        <v>0.17902507692707156</v>
      </c>
    </row>
    <row r="50" spans="1:19" x14ac:dyDescent="0.2">
      <c r="A50" s="40">
        <v>39179</v>
      </c>
      <c r="B50" s="41">
        <v>5741</v>
      </c>
      <c r="D50" s="21">
        <f t="shared" si="0"/>
        <v>39179</v>
      </c>
      <c r="E50" s="24">
        <f t="shared" si="1"/>
        <v>5741</v>
      </c>
      <c r="F50" s="24">
        <f t="shared" si="7"/>
        <v>5586.2213795714752</v>
      </c>
      <c r="G50" s="25" t="e">
        <f>IF(A50="","",((E50*$M$6+E49*$M$7+E48*$M$8+E47*$M$9+E46*$M$10+E45*$M$11+E44*$M$12+E43*$M$13+E42*$M$14+E41*$M$15+E40*$M$16+E39*$M$17+E38*$M$18+E37*$M$19+E36*$M$20+E35*$M$21+E34*$M$22+E33*$M$23+E32*$M$24+E31*$M$25+E30*$M$26+E29*$M$27+E28*$M$28+E27*$M$29+E26*$M$30+E25*$M$31+E24*$M$32+E23*$M$33+E22*$M$34+E21*$M$35+E20*$M$36+E19*$M$37+E18*$M$38+E17*$M$39+E16*$M$40+E15*$M$41+E14*$M$42+E13*$M$43+E12*$M$44+E11*$M$45+E10*$M$46+E9*$M$47+E8*$M$48+E7*$M$49+E6*$M$50+E5*$M$51+E4*$M$52+E3*$M$53+E2*$M$54+E1*$M$55+#REF!*$M$56+#REF!*$M$57)/$M$4))</f>
        <v>#VALUE!</v>
      </c>
      <c r="K50" s="23">
        <v>45</v>
      </c>
      <c r="L50" s="19">
        <f t="shared" si="2"/>
        <v>1.2232338021900912E-2</v>
      </c>
      <c r="M50" s="12">
        <f t="shared" si="3"/>
        <v>0.17200448567502954</v>
      </c>
      <c r="P50" s="23">
        <v>45</v>
      </c>
      <c r="Q50" s="19">
        <f t="shared" si="4"/>
        <v>1.4634984552644529E-4</v>
      </c>
      <c r="R50" s="19">
        <f t="shared" si="5"/>
        <v>1.2232338021900912E-2</v>
      </c>
      <c r="S50" s="12">
        <f t="shared" si="6"/>
        <v>0.17200448567502954</v>
      </c>
    </row>
    <row r="51" spans="1:19" x14ac:dyDescent="0.2">
      <c r="A51" s="40">
        <v>39186</v>
      </c>
      <c r="B51" s="41">
        <v>5789</v>
      </c>
      <c r="D51" s="21">
        <f t="shared" si="0"/>
        <v>39186</v>
      </c>
      <c r="E51" s="24">
        <f t="shared" si="1"/>
        <v>5789</v>
      </c>
      <c r="F51" s="24">
        <f t="shared" si="7"/>
        <v>5611.4847082924289</v>
      </c>
      <c r="G51" s="25" t="e">
        <f>IF(A51="","",((E51*$M$6+E50*$M$7+E49*$M$8+E48*$M$9+E47*$M$10+E46*$M$11+E45*$M$12+E44*$M$13+E43*$M$14+E42*$M$15+E41*$M$16+E40*$M$17+E39*$M$18+E38*$M$19+E37*$M$20+E36*$M$21+E35*$M$22+E34*$M$23+E33*$M$24+E32*$M$25+E31*$M$26+E30*$M$27+E29*$M$28+E28*$M$29+E27*$M$30+E26*$M$31+E25*$M$32+E24*$M$33+E23*$M$34+E22*$M$35+E21*$M$36+E20*$M$37+E19*$M$38+E18*$M$39+E17*$M$40+E16*$M$41+E15*$M$42+E14*$M$43+E13*$M$44+E12*$M$45+E11*$M$46+E10*$M$47+E9*$M$48+E8*$M$49+E7*$M$50+E6*$M$51+E5*$M$52+E4*$M$53+E3*$M$54+E2*$M$55+E1*$M$56+#REF!*$M$57)/$M$4))</f>
        <v>#VALUE!</v>
      </c>
      <c r="K51" s="23">
        <v>46</v>
      </c>
      <c r="L51" s="19">
        <f t="shared" si="2"/>
        <v>1.106735344838654E-2</v>
      </c>
      <c r="M51" s="12">
        <f t="shared" si="3"/>
        <v>0.16525921172698918</v>
      </c>
      <c r="P51" s="23">
        <v>46</v>
      </c>
      <c r="Q51" s="19">
        <f t="shared" si="4"/>
        <v>1.1974078270345523E-4</v>
      </c>
      <c r="R51" s="19">
        <f t="shared" si="5"/>
        <v>1.106735344838654E-2</v>
      </c>
      <c r="S51" s="12">
        <f t="shared" si="6"/>
        <v>0.16525921172698918</v>
      </c>
    </row>
    <row r="52" spans="1:19" x14ac:dyDescent="0.2">
      <c r="A52" s="40">
        <v>39193</v>
      </c>
      <c r="B52" s="41">
        <v>5938</v>
      </c>
      <c r="D52" s="21">
        <f t="shared" si="0"/>
        <v>39193</v>
      </c>
      <c r="E52" s="24">
        <f t="shared" si="1"/>
        <v>5938</v>
      </c>
      <c r="F52" s="24">
        <f t="shared" si="7"/>
        <v>5652.7577480980972</v>
      </c>
      <c r="G52" s="25" t="e">
        <f>IF(A52="","",((E52*$M$6+E51*$M$7+E50*$M$8+E49*$M$9+E48*$M$10+E47*$M$11+E46*$M$12+E45*$M$13+E44*$M$14+E43*$M$15+E42*$M$16+E41*$M$17+E40*$M$18+E39*$M$19+E38*$M$20+E37*$M$21+E36*$M$22+E35*$M$23+E34*$M$24+E33*$M$25+E32*$M$26+E31*$M$27+E30*$M$28+E29*$M$29+E28*$M$30+E27*$M$31+E26*$M$32+E25*$M$33+E24*$M$34+E23*$M$35+E22*$M$36+E21*$M$37+E20*$M$38+E19*$M$39+E18*$M$40+E17*$M$41+E16*$M$42+E15*$M$43+E14*$M$44+E13*$M$45+E12*$M$46+E11*$M$47+E10*$M$48+E9*$M$49+E8*$M$50+E7*$M$51+E6*$M$52+E5*$M$53+E4*$M$54+E3*$M$55+E2*$M$56+#REF!*$M$57)/$M$4))</f>
        <v>#REF!</v>
      </c>
      <c r="K52" s="23">
        <v>47</v>
      </c>
      <c r="L52" s="19">
        <f t="shared" si="2"/>
        <v>1.0013319786635441E-2</v>
      </c>
      <c r="M52" s="12">
        <f t="shared" si="3"/>
        <v>0.15877845832593077</v>
      </c>
      <c r="P52" s="23">
        <v>47</v>
      </c>
      <c r="Q52" s="19">
        <f t="shared" si="4"/>
        <v>9.7969731302826994E-5</v>
      </c>
      <c r="R52" s="19">
        <f t="shared" si="5"/>
        <v>1.0013319786635441E-2</v>
      </c>
      <c r="S52" s="12">
        <f t="shared" si="6"/>
        <v>0.15877845832593077</v>
      </c>
    </row>
    <row r="53" spans="1:19" x14ac:dyDescent="0.2">
      <c r="A53" s="40">
        <v>39200</v>
      </c>
      <c r="B53" s="41">
        <v>5930</v>
      </c>
      <c r="D53" s="21">
        <f t="shared" si="0"/>
        <v>39200</v>
      </c>
      <c r="E53" s="24">
        <f t="shared" ref="E53:E116" si="8">IF(A53="","",B53)</f>
        <v>5930</v>
      </c>
      <c r="F53" s="24">
        <f t="shared" ref="F53:F116" si="9">IF(A53="","",((E53*$L$6+E52*$L$7+E51*$L$8+E50*$L$9+E49*$L$10+E48*$L$11+E47*$L$12+E46*$L$13+E45*$L$14+E44*$L$15+E43*$L$16+E42*$L$17+E41*$L$18+E40*$L$19+E39*$L$20+E38*$L$21+E37*$L$22+E36*$L$23+E35*$L$24+E34*$L$25)/$L$4))</f>
        <v>5687.2849951371472</v>
      </c>
      <c r="G53" s="25">
        <f t="shared" ref="G53:G116" si="10">IF(A53="","",((E53*$M$6+E52*$M$7+E51*$M$8+E50*$M$9+E49*$M$10+E48*$M$11+E47*$M$12+E46*$M$13+E45*$M$14+E44*$M$15+E43*$M$16+E42*$M$17+E41*$M$18+E40*$M$19+E39*$M$20+E38*$M$21+E37*$M$22+E36*$M$23+E35*$M$24+E34*$M$25+E33*$M$26+E32*$M$27+E31*$M$28+E30*$M$29+E29*$M$30+E28*$M$31+E27*$M$32+E26*$M$33+E25*$M$34+E24*$M$35+E23*$M$36+E22*$M$37+E21*$M$38+E20*$M$39+E19*$M$40+E18*$M$41+E17*$M$42+E16*$M$43+E15*$M$44+E14*$M$45+E13*$M$46+E12*$M$47+E11*$M$48+E10*$M$49+E9*$M$50+E8*$M$51+E7*$M$52+E6*$M$53+E5*$M$54+E4*$M$55+E3*$M$56+E2*$M$57)/$M$4))</f>
        <v>5482.7166688745874</v>
      </c>
      <c r="K53" s="23">
        <v>48</v>
      </c>
      <c r="L53" s="19">
        <f t="shared" si="2"/>
        <v>9.0596702831463507E-3</v>
      </c>
      <c r="M53" s="12">
        <f t="shared" si="3"/>
        <v>0.15255185211707073</v>
      </c>
      <c r="P53" s="23">
        <v>48</v>
      </c>
      <c r="Q53" s="19">
        <f t="shared" si="4"/>
        <v>8.0157052884131182E-5</v>
      </c>
      <c r="R53" s="19">
        <f t="shared" si="5"/>
        <v>9.0596702831463507E-3</v>
      </c>
      <c r="S53" s="12">
        <f t="shared" si="6"/>
        <v>0.15255185211707073</v>
      </c>
    </row>
    <row r="54" spans="1:19" x14ac:dyDescent="0.2">
      <c r="A54" s="40">
        <v>39207</v>
      </c>
      <c r="B54" s="41">
        <v>6068</v>
      </c>
      <c r="D54" s="21">
        <f t="shared" si="0"/>
        <v>39207</v>
      </c>
      <c r="E54" s="24">
        <f t="shared" si="8"/>
        <v>6068</v>
      </c>
      <c r="F54" s="24">
        <f t="shared" si="9"/>
        <v>5731.3841138173138</v>
      </c>
      <c r="G54" s="25">
        <f t="shared" si="10"/>
        <v>5512.565880705919</v>
      </c>
      <c r="K54" s="23">
        <v>49</v>
      </c>
      <c r="L54" s="19">
        <f t="shared" si="2"/>
        <v>8.1968445418943176E-3</v>
      </c>
      <c r="M54" s="12">
        <f t="shared" si="3"/>
        <v>0.1465694265438523</v>
      </c>
      <c r="P54" s="23">
        <v>49</v>
      </c>
      <c r="Q54" s="19">
        <f t="shared" si="4"/>
        <v>6.55830432688346E-5</v>
      </c>
      <c r="R54" s="19">
        <f t="shared" si="5"/>
        <v>8.1968445418943176E-3</v>
      </c>
      <c r="S54" s="12">
        <f t="shared" si="6"/>
        <v>0.1465694265438523</v>
      </c>
    </row>
    <row r="55" spans="1:19" ht="13.5" thickBot="1" x14ac:dyDescent="0.25">
      <c r="A55" s="40">
        <v>39214</v>
      </c>
      <c r="B55" s="41">
        <v>6050</v>
      </c>
      <c r="D55" s="21">
        <f t="shared" si="0"/>
        <v>39214</v>
      </c>
      <c r="E55" s="24">
        <f t="shared" si="8"/>
        <v>6050</v>
      </c>
      <c r="F55" s="24">
        <f t="shared" si="9"/>
        <v>5770.6104695707772</v>
      </c>
      <c r="G55" s="25">
        <f t="shared" si="10"/>
        <v>5539.8084624696821</v>
      </c>
      <c r="K55" s="23">
        <v>50</v>
      </c>
      <c r="L55" s="19">
        <f t="shared" si="2"/>
        <v>7.4161926807615255E-3</v>
      </c>
      <c r="M55" s="12">
        <f t="shared" si="3"/>
        <v>0.14082160589507378</v>
      </c>
      <c r="P55" s="30">
        <v>50</v>
      </c>
      <c r="Q55" s="19">
        <f t="shared" si="4"/>
        <v>5.3658853583591938E-5</v>
      </c>
      <c r="R55" s="19">
        <f t="shared" si="5"/>
        <v>7.4161926807615255E-3</v>
      </c>
      <c r="S55" s="12">
        <f t="shared" si="6"/>
        <v>0.14082160589507378</v>
      </c>
    </row>
    <row r="56" spans="1:19" x14ac:dyDescent="0.2">
      <c r="A56" s="40">
        <v>39221</v>
      </c>
      <c r="B56" s="41">
        <v>6101</v>
      </c>
      <c r="D56" s="21">
        <f t="shared" si="0"/>
        <v>39221</v>
      </c>
      <c r="E56" s="24">
        <f t="shared" si="8"/>
        <v>6101</v>
      </c>
      <c r="F56" s="24">
        <f t="shared" si="9"/>
        <v>5810.407649954328</v>
      </c>
      <c r="G56" s="25">
        <f t="shared" si="10"/>
        <v>5568.8233470478353</v>
      </c>
    </row>
    <row r="57" spans="1:19" x14ac:dyDescent="0.2">
      <c r="A57" s="40">
        <v>39228</v>
      </c>
      <c r="B57" s="41">
        <v>6057</v>
      </c>
      <c r="D57" s="21">
        <f t="shared" si="0"/>
        <v>39228</v>
      </c>
      <c r="E57" s="24">
        <f t="shared" si="8"/>
        <v>6057</v>
      </c>
      <c r="F57" s="24">
        <f t="shared" si="9"/>
        <v>5841.9265925340142</v>
      </c>
      <c r="G57" s="25">
        <f t="shared" si="10"/>
        <v>5595.8769027099524</v>
      </c>
    </row>
    <row r="58" spans="1:19" x14ac:dyDescent="0.2">
      <c r="A58" s="40">
        <v>39235</v>
      </c>
      <c r="B58" s="41">
        <v>6168</v>
      </c>
      <c r="D58" s="21">
        <f t="shared" si="0"/>
        <v>39235</v>
      </c>
      <c r="E58" s="24">
        <f t="shared" si="8"/>
        <v>6168</v>
      </c>
      <c r="F58" s="24">
        <f t="shared" si="9"/>
        <v>5881.178814306716</v>
      </c>
      <c r="G58" s="25">
        <f t="shared" si="10"/>
        <v>5627.3576457278632</v>
      </c>
    </row>
    <row r="59" spans="1:19" x14ac:dyDescent="0.2">
      <c r="A59" s="40">
        <v>39242</v>
      </c>
      <c r="B59" s="41">
        <v>5883</v>
      </c>
      <c r="D59" s="21">
        <f t="shared" si="0"/>
        <v>39242</v>
      </c>
      <c r="E59" s="24">
        <f t="shared" si="8"/>
        <v>5883</v>
      </c>
      <c r="F59" s="24">
        <f t="shared" si="9"/>
        <v>5885.354361295852</v>
      </c>
      <c r="G59" s="25">
        <f t="shared" si="10"/>
        <v>5643.9238693142579</v>
      </c>
    </row>
    <row r="60" spans="1:19" x14ac:dyDescent="0.2">
      <c r="A60" s="40">
        <v>39249</v>
      </c>
      <c r="B60" s="41">
        <v>6105</v>
      </c>
      <c r="D60" s="21">
        <f t="shared" si="0"/>
        <v>39249</v>
      </c>
      <c r="E60" s="24">
        <f t="shared" si="8"/>
        <v>6105</v>
      </c>
      <c r="F60" s="24">
        <f t="shared" si="9"/>
        <v>5914.0540295502933</v>
      </c>
      <c r="G60" s="25">
        <f t="shared" si="10"/>
        <v>5669.0003873989899</v>
      </c>
    </row>
    <row r="61" spans="1:19" x14ac:dyDescent="0.2">
      <c r="A61" s="40">
        <v>39256</v>
      </c>
      <c r="B61" s="41">
        <v>6023</v>
      </c>
      <c r="D61" s="21">
        <f t="shared" si="0"/>
        <v>39256</v>
      </c>
      <c r="E61" s="24">
        <f t="shared" si="8"/>
        <v>6023</v>
      </c>
      <c r="F61" s="24">
        <f t="shared" si="9"/>
        <v>5929.5775197300163</v>
      </c>
      <c r="G61" s="25">
        <f t="shared" si="10"/>
        <v>5689.4483025855516</v>
      </c>
    </row>
    <row r="62" spans="1:19" x14ac:dyDescent="0.2">
      <c r="A62" s="40">
        <v>39263</v>
      </c>
      <c r="B62" s="41">
        <v>6054</v>
      </c>
      <c r="D62" s="21">
        <f t="shared" si="0"/>
        <v>39263</v>
      </c>
      <c r="E62" s="24">
        <f t="shared" si="8"/>
        <v>6054</v>
      </c>
      <c r="F62" s="24">
        <f t="shared" si="9"/>
        <v>5946.8130063922117</v>
      </c>
      <c r="G62" s="25">
        <f t="shared" si="10"/>
        <v>5711.5617799704005</v>
      </c>
    </row>
    <row r="63" spans="1:19" x14ac:dyDescent="0.2">
      <c r="A63" s="40">
        <v>39270</v>
      </c>
      <c r="B63" s="41">
        <v>6102</v>
      </c>
      <c r="D63" s="21">
        <f t="shared" si="0"/>
        <v>39270</v>
      </c>
      <c r="E63" s="24">
        <f t="shared" si="8"/>
        <v>6102</v>
      </c>
      <c r="F63" s="24">
        <f t="shared" si="9"/>
        <v>5967.3801445486743</v>
      </c>
      <c r="G63" s="25">
        <f t="shared" si="10"/>
        <v>5734.7517756416592</v>
      </c>
    </row>
    <row r="64" spans="1:19" x14ac:dyDescent="0.2">
      <c r="A64" s="40">
        <v>39277</v>
      </c>
      <c r="B64" s="41">
        <v>6117</v>
      </c>
      <c r="D64" s="21">
        <f t="shared" si="0"/>
        <v>39277</v>
      </c>
      <c r="E64" s="24">
        <f t="shared" si="8"/>
        <v>6117</v>
      </c>
      <c r="F64" s="24">
        <f t="shared" si="9"/>
        <v>5987.5956114458786</v>
      </c>
      <c r="G64" s="25">
        <f t="shared" si="10"/>
        <v>5756.4240645445088</v>
      </c>
    </row>
    <row r="65" spans="1:7" x14ac:dyDescent="0.2">
      <c r="A65" s="40">
        <v>39283</v>
      </c>
      <c r="B65" s="41">
        <v>5957</v>
      </c>
      <c r="D65" s="21">
        <f t="shared" si="0"/>
        <v>39283</v>
      </c>
      <c r="E65" s="24">
        <f t="shared" si="8"/>
        <v>5957</v>
      </c>
      <c r="F65" s="24">
        <f t="shared" si="9"/>
        <v>5992.6115566649414</v>
      </c>
      <c r="G65" s="25">
        <f t="shared" si="10"/>
        <v>5769.9165487280197</v>
      </c>
    </row>
    <row r="66" spans="1:7" x14ac:dyDescent="0.2">
      <c r="A66" s="40">
        <v>39290</v>
      </c>
      <c r="B66" s="41">
        <v>5643</v>
      </c>
      <c r="D66" s="21">
        <f t="shared" ref="D66:D129" si="11">IF(A66="","",A66)</f>
        <v>39290</v>
      </c>
      <c r="E66" s="24">
        <f t="shared" si="8"/>
        <v>5643</v>
      </c>
      <c r="F66" s="24">
        <f t="shared" si="9"/>
        <v>5960.8922539113764</v>
      </c>
      <c r="G66" s="25">
        <f t="shared" si="10"/>
        <v>5768.9769524914382</v>
      </c>
    </row>
    <row r="67" spans="1:7" x14ac:dyDescent="0.2">
      <c r="A67" s="40">
        <v>39298</v>
      </c>
      <c r="B67" s="41">
        <v>5597</v>
      </c>
      <c r="D67" s="21">
        <f t="shared" si="11"/>
        <v>39298</v>
      </c>
      <c r="E67" s="24">
        <f t="shared" si="8"/>
        <v>5597</v>
      </c>
      <c r="F67" s="24">
        <f t="shared" si="9"/>
        <v>5929.4345538234875</v>
      </c>
      <c r="G67" s="25">
        <f t="shared" si="10"/>
        <v>5765.0676150762074</v>
      </c>
    </row>
    <row r="68" spans="1:7" x14ac:dyDescent="0.2">
      <c r="A68" s="40">
        <v>39305</v>
      </c>
      <c r="B68" s="41">
        <v>5448</v>
      </c>
      <c r="D68" s="21">
        <f t="shared" si="11"/>
        <v>39305</v>
      </c>
      <c r="E68" s="24">
        <f t="shared" si="8"/>
        <v>5448</v>
      </c>
      <c r="F68" s="24">
        <f t="shared" si="9"/>
        <v>5880.8163921278419</v>
      </c>
      <c r="G68" s="25">
        <f t="shared" si="10"/>
        <v>5754.7014410457014</v>
      </c>
    </row>
    <row r="69" spans="1:7" x14ac:dyDescent="0.2">
      <c r="A69" s="40">
        <v>39312</v>
      </c>
      <c r="B69" s="41">
        <v>5363</v>
      </c>
      <c r="D69" s="21">
        <f t="shared" si="11"/>
        <v>39312</v>
      </c>
      <c r="E69" s="24">
        <f t="shared" si="8"/>
        <v>5363</v>
      </c>
      <c r="F69" s="24">
        <f t="shared" si="9"/>
        <v>5827.468689130108</v>
      </c>
      <c r="G69" s="25">
        <f t="shared" si="10"/>
        <v>5740.4450898827617</v>
      </c>
    </row>
    <row r="70" spans="1:7" x14ac:dyDescent="0.2">
      <c r="A70" s="40">
        <v>39323</v>
      </c>
      <c r="B70" s="41">
        <v>5569</v>
      </c>
      <c r="D70" s="21">
        <f t="shared" si="11"/>
        <v>39323</v>
      </c>
      <c r="E70" s="24">
        <f t="shared" si="8"/>
        <v>5569</v>
      </c>
      <c r="F70" s="24">
        <f t="shared" si="9"/>
        <v>5800.2936594614448</v>
      </c>
      <c r="G70" s="25">
        <f t="shared" si="10"/>
        <v>5736.7652356498502</v>
      </c>
    </row>
    <row r="71" spans="1:7" x14ac:dyDescent="0.2">
      <c r="A71" s="40">
        <v>39326</v>
      </c>
      <c r="B71" s="41">
        <v>5662</v>
      </c>
      <c r="D71" s="21">
        <f t="shared" si="11"/>
        <v>39326</v>
      </c>
      <c r="E71" s="24">
        <f t="shared" si="8"/>
        <v>5662</v>
      </c>
      <c r="F71" s="24">
        <f t="shared" si="9"/>
        <v>5785.2333671186971</v>
      </c>
      <c r="G71" s="25">
        <f t="shared" si="10"/>
        <v>5737.0117414305569</v>
      </c>
    </row>
    <row r="72" spans="1:7" x14ac:dyDescent="0.2">
      <c r="A72" s="40">
        <v>39333</v>
      </c>
      <c r="B72" s="41">
        <v>5430</v>
      </c>
      <c r="D72" s="21">
        <f t="shared" si="11"/>
        <v>39333</v>
      </c>
      <c r="E72" s="24">
        <f t="shared" si="8"/>
        <v>5430</v>
      </c>
      <c r="F72" s="24">
        <f t="shared" si="9"/>
        <v>5743.843747340753</v>
      </c>
      <c r="G72" s="25">
        <f t="shared" si="10"/>
        <v>5726.7453848095192</v>
      </c>
    </row>
    <row r="73" spans="1:7" x14ac:dyDescent="0.2">
      <c r="A73" s="40">
        <v>39340</v>
      </c>
      <c r="B73" s="41">
        <v>5538</v>
      </c>
      <c r="D73" s="21">
        <f t="shared" si="11"/>
        <v>39340</v>
      </c>
      <c r="E73" s="24">
        <f t="shared" si="8"/>
        <v>5538</v>
      </c>
      <c r="F73" s="24">
        <f t="shared" si="9"/>
        <v>5718.4075233541434</v>
      </c>
      <c r="G73" s="25">
        <f t="shared" si="10"/>
        <v>5721.1107884728826</v>
      </c>
    </row>
    <row r="74" spans="1:7" x14ac:dyDescent="0.2">
      <c r="A74" s="40">
        <v>39347</v>
      </c>
      <c r="B74" s="41">
        <v>5700</v>
      </c>
      <c r="D74" s="21">
        <f t="shared" si="11"/>
        <v>39347</v>
      </c>
      <c r="E74" s="24">
        <f t="shared" si="8"/>
        <v>5700</v>
      </c>
      <c r="F74" s="24">
        <f t="shared" si="9"/>
        <v>5711.1794330680186</v>
      </c>
      <c r="G74" s="25">
        <f t="shared" si="10"/>
        <v>5722.8477848533248</v>
      </c>
    </row>
    <row r="75" spans="1:7" x14ac:dyDescent="0.2">
      <c r="A75" s="40">
        <v>39354</v>
      </c>
      <c r="B75" s="41">
        <v>5715</v>
      </c>
      <c r="D75" s="21">
        <f t="shared" si="11"/>
        <v>39354</v>
      </c>
      <c r="E75" s="24">
        <f t="shared" si="8"/>
        <v>5715</v>
      </c>
      <c r="F75" s="24">
        <f t="shared" si="9"/>
        <v>5706.5592677919221</v>
      </c>
      <c r="G75" s="25">
        <f t="shared" si="10"/>
        <v>5724.7612800166944</v>
      </c>
    </row>
    <row r="76" spans="1:7" x14ac:dyDescent="0.2">
      <c r="A76" s="40">
        <v>39361</v>
      </c>
      <c r="B76" s="41">
        <v>5843</v>
      </c>
      <c r="D76" s="21">
        <f t="shared" si="11"/>
        <v>39361</v>
      </c>
      <c r="E76" s="24">
        <f t="shared" si="8"/>
        <v>5843</v>
      </c>
      <c r="F76" s="24">
        <f t="shared" si="9"/>
        <v>5715.7151771844765</v>
      </c>
      <c r="G76" s="25">
        <f t="shared" si="10"/>
        <v>5732.2697656872569</v>
      </c>
    </row>
    <row r="77" spans="1:7" x14ac:dyDescent="0.2">
      <c r="A77" s="40">
        <v>39368</v>
      </c>
      <c r="B77" s="41">
        <v>5843</v>
      </c>
      <c r="D77" s="21">
        <f t="shared" si="11"/>
        <v>39368</v>
      </c>
      <c r="E77" s="24">
        <f t="shared" si="8"/>
        <v>5843</v>
      </c>
      <c r="F77" s="24">
        <f t="shared" si="9"/>
        <v>5724.6537139135089</v>
      </c>
      <c r="G77" s="25">
        <f t="shared" si="10"/>
        <v>5739.3549438120863</v>
      </c>
    </row>
    <row r="78" spans="1:7" x14ac:dyDescent="0.2">
      <c r="A78" s="40">
        <v>39375</v>
      </c>
      <c r="B78" s="41">
        <v>5740</v>
      </c>
      <c r="D78" s="21">
        <f t="shared" si="11"/>
        <v>39375</v>
      </c>
      <c r="E78" s="24">
        <f t="shared" si="8"/>
        <v>5740</v>
      </c>
      <c r="F78" s="24">
        <f t="shared" si="9"/>
        <v>5719.7476102720902</v>
      </c>
      <c r="G78" s="25">
        <f t="shared" si="10"/>
        <v>5741.859205819861</v>
      </c>
    </row>
    <row r="79" spans="1:7" x14ac:dyDescent="0.2">
      <c r="A79" s="40">
        <v>39382</v>
      </c>
      <c r="B79" s="41">
        <v>5794</v>
      </c>
      <c r="D79" s="21">
        <f t="shared" si="11"/>
        <v>39382</v>
      </c>
      <c r="E79" s="24">
        <f t="shared" si="8"/>
        <v>5794</v>
      </c>
      <c r="F79" s="24">
        <f t="shared" si="9"/>
        <v>5725.4951513243668</v>
      </c>
      <c r="G79" s="25">
        <f t="shared" si="10"/>
        <v>5746.0331534734651</v>
      </c>
    </row>
    <row r="80" spans="1:7" x14ac:dyDescent="0.2">
      <c r="A80" s="40">
        <v>39392</v>
      </c>
      <c r="B80" s="41">
        <v>5720</v>
      </c>
      <c r="D80" s="21">
        <f t="shared" si="11"/>
        <v>39392</v>
      </c>
      <c r="E80" s="24">
        <f t="shared" si="8"/>
        <v>5720</v>
      </c>
      <c r="F80" s="24">
        <f t="shared" si="9"/>
        <v>5719.2438898912196</v>
      </c>
      <c r="G80" s="25">
        <f t="shared" si="10"/>
        <v>5746.7364765781658</v>
      </c>
    </row>
    <row r="81" spans="1:7" x14ac:dyDescent="0.2">
      <c r="A81" s="40">
        <v>39396</v>
      </c>
      <c r="B81" s="41">
        <v>5524</v>
      </c>
      <c r="D81" s="21">
        <f t="shared" si="11"/>
        <v>39396</v>
      </c>
      <c r="E81" s="24">
        <f t="shared" si="8"/>
        <v>5524</v>
      </c>
      <c r="F81" s="24">
        <f t="shared" si="9"/>
        <v>5693.2252624635794</v>
      </c>
      <c r="G81" s="25">
        <f t="shared" si="10"/>
        <v>5738.8300800375764</v>
      </c>
    </row>
    <row r="82" spans="1:7" x14ac:dyDescent="0.2">
      <c r="A82" s="40">
        <v>39403</v>
      </c>
      <c r="B82" s="41">
        <v>5523</v>
      </c>
      <c r="D82" s="21">
        <f t="shared" si="11"/>
        <v>39403</v>
      </c>
      <c r="E82" s="24">
        <f t="shared" si="8"/>
        <v>5523</v>
      </c>
      <c r="F82" s="24">
        <f t="shared" si="9"/>
        <v>5669.1132751251134</v>
      </c>
      <c r="G82" s="25">
        <f t="shared" si="10"/>
        <v>5732.0167537701145</v>
      </c>
    </row>
    <row r="83" spans="1:7" x14ac:dyDescent="0.2">
      <c r="A83" s="40">
        <v>39410</v>
      </c>
      <c r="B83" s="41">
        <v>5521</v>
      </c>
      <c r="D83" s="21">
        <f t="shared" si="11"/>
        <v>39410</v>
      </c>
      <c r="E83" s="24">
        <f t="shared" si="8"/>
        <v>5521</v>
      </c>
      <c r="F83" s="24">
        <f t="shared" si="9"/>
        <v>5646.3633064481492</v>
      </c>
      <c r="G83" s="25">
        <f t="shared" si="10"/>
        <v>5724.5822263097471</v>
      </c>
    </row>
    <row r="84" spans="1:7" x14ac:dyDescent="0.2">
      <c r="A84" s="40">
        <v>39417</v>
      </c>
      <c r="B84" s="41">
        <v>5670</v>
      </c>
      <c r="D84" s="21">
        <f t="shared" si="11"/>
        <v>39417</v>
      </c>
      <c r="E84" s="24">
        <f t="shared" si="8"/>
        <v>5670</v>
      </c>
      <c r="F84" s="24">
        <f t="shared" si="9"/>
        <v>5641.9640891625531</v>
      </c>
      <c r="G84" s="25">
        <f t="shared" si="10"/>
        <v>5723.2332977713277</v>
      </c>
    </row>
    <row r="85" spans="1:7" x14ac:dyDescent="0.2">
      <c r="A85" s="40">
        <v>39424</v>
      </c>
      <c r="B85" s="41">
        <v>5718</v>
      </c>
      <c r="D85" s="21">
        <f t="shared" si="11"/>
        <v>39424</v>
      </c>
      <c r="E85" s="24">
        <f t="shared" si="8"/>
        <v>5718</v>
      </c>
      <c r="F85" s="24">
        <f t="shared" si="9"/>
        <v>5645.6498346844965</v>
      </c>
      <c r="G85" s="25">
        <f t="shared" si="10"/>
        <v>5724.6541246329243</v>
      </c>
    </row>
    <row r="86" spans="1:7" x14ac:dyDescent="0.2">
      <c r="A86" s="40">
        <v>39431</v>
      </c>
      <c r="B86" s="41">
        <v>5605</v>
      </c>
      <c r="D86" s="21">
        <f t="shared" si="11"/>
        <v>39431</v>
      </c>
      <c r="E86" s="24">
        <f t="shared" si="8"/>
        <v>5605</v>
      </c>
      <c r="F86" s="24">
        <f t="shared" si="9"/>
        <v>5641.2130693375511</v>
      </c>
      <c r="G86" s="25">
        <f t="shared" si="10"/>
        <v>5720.3545134553833</v>
      </c>
    </row>
    <row r="87" spans="1:7" x14ac:dyDescent="0.2">
      <c r="A87" s="40">
        <v>39438</v>
      </c>
      <c r="B87" s="41">
        <v>5602</v>
      </c>
      <c r="D87" s="21">
        <f t="shared" si="11"/>
        <v>39438</v>
      </c>
      <c r="E87" s="24">
        <f t="shared" si="8"/>
        <v>5602</v>
      </c>
      <c r="F87" s="24">
        <f t="shared" si="9"/>
        <v>5637.5528797948555</v>
      </c>
      <c r="G87" s="25">
        <f t="shared" si="10"/>
        <v>5716.2347245493338</v>
      </c>
    </row>
    <row r="88" spans="1:7" x14ac:dyDescent="0.2">
      <c r="A88" s="40">
        <v>39445</v>
      </c>
      <c r="B88" s="41">
        <v>5627</v>
      </c>
      <c r="D88" s="21">
        <f t="shared" si="11"/>
        <v>39445</v>
      </c>
      <c r="E88" s="24">
        <f t="shared" si="8"/>
        <v>5627</v>
      </c>
      <c r="F88" s="24">
        <f t="shared" si="9"/>
        <v>5639.2109515463771</v>
      </c>
      <c r="G88" s="25">
        <f t="shared" si="10"/>
        <v>5712.7966841234138</v>
      </c>
    </row>
    <row r="89" spans="1:7" x14ac:dyDescent="0.2">
      <c r="A89" s="40">
        <v>39447</v>
      </c>
      <c r="B89" s="41">
        <v>5621</v>
      </c>
      <c r="D89" s="21">
        <f t="shared" si="11"/>
        <v>39447</v>
      </c>
      <c r="E89" s="24">
        <f t="shared" si="8"/>
        <v>5621</v>
      </c>
      <c r="F89" s="24">
        <f t="shared" si="9"/>
        <v>5641.3150212644614</v>
      </c>
      <c r="G89" s="25">
        <f t="shared" si="10"/>
        <v>5709.2397665335493</v>
      </c>
    </row>
    <row r="90" spans="1:7" x14ac:dyDescent="0.2">
      <c r="A90" s="40">
        <v>39452</v>
      </c>
      <c r="B90" s="41">
        <v>5446</v>
      </c>
      <c r="D90" s="21">
        <f t="shared" si="11"/>
        <v>39452</v>
      </c>
      <c r="E90" s="24">
        <f t="shared" si="8"/>
        <v>5446</v>
      </c>
      <c r="F90" s="24">
        <f t="shared" si="9"/>
        <v>5620.8836338272731</v>
      </c>
      <c r="G90" s="25">
        <f t="shared" si="10"/>
        <v>5698.0821351337308</v>
      </c>
    </row>
    <row r="91" spans="1:7" x14ac:dyDescent="0.2">
      <c r="A91" s="40">
        <v>39459</v>
      </c>
      <c r="B91" s="41">
        <v>5371</v>
      </c>
      <c r="D91" s="21">
        <f t="shared" si="11"/>
        <v>39459</v>
      </c>
      <c r="E91" s="24">
        <f t="shared" si="8"/>
        <v>5371</v>
      </c>
      <c r="F91" s="24">
        <f t="shared" si="9"/>
        <v>5592.7557824241585</v>
      </c>
      <c r="G91" s="25">
        <f t="shared" si="10"/>
        <v>5683.3777523102754</v>
      </c>
    </row>
    <row r="92" spans="1:7" x14ac:dyDescent="0.2">
      <c r="A92" s="40">
        <v>39466</v>
      </c>
      <c r="B92" s="41">
        <v>5092</v>
      </c>
      <c r="D92" s="21">
        <f t="shared" si="11"/>
        <v>39466</v>
      </c>
      <c r="E92" s="24">
        <f t="shared" si="8"/>
        <v>5092</v>
      </c>
      <c r="F92" s="24">
        <f t="shared" si="9"/>
        <v>5540.0360936395191</v>
      </c>
      <c r="G92" s="25">
        <f t="shared" si="10"/>
        <v>5656.5048356980069</v>
      </c>
    </row>
    <row r="93" spans="1:7" x14ac:dyDescent="0.2">
      <c r="A93" s="40">
        <v>39473</v>
      </c>
      <c r="B93" s="41">
        <v>4878</v>
      </c>
      <c r="D93" s="21">
        <f t="shared" si="11"/>
        <v>39473</v>
      </c>
      <c r="E93" s="24">
        <f t="shared" si="8"/>
        <v>4878</v>
      </c>
      <c r="F93" s="24">
        <f t="shared" si="9"/>
        <v>5467.1657564944735</v>
      </c>
      <c r="G93" s="25">
        <f t="shared" si="10"/>
        <v>5620.8516294753617</v>
      </c>
    </row>
    <row r="94" spans="1:7" x14ac:dyDescent="0.2">
      <c r="A94" s="40">
        <v>39480</v>
      </c>
      <c r="B94" s="41">
        <v>4978</v>
      </c>
      <c r="D94" s="21">
        <f t="shared" si="11"/>
        <v>39480</v>
      </c>
      <c r="E94" s="24">
        <f t="shared" si="8"/>
        <v>4978</v>
      </c>
      <c r="F94" s="24">
        <f t="shared" si="9"/>
        <v>5409.8368437130594</v>
      </c>
      <c r="G94" s="25">
        <f t="shared" si="10"/>
        <v>5591.1133540370238</v>
      </c>
    </row>
    <row r="95" spans="1:7" x14ac:dyDescent="0.2">
      <c r="A95" s="40">
        <v>39487</v>
      </c>
      <c r="B95" s="41">
        <v>4709</v>
      </c>
      <c r="D95" s="21">
        <f t="shared" si="11"/>
        <v>39487</v>
      </c>
      <c r="E95" s="24">
        <f t="shared" si="8"/>
        <v>4709</v>
      </c>
      <c r="F95" s="24">
        <f t="shared" si="9"/>
        <v>5328.1235135669731</v>
      </c>
      <c r="G95" s="25">
        <f t="shared" si="10"/>
        <v>5552.1333951054175</v>
      </c>
    </row>
    <row r="96" spans="1:7" x14ac:dyDescent="0.2">
      <c r="A96" s="40">
        <v>39494</v>
      </c>
      <c r="B96" s="41">
        <v>4771</v>
      </c>
      <c r="D96" s="21">
        <f t="shared" si="11"/>
        <v>39494</v>
      </c>
      <c r="E96" s="24">
        <f t="shared" si="8"/>
        <v>4771</v>
      </c>
      <c r="F96" s="24">
        <f t="shared" si="9"/>
        <v>5259.1152391835312</v>
      </c>
      <c r="G96" s="25">
        <f t="shared" si="10"/>
        <v>5516.8004958256115</v>
      </c>
    </row>
    <row r="97" spans="1:7" x14ac:dyDescent="0.2">
      <c r="A97" s="40">
        <v>39501</v>
      </c>
      <c r="B97" s="41">
        <v>4824</v>
      </c>
      <c r="D97" s="21">
        <f t="shared" si="11"/>
        <v>39501</v>
      </c>
      <c r="E97" s="24">
        <f t="shared" si="8"/>
        <v>4824</v>
      </c>
      <c r="F97" s="24">
        <f t="shared" si="9"/>
        <v>5202.5153184438659</v>
      </c>
      <c r="G97" s="25">
        <f t="shared" si="10"/>
        <v>5486.2079309771016</v>
      </c>
    </row>
    <row r="98" spans="1:7" x14ac:dyDescent="0.2">
      <c r="A98" s="40">
        <v>39508</v>
      </c>
      <c r="B98" s="41">
        <v>4790</v>
      </c>
      <c r="D98" s="21">
        <f t="shared" si="11"/>
        <v>39508</v>
      </c>
      <c r="E98" s="24">
        <f t="shared" si="8"/>
        <v>4790</v>
      </c>
      <c r="F98" s="24">
        <f t="shared" si="9"/>
        <v>5149.0943322624462</v>
      </c>
      <c r="G98" s="25">
        <f t="shared" si="10"/>
        <v>5453.7268298682338</v>
      </c>
    </row>
    <row r="99" spans="1:7" x14ac:dyDescent="0.2">
      <c r="A99" s="40">
        <v>39515</v>
      </c>
      <c r="B99" s="41">
        <v>4618</v>
      </c>
      <c r="D99" s="21">
        <f t="shared" si="11"/>
        <v>39515</v>
      </c>
      <c r="E99" s="24">
        <f t="shared" si="8"/>
        <v>4618</v>
      </c>
      <c r="F99" s="24">
        <f t="shared" si="9"/>
        <v>5081.0177469464088</v>
      </c>
      <c r="G99" s="25">
        <f t="shared" si="10"/>
        <v>5414.718998158145</v>
      </c>
    </row>
    <row r="100" spans="1:7" x14ac:dyDescent="0.2">
      <c r="A100" s="40">
        <v>39522</v>
      </c>
      <c r="B100" s="41">
        <v>4592</v>
      </c>
      <c r="D100" s="21">
        <f t="shared" si="11"/>
        <v>39522</v>
      </c>
      <c r="E100" s="24">
        <f t="shared" si="8"/>
        <v>4592</v>
      </c>
      <c r="F100" s="24">
        <f t="shared" si="9"/>
        <v>5017.6625849687534</v>
      </c>
      <c r="G100" s="25">
        <f t="shared" si="10"/>
        <v>5375.4051823560803</v>
      </c>
    </row>
    <row r="101" spans="1:7" x14ac:dyDescent="0.2">
      <c r="A101" s="40">
        <v>39529</v>
      </c>
      <c r="B101" s="41">
        <v>4533</v>
      </c>
      <c r="D101" s="21">
        <f t="shared" si="11"/>
        <v>39529</v>
      </c>
      <c r="E101" s="24">
        <f t="shared" si="8"/>
        <v>4533</v>
      </c>
      <c r="F101" s="24">
        <f t="shared" si="9"/>
        <v>4956.7604449333439</v>
      </c>
      <c r="G101" s="25">
        <f t="shared" si="10"/>
        <v>5334.66280158682</v>
      </c>
    </row>
    <row r="102" spans="1:7" x14ac:dyDescent="0.2">
      <c r="A102" s="40">
        <v>39536</v>
      </c>
      <c r="B102" s="41">
        <v>4695</v>
      </c>
      <c r="D102" s="21">
        <f t="shared" si="11"/>
        <v>39536</v>
      </c>
      <c r="E102" s="24">
        <f t="shared" si="8"/>
        <v>4695</v>
      </c>
      <c r="F102" s="24">
        <f t="shared" si="9"/>
        <v>4919.512144895607</v>
      </c>
      <c r="G102" s="25">
        <f t="shared" si="10"/>
        <v>5301.9508711141898</v>
      </c>
    </row>
    <row r="103" spans="1:7" x14ac:dyDescent="0.2">
      <c r="A103" s="40">
        <v>39543</v>
      </c>
      <c r="B103" s="41">
        <v>4900</v>
      </c>
      <c r="D103" s="21">
        <f t="shared" si="11"/>
        <v>39543</v>
      </c>
      <c r="E103" s="24">
        <f t="shared" si="8"/>
        <v>4900</v>
      </c>
      <c r="F103" s="24">
        <f t="shared" si="9"/>
        <v>4908.4147949915359</v>
      </c>
      <c r="G103" s="25">
        <f t="shared" si="10"/>
        <v>5279.8679565645025</v>
      </c>
    </row>
    <row r="104" spans="1:7" x14ac:dyDescent="0.2">
      <c r="A104" s="40">
        <v>39553</v>
      </c>
      <c r="B104" s="41">
        <v>4797</v>
      </c>
      <c r="D104" s="21">
        <f t="shared" si="11"/>
        <v>39553</v>
      </c>
      <c r="E104" s="24">
        <f t="shared" si="8"/>
        <v>4797</v>
      </c>
      <c r="F104" s="24">
        <f t="shared" si="9"/>
        <v>4884.8156318765041</v>
      </c>
      <c r="G104" s="25">
        <f t="shared" si="10"/>
        <v>5253.1330340406948</v>
      </c>
    </row>
    <row r="105" spans="1:7" x14ac:dyDescent="0.2">
      <c r="A105" s="40">
        <v>39557</v>
      </c>
      <c r="B105" s="41">
        <v>4961</v>
      </c>
      <c r="D105" s="21">
        <f t="shared" si="11"/>
        <v>39557</v>
      </c>
      <c r="E105" s="24">
        <f t="shared" si="8"/>
        <v>4961</v>
      </c>
      <c r="F105" s="24">
        <f t="shared" si="9"/>
        <v>4880.8088686801466</v>
      </c>
      <c r="G105" s="25">
        <f t="shared" si="10"/>
        <v>5234.9946741699123</v>
      </c>
    </row>
    <row r="106" spans="1:7" x14ac:dyDescent="0.2">
      <c r="A106" s="40">
        <v>39564</v>
      </c>
      <c r="B106" s="41">
        <v>4978</v>
      </c>
      <c r="D106" s="21">
        <f t="shared" si="11"/>
        <v>39564</v>
      </c>
      <c r="E106" s="24">
        <f t="shared" si="8"/>
        <v>4978</v>
      </c>
      <c r="F106" s="24">
        <f t="shared" si="9"/>
        <v>4880.7368503235339</v>
      </c>
      <c r="G106" s="25">
        <f t="shared" si="10"/>
        <v>5218.0256633709096</v>
      </c>
    </row>
    <row r="107" spans="1:7" x14ac:dyDescent="0.2">
      <c r="A107" s="40">
        <v>39571</v>
      </c>
      <c r="B107" s="41">
        <v>5069</v>
      </c>
      <c r="D107" s="21">
        <f t="shared" si="11"/>
        <v>39571</v>
      </c>
      <c r="E107" s="24">
        <f t="shared" si="8"/>
        <v>5069</v>
      </c>
      <c r="F107" s="24">
        <f t="shared" si="9"/>
        <v>4890.7368611264337</v>
      </c>
      <c r="G107" s="25">
        <f t="shared" si="10"/>
        <v>5206.1190986735555</v>
      </c>
    </row>
    <row r="108" spans="1:7" x14ac:dyDescent="0.2">
      <c r="A108" s="40">
        <v>39578</v>
      </c>
      <c r="B108" s="41">
        <v>4960</v>
      </c>
      <c r="D108" s="21">
        <f t="shared" si="11"/>
        <v>39578</v>
      </c>
      <c r="E108" s="24">
        <f t="shared" si="8"/>
        <v>4960</v>
      </c>
      <c r="F108" s="24">
        <f t="shared" si="9"/>
        <v>4887.4099260497787</v>
      </c>
      <c r="G108" s="25">
        <f t="shared" si="10"/>
        <v>5189.0550164684782</v>
      </c>
    </row>
    <row r="109" spans="1:7" x14ac:dyDescent="0.2">
      <c r="A109" s="40">
        <v>39585</v>
      </c>
      <c r="B109" s="41">
        <v>5078</v>
      </c>
      <c r="D109" s="21">
        <f t="shared" si="11"/>
        <v>39585</v>
      </c>
      <c r="E109" s="24">
        <f t="shared" si="8"/>
        <v>5078</v>
      </c>
      <c r="F109" s="24">
        <f t="shared" si="9"/>
        <v>4897.482771709364</v>
      </c>
      <c r="G109" s="25">
        <f t="shared" si="10"/>
        <v>5179.7603945711153</v>
      </c>
    </row>
    <row r="110" spans="1:7" x14ac:dyDescent="0.2">
      <c r="A110" s="40">
        <v>39592</v>
      </c>
      <c r="B110" s="41">
        <v>4933</v>
      </c>
      <c r="D110" s="21">
        <f t="shared" si="11"/>
        <v>39592</v>
      </c>
      <c r="E110" s="24">
        <f t="shared" si="8"/>
        <v>4933</v>
      </c>
      <c r="F110" s="24">
        <f t="shared" si="9"/>
        <v>4893.2331058619038</v>
      </c>
      <c r="G110" s="25">
        <f t="shared" si="10"/>
        <v>5162.8920614397884</v>
      </c>
    </row>
    <row r="111" spans="1:7" x14ac:dyDescent="0.2">
      <c r="A111" s="40">
        <v>39599</v>
      </c>
      <c r="B111" s="41">
        <v>5014</v>
      </c>
      <c r="D111" s="21">
        <f t="shared" si="11"/>
        <v>39599</v>
      </c>
      <c r="E111" s="24">
        <f t="shared" si="8"/>
        <v>5014</v>
      </c>
      <c r="F111" s="24">
        <f t="shared" si="9"/>
        <v>4899.4233766804127</v>
      </c>
      <c r="G111" s="25">
        <f t="shared" si="10"/>
        <v>5150.8618789065713</v>
      </c>
    </row>
    <row r="112" spans="1:7" x14ac:dyDescent="0.2">
      <c r="A112" s="40">
        <v>39606</v>
      </c>
      <c r="B112" s="41">
        <v>4795</v>
      </c>
      <c r="D112" s="21">
        <f t="shared" si="11"/>
        <v>39606</v>
      </c>
      <c r="E112" s="24">
        <f t="shared" si="8"/>
        <v>4795</v>
      </c>
      <c r="F112" s="24">
        <f t="shared" si="9"/>
        <v>4885.0596169134633</v>
      </c>
      <c r="G112" s="25">
        <f t="shared" si="10"/>
        <v>5129.1812195233097</v>
      </c>
    </row>
    <row r="113" spans="1:7" x14ac:dyDescent="0.2">
      <c r="A113" s="40">
        <v>39613</v>
      </c>
      <c r="B113" s="41">
        <v>4682</v>
      </c>
      <c r="D113" s="21">
        <f t="shared" si="11"/>
        <v>39613</v>
      </c>
      <c r="E113" s="24">
        <f t="shared" si="8"/>
        <v>4682</v>
      </c>
      <c r="F113" s="24">
        <f t="shared" si="9"/>
        <v>4862.8045769922428</v>
      </c>
      <c r="G113" s="25">
        <f t="shared" si="10"/>
        <v>5102.9315048851595</v>
      </c>
    </row>
    <row r="114" spans="1:7" x14ac:dyDescent="0.2">
      <c r="A114" s="40">
        <v>39620</v>
      </c>
      <c r="B114" s="41">
        <v>4509</v>
      </c>
      <c r="D114" s="21">
        <f t="shared" si="11"/>
        <v>39620</v>
      </c>
      <c r="E114" s="24">
        <f t="shared" si="8"/>
        <v>4509</v>
      </c>
      <c r="F114" s="24">
        <f t="shared" si="9"/>
        <v>4822.1312626821818</v>
      </c>
      <c r="G114" s="25">
        <f t="shared" si="10"/>
        <v>5069.773299003743</v>
      </c>
    </row>
    <row r="115" spans="1:7" x14ac:dyDescent="0.2">
      <c r="A115" s="40">
        <v>39656</v>
      </c>
      <c r="B115" s="41">
        <v>4377</v>
      </c>
      <c r="D115" s="21">
        <f t="shared" si="11"/>
        <v>39656</v>
      </c>
      <c r="E115" s="24">
        <f t="shared" si="8"/>
        <v>4377</v>
      </c>
      <c r="F115" s="24">
        <f t="shared" si="9"/>
        <v>4774.7984133936488</v>
      </c>
      <c r="G115" s="25">
        <f t="shared" si="10"/>
        <v>5032.9107538363969</v>
      </c>
    </row>
    <row r="116" spans="1:7" x14ac:dyDescent="0.2">
      <c r="A116" s="40">
        <v>39662</v>
      </c>
      <c r="B116" s="41">
        <v>4314</v>
      </c>
      <c r="D116" s="21">
        <f t="shared" si="11"/>
        <v>39662</v>
      </c>
      <c r="E116" s="24">
        <f t="shared" si="8"/>
        <v>4314</v>
      </c>
      <c r="F116" s="24">
        <f t="shared" si="9"/>
        <v>4724.1137422771899</v>
      </c>
      <c r="G116" s="25">
        <f t="shared" si="10"/>
        <v>4996.5633599139792</v>
      </c>
    </row>
    <row r="117" spans="1:7" x14ac:dyDescent="0.2">
      <c r="A117" s="40">
        <v>39669</v>
      </c>
      <c r="B117" s="41">
        <v>4491</v>
      </c>
      <c r="D117" s="21">
        <f t="shared" si="11"/>
        <v>39669</v>
      </c>
      <c r="E117" s="24">
        <f t="shared" ref="E117:E180" si="12">IF(A117="","",B117)</f>
        <v>4491</v>
      </c>
      <c r="F117" s="24">
        <f t="shared" ref="F117:F180" si="13">IF(A117="","",((E117*$L$6+E116*$L$7+E115*$L$8+E114*$L$9+E113*$L$10+E112*$L$11+E111*$L$12+E110*$L$13+E109*$L$14+E108*$L$15+E107*$L$16+E106*$L$17+E105*$L$18+E104*$L$19+E103*$L$20+E102*$L$21+E101*$L$22+E100*$L$23+E99*$L$24+E98*$L$25)/$L$4))</f>
        <v>4696.9581600912416</v>
      </c>
      <c r="G117" s="25">
        <f t="shared" ref="G117:G180" si="14">IF(A117="","",((E117*$M$6+E116*$M$7+E115*$M$8+E114*$M$9+E113*$M$10+E112*$M$11+E111*$M$12+E110*$M$13+E109*$M$14+E108*$M$15+E107*$M$16+E106*$M$17+E105*$M$18+E104*$M$19+E103*$M$20+E102*$M$21+E101*$M$22+E100*$M$23+E99*$M$24+E98*$M$25+E97*$M$26+E96*$M$27+E95*$M$28+E94*$M$29+E93*$M$30+E92*$M$31+E91*$M$32+E90*$M$33+E89*$M$34+E88*$M$35+E87*$M$36+E86*$M$37+E85*$M$38+E84*$M$39+E83*$M$40+E82*$M$41+E81*$M$42+E80*$M$43+E79*$M$44+E78*$M$45+E77*$M$46+E76*$M$47+E75*$M$48+E74*$M$49+E73*$M$50+E72*$M$51+E71*$M$52+E70*$M$53+E69*$M$54+E68*$M$55+E67*$M$56+E66*$M$57)/$M$4))</f>
        <v>4969.9508704297268</v>
      </c>
    </row>
    <row r="118" spans="1:7" x14ac:dyDescent="0.2">
      <c r="A118" s="40">
        <v>39677</v>
      </c>
      <c r="B118" s="41">
        <v>4453</v>
      </c>
      <c r="D118" s="21">
        <f t="shared" si="11"/>
        <v>39677</v>
      </c>
      <c r="E118" s="24">
        <f t="shared" si="12"/>
        <v>4453</v>
      </c>
      <c r="F118" s="24">
        <f t="shared" si="13"/>
        <v>4668.7102654171522</v>
      </c>
      <c r="G118" s="25">
        <f t="shared" si="14"/>
        <v>4943.5729138641127</v>
      </c>
    </row>
    <row r="119" spans="1:7" x14ac:dyDescent="0.2">
      <c r="A119" s="40">
        <v>39690</v>
      </c>
      <c r="B119" s="41">
        <v>4482</v>
      </c>
      <c r="D119" s="21">
        <f t="shared" si="11"/>
        <v>39690</v>
      </c>
      <c r="E119" s="24">
        <f t="shared" si="12"/>
        <v>4482</v>
      </c>
      <c r="F119" s="24">
        <f t="shared" si="13"/>
        <v>4648.9049684642705</v>
      </c>
      <c r="G119" s="25">
        <f t="shared" si="14"/>
        <v>4920.0661519892074</v>
      </c>
    </row>
    <row r="120" spans="1:7" x14ac:dyDescent="0.2">
      <c r="A120" s="40">
        <v>39697</v>
      </c>
      <c r="B120" s="41">
        <v>4196</v>
      </c>
      <c r="D120" s="21">
        <f t="shared" si="11"/>
        <v>39697</v>
      </c>
      <c r="E120" s="24">
        <f t="shared" si="12"/>
        <v>4196</v>
      </c>
      <c r="F120" s="24">
        <f t="shared" si="13"/>
        <v>4599.879593579094</v>
      </c>
      <c r="G120" s="25">
        <f t="shared" si="14"/>
        <v>4883.2465992282914</v>
      </c>
    </row>
    <row r="121" spans="1:7" x14ac:dyDescent="0.2">
      <c r="A121" s="40">
        <v>39704</v>
      </c>
      <c r="B121" s="41">
        <v>4332</v>
      </c>
      <c r="D121" s="21">
        <f t="shared" si="11"/>
        <v>39704</v>
      </c>
      <c r="E121" s="24">
        <f t="shared" si="12"/>
        <v>4332</v>
      </c>
      <c r="F121" s="24">
        <f t="shared" si="13"/>
        <v>4571.3768340574097</v>
      </c>
      <c r="G121" s="25">
        <f t="shared" si="14"/>
        <v>4853.4681341387877</v>
      </c>
    </row>
    <row r="122" spans="1:7" x14ac:dyDescent="0.2">
      <c r="A122" s="40">
        <v>39711</v>
      </c>
      <c r="B122" s="41">
        <v>4324</v>
      </c>
      <c r="D122" s="21">
        <f t="shared" si="11"/>
        <v>39711</v>
      </c>
      <c r="E122" s="24">
        <f t="shared" si="12"/>
        <v>4324</v>
      </c>
      <c r="F122" s="24">
        <f t="shared" si="13"/>
        <v>4542.2975096582531</v>
      </c>
      <c r="G122" s="25">
        <f t="shared" si="14"/>
        <v>4825.9182025280725</v>
      </c>
    </row>
    <row r="123" spans="1:7" x14ac:dyDescent="0.2">
      <c r="A123" s="40">
        <v>39718</v>
      </c>
      <c r="B123" s="41">
        <v>4163</v>
      </c>
      <c r="D123" s="21">
        <f t="shared" si="11"/>
        <v>39718</v>
      </c>
      <c r="E123" s="24">
        <f t="shared" si="12"/>
        <v>4163</v>
      </c>
      <c r="F123" s="24">
        <f t="shared" si="13"/>
        <v>4495.2090739643063</v>
      </c>
      <c r="G123" s="25">
        <f t="shared" si="14"/>
        <v>4791.4843364621947</v>
      </c>
    </row>
    <row r="124" spans="1:7" x14ac:dyDescent="0.2">
      <c r="A124" s="40">
        <v>39725</v>
      </c>
      <c r="B124" s="41">
        <v>4080</v>
      </c>
      <c r="D124" s="21">
        <f t="shared" si="11"/>
        <v>39725</v>
      </c>
      <c r="E124" s="24">
        <f t="shared" si="12"/>
        <v>4080</v>
      </c>
      <c r="F124" s="24">
        <f t="shared" si="13"/>
        <v>4444.9980432466482</v>
      </c>
      <c r="G124" s="25">
        <f t="shared" si="14"/>
        <v>4753.6425829728159</v>
      </c>
    </row>
    <row r="125" spans="1:7" x14ac:dyDescent="0.2">
      <c r="A125" s="40">
        <v>39732</v>
      </c>
      <c r="B125" s="41">
        <v>3176</v>
      </c>
      <c r="D125" s="21">
        <f t="shared" si="11"/>
        <v>39732</v>
      </c>
      <c r="E125" s="24">
        <f t="shared" si="12"/>
        <v>3176</v>
      </c>
      <c r="F125" s="24">
        <f t="shared" si="13"/>
        <v>4297.5843960118355</v>
      </c>
      <c r="G125" s="25">
        <f t="shared" si="14"/>
        <v>4676.1948060923587</v>
      </c>
    </row>
    <row r="126" spans="1:7" x14ac:dyDescent="0.2">
      <c r="A126" s="40">
        <v>39739</v>
      </c>
      <c r="B126" s="41">
        <v>3329</v>
      </c>
      <c r="D126" s="21">
        <f t="shared" si="11"/>
        <v>39739</v>
      </c>
      <c r="E126" s="24">
        <f t="shared" si="12"/>
        <v>3329</v>
      </c>
      <c r="F126" s="24">
        <f t="shared" si="13"/>
        <v>4180.8049392363491</v>
      </c>
      <c r="G126" s="25">
        <f t="shared" si="14"/>
        <v>4607.9375982747006</v>
      </c>
    </row>
    <row r="127" spans="1:7" x14ac:dyDescent="0.2">
      <c r="A127" s="40">
        <v>39746</v>
      </c>
      <c r="B127" s="41">
        <v>3193</v>
      </c>
      <c r="D127" s="21">
        <f t="shared" si="11"/>
        <v>39746</v>
      </c>
      <c r="E127" s="24">
        <f t="shared" si="12"/>
        <v>3193</v>
      </c>
      <c r="F127" s="24">
        <f t="shared" si="13"/>
        <v>4058.8177171134998</v>
      </c>
      <c r="G127" s="25">
        <f t="shared" si="14"/>
        <v>4536.189307070993</v>
      </c>
    </row>
    <row r="128" spans="1:7" x14ac:dyDescent="0.2">
      <c r="A128" s="40">
        <v>39754</v>
      </c>
      <c r="B128" s="41">
        <v>3487</v>
      </c>
      <c r="D128" s="21">
        <f t="shared" si="11"/>
        <v>39754</v>
      </c>
      <c r="E128" s="24">
        <f t="shared" si="12"/>
        <v>3487</v>
      </c>
      <c r="F128" s="24">
        <f t="shared" si="13"/>
        <v>3982.4440379190214</v>
      </c>
      <c r="G128" s="25">
        <f t="shared" si="14"/>
        <v>4481.2200994214945</v>
      </c>
    </row>
    <row r="129" spans="1:7" x14ac:dyDescent="0.2">
      <c r="A129" s="40">
        <v>39760</v>
      </c>
      <c r="B129" s="41">
        <v>3469</v>
      </c>
      <c r="D129" s="21">
        <f t="shared" si="11"/>
        <v>39760</v>
      </c>
      <c r="E129" s="24">
        <f t="shared" si="12"/>
        <v>3469</v>
      </c>
      <c r="F129" s="24">
        <f t="shared" si="13"/>
        <v>3909.6063898299126</v>
      </c>
      <c r="G129" s="25">
        <f t="shared" si="14"/>
        <v>4427.2588687560392</v>
      </c>
    </row>
    <row r="130" spans="1:7" x14ac:dyDescent="0.2">
      <c r="A130" s="40">
        <v>39767</v>
      </c>
      <c r="B130" s="41">
        <v>3291</v>
      </c>
      <c r="D130" s="21">
        <f t="shared" ref="D130:D193" si="15">IF(A130="","",A130)</f>
        <v>39767</v>
      </c>
      <c r="E130" s="24">
        <f t="shared" si="12"/>
        <v>3291</v>
      </c>
      <c r="F130" s="24">
        <f t="shared" si="13"/>
        <v>3826.2623156236546</v>
      </c>
      <c r="G130" s="25">
        <f t="shared" si="14"/>
        <v>4367.7952230437777</v>
      </c>
    </row>
    <row r="131" spans="1:7" x14ac:dyDescent="0.2">
      <c r="A131" s="40">
        <v>39774</v>
      </c>
      <c r="B131" s="41">
        <v>2881</v>
      </c>
      <c r="D131" s="21">
        <f t="shared" si="15"/>
        <v>39774</v>
      </c>
      <c r="E131" s="24">
        <f t="shared" si="12"/>
        <v>2881</v>
      </c>
      <c r="F131" s="24">
        <f t="shared" si="13"/>
        <v>3704.503203582165</v>
      </c>
      <c r="G131" s="25">
        <f t="shared" si="14"/>
        <v>4293.2719381464558</v>
      </c>
    </row>
    <row r="132" spans="1:7" x14ac:dyDescent="0.2">
      <c r="A132" s="40">
        <v>39781</v>
      </c>
      <c r="B132" s="41">
        <v>3262</v>
      </c>
      <c r="D132" s="21">
        <f t="shared" si="15"/>
        <v>39781</v>
      </c>
      <c r="E132" s="24">
        <f t="shared" si="12"/>
        <v>3262</v>
      </c>
      <c r="F132" s="24">
        <f t="shared" si="13"/>
        <v>3639.5525304696025</v>
      </c>
      <c r="G132" s="25">
        <f t="shared" si="14"/>
        <v>4238.9562839861237</v>
      </c>
    </row>
    <row r="133" spans="1:7" x14ac:dyDescent="0.2">
      <c r="A133" s="40">
        <v>39788</v>
      </c>
      <c r="B133" s="41">
        <v>2988</v>
      </c>
      <c r="D133" s="21">
        <f t="shared" si="15"/>
        <v>39788</v>
      </c>
      <c r="E133" s="24">
        <f t="shared" si="12"/>
        <v>2988</v>
      </c>
      <c r="F133" s="24">
        <f t="shared" si="13"/>
        <v>3552.2970882930517</v>
      </c>
      <c r="G133" s="25">
        <f t="shared" si="14"/>
        <v>4174.3565508389893</v>
      </c>
    </row>
    <row r="134" spans="1:7" x14ac:dyDescent="0.2">
      <c r="A134" s="40">
        <v>39795</v>
      </c>
      <c r="B134" s="41">
        <v>3213</v>
      </c>
      <c r="D134" s="21">
        <f t="shared" si="15"/>
        <v>39795</v>
      </c>
      <c r="E134" s="24">
        <f t="shared" si="12"/>
        <v>3213</v>
      </c>
      <c r="F134" s="24">
        <f t="shared" si="13"/>
        <v>3500.7015834176736</v>
      </c>
      <c r="G134" s="25">
        <f t="shared" si="14"/>
        <v>4121.580010051809</v>
      </c>
    </row>
    <row r="135" spans="1:7" x14ac:dyDescent="0.2">
      <c r="A135" s="40">
        <v>39802</v>
      </c>
      <c r="B135" s="41">
        <v>3225</v>
      </c>
      <c r="D135" s="21">
        <f t="shared" si="15"/>
        <v>39802</v>
      </c>
      <c r="E135" s="24">
        <f t="shared" si="12"/>
        <v>3225</v>
      </c>
      <c r="F135" s="24">
        <f t="shared" si="13"/>
        <v>3457.3051817886108</v>
      </c>
      <c r="G135" s="25">
        <f t="shared" si="14"/>
        <v>4071.1228278336075</v>
      </c>
    </row>
    <row r="136" spans="1:7" x14ac:dyDescent="0.2">
      <c r="A136" s="40">
        <v>39810</v>
      </c>
      <c r="B136" s="41">
        <v>3116</v>
      </c>
      <c r="D136" s="21">
        <f t="shared" si="15"/>
        <v>39810</v>
      </c>
      <c r="E136" s="24">
        <f t="shared" si="12"/>
        <v>3116</v>
      </c>
      <c r="F136" s="24">
        <f t="shared" si="13"/>
        <v>3406.9764443069575</v>
      </c>
      <c r="G136" s="25">
        <f t="shared" si="14"/>
        <v>4018.3943930543714</v>
      </c>
    </row>
    <row r="137" spans="1:7" x14ac:dyDescent="0.2">
      <c r="A137" s="40">
        <v>39816</v>
      </c>
      <c r="B137" s="41">
        <v>3349</v>
      </c>
      <c r="D137" s="21">
        <f t="shared" si="15"/>
        <v>39816</v>
      </c>
      <c r="E137" s="24">
        <f t="shared" si="12"/>
        <v>3349</v>
      </c>
      <c r="F137" s="24">
        <f t="shared" si="13"/>
        <v>3384.4645471911567</v>
      </c>
      <c r="G137" s="25">
        <f t="shared" si="14"/>
        <v>3978.3191036015987</v>
      </c>
    </row>
    <row r="138" spans="1:7" x14ac:dyDescent="0.2">
      <c r="A138" s="40">
        <v>39823</v>
      </c>
      <c r="B138" s="41">
        <v>3300</v>
      </c>
      <c r="D138" s="21">
        <f t="shared" si="15"/>
        <v>39823</v>
      </c>
      <c r="E138" s="24">
        <f t="shared" si="12"/>
        <v>3300</v>
      </c>
      <c r="F138" s="24">
        <f t="shared" si="13"/>
        <v>3359.2663189333975</v>
      </c>
      <c r="G138" s="25">
        <f t="shared" si="14"/>
        <v>3937.4397575276066</v>
      </c>
    </row>
    <row r="139" spans="1:7" x14ac:dyDescent="0.2">
      <c r="A139" s="40">
        <v>39830</v>
      </c>
      <c r="B139" s="41">
        <v>3016</v>
      </c>
      <c r="D139" s="21">
        <f t="shared" si="15"/>
        <v>39830</v>
      </c>
      <c r="E139" s="24">
        <f t="shared" si="12"/>
        <v>3016</v>
      </c>
      <c r="F139" s="24">
        <f t="shared" si="13"/>
        <v>3304.7635834508296</v>
      </c>
      <c r="G139" s="25">
        <f t="shared" si="14"/>
        <v>3885.3204452393811</v>
      </c>
    </row>
    <row r="140" spans="1:7" x14ac:dyDescent="0.2">
      <c r="A140" s="40">
        <v>39837</v>
      </c>
      <c r="B140" s="41">
        <v>2849</v>
      </c>
      <c r="D140" s="21">
        <f t="shared" si="15"/>
        <v>39837</v>
      </c>
      <c r="E140" s="24">
        <f t="shared" si="12"/>
        <v>2849</v>
      </c>
      <c r="F140" s="24">
        <f t="shared" si="13"/>
        <v>3241.3172688251375</v>
      </c>
      <c r="G140" s="25">
        <f t="shared" si="14"/>
        <v>3828.7450963722913</v>
      </c>
    </row>
    <row r="141" spans="1:7" x14ac:dyDescent="0.2">
      <c r="A141" s="40">
        <v>39844</v>
      </c>
      <c r="B141" s="41">
        <v>2973</v>
      </c>
      <c r="D141" s="21">
        <f t="shared" si="15"/>
        <v>39844</v>
      </c>
      <c r="E141" s="24">
        <f t="shared" si="12"/>
        <v>2973</v>
      </c>
      <c r="F141" s="24">
        <f t="shared" si="13"/>
        <v>3195.5444517891056</v>
      </c>
      <c r="G141" s="25">
        <f t="shared" si="14"/>
        <v>3780.4722084175869</v>
      </c>
    </row>
    <row r="142" spans="1:7" x14ac:dyDescent="0.2">
      <c r="A142" s="40">
        <v>39851</v>
      </c>
      <c r="B142" s="41">
        <v>3122</v>
      </c>
      <c r="D142" s="21">
        <f t="shared" si="15"/>
        <v>39851</v>
      </c>
      <c r="E142" s="24">
        <f t="shared" si="12"/>
        <v>3122</v>
      </c>
      <c r="F142" s="24">
        <f t="shared" si="13"/>
        <v>3170.6572254206026</v>
      </c>
      <c r="G142" s="25">
        <f t="shared" si="14"/>
        <v>3742.5617431223777</v>
      </c>
    </row>
    <row r="143" spans="1:7" x14ac:dyDescent="0.2">
      <c r="A143" s="40">
        <v>39859</v>
      </c>
      <c r="B143" s="41">
        <v>2994</v>
      </c>
      <c r="D143" s="21">
        <f t="shared" si="15"/>
        <v>39859</v>
      </c>
      <c r="E143" s="24">
        <f t="shared" si="12"/>
        <v>2994</v>
      </c>
      <c r="F143" s="24">
        <f t="shared" si="13"/>
        <v>3136.4406989271174</v>
      </c>
      <c r="G143" s="25">
        <f t="shared" si="14"/>
        <v>3701.6460555140429</v>
      </c>
    </row>
    <row r="144" spans="1:7" x14ac:dyDescent="0.2">
      <c r="A144" s="40">
        <v>39865</v>
      </c>
      <c r="B144" s="41">
        <v>2750</v>
      </c>
      <c r="D144" s="21">
        <f t="shared" si="15"/>
        <v>39865</v>
      </c>
      <c r="E144" s="24">
        <f t="shared" si="12"/>
        <v>2750</v>
      </c>
      <c r="F144" s="24">
        <f t="shared" si="13"/>
        <v>3079.849484644018</v>
      </c>
      <c r="G144" s="25">
        <f t="shared" si="14"/>
        <v>3650.6554747577929</v>
      </c>
    </row>
    <row r="145" spans="1:7" x14ac:dyDescent="0.2">
      <c r="A145" s="40">
        <v>39872</v>
      </c>
      <c r="B145" s="41">
        <v>2702</v>
      </c>
      <c r="D145" s="21">
        <f t="shared" si="15"/>
        <v>39872</v>
      </c>
      <c r="E145" s="24">
        <f t="shared" si="12"/>
        <v>2702</v>
      </c>
      <c r="F145" s="24">
        <f t="shared" si="13"/>
        <v>3036.811790639571</v>
      </c>
      <c r="G145" s="25">
        <f t="shared" si="14"/>
        <v>3601.1382395415194</v>
      </c>
    </row>
    <row r="146" spans="1:7" x14ac:dyDescent="0.2">
      <c r="A146" s="40">
        <v>39879</v>
      </c>
      <c r="B146" s="41">
        <v>2534</v>
      </c>
      <c r="D146" s="21">
        <f t="shared" si="15"/>
        <v>39879</v>
      </c>
      <c r="E146" s="24">
        <f t="shared" si="12"/>
        <v>2534</v>
      </c>
      <c r="F146" s="24">
        <f t="shared" si="13"/>
        <v>2977.0971836125932</v>
      </c>
      <c r="G146" s="25">
        <f t="shared" si="14"/>
        <v>3545.5633290461697</v>
      </c>
    </row>
    <row r="147" spans="1:7" x14ac:dyDescent="0.2">
      <c r="A147" s="40">
        <v>39886</v>
      </c>
      <c r="B147" s="41">
        <v>2705</v>
      </c>
      <c r="D147" s="21">
        <f t="shared" si="15"/>
        <v>39886</v>
      </c>
      <c r="E147" s="24">
        <f t="shared" si="12"/>
        <v>2705</v>
      </c>
      <c r="F147" s="24">
        <f t="shared" si="13"/>
        <v>2943.9228495549551</v>
      </c>
      <c r="G147" s="25">
        <f t="shared" si="14"/>
        <v>3499.597763492714</v>
      </c>
    </row>
    <row r="148" spans="1:7" x14ac:dyDescent="0.2">
      <c r="A148" s="40">
        <v>39893</v>
      </c>
      <c r="B148" s="41">
        <v>2791</v>
      </c>
      <c r="D148" s="21">
        <f t="shared" si="15"/>
        <v>39893</v>
      </c>
      <c r="E148" s="24">
        <f t="shared" si="12"/>
        <v>2791</v>
      </c>
      <c r="F148" s="24">
        <f t="shared" si="13"/>
        <v>2919.0038909129412</v>
      </c>
      <c r="G148" s="25">
        <f t="shared" si="14"/>
        <v>3459.5436445986284</v>
      </c>
    </row>
    <row r="149" spans="1:7" x14ac:dyDescent="0.2">
      <c r="A149" s="40">
        <v>39900</v>
      </c>
      <c r="B149" s="41">
        <v>2840</v>
      </c>
      <c r="D149" s="21">
        <f t="shared" si="15"/>
        <v>39900</v>
      </c>
      <c r="E149" s="24">
        <f t="shared" si="12"/>
        <v>2840</v>
      </c>
      <c r="F149" s="24">
        <f t="shared" si="13"/>
        <v>2902.1216388526618</v>
      </c>
      <c r="G149" s="25">
        <f t="shared" si="14"/>
        <v>3424.3379119558026</v>
      </c>
    </row>
    <row r="150" spans="1:7" x14ac:dyDescent="0.2">
      <c r="A150" s="40">
        <v>39907</v>
      </c>
      <c r="B150" s="41">
        <v>2958</v>
      </c>
      <c r="D150" s="21">
        <f t="shared" si="15"/>
        <v>39907</v>
      </c>
      <c r="E150" s="24">
        <f t="shared" si="12"/>
        <v>2958</v>
      </c>
      <c r="F150" s="24">
        <f t="shared" si="13"/>
        <v>2902.4891141357139</v>
      </c>
      <c r="G150" s="25">
        <f t="shared" si="14"/>
        <v>3396.0238389896663</v>
      </c>
    </row>
    <row r="151" spans="1:7" x14ac:dyDescent="0.2">
      <c r="A151" s="40">
        <v>39917</v>
      </c>
      <c r="B151" s="41">
        <v>3009</v>
      </c>
      <c r="D151" s="21">
        <f t="shared" si="15"/>
        <v>39917</v>
      </c>
      <c r="E151" s="24">
        <f t="shared" si="12"/>
        <v>3009</v>
      </c>
      <c r="F151" s="24">
        <f t="shared" si="13"/>
        <v>2914.5373533575771</v>
      </c>
      <c r="G151" s="25">
        <f t="shared" si="14"/>
        <v>3371.4950877309097</v>
      </c>
    </row>
    <row r="152" spans="1:7" x14ac:dyDescent="0.2">
      <c r="A152" s="40">
        <v>39921</v>
      </c>
      <c r="B152" s="41">
        <v>3091</v>
      </c>
      <c r="D152" s="21">
        <f t="shared" si="15"/>
        <v>39921</v>
      </c>
      <c r="E152" s="24">
        <f t="shared" si="12"/>
        <v>3091</v>
      </c>
      <c r="F152" s="24">
        <f t="shared" si="13"/>
        <v>2928.7992333651432</v>
      </c>
      <c r="G152" s="25">
        <f t="shared" si="14"/>
        <v>3350.6530502663386</v>
      </c>
    </row>
    <row r="153" spans="1:7" x14ac:dyDescent="0.2">
      <c r="A153" s="40">
        <v>39928</v>
      </c>
      <c r="B153" s="41">
        <v>3102</v>
      </c>
      <c r="D153" s="21">
        <f t="shared" si="15"/>
        <v>39928</v>
      </c>
      <c r="E153" s="24">
        <f t="shared" si="12"/>
        <v>3102</v>
      </c>
      <c r="F153" s="24">
        <f t="shared" si="13"/>
        <v>2946.9906020327794</v>
      </c>
      <c r="G153" s="25">
        <f t="shared" si="14"/>
        <v>3329.8693257394189</v>
      </c>
    </row>
    <row r="154" spans="1:7" x14ac:dyDescent="0.2">
      <c r="A154" s="40">
        <v>39934</v>
      </c>
      <c r="B154" s="41">
        <v>3159</v>
      </c>
      <c r="D154" s="21">
        <f t="shared" si="15"/>
        <v>39934</v>
      </c>
      <c r="E154" s="24">
        <f t="shared" si="12"/>
        <v>3159</v>
      </c>
      <c r="F154" s="24">
        <f t="shared" si="13"/>
        <v>2966.3785775816486</v>
      </c>
      <c r="G154" s="25">
        <f t="shared" si="14"/>
        <v>3313.1177119395957</v>
      </c>
    </row>
    <row r="155" spans="1:7" x14ac:dyDescent="0.2">
      <c r="A155" s="40">
        <v>39941</v>
      </c>
      <c r="B155" s="41">
        <v>3314</v>
      </c>
      <c r="D155" s="21">
        <f t="shared" si="15"/>
        <v>39941</v>
      </c>
      <c r="E155" s="24">
        <f t="shared" si="12"/>
        <v>3314</v>
      </c>
      <c r="F155" s="24">
        <f t="shared" si="13"/>
        <v>3000.8094948290122</v>
      </c>
      <c r="G155" s="25">
        <f t="shared" si="14"/>
        <v>3303.0462310605658</v>
      </c>
    </row>
    <row r="156" spans="1:7" x14ac:dyDescent="0.2">
      <c r="A156" s="40">
        <v>39949</v>
      </c>
      <c r="B156" s="41">
        <v>3169</v>
      </c>
      <c r="D156" s="21">
        <f t="shared" si="15"/>
        <v>39949</v>
      </c>
      <c r="E156" s="24">
        <f t="shared" si="12"/>
        <v>3169</v>
      </c>
      <c r="F156" s="24">
        <f t="shared" si="13"/>
        <v>3017.6161561668437</v>
      </c>
      <c r="G156" s="25">
        <f t="shared" si="14"/>
        <v>3286.6893950100603</v>
      </c>
    </row>
    <row r="157" spans="1:7" x14ac:dyDescent="0.2">
      <c r="A157" s="40">
        <v>39957</v>
      </c>
      <c r="B157" s="41">
        <v>3227</v>
      </c>
      <c r="D157" s="21">
        <f t="shared" si="15"/>
        <v>39957</v>
      </c>
      <c r="E157" s="24">
        <f t="shared" si="12"/>
        <v>3227</v>
      </c>
      <c r="F157" s="24">
        <f t="shared" si="13"/>
        <v>3035.7423954844635</v>
      </c>
      <c r="G157" s="25">
        <f t="shared" si="14"/>
        <v>3273.0460235430405</v>
      </c>
    </row>
    <row r="158" spans="1:7" x14ac:dyDescent="0.2">
      <c r="A158" s="40">
        <v>39963</v>
      </c>
      <c r="B158" s="41">
        <v>3277</v>
      </c>
      <c r="D158" s="21">
        <f t="shared" si="15"/>
        <v>39963</v>
      </c>
      <c r="E158" s="24">
        <f t="shared" si="12"/>
        <v>3277</v>
      </c>
      <c r="F158" s="24">
        <f t="shared" si="13"/>
        <v>3058.3771231487399</v>
      </c>
      <c r="G158" s="25">
        <f t="shared" si="14"/>
        <v>3262.8741031000268</v>
      </c>
    </row>
    <row r="159" spans="1:7" x14ac:dyDescent="0.2">
      <c r="A159" s="40">
        <v>39970</v>
      </c>
      <c r="B159" s="41">
        <v>3339</v>
      </c>
      <c r="D159" s="21">
        <f t="shared" si="15"/>
        <v>39970</v>
      </c>
      <c r="E159" s="24">
        <f t="shared" si="12"/>
        <v>3339</v>
      </c>
      <c r="F159" s="24">
        <f t="shared" si="13"/>
        <v>3089.9086078390269</v>
      </c>
      <c r="G159" s="25">
        <f t="shared" si="14"/>
        <v>3255.1888350408612</v>
      </c>
    </row>
    <row r="160" spans="1:7" x14ac:dyDescent="0.2">
      <c r="A160" s="40">
        <v>39977</v>
      </c>
      <c r="B160" s="41">
        <v>3326</v>
      </c>
      <c r="D160" s="21">
        <f t="shared" si="15"/>
        <v>39977</v>
      </c>
      <c r="E160" s="24">
        <f t="shared" si="12"/>
        <v>3326</v>
      </c>
      <c r="F160" s="24">
        <f t="shared" si="13"/>
        <v>3119.4901642244736</v>
      </c>
      <c r="G160" s="25">
        <f t="shared" si="14"/>
        <v>3248.1051052070193</v>
      </c>
    </row>
    <row r="161" spans="1:7" x14ac:dyDescent="0.2">
      <c r="A161" s="40">
        <v>39984</v>
      </c>
      <c r="B161" s="41">
        <v>3221</v>
      </c>
      <c r="D161" s="21">
        <f t="shared" si="15"/>
        <v>39984</v>
      </c>
      <c r="E161" s="24">
        <f t="shared" si="12"/>
        <v>3221</v>
      </c>
      <c r="F161" s="24">
        <f t="shared" si="13"/>
        <v>3132.8474367085923</v>
      </c>
      <c r="G161" s="25">
        <f t="shared" si="14"/>
        <v>3236.0402156567056</v>
      </c>
    </row>
    <row r="162" spans="1:7" x14ac:dyDescent="0.2">
      <c r="A162" s="40">
        <v>39991</v>
      </c>
      <c r="B162" s="41">
        <v>3129</v>
      </c>
      <c r="D162" s="21">
        <f t="shared" si="15"/>
        <v>39991</v>
      </c>
      <c r="E162" s="24">
        <f t="shared" si="12"/>
        <v>3129</v>
      </c>
      <c r="F162" s="24">
        <f t="shared" si="13"/>
        <v>3132.5851580501521</v>
      </c>
      <c r="G162" s="25">
        <f t="shared" si="14"/>
        <v>3221.6198947100283</v>
      </c>
    </row>
    <row r="163" spans="1:7" x14ac:dyDescent="0.2">
      <c r="A163" s="40">
        <v>39998</v>
      </c>
      <c r="B163" s="41">
        <v>3119</v>
      </c>
      <c r="D163" s="21">
        <f t="shared" si="15"/>
        <v>39998</v>
      </c>
      <c r="E163" s="24">
        <f t="shared" si="12"/>
        <v>3119</v>
      </c>
      <c r="F163" s="24">
        <f t="shared" si="13"/>
        <v>3133.1510457103013</v>
      </c>
      <c r="G163" s="25">
        <f t="shared" si="14"/>
        <v>3208.004933211861</v>
      </c>
    </row>
    <row r="164" spans="1:7" x14ac:dyDescent="0.2">
      <c r="A164" s="40">
        <v>40005</v>
      </c>
      <c r="B164" s="41">
        <v>3218</v>
      </c>
      <c r="D164" s="21">
        <f t="shared" si="15"/>
        <v>40005</v>
      </c>
      <c r="E164" s="24">
        <f t="shared" si="12"/>
        <v>3218</v>
      </c>
      <c r="F164" s="24">
        <f t="shared" si="13"/>
        <v>3148.1946611127046</v>
      </c>
      <c r="G164" s="25">
        <f t="shared" si="14"/>
        <v>3200.4752513145545</v>
      </c>
    </row>
    <row r="165" spans="1:7" x14ac:dyDescent="0.2">
      <c r="A165" s="40">
        <v>40012</v>
      </c>
      <c r="B165" s="41">
        <v>3218</v>
      </c>
      <c r="D165" s="21">
        <f t="shared" si="15"/>
        <v>40012</v>
      </c>
      <c r="E165" s="24">
        <f t="shared" si="12"/>
        <v>3218</v>
      </c>
      <c r="F165" s="24">
        <f t="shared" si="13"/>
        <v>3162.5196807374477</v>
      </c>
      <c r="G165" s="25">
        <f t="shared" si="14"/>
        <v>3194.05081014603</v>
      </c>
    </row>
    <row r="166" spans="1:7" x14ac:dyDescent="0.2">
      <c r="A166" s="40">
        <v>40019</v>
      </c>
      <c r="B166" s="41">
        <v>3366</v>
      </c>
      <c r="D166" s="21">
        <f t="shared" si="15"/>
        <v>40019</v>
      </c>
      <c r="E166" s="24">
        <f t="shared" si="12"/>
        <v>3366</v>
      </c>
      <c r="F166" s="24">
        <f t="shared" si="13"/>
        <v>3194.2770034076239</v>
      </c>
      <c r="G166" s="25">
        <f t="shared" si="14"/>
        <v>3194.9769367419453</v>
      </c>
    </row>
    <row r="167" spans="1:7" x14ac:dyDescent="0.2">
      <c r="A167" s="40">
        <v>40026</v>
      </c>
      <c r="B167" s="41">
        <v>3426</v>
      </c>
      <c r="D167" s="21">
        <f t="shared" si="15"/>
        <v>40026</v>
      </c>
      <c r="E167" s="24">
        <f t="shared" si="12"/>
        <v>3426</v>
      </c>
      <c r="F167" s="24">
        <f t="shared" si="13"/>
        <v>3227.0726804052342</v>
      </c>
      <c r="G167" s="25">
        <f t="shared" si="14"/>
        <v>3197.5017675437466</v>
      </c>
    </row>
    <row r="168" spans="1:7" x14ac:dyDescent="0.2">
      <c r="A168" s="40">
        <v>40040</v>
      </c>
      <c r="B168" s="41">
        <v>3495</v>
      </c>
      <c r="D168" s="21">
        <f t="shared" si="15"/>
        <v>40040</v>
      </c>
      <c r="E168" s="24">
        <f t="shared" si="12"/>
        <v>3495</v>
      </c>
      <c r="F168" s="24">
        <f t="shared" si="13"/>
        <v>3263.0634673008317</v>
      </c>
      <c r="G168" s="25">
        <f t="shared" si="14"/>
        <v>3203.2900254696206</v>
      </c>
    </row>
    <row r="169" spans="1:7" x14ac:dyDescent="0.2">
      <c r="A169" s="40">
        <v>40047</v>
      </c>
      <c r="B169" s="41">
        <v>3615</v>
      </c>
      <c r="D169" s="21">
        <f t="shared" si="15"/>
        <v>40047</v>
      </c>
      <c r="E169" s="24">
        <f t="shared" si="12"/>
        <v>3615</v>
      </c>
      <c r="F169" s="24">
        <f t="shared" si="13"/>
        <v>3308.1114481851919</v>
      </c>
      <c r="G169" s="25">
        <f t="shared" si="14"/>
        <v>3214.115556126409</v>
      </c>
    </row>
    <row r="170" spans="1:7" x14ac:dyDescent="0.2">
      <c r="A170" s="40">
        <v>40054</v>
      </c>
      <c r="B170" s="41">
        <v>3693</v>
      </c>
      <c r="D170" s="21">
        <f t="shared" si="15"/>
        <v>40054</v>
      </c>
      <c r="E170" s="24">
        <f t="shared" si="12"/>
        <v>3693</v>
      </c>
      <c r="F170" s="24">
        <f t="shared" si="13"/>
        <v>3355.702608688744</v>
      </c>
      <c r="G170" s="25">
        <f t="shared" si="14"/>
        <v>3229.8089032381058</v>
      </c>
    </row>
    <row r="171" spans="1:7" x14ac:dyDescent="0.2">
      <c r="A171" s="40">
        <v>40061</v>
      </c>
      <c r="B171" s="41">
        <v>3598</v>
      </c>
      <c r="D171" s="21">
        <f t="shared" si="15"/>
        <v>40061</v>
      </c>
      <c r="E171" s="24">
        <f t="shared" si="12"/>
        <v>3598</v>
      </c>
      <c r="F171" s="24">
        <f t="shared" si="13"/>
        <v>3387.5415147760864</v>
      </c>
      <c r="G171" s="25">
        <f t="shared" si="14"/>
        <v>3239.7439063767351</v>
      </c>
    </row>
    <row r="172" spans="1:7" x14ac:dyDescent="0.2">
      <c r="A172" s="40">
        <v>40068</v>
      </c>
      <c r="B172" s="41">
        <v>3734</v>
      </c>
      <c r="D172" s="21">
        <f t="shared" si="15"/>
        <v>40068</v>
      </c>
      <c r="E172" s="24">
        <f t="shared" si="12"/>
        <v>3734</v>
      </c>
      <c r="F172" s="24">
        <f t="shared" si="13"/>
        <v>3430.1039207316912</v>
      </c>
      <c r="G172" s="25">
        <f t="shared" si="14"/>
        <v>3255.5062266123832</v>
      </c>
    </row>
    <row r="173" spans="1:7" x14ac:dyDescent="0.2">
      <c r="A173" s="40">
        <v>40075</v>
      </c>
      <c r="B173" s="41">
        <v>3827</v>
      </c>
      <c r="D173" s="21">
        <f t="shared" si="15"/>
        <v>40075</v>
      </c>
      <c r="E173" s="24">
        <f t="shared" si="12"/>
        <v>3827</v>
      </c>
      <c r="F173" s="24">
        <f t="shared" si="13"/>
        <v>3478.6898782995245</v>
      </c>
      <c r="G173" s="25">
        <f t="shared" si="14"/>
        <v>3275.8560331009389</v>
      </c>
    </row>
    <row r="174" spans="1:7" x14ac:dyDescent="0.2">
      <c r="A174" s="40">
        <v>40082</v>
      </c>
      <c r="B174" s="41">
        <v>3739</v>
      </c>
      <c r="D174" s="21">
        <f t="shared" si="15"/>
        <v>40082</v>
      </c>
      <c r="E174" s="24">
        <f t="shared" si="12"/>
        <v>3739</v>
      </c>
      <c r="F174" s="24">
        <f t="shared" si="13"/>
        <v>3512.1103832381564</v>
      </c>
      <c r="G174" s="25">
        <f t="shared" si="14"/>
        <v>3291.9261473019365</v>
      </c>
    </row>
    <row r="175" spans="1:7" x14ac:dyDescent="0.2">
      <c r="A175" s="40">
        <v>40089</v>
      </c>
      <c r="B175" s="41">
        <v>3649</v>
      </c>
      <c r="D175" s="21">
        <f t="shared" si="15"/>
        <v>40089</v>
      </c>
      <c r="E175" s="24">
        <f t="shared" si="12"/>
        <v>3649</v>
      </c>
      <c r="F175" s="24">
        <f t="shared" si="13"/>
        <v>3530.131518389855</v>
      </c>
      <c r="G175" s="25">
        <f t="shared" si="14"/>
        <v>3308.8313968767698</v>
      </c>
    </row>
    <row r="176" spans="1:7" x14ac:dyDescent="0.2">
      <c r="A176" s="40">
        <v>40096</v>
      </c>
      <c r="B176" s="41">
        <v>3799</v>
      </c>
      <c r="D176" s="21">
        <f t="shared" si="15"/>
        <v>40096</v>
      </c>
      <c r="E176" s="24">
        <f t="shared" si="12"/>
        <v>3799</v>
      </c>
      <c r="F176" s="24">
        <f t="shared" si="13"/>
        <v>3565.1109901191867</v>
      </c>
      <c r="G176" s="25">
        <f t="shared" si="14"/>
        <v>3330.9376402680236</v>
      </c>
    </row>
    <row r="177" spans="1:7" x14ac:dyDescent="0.2">
      <c r="A177" s="40">
        <v>40103</v>
      </c>
      <c r="B177" s="41">
        <v>3827</v>
      </c>
      <c r="D177" s="21">
        <f t="shared" si="15"/>
        <v>40103</v>
      </c>
      <c r="E177" s="24">
        <f t="shared" si="12"/>
        <v>3827</v>
      </c>
      <c r="F177" s="24">
        <f t="shared" si="13"/>
        <v>3598.979419318523</v>
      </c>
      <c r="G177" s="25">
        <f t="shared" si="14"/>
        <v>3354.2813241729268</v>
      </c>
    </row>
    <row r="178" spans="1:7" x14ac:dyDescent="0.2">
      <c r="A178" s="40">
        <v>40110</v>
      </c>
      <c r="B178" s="41">
        <v>3808</v>
      </c>
      <c r="D178" s="21">
        <f t="shared" si="15"/>
        <v>40110</v>
      </c>
      <c r="E178" s="24">
        <f t="shared" si="12"/>
        <v>3808</v>
      </c>
      <c r="F178" s="24">
        <f t="shared" si="13"/>
        <v>3626.7861988682175</v>
      </c>
      <c r="G178" s="25">
        <f t="shared" si="14"/>
        <v>3374.0438866522977</v>
      </c>
    </row>
    <row r="179" spans="1:7" x14ac:dyDescent="0.2">
      <c r="A179" s="40">
        <v>40117</v>
      </c>
      <c r="B179" s="41">
        <v>3607</v>
      </c>
      <c r="D179" s="21">
        <f t="shared" si="15"/>
        <v>40117</v>
      </c>
      <c r="E179" s="24">
        <f t="shared" si="12"/>
        <v>3607</v>
      </c>
      <c r="F179" s="24">
        <f t="shared" si="13"/>
        <v>3628.8890220107496</v>
      </c>
      <c r="G179" s="25">
        <f t="shared" si="14"/>
        <v>3384.0261959168974</v>
      </c>
    </row>
    <row r="180" spans="1:7" x14ac:dyDescent="0.2">
      <c r="A180" s="40">
        <v>40124</v>
      </c>
      <c r="B180" s="41">
        <v>3707</v>
      </c>
      <c r="D180" s="21">
        <f t="shared" si="15"/>
        <v>40124</v>
      </c>
      <c r="E180" s="24">
        <f t="shared" si="12"/>
        <v>3707</v>
      </c>
      <c r="F180" s="24">
        <f t="shared" si="13"/>
        <v>3641.9965656680365</v>
      </c>
      <c r="G180" s="25">
        <f t="shared" si="14"/>
        <v>3399.2444336235467</v>
      </c>
    </row>
    <row r="181" spans="1:7" x14ac:dyDescent="0.2">
      <c r="A181" s="40">
        <v>40131</v>
      </c>
      <c r="B181" s="41">
        <v>3806</v>
      </c>
      <c r="D181" s="21">
        <f t="shared" si="15"/>
        <v>40131</v>
      </c>
      <c r="E181" s="24">
        <f t="shared" ref="E181:E244" si="16">IF(A181="","",B181)</f>
        <v>3806</v>
      </c>
      <c r="F181" s="24">
        <f t="shared" ref="F181:F244" si="17">IF(A181="","",((E181*$L$6+E180*$L$7+E179*$L$8+E178*$L$9+E177*$L$10+E176*$L$11+E175*$L$12+E174*$L$13+E173*$L$14+E172*$L$15+E171*$L$16+E170*$L$17+E169*$L$18+E168*$L$19+E167*$L$20+E166*$L$21+E165*$L$22+E164*$L$23+E163*$L$24+E162*$L$25)/$L$4))</f>
        <v>3666.3193936324546</v>
      </c>
      <c r="G181" s="25">
        <f t="shared" ref="G181:G244" si="18">IF(A181="","",((E181*$M$6+E180*$M$7+E179*$M$8+E178*$M$9+E177*$M$10+E176*$M$11+E175*$M$12+E174*$M$13+E173*$M$14+E172*$M$15+E171*$M$16+E170*$M$17+E169*$M$18+E168*$M$19+E167*$M$20+E166*$M$21+E165*$M$22+E164*$M$23+E163*$M$24+E162*$M$25+E161*$M$26+E160*$M$27+E159*$M$28+E158*$M$29+E157*$M$30+E156*$M$31+E155*$M$32+E154*$M$33+E153*$M$34+E152*$M$35+E151*$M$36+E150*$M$37+E149*$M$38+E148*$M$39+E147*$M$40+E146*$M$41+E145*$M$42+E144*$M$43+E143*$M$44+E142*$M$45+E141*$M$46+E140*$M$47+E139*$M$48+E138*$M$49+E137*$M$50+E136*$M$51+E135*$M$52+E134*$M$53+E133*$M$54+E132*$M$55+E131*$M$56+E130*$M$57)/$M$4))</f>
        <v>3420.8714819588936</v>
      </c>
    </row>
    <row r="182" spans="1:7" x14ac:dyDescent="0.2">
      <c r="A182" s="40">
        <v>40138</v>
      </c>
      <c r="B182" s="41">
        <v>3729</v>
      </c>
      <c r="D182" s="21">
        <f t="shared" si="15"/>
        <v>40138</v>
      </c>
      <c r="E182" s="24">
        <f t="shared" si="16"/>
        <v>3729</v>
      </c>
      <c r="F182" s="24">
        <f t="shared" si="17"/>
        <v>3681.2155939257664</v>
      </c>
      <c r="G182" s="25">
        <f t="shared" si="18"/>
        <v>3435.8204903231403</v>
      </c>
    </row>
    <row r="183" spans="1:7" x14ac:dyDescent="0.2">
      <c r="A183" s="40">
        <v>40145</v>
      </c>
      <c r="B183" s="41">
        <v>3721</v>
      </c>
      <c r="D183" s="21">
        <f t="shared" si="15"/>
        <v>40145</v>
      </c>
      <c r="E183" s="24">
        <f t="shared" si="16"/>
        <v>3721</v>
      </c>
      <c r="F183" s="24">
        <f t="shared" si="17"/>
        <v>3693.9609591107351</v>
      </c>
      <c r="G183" s="25">
        <f t="shared" si="18"/>
        <v>3451.5017278539194</v>
      </c>
    </row>
    <row r="184" spans="1:7" x14ac:dyDescent="0.2">
      <c r="A184" s="40">
        <v>40152</v>
      </c>
      <c r="B184" s="41">
        <v>3846</v>
      </c>
      <c r="D184" s="21">
        <f t="shared" si="15"/>
        <v>40152</v>
      </c>
      <c r="E184" s="24">
        <f t="shared" si="16"/>
        <v>3846</v>
      </c>
      <c r="F184" s="24">
        <f t="shared" si="17"/>
        <v>3717.7840620422953</v>
      </c>
      <c r="G184" s="25">
        <f t="shared" si="18"/>
        <v>3470.8563703096183</v>
      </c>
    </row>
    <row r="185" spans="1:7" x14ac:dyDescent="0.2">
      <c r="A185" s="40">
        <v>40159</v>
      </c>
      <c r="B185" s="41">
        <v>3803</v>
      </c>
      <c r="D185" s="21">
        <f t="shared" si="15"/>
        <v>40159</v>
      </c>
      <c r="E185" s="24">
        <f t="shared" si="16"/>
        <v>3803</v>
      </c>
      <c r="F185" s="24">
        <f t="shared" si="17"/>
        <v>3734.6033189234513</v>
      </c>
      <c r="G185" s="25">
        <f t="shared" si="18"/>
        <v>3487.4282497166191</v>
      </c>
    </row>
    <row r="186" spans="1:7" x14ac:dyDescent="0.2">
      <c r="A186" s="40">
        <v>40166</v>
      </c>
      <c r="B186" s="41">
        <v>3794</v>
      </c>
      <c r="D186" s="21">
        <f t="shared" si="15"/>
        <v>40166</v>
      </c>
      <c r="E186" s="24">
        <f t="shared" si="16"/>
        <v>3794</v>
      </c>
      <c r="F186" s="24">
        <f t="shared" si="17"/>
        <v>3746.6278003899215</v>
      </c>
      <c r="G186" s="25">
        <f t="shared" si="18"/>
        <v>3503.6109156913394</v>
      </c>
    </row>
    <row r="187" spans="1:7" x14ac:dyDescent="0.2">
      <c r="A187" s="40">
        <v>40173</v>
      </c>
      <c r="B187" s="41">
        <v>3965</v>
      </c>
      <c r="D187" s="21">
        <f t="shared" si="15"/>
        <v>40173</v>
      </c>
      <c r="E187" s="24">
        <f t="shared" si="16"/>
        <v>3965</v>
      </c>
      <c r="F187" s="24">
        <f t="shared" si="17"/>
        <v>3775.4442318968959</v>
      </c>
      <c r="G187" s="25">
        <f t="shared" si="18"/>
        <v>3525.4844143388946</v>
      </c>
    </row>
    <row r="188" spans="1:7" x14ac:dyDescent="0.2">
      <c r="A188" s="40">
        <v>40179</v>
      </c>
      <c r="B188" s="41">
        <v>3936</v>
      </c>
      <c r="D188" s="21">
        <f t="shared" si="15"/>
        <v>40179</v>
      </c>
      <c r="E188" s="24">
        <f t="shared" si="16"/>
        <v>3936</v>
      </c>
      <c r="F188" s="24">
        <f t="shared" si="17"/>
        <v>3797.2963222003805</v>
      </c>
      <c r="G188" s="25">
        <f t="shared" si="18"/>
        <v>3545.4855948973977</v>
      </c>
    </row>
    <row r="189" spans="1:7" x14ac:dyDescent="0.2">
      <c r="A189" s="40">
        <v>40187</v>
      </c>
      <c r="B189" s="41">
        <v>4045</v>
      </c>
      <c r="D189" s="21">
        <f t="shared" si="15"/>
        <v>40187</v>
      </c>
      <c r="E189" s="24">
        <f t="shared" si="16"/>
        <v>4045</v>
      </c>
      <c r="F189" s="24">
        <f t="shared" si="17"/>
        <v>3827.2845587505426</v>
      </c>
      <c r="G189" s="25">
        <f t="shared" si="18"/>
        <v>3571.3883943341284</v>
      </c>
    </row>
    <row r="190" spans="1:7" x14ac:dyDescent="0.2">
      <c r="A190" s="40">
        <v>40194</v>
      </c>
      <c r="B190" s="41">
        <v>3954</v>
      </c>
      <c r="D190" s="21">
        <f t="shared" si="15"/>
        <v>40194</v>
      </c>
      <c r="E190" s="24">
        <f t="shared" si="16"/>
        <v>3954</v>
      </c>
      <c r="F190" s="24">
        <f t="shared" si="17"/>
        <v>3843.2357751619038</v>
      </c>
      <c r="G190" s="25">
        <f t="shared" si="18"/>
        <v>3593.1731103432039</v>
      </c>
    </row>
    <row r="191" spans="1:7" x14ac:dyDescent="0.2">
      <c r="A191" s="40">
        <v>40201</v>
      </c>
      <c r="B191" s="41">
        <v>3820</v>
      </c>
      <c r="D191" s="21">
        <f t="shared" si="15"/>
        <v>40201</v>
      </c>
      <c r="E191" s="24">
        <f t="shared" si="16"/>
        <v>3820</v>
      </c>
      <c r="F191" s="24">
        <f t="shared" si="17"/>
        <v>3844.3256931258666</v>
      </c>
      <c r="G191" s="25">
        <f t="shared" si="18"/>
        <v>3607.2655199534911</v>
      </c>
    </row>
    <row r="192" spans="1:7" x14ac:dyDescent="0.2">
      <c r="A192" s="40">
        <v>40209</v>
      </c>
      <c r="B192" s="41">
        <v>3739</v>
      </c>
      <c r="D192" s="21">
        <f t="shared" si="15"/>
        <v>40209</v>
      </c>
      <c r="E192" s="24">
        <f t="shared" si="16"/>
        <v>3739</v>
      </c>
      <c r="F192" s="24">
        <f t="shared" si="17"/>
        <v>3834.3690632223825</v>
      </c>
      <c r="G192" s="25">
        <f t="shared" si="18"/>
        <v>3616.2175231150331</v>
      </c>
    </row>
    <row r="193" spans="1:7" x14ac:dyDescent="0.2">
      <c r="A193" s="40">
        <v>40215</v>
      </c>
      <c r="B193" s="41">
        <v>3563</v>
      </c>
      <c r="D193" s="21">
        <f t="shared" si="15"/>
        <v>40215</v>
      </c>
      <c r="E193" s="24">
        <f t="shared" si="16"/>
        <v>3563</v>
      </c>
      <c r="F193" s="24">
        <f t="shared" si="17"/>
        <v>3804.5966782913565</v>
      </c>
      <c r="G193" s="25">
        <f t="shared" si="18"/>
        <v>3617.6219759681167</v>
      </c>
    </row>
    <row r="194" spans="1:7" x14ac:dyDescent="0.2">
      <c r="A194" s="40">
        <v>40222</v>
      </c>
      <c r="B194" s="41">
        <v>3599</v>
      </c>
      <c r="D194" s="21">
        <f t="shared" ref="D194:D247" si="19">IF(A194="","",A194)</f>
        <v>40222</v>
      </c>
      <c r="E194" s="24">
        <f t="shared" si="16"/>
        <v>3599</v>
      </c>
      <c r="F194" s="24">
        <f t="shared" si="17"/>
        <v>3782.9331645588918</v>
      </c>
      <c r="G194" s="25">
        <f t="shared" si="18"/>
        <v>3622.1012119749812</v>
      </c>
    </row>
    <row r="195" spans="1:7" x14ac:dyDescent="0.2">
      <c r="A195" s="40">
        <v>40229</v>
      </c>
      <c r="B195" s="41">
        <v>3769</v>
      </c>
      <c r="D195" s="21">
        <f t="shared" si="19"/>
        <v>40229</v>
      </c>
      <c r="E195" s="24">
        <f t="shared" si="16"/>
        <v>3769</v>
      </c>
      <c r="F195" s="24">
        <f t="shared" si="17"/>
        <v>3783.3915202525632</v>
      </c>
      <c r="G195" s="25">
        <f t="shared" si="18"/>
        <v>3634.4091180367391</v>
      </c>
    </row>
    <row r="196" spans="1:7" x14ac:dyDescent="0.2">
      <c r="A196" s="40">
        <v>40236</v>
      </c>
      <c r="B196" s="41">
        <v>3708</v>
      </c>
      <c r="D196" s="21">
        <f t="shared" si="19"/>
        <v>40236</v>
      </c>
      <c r="E196" s="24">
        <f t="shared" si="16"/>
        <v>3708</v>
      </c>
      <c r="F196" s="24">
        <f t="shared" si="17"/>
        <v>3774.8575049585393</v>
      </c>
      <c r="G196" s="25">
        <f t="shared" si="18"/>
        <v>3644.498761996686</v>
      </c>
    </row>
    <row r="197" spans="1:7" x14ac:dyDescent="0.2">
      <c r="A197" s="40">
        <v>40243</v>
      </c>
      <c r="B197" s="41">
        <v>3910</v>
      </c>
      <c r="D197" s="21">
        <f t="shared" si="19"/>
        <v>40243</v>
      </c>
      <c r="E197" s="24">
        <f t="shared" si="16"/>
        <v>3910</v>
      </c>
      <c r="F197" s="24">
        <f t="shared" si="17"/>
        <v>3788.9630676969514</v>
      </c>
      <c r="G197" s="25">
        <f t="shared" si="18"/>
        <v>3662.3045199360095</v>
      </c>
    </row>
    <row r="198" spans="1:7" x14ac:dyDescent="0.2">
      <c r="A198" s="40">
        <v>40254</v>
      </c>
      <c r="B198" s="41">
        <v>3957</v>
      </c>
      <c r="D198" s="21">
        <f t="shared" si="19"/>
        <v>40254</v>
      </c>
      <c r="E198" s="24">
        <f t="shared" si="16"/>
        <v>3957</v>
      </c>
      <c r="F198" s="24">
        <f t="shared" si="17"/>
        <v>3807.1833620448792</v>
      </c>
      <c r="G198" s="25">
        <f t="shared" si="18"/>
        <v>3681.0158440194873</v>
      </c>
    </row>
    <row r="199" spans="1:7" x14ac:dyDescent="0.2">
      <c r="A199" s="40">
        <v>40263</v>
      </c>
      <c r="B199" s="41">
        <v>3988</v>
      </c>
      <c r="D199" s="21">
        <f t="shared" si="19"/>
        <v>40263</v>
      </c>
      <c r="E199" s="24">
        <f t="shared" si="16"/>
        <v>3988</v>
      </c>
      <c r="F199" s="24">
        <f t="shared" si="17"/>
        <v>3830.0723971274883</v>
      </c>
      <c r="G199" s="25">
        <f t="shared" si="18"/>
        <v>3700.0986279961985</v>
      </c>
    </row>
    <row r="200" spans="1:7" x14ac:dyDescent="0.2">
      <c r="A200" s="40">
        <v>40271</v>
      </c>
      <c r="B200" s="41">
        <v>4034</v>
      </c>
      <c r="D200" s="21">
        <f t="shared" si="19"/>
        <v>40271</v>
      </c>
      <c r="E200" s="24">
        <f t="shared" si="16"/>
        <v>4034</v>
      </c>
      <c r="F200" s="24">
        <f t="shared" si="17"/>
        <v>3854.3590808018384</v>
      </c>
      <c r="G200" s="25">
        <f t="shared" si="18"/>
        <v>3719.7951932069104</v>
      </c>
    </row>
    <row r="201" spans="1:7" x14ac:dyDescent="0.2">
      <c r="A201" s="40">
        <v>40277</v>
      </c>
      <c r="B201" s="41">
        <v>4024</v>
      </c>
      <c r="D201" s="21">
        <f t="shared" si="19"/>
        <v>40277</v>
      </c>
      <c r="E201" s="24">
        <f t="shared" si="16"/>
        <v>4024</v>
      </c>
      <c r="F201" s="24">
        <f t="shared" si="17"/>
        <v>3873.7586969609124</v>
      </c>
      <c r="G201" s="25">
        <f t="shared" si="18"/>
        <v>3737.9528879584136</v>
      </c>
    </row>
    <row r="202" spans="1:7" x14ac:dyDescent="0.2">
      <c r="A202" s="40">
        <v>40284</v>
      </c>
      <c r="B202" s="41">
        <v>3986</v>
      </c>
      <c r="D202" s="21">
        <f t="shared" si="19"/>
        <v>40284</v>
      </c>
      <c r="E202" s="24">
        <f t="shared" si="16"/>
        <v>3986</v>
      </c>
      <c r="F202" s="24">
        <f t="shared" si="17"/>
        <v>3888.2719132273396</v>
      </c>
      <c r="G202" s="25">
        <f t="shared" si="18"/>
        <v>3753.1719937290522</v>
      </c>
    </row>
    <row r="203" spans="1:7" x14ac:dyDescent="0.2">
      <c r="A203" s="40">
        <v>40292</v>
      </c>
      <c r="B203" s="41">
        <v>3951</v>
      </c>
      <c r="D203" s="21">
        <f t="shared" si="19"/>
        <v>40292</v>
      </c>
      <c r="E203" s="24">
        <f t="shared" si="16"/>
        <v>3951</v>
      </c>
      <c r="F203" s="24">
        <f t="shared" si="17"/>
        <v>3897.6678872443886</v>
      </c>
      <c r="G203" s="25">
        <f t="shared" si="18"/>
        <v>3766.1394643335284</v>
      </c>
    </row>
    <row r="204" spans="1:7" x14ac:dyDescent="0.2">
      <c r="A204" s="40">
        <v>40299</v>
      </c>
      <c r="B204" s="41">
        <v>3816</v>
      </c>
      <c r="D204" s="21">
        <f t="shared" si="19"/>
        <v>40299</v>
      </c>
      <c r="E204" s="24">
        <f t="shared" si="16"/>
        <v>3816</v>
      </c>
      <c r="F204" s="24">
        <f t="shared" si="17"/>
        <v>3889.4436622843882</v>
      </c>
      <c r="G204" s="25">
        <f t="shared" si="18"/>
        <v>3772.126166725403</v>
      </c>
    </row>
    <row r="205" spans="1:7" x14ac:dyDescent="0.2">
      <c r="A205" s="40">
        <v>40306</v>
      </c>
      <c r="B205" s="41">
        <v>3392</v>
      </c>
      <c r="D205" s="21">
        <f t="shared" si="19"/>
        <v>40306</v>
      </c>
      <c r="E205" s="24">
        <f t="shared" si="16"/>
        <v>3392</v>
      </c>
      <c r="F205" s="24">
        <f t="shared" si="17"/>
        <v>3835.9533415670298</v>
      </c>
      <c r="G205" s="25">
        <f t="shared" si="18"/>
        <v>3757.6978704133994</v>
      </c>
    </row>
    <row r="206" spans="1:7" x14ac:dyDescent="0.2">
      <c r="A206" s="40">
        <v>40313</v>
      </c>
      <c r="B206" s="41">
        <v>3560</v>
      </c>
      <c r="D206" s="21">
        <f t="shared" si="19"/>
        <v>40313</v>
      </c>
      <c r="E206" s="24">
        <f t="shared" si="16"/>
        <v>3560</v>
      </c>
      <c r="F206" s="24">
        <f t="shared" si="17"/>
        <v>3806.1906896351438</v>
      </c>
      <c r="G206" s="25">
        <f t="shared" si="18"/>
        <v>3752.3442097389757</v>
      </c>
    </row>
    <row r="207" spans="1:7" x14ac:dyDescent="0.2">
      <c r="A207" s="40">
        <v>40320</v>
      </c>
      <c r="B207" s="41">
        <v>3430</v>
      </c>
      <c r="D207" s="21">
        <f t="shared" si="19"/>
        <v>40320</v>
      </c>
      <c r="E207" s="24">
        <f t="shared" si="16"/>
        <v>3430</v>
      </c>
      <c r="F207" s="24">
        <f t="shared" si="17"/>
        <v>3762.4034365363937</v>
      </c>
      <c r="G207" s="25">
        <f t="shared" si="18"/>
        <v>3740.9488792344682</v>
      </c>
    </row>
    <row r="208" spans="1:7" x14ac:dyDescent="0.2">
      <c r="A208" s="40">
        <v>40327</v>
      </c>
      <c r="B208" s="41">
        <v>3515</v>
      </c>
      <c r="D208" s="21">
        <f t="shared" si="19"/>
        <v>40327</v>
      </c>
      <c r="E208" s="24">
        <f t="shared" si="16"/>
        <v>3515</v>
      </c>
      <c r="F208" s="24">
        <f t="shared" si="17"/>
        <v>3732.5776936732691</v>
      </c>
      <c r="G208" s="25">
        <f t="shared" si="18"/>
        <v>3733.5485196481486</v>
      </c>
    </row>
    <row r="209" spans="1:7" x14ac:dyDescent="0.2">
      <c r="A209" s="40">
        <v>40334</v>
      </c>
      <c r="B209" s="41">
        <v>3455</v>
      </c>
      <c r="D209" s="21">
        <f t="shared" si="19"/>
        <v>40334</v>
      </c>
      <c r="E209" s="24">
        <f t="shared" si="16"/>
        <v>3455</v>
      </c>
      <c r="F209" s="24">
        <f t="shared" si="17"/>
        <v>3697.3638810916536</v>
      </c>
      <c r="G209" s="25">
        <f t="shared" si="18"/>
        <v>3723.3368305162671</v>
      </c>
    </row>
    <row r="210" spans="1:7" x14ac:dyDescent="0.2">
      <c r="A210" s="40">
        <v>40341</v>
      </c>
      <c r="B210" s="41">
        <v>3555</v>
      </c>
      <c r="D210" s="21">
        <f t="shared" si="19"/>
        <v>40341</v>
      </c>
      <c r="E210" s="24">
        <f t="shared" si="16"/>
        <v>3555</v>
      </c>
      <c r="F210" s="24">
        <f t="shared" si="17"/>
        <v>3677.8692147673414</v>
      </c>
      <c r="G210" s="25">
        <f t="shared" si="18"/>
        <v>3718.1405424749937</v>
      </c>
    </row>
    <row r="211" spans="1:7" x14ac:dyDescent="0.2">
      <c r="A211" s="40">
        <v>40348</v>
      </c>
      <c r="B211" s="41">
        <v>3687</v>
      </c>
      <c r="D211" s="21">
        <f t="shared" si="19"/>
        <v>40348</v>
      </c>
      <c r="E211" s="24">
        <f t="shared" si="16"/>
        <v>3687</v>
      </c>
      <c r="F211" s="24">
        <f t="shared" si="17"/>
        <v>3676.7600795414464</v>
      </c>
      <c r="G211" s="25">
        <f t="shared" si="18"/>
        <v>3719.7787457457143</v>
      </c>
    </row>
    <row r="212" spans="1:7" x14ac:dyDescent="0.2">
      <c r="A212" s="40">
        <v>40355</v>
      </c>
      <c r="B212" s="41">
        <v>3519</v>
      </c>
      <c r="D212" s="21">
        <f t="shared" si="19"/>
        <v>40355</v>
      </c>
      <c r="E212" s="24">
        <f t="shared" si="16"/>
        <v>3519</v>
      </c>
      <c r="F212" s="24">
        <f t="shared" si="17"/>
        <v>3658.4622165253259</v>
      </c>
      <c r="G212" s="25">
        <f t="shared" si="18"/>
        <v>3714.2981303771262</v>
      </c>
    </row>
    <row r="213" spans="1:7" x14ac:dyDescent="0.2">
      <c r="A213" s="40">
        <v>40362</v>
      </c>
      <c r="B213" s="41">
        <v>3348</v>
      </c>
      <c r="D213" s="21">
        <f t="shared" si="19"/>
        <v>40362</v>
      </c>
      <c r="E213" s="24">
        <f t="shared" si="16"/>
        <v>3348</v>
      </c>
      <c r="F213" s="24">
        <f t="shared" si="17"/>
        <v>3625.6956813335291</v>
      </c>
      <c r="G213" s="25">
        <f t="shared" si="18"/>
        <v>3701.3386541060172</v>
      </c>
    </row>
    <row r="214" spans="1:7" x14ac:dyDescent="0.2">
      <c r="A214" s="40">
        <v>40369</v>
      </c>
      <c r="B214" s="41">
        <v>3554</v>
      </c>
      <c r="D214" s="21">
        <f t="shared" si="19"/>
        <v>40369</v>
      </c>
      <c r="E214" s="24">
        <f t="shared" si="16"/>
        <v>3554</v>
      </c>
      <c r="F214" s="24">
        <f t="shared" si="17"/>
        <v>3618.1980248014384</v>
      </c>
      <c r="G214" s="25">
        <f t="shared" si="18"/>
        <v>3697.6223817069358</v>
      </c>
    </row>
    <row r="215" spans="1:7" x14ac:dyDescent="0.2">
      <c r="A215" s="40">
        <v>40376</v>
      </c>
      <c r="B215" s="41">
        <v>3500</v>
      </c>
      <c r="D215" s="21">
        <f t="shared" si="19"/>
        <v>40376</v>
      </c>
      <c r="E215" s="24">
        <f t="shared" si="16"/>
        <v>3500</v>
      </c>
      <c r="F215" s="24">
        <f t="shared" si="17"/>
        <v>3602.9389693258104</v>
      </c>
      <c r="G215" s="25">
        <f t="shared" si="18"/>
        <v>3691.6028515228309</v>
      </c>
    </row>
    <row r="216" spans="1:7" x14ac:dyDescent="0.2">
      <c r="A216" s="40">
        <v>40383</v>
      </c>
      <c r="B216" s="41">
        <v>3607</v>
      </c>
      <c r="D216" s="21">
        <f t="shared" si="19"/>
        <v>40383</v>
      </c>
      <c r="E216" s="24">
        <f t="shared" si="16"/>
        <v>3607</v>
      </c>
      <c r="F216" s="24">
        <f t="shared" si="17"/>
        <v>3601.8230866649506</v>
      </c>
      <c r="G216" s="25">
        <f t="shared" si="18"/>
        <v>3689.7638815764371</v>
      </c>
    </row>
    <row r="217" spans="1:7" x14ac:dyDescent="0.2">
      <c r="A217" s="40">
        <v>40390</v>
      </c>
      <c r="B217" s="41">
        <v>3643</v>
      </c>
      <c r="D217" s="21">
        <f t="shared" si="19"/>
        <v>40390</v>
      </c>
      <c r="E217" s="24">
        <f t="shared" si="16"/>
        <v>3643</v>
      </c>
      <c r="F217" s="24">
        <f t="shared" si="17"/>
        <v>3601.7723521219132</v>
      </c>
      <c r="G217" s="25">
        <f t="shared" si="18"/>
        <v>3689.2615275160988</v>
      </c>
    </row>
    <row r="218" spans="1:7" x14ac:dyDescent="0.2">
      <c r="A218" s="40">
        <v>40397</v>
      </c>
      <c r="B218" s="41">
        <v>3716</v>
      </c>
      <c r="D218" s="21">
        <f t="shared" si="19"/>
        <v>40397</v>
      </c>
      <c r="E218" s="24">
        <f t="shared" si="16"/>
        <v>3716</v>
      </c>
      <c r="F218" s="24">
        <f t="shared" si="17"/>
        <v>3609.0656505376596</v>
      </c>
      <c r="G218" s="25">
        <f t="shared" si="18"/>
        <v>3691.6661629277478</v>
      </c>
    </row>
    <row r="219" spans="1:7" x14ac:dyDescent="0.2">
      <c r="A219" s="40">
        <v>40411</v>
      </c>
      <c r="B219" s="41">
        <v>3526</v>
      </c>
      <c r="D219" s="21">
        <f t="shared" si="19"/>
        <v>40411</v>
      </c>
      <c r="E219" s="24">
        <f t="shared" si="16"/>
        <v>3526</v>
      </c>
      <c r="F219" s="24">
        <f t="shared" si="17"/>
        <v>3594.2811397751757</v>
      </c>
      <c r="G219" s="25">
        <f t="shared" si="18"/>
        <v>3684.62334187856</v>
      </c>
    </row>
    <row r="220" spans="1:7" x14ac:dyDescent="0.2">
      <c r="A220" s="40">
        <v>40418</v>
      </c>
      <c r="B220" s="41">
        <v>3507</v>
      </c>
      <c r="D220" s="21">
        <f t="shared" si="19"/>
        <v>40418</v>
      </c>
      <c r="E220" s="24">
        <f t="shared" si="16"/>
        <v>3507</v>
      </c>
      <c r="F220" s="24">
        <f t="shared" si="17"/>
        <v>3578.1281034843109</v>
      </c>
      <c r="G220" s="25">
        <f t="shared" si="18"/>
        <v>3676.5164146439561</v>
      </c>
    </row>
    <row r="221" spans="1:7" x14ac:dyDescent="0.2">
      <c r="A221" s="40">
        <v>40425</v>
      </c>
      <c r="B221" s="41">
        <v>3672</v>
      </c>
      <c r="D221" s="21">
        <f t="shared" si="19"/>
        <v>40425</v>
      </c>
      <c r="E221" s="24">
        <f t="shared" si="16"/>
        <v>3672</v>
      </c>
      <c r="F221" s="24">
        <f t="shared" si="17"/>
        <v>3581.8313344472804</v>
      </c>
      <c r="G221" s="25">
        <f t="shared" si="18"/>
        <v>3676.7933683165074</v>
      </c>
    </row>
    <row r="222" spans="1:7" x14ac:dyDescent="0.2">
      <c r="A222" s="40">
        <v>40432</v>
      </c>
      <c r="B222" s="41">
        <v>3725</v>
      </c>
      <c r="D222" s="21">
        <f t="shared" si="19"/>
        <v>40432</v>
      </c>
      <c r="E222" s="24">
        <f t="shared" si="16"/>
        <v>3725</v>
      </c>
      <c r="F222" s="24">
        <f t="shared" si="17"/>
        <v>3591.5833663027947</v>
      </c>
      <c r="G222" s="25">
        <f t="shared" si="18"/>
        <v>3678.6285999778397</v>
      </c>
    </row>
    <row r="223" spans="1:7" x14ac:dyDescent="0.2">
      <c r="A223" s="40">
        <v>40439</v>
      </c>
      <c r="B223" s="41">
        <v>3722</v>
      </c>
      <c r="D223" s="21">
        <f t="shared" si="19"/>
        <v>40439</v>
      </c>
      <c r="E223" s="24">
        <f t="shared" si="16"/>
        <v>3722</v>
      </c>
      <c r="F223" s="24">
        <f t="shared" si="17"/>
        <v>3600.5970052664802</v>
      </c>
      <c r="G223" s="25">
        <f t="shared" si="18"/>
        <v>3679.6851535580045</v>
      </c>
    </row>
    <row r="224" spans="1:7" x14ac:dyDescent="0.2">
      <c r="A224" s="40">
        <v>40446</v>
      </c>
      <c r="B224" s="41">
        <v>3782</v>
      </c>
      <c r="D224" s="21">
        <f t="shared" si="19"/>
        <v>40446</v>
      </c>
      <c r="E224" s="24">
        <f t="shared" si="16"/>
        <v>3782</v>
      </c>
      <c r="F224" s="24">
        <f t="shared" si="17"/>
        <v>3617.3676392270986</v>
      </c>
      <c r="G224" s="25">
        <f t="shared" si="18"/>
        <v>3683.9613507855333</v>
      </c>
    </row>
    <row r="225" spans="1:7" x14ac:dyDescent="0.2">
      <c r="A225" s="40">
        <v>40453</v>
      </c>
      <c r="B225" s="41">
        <v>3692</v>
      </c>
      <c r="D225" s="21">
        <f t="shared" si="19"/>
        <v>40453</v>
      </c>
      <c r="E225" s="24">
        <f t="shared" si="16"/>
        <v>3692</v>
      </c>
      <c r="F225" s="24">
        <f t="shared" si="17"/>
        <v>3628.938792477481</v>
      </c>
      <c r="G225" s="25">
        <f t="shared" si="18"/>
        <v>3684.5404422394349</v>
      </c>
    </row>
    <row r="226" spans="1:7" x14ac:dyDescent="0.2">
      <c r="A226" s="40">
        <v>40460</v>
      </c>
      <c r="B226" s="41">
        <v>3763</v>
      </c>
      <c r="D226" s="21">
        <f t="shared" si="19"/>
        <v>40460</v>
      </c>
      <c r="E226" s="24">
        <f t="shared" si="16"/>
        <v>3763</v>
      </c>
      <c r="F226" s="24">
        <f t="shared" si="17"/>
        <v>3644.7266991990832</v>
      </c>
      <c r="G226" s="25">
        <f t="shared" si="18"/>
        <v>3687.396389709334</v>
      </c>
    </row>
    <row r="227" spans="1:7" x14ac:dyDescent="0.2">
      <c r="A227" s="40">
        <v>40467</v>
      </c>
      <c r="B227" s="41">
        <v>3827</v>
      </c>
      <c r="D227" s="21">
        <f t="shared" si="19"/>
        <v>40467</v>
      </c>
      <c r="E227" s="24">
        <f t="shared" si="16"/>
        <v>3827</v>
      </c>
      <c r="F227" s="24">
        <f t="shared" si="17"/>
        <v>3667.9925072427832</v>
      </c>
      <c r="G227" s="25">
        <f t="shared" si="18"/>
        <v>3692.8710410932804</v>
      </c>
    </row>
    <row r="228" spans="1:7" x14ac:dyDescent="0.2">
      <c r="A228" s="40">
        <v>40474</v>
      </c>
      <c r="B228" s="41">
        <v>3868</v>
      </c>
      <c r="D228" s="21">
        <f t="shared" si="19"/>
        <v>40474</v>
      </c>
      <c r="E228" s="24">
        <f t="shared" si="16"/>
        <v>3868</v>
      </c>
      <c r="F228" s="24">
        <f t="shared" si="17"/>
        <v>3692.2926672417902</v>
      </c>
      <c r="G228" s="25">
        <f t="shared" si="18"/>
        <v>3700.1070066241441</v>
      </c>
    </row>
    <row r="229" spans="1:7" x14ac:dyDescent="0.2">
      <c r="A229" s="40">
        <v>40481</v>
      </c>
      <c r="B229" s="41">
        <v>3833</v>
      </c>
      <c r="D229" s="21">
        <f t="shared" si="19"/>
        <v>40481</v>
      </c>
      <c r="E229" s="24">
        <f t="shared" si="16"/>
        <v>3833</v>
      </c>
      <c r="F229" s="24">
        <f t="shared" si="17"/>
        <v>3711.3171354024489</v>
      </c>
      <c r="G229" s="25">
        <f t="shared" si="18"/>
        <v>3706.7052446921089</v>
      </c>
    </row>
    <row r="230" spans="1:7" x14ac:dyDescent="0.2">
      <c r="A230" s="40">
        <v>40486</v>
      </c>
      <c r="B230" s="41">
        <v>3916</v>
      </c>
      <c r="D230" s="21">
        <f t="shared" si="19"/>
        <v>40486</v>
      </c>
      <c r="E230" s="24">
        <f t="shared" si="16"/>
        <v>3916</v>
      </c>
      <c r="F230" s="24">
        <f t="shared" si="17"/>
        <v>3736.1815904931846</v>
      </c>
      <c r="G230" s="25">
        <f t="shared" si="18"/>
        <v>3716.1953173742645</v>
      </c>
    </row>
    <row r="231" spans="1:7" x14ac:dyDescent="0.2">
      <c r="A231" s="40">
        <v>40495</v>
      </c>
      <c r="B231" s="41">
        <v>3831</v>
      </c>
      <c r="D231" s="21">
        <f t="shared" si="19"/>
        <v>40495</v>
      </c>
      <c r="E231" s="24">
        <f t="shared" si="16"/>
        <v>3831</v>
      </c>
      <c r="F231" s="24">
        <f t="shared" si="17"/>
        <v>3747.3543037044001</v>
      </c>
      <c r="G231" s="25">
        <f t="shared" si="18"/>
        <v>3720.8508631329591</v>
      </c>
    </row>
    <row r="232" spans="1:7" x14ac:dyDescent="0.2">
      <c r="A232" s="40">
        <v>40502</v>
      </c>
      <c r="B232" s="41">
        <v>3860</v>
      </c>
      <c r="D232" s="21">
        <f t="shared" si="19"/>
        <v>40502</v>
      </c>
      <c r="E232" s="24">
        <f t="shared" si="16"/>
        <v>3860</v>
      </c>
      <c r="F232" s="24">
        <f t="shared" si="17"/>
        <v>3763.155760237134</v>
      </c>
      <c r="G232" s="25">
        <f t="shared" si="18"/>
        <v>3727.1115150617752</v>
      </c>
    </row>
    <row r="233" spans="1:7" x14ac:dyDescent="0.2">
      <c r="A233" s="40">
        <v>40509</v>
      </c>
      <c r="B233" s="41">
        <v>3728</v>
      </c>
      <c r="D233" s="21">
        <f t="shared" si="19"/>
        <v>40509</v>
      </c>
      <c r="E233" s="24">
        <f t="shared" si="16"/>
        <v>3728</v>
      </c>
      <c r="F233" s="24">
        <f t="shared" si="17"/>
        <v>3765.4611177940178</v>
      </c>
      <c r="G233" s="25">
        <f t="shared" si="18"/>
        <v>3727.1893099841295</v>
      </c>
    </row>
    <row r="234" spans="1:7" x14ac:dyDescent="0.2">
      <c r="A234" s="40">
        <v>40516</v>
      </c>
      <c r="B234" s="41">
        <v>3750</v>
      </c>
      <c r="D234" s="21">
        <f t="shared" si="19"/>
        <v>40516</v>
      </c>
      <c r="E234" s="24">
        <f t="shared" si="16"/>
        <v>3750</v>
      </c>
      <c r="F234" s="24">
        <f t="shared" si="17"/>
        <v>3766.904659171666</v>
      </c>
      <c r="G234" s="25">
        <f t="shared" si="18"/>
        <v>3727.4947856942281</v>
      </c>
    </row>
    <row r="235" spans="1:7" x14ac:dyDescent="0.2">
      <c r="A235" s="40">
        <v>40523</v>
      </c>
      <c r="B235" s="41">
        <v>3857</v>
      </c>
      <c r="D235" s="21">
        <f t="shared" si="19"/>
        <v>40523</v>
      </c>
      <c r="E235" s="24">
        <f t="shared" si="16"/>
        <v>3857</v>
      </c>
      <c r="F235" s="24">
        <f t="shared" si="17"/>
        <v>3780.7965059690105</v>
      </c>
      <c r="G235" s="25">
        <f t="shared" si="18"/>
        <v>3732.9047684480702</v>
      </c>
    </row>
    <row r="236" spans="1:7" x14ac:dyDescent="0.2">
      <c r="A236" s="42">
        <v>40530</v>
      </c>
      <c r="B236" s="43">
        <v>3867</v>
      </c>
      <c r="D236" s="21">
        <f t="shared" si="19"/>
        <v>40530</v>
      </c>
      <c r="E236" s="24">
        <f t="shared" si="16"/>
        <v>3867</v>
      </c>
      <c r="F236" s="24">
        <f t="shared" si="17"/>
        <v>3792.8745639950052</v>
      </c>
      <c r="G236" s="25">
        <f t="shared" si="18"/>
        <v>3738.6113368981514</v>
      </c>
    </row>
    <row r="237" spans="1:7" x14ac:dyDescent="0.2">
      <c r="A237" s="42">
        <v>40537</v>
      </c>
      <c r="B237" s="43">
        <v>3871</v>
      </c>
      <c r="D237" s="21">
        <f t="shared" si="19"/>
        <v>40537</v>
      </c>
      <c r="E237" s="24">
        <f t="shared" si="16"/>
        <v>3871</v>
      </c>
      <c r="F237" s="24">
        <f t="shared" si="17"/>
        <v>3803.7071968288774</v>
      </c>
      <c r="G237" s="25">
        <f t="shared" si="18"/>
        <v>3743.2262601307443</v>
      </c>
    </row>
    <row r="238" spans="1:7" x14ac:dyDescent="0.2">
      <c r="A238" s="42">
        <v>40544</v>
      </c>
      <c r="B238" s="43">
        <v>3803</v>
      </c>
      <c r="D238" s="21">
        <f t="shared" si="19"/>
        <v>40544</v>
      </c>
      <c r="E238" s="24">
        <f t="shared" si="16"/>
        <v>3803</v>
      </c>
      <c r="F238" s="24">
        <f t="shared" si="17"/>
        <v>3804.9342044664381</v>
      </c>
      <c r="G238" s="25">
        <f t="shared" si="18"/>
        <v>3744.7542332214821</v>
      </c>
    </row>
    <row r="239" spans="1:7" x14ac:dyDescent="0.2">
      <c r="A239" s="42">
        <v>40551</v>
      </c>
      <c r="B239" s="43">
        <v>3865</v>
      </c>
      <c r="D239" s="21">
        <f t="shared" si="19"/>
        <v>40551</v>
      </c>
      <c r="E239" s="24">
        <f t="shared" si="16"/>
        <v>3865</v>
      </c>
      <c r="F239" s="24">
        <f t="shared" si="17"/>
        <v>3815.6982960070072</v>
      </c>
      <c r="G239" s="25">
        <f t="shared" si="18"/>
        <v>3748.3652638249232</v>
      </c>
    </row>
    <row r="240" spans="1:7" x14ac:dyDescent="0.2">
      <c r="A240" s="42">
        <v>40558</v>
      </c>
      <c r="B240" s="43">
        <v>3983</v>
      </c>
      <c r="D240" s="21">
        <f t="shared" si="19"/>
        <v>40558</v>
      </c>
      <c r="E240" s="24">
        <f t="shared" si="16"/>
        <v>3983</v>
      </c>
      <c r="F240" s="24">
        <f t="shared" si="17"/>
        <v>3838.7135758214213</v>
      </c>
      <c r="G240" s="25">
        <f t="shared" si="18"/>
        <v>3757.7445715845856</v>
      </c>
    </row>
    <row r="241" spans="1:7" x14ac:dyDescent="0.2">
      <c r="A241" s="42">
        <v>40565</v>
      </c>
      <c r="B241" s="43">
        <v>4017</v>
      </c>
      <c r="D241" s="21">
        <f t="shared" si="19"/>
        <v>40565</v>
      </c>
      <c r="E241" s="24">
        <f t="shared" si="16"/>
        <v>4017</v>
      </c>
      <c r="F241" s="24">
        <f t="shared" si="17"/>
        <v>3860.8260410393373</v>
      </c>
      <c r="G241" s="25">
        <f t="shared" si="18"/>
        <v>3769.1202537052282</v>
      </c>
    </row>
    <row r="242" spans="1:7" x14ac:dyDescent="0.2">
      <c r="A242" s="42">
        <v>40572</v>
      </c>
      <c r="B242" s="43">
        <v>4002</v>
      </c>
      <c r="D242" s="21">
        <f t="shared" si="19"/>
        <v>40572</v>
      </c>
      <c r="E242" s="24">
        <f t="shared" si="16"/>
        <v>4002</v>
      </c>
      <c r="F242" s="24">
        <f t="shared" si="17"/>
        <v>3878.3923023037319</v>
      </c>
      <c r="G242" s="25">
        <f t="shared" si="18"/>
        <v>3779.8665748934286</v>
      </c>
    </row>
    <row r="243" spans="1:7" x14ac:dyDescent="0.2">
      <c r="A243" s="42">
        <v>40579</v>
      </c>
      <c r="B243" s="43">
        <v>4047</v>
      </c>
      <c r="D243" s="21">
        <f t="shared" si="19"/>
        <v>40579</v>
      </c>
      <c r="E243" s="24">
        <f t="shared" si="16"/>
        <v>4047</v>
      </c>
      <c r="F243" s="24">
        <f t="shared" si="17"/>
        <v>3899.285430089325</v>
      </c>
      <c r="G243" s="25">
        <f t="shared" si="18"/>
        <v>3793.3122454669183</v>
      </c>
    </row>
    <row r="244" spans="1:7" x14ac:dyDescent="0.2">
      <c r="A244" s="42">
        <v>40586</v>
      </c>
      <c r="B244" s="43">
        <v>4101</v>
      </c>
      <c r="D244" s="21">
        <f t="shared" si="19"/>
        <v>40586</v>
      </c>
      <c r="E244" s="24">
        <f t="shared" si="16"/>
        <v>4101</v>
      </c>
      <c r="F244" s="24">
        <f t="shared" si="17"/>
        <v>3923.2423271365633</v>
      </c>
      <c r="G244" s="25">
        <f t="shared" si="18"/>
        <v>3808.4587308665091</v>
      </c>
    </row>
    <row r="245" spans="1:7" x14ac:dyDescent="0.2">
      <c r="A245" s="42">
        <v>40593</v>
      </c>
      <c r="B245" s="43">
        <v>4157</v>
      </c>
      <c r="D245" s="21">
        <f t="shared" si="19"/>
        <v>40593</v>
      </c>
      <c r="E245" s="24">
        <f>IF(A245="","",B245)</f>
        <v>4157</v>
      </c>
      <c r="F245" s="24">
        <f>IF(A245="","",((E245*$L$6+E244*$L$7+E243*$L$8+E242*$L$9+E241*$L$10+E240*$L$11+E239*$L$12+E238*$L$13+E237*$L$14+E236*$L$15+E235*$L$16+E234*$L$17+E233*$L$18+E232*$L$19+E231*$L$20+E230*$L$21+E229*$L$22+E228*$L$23+E227*$L$24+E226*$L$25)/$L$4))</f>
        <v>3952.4230921666021</v>
      </c>
      <c r="G245" s="25">
        <f>IF(A245="","",((E245*$M$6+E244*$M$7+E243*$M$8+E242*$M$9+E241*$M$10+E240*$M$11+E239*$M$12+E238*$M$13+E237*$M$14+E236*$M$15+E235*$M$16+E234*$M$17+E233*$M$18+E232*$M$19+E231*$M$20+E230*$M$21+E229*$M$22+E228*$M$23+E227*$M$24+E226*$M$25+E225*$M$26+E224*$M$27+E223*$M$28+E222*$M$29+E221*$M$30+E220*$M$31+E219*$M$32+E218*$M$33+E217*$M$34+E216*$M$35+E215*$M$36+E214*$M$37+E213*$M$38+E212*$M$39+E211*$M$40+E210*$M$41+E209*$M$42+E208*$M$43+E207*$M$44+E206*$M$45+E205*$M$46+E204*$M$47+E203*$M$48+E202*$M$49+E201*$M$50+E200*$M$51+E199*$M$52+E198*$M$53+E197*$M$54+E196*$M$55+E195*$M$56+E194*$M$57)/$M$4))</f>
        <v>3824.5078047583743</v>
      </c>
    </row>
    <row r="246" spans="1:7" x14ac:dyDescent="0.2">
      <c r="A246" s="42">
        <v>40600</v>
      </c>
      <c r="B246" s="43">
        <v>4070</v>
      </c>
      <c r="D246" s="21">
        <f t="shared" si="19"/>
        <v>40600</v>
      </c>
      <c r="E246" s="24">
        <f>IF(A246="","",B246)</f>
        <v>4070</v>
      </c>
      <c r="F246" s="24">
        <f>IF(A246="","",((E246*$L$6+E245*$L$7+E244*$L$8+E243*$L$9+E242*$L$10+E241*$L$11+E240*$L$12+E239*$L$13+E238*$L$14+E237*$L$15+E236*$L$16+E235*$L$17+E234*$L$18+E233*$L$19+E232*$L$20+E231*$L$21+E230*$L$22+E229*$L$23+E228*$L$24+E227*$L$25)/$L$4))</f>
        <v>3968.1883461651255</v>
      </c>
      <c r="G246" s="25">
        <f>IF(A246="","",((E246*$M$6+E245*$M$7+E244*$M$8+E243*$M$9+E242*$M$10+E241*$M$11+E240*$M$12+E239*$M$13+E238*$M$14+E237*$M$15+E236*$M$16+E235*$M$17+E234*$M$18+E233*$M$19+E232*$M$20+E231*$M$21+E230*$M$22+E229*$M$23+E228*$M$24+E227*$M$25+E226*$M$26+E225*$M$27+E224*$M$28+E223*$M$29+E222*$M$30+E221*$M$31+E220*$M$32+E219*$M$33+E218*$M$34+E217*$M$35+E216*$M$36+E215*$M$37+E214*$M$38+E213*$M$39+E212*$M$40+E211*$M$41+E210*$M$42+E209*$M$43+E208*$M$44+E207*$M$45+E206*$M$46+E205*$M$47+E204*$M$48+E203*$M$49+E202*$M$50+E201*$M$51+E200*$M$52+E199*$M$53+E198*$M$54+E197*$M$55+E196*$M$56+E195*$M$57)/$M$4))</f>
        <v>3836.356201101939</v>
      </c>
    </row>
    <row r="247" spans="1:7" x14ac:dyDescent="0.2">
      <c r="A247" s="42">
        <v>40607</v>
      </c>
      <c r="B247" s="43">
        <v>4020</v>
      </c>
      <c r="D247" s="21">
        <f t="shared" si="19"/>
        <v>40607</v>
      </c>
      <c r="E247" s="24">
        <f>IF(A247="","",B247)</f>
        <v>4020</v>
      </c>
      <c r="F247" s="24">
        <f>IF(A247="","",((E247*$L$6+E246*$L$7+E245*$L$8+E244*$L$9+E243*$L$10+E242*$L$11+E241*$L$12+E240*$L$13+E239*$L$14+E238*$L$15+E237*$L$16+E236*$L$17+E235*$L$18+E234*$L$19+E233*$L$20+E232*$L$21+E231*$L$22+E230*$L$23+E229*$L$24+E228*$L$25)/$L$4))</f>
        <v>3975.9941850804248</v>
      </c>
      <c r="G247" s="25">
        <f>IF(A247="","",((E247*$M$6+E246*$M$7+E245*$M$8+E244*$M$9+E243*$M$10+E242*$M$11+E241*$M$12+E240*$M$13+E239*$M$14+E238*$M$15+E237*$M$16+E236*$M$17+E235*$M$18+E234*$M$19+E233*$M$20+E232*$M$21+E231*$M$22+E230*$M$23+E229*$M$24+E228*$M$25+E227*$M$26+E226*$M$27+E225*$M$28+E224*$M$29+E223*$M$30+E222*$M$31+E221*$M$32+E220*$M$33+E219*$M$34+E218*$M$35+E217*$M$36+E216*$M$37+E215*$M$38+E214*$M$39+E213*$M$40+E212*$M$41+E211*$M$42+E210*$M$43+E209*$M$44+E208*$M$45+E207*$M$46+E206*$M$47+E205*$M$48+E204*$M$49+E203*$M$50+E202*$M$51+E201*$M$52+E200*$M$53+E199*$M$54+E198*$M$55+E197*$M$56+E196*$M$57)/$M$4))</f>
        <v>3844.2328846105738</v>
      </c>
    </row>
    <row r="248" spans="1:7" x14ac:dyDescent="0.2">
      <c r="A248" s="42">
        <v>40614</v>
      </c>
      <c r="B248" s="43">
        <v>3928</v>
      </c>
      <c r="D248" s="21">
        <f t="shared" ref="D248:D256" si="20">IF(A248="","",A248)</f>
        <v>40614</v>
      </c>
      <c r="E248" s="24">
        <f t="shared" ref="E248:E256" si="21">IF(A248="","",B248)</f>
        <v>3928</v>
      </c>
      <c r="F248" s="24">
        <f t="shared" ref="F248:F256" si="22">IF(A248="","",((E248*$L$6+E247*$L$7+E246*$L$8+E245*$L$9+E244*$L$10+E243*$L$11+E242*$L$12+E241*$L$13+E240*$L$14+E239*$L$15+E238*$L$16+E237*$L$17+E236*$L$18+E235*$L$19+E234*$L$20+E233*$L$21+E232*$L$22+E231*$L$23+E230*$L$24+E229*$L$25)/$L$4))</f>
        <v>3972.3159721843103</v>
      </c>
      <c r="G248" s="25">
        <f t="shared" ref="G248:G256" si="23">IF(A248="","",((E248*$M$6+E247*$M$7+E246*$M$8+E245*$M$9+E244*$M$10+E243*$M$11+E242*$M$12+E241*$M$13+E240*$M$14+E239*$M$15+E238*$M$16+E237*$M$17+E236*$M$18+E235*$M$19+E234*$M$20+E233*$M$21+E232*$M$22+E231*$M$23+E230*$M$24+E229*$M$25+E228*$M$26+E227*$M$27+E226*$M$28+E225*$M$29+E224*$M$30+E223*$M$31+E222*$M$32+E221*$M$33+E220*$M$34+E219*$M$35+E218*$M$36+E217*$M$37+E216*$M$38+E215*$M$39+E214*$M$40+E213*$M$41+E212*$M$42+E211*$M$43+E210*$M$44+E209*$M$45+E208*$M$46+E207*$M$47+E206*$M$48+E205*$M$49+E204*$M$50+E203*$M$51+E202*$M$52+E201*$M$53+E200*$M$54+E199*$M$55+E198*$M$56+E197*$M$57)/$M$4))</f>
        <v>3847.3399239710866</v>
      </c>
    </row>
    <row r="249" spans="1:7" x14ac:dyDescent="0.2">
      <c r="A249" s="42">
        <v>40621</v>
      </c>
      <c r="B249" s="43">
        <v>3810</v>
      </c>
      <c r="D249" s="21">
        <f t="shared" si="20"/>
        <v>40621</v>
      </c>
      <c r="E249" s="24">
        <f t="shared" si="21"/>
        <v>3810</v>
      </c>
      <c r="F249" s="24">
        <f t="shared" si="22"/>
        <v>3956.5151211152674</v>
      </c>
      <c r="G249" s="25">
        <f t="shared" si="23"/>
        <v>3844.7833956721006</v>
      </c>
    </row>
    <row r="250" spans="1:7" x14ac:dyDescent="0.2">
      <c r="A250" s="42">
        <v>40628</v>
      </c>
      <c r="B250" s="43">
        <v>3972</v>
      </c>
      <c r="D250" s="21">
        <f t="shared" si="20"/>
        <v>40628</v>
      </c>
      <c r="E250" s="24">
        <f t="shared" si="21"/>
        <v>3972</v>
      </c>
      <c r="F250" s="24">
        <f t="shared" si="22"/>
        <v>3958.8230225671286</v>
      </c>
      <c r="G250" s="25">
        <f t="shared" si="23"/>
        <v>3849.3918467881763</v>
      </c>
    </row>
    <row r="251" spans="1:7" x14ac:dyDescent="0.2">
      <c r="A251" s="42">
        <v>40635</v>
      </c>
      <c r="B251" s="43">
        <v>4054</v>
      </c>
      <c r="D251" s="21">
        <f t="shared" si="20"/>
        <v>40635</v>
      </c>
      <c r="E251" s="24">
        <f t="shared" si="21"/>
        <v>4054</v>
      </c>
      <c r="F251" s="24">
        <f t="shared" si="22"/>
        <v>3971.2052232380088</v>
      </c>
      <c r="G251" s="25">
        <f t="shared" si="23"/>
        <v>3857.599777544136</v>
      </c>
    </row>
    <row r="252" spans="1:7" x14ac:dyDescent="0.2">
      <c r="A252" s="42">
        <v>40642</v>
      </c>
      <c r="B252" s="43">
        <v>4061</v>
      </c>
      <c r="D252" s="21">
        <f t="shared" si="20"/>
        <v>40642</v>
      </c>
      <c r="E252" s="24">
        <f t="shared" si="21"/>
        <v>4061</v>
      </c>
      <c r="F252" s="24">
        <f t="shared" si="22"/>
        <v>3982.7475240152085</v>
      </c>
      <c r="G252" s="25">
        <f t="shared" si="23"/>
        <v>3866.0364608821228</v>
      </c>
    </row>
    <row r="253" spans="1:7" x14ac:dyDescent="0.2">
      <c r="A253" s="42">
        <v>40649</v>
      </c>
      <c r="B253" s="43">
        <v>3974</v>
      </c>
      <c r="D253" s="21">
        <f t="shared" si="20"/>
        <v>40649</v>
      </c>
      <c r="E253" s="24">
        <f t="shared" si="21"/>
        <v>3974</v>
      </c>
      <c r="F253" s="24">
        <f t="shared" si="22"/>
        <v>3985.5743401710947</v>
      </c>
      <c r="G253" s="25">
        <f t="shared" si="23"/>
        <v>3870.4114543958954</v>
      </c>
    </row>
    <row r="254" spans="1:7" x14ac:dyDescent="0.2">
      <c r="A254" s="42">
        <v>40656</v>
      </c>
      <c r="B254" s="43">
        <v>4021</v>
      </c>
      <c r="D254" s="21">
        <f t="shared" si="20"/>
        <v>40656</v>
      </c>
      <c r="E254" s="24">
        <f t="shared" si="21"/>
        <v>4021</v>
      </c>
      <c r="F254" s="24">
        <f t="shared" si="22"/>
        <v>3992.9800686641661</v>
      </c>
      <c r="G254" s="25">
        <f t="shared" si="23"/>
        <v>3877.5747785612198</v>
      </c>
    </row>
    <row r="255" spans="1:7" x14ac:dyDescent="0.2">
      <c r="A255" s="42">
        <v>40663</v>
      </c>
      <c r="B255" s="43">
        <v>4106</v>
      </c>
      <c r="D255" s="21">
        <f t="shared" si="20"/>
        <v>40663</v>
      </c>
      <c r="E255" s="24">
        <f t="shared" si="21"/>
        <v>4106</v>
      </c>
      <c r="F255" s="24">
        <f t="shared" si="22"/>
        <v>4007.4484184233488</v>
      </c>
      <c r="G255" s="25">
        <f t="shared" si="23"/>
        <v>3890.9137727098059</v>
      </c>
    </row>
    <row r="256" spans="1:7" x14ac:dyDescent="0.2">
      <c r="A256" s="42">
        <v>40670</v>
      </c>
      <c r="B256" s="43">
        <v>4058</v>
      </c>
      <c r="D256" s="21">
        <f t="shared" si="20"/>
        <v>40670</v>
      </c>
      <c r="E256" s="24">
        <f t="shared" si="21"/>
        <v>4058</v>
      </c>
      <c r="F256" s="24">
        <f t="shared" si="22"/>
        <v>4015.1044950611295</v>
      </c>
      <c r="G256" s="25">
        <f t="shared" si="23"/>
        <v>3900.5219285126027</v>
      </c>
    </row>
    <row r="257" spans="1:7" x14ac:dyDescent="0.2">
      <c r="A257" s="42">
        <v>40677</v>
      </c>
      <c r="B257" s="43">
        <v>4018</v>
      </c>
      <c r="D257" s="21">
        <f t="shared" ref="D257:D320" si="24">IF(A257="","",A257)</f>
        <v>40677</v>
      </c>
      <c r="E257" s="24">
        <f t="shared" ref="E257:E320" si="25">IF(A257="","",B257)</f>
        <v>4018</v>
      </c>
      <c r="F257" s="24">
        <f t="shared" ref="F257:F320" si="26">IF(A257="","",((E257*$L$6+E256*$L$7+E255*$L$8+E254*$L$9+E253*$L$10+E252*$L$11+E251*$L$12+E250*$L$13+E249*$L$14+E248*$L$15+E247*$L$16+E246*$L$17+E245*$L$18+E244*$L$19+E243*$L$20+E242*$L$21+E241*$L$22+E240*$L$23+E239*$L$24+E238*$L$25)/$L$4))</f>
        <v>4017.5672790262129</v>
      </c>
      <c r="G257" s="25">
        <f t="shared" ref="G257:G320" si="27">IF(A257="","",((E257*$M$6+E256*$M$7+E255*$M$8+E254*$M$9+E253*$M$10+E252*$M$11+E251*$M$12+E250*$M$13+E249*$M$14+E248*$M$15+E247*$M$16+E246*$M$17+E245*$M$18+E244*$M$19+E243*$M$20+E242*$M$21+E241*$M$22+E240*$M$23+E239*$M$24+E238*$M$25+E237*$M$26+E236*$M$27+E235*$M$28+E234*$M$29+E233*$M$30+E232*$M$31+E231*$M$32+E230*$M$33+E229*$M$34+E228*$M$35+E227*$M$36+E226*$M$37+E225*$M$38+E224*$M$39+E223*$M$40+E222*$M$41+E221*$M$42+E220*$M$43+E219*$M$44+E218*$M$45+E217*$M$46+E216*$M$47+E215*$M$48+E214*$M$49+E213*$M$50+E212*$M$51+E211*$M$52+E210*$M$53+E209*$M$54+E208*$M$55+E207*$M$56+E206*$M$57)/$M$4))</f>
        <v>3908.7369112719721</v>
      </c>
    </row>
    <row r="258" spans="1:7" x14ac:dyDescent="0.2">
      <c r="A258" s="42">
        <v>40684</v>
      </c>
      <c r="B258" s="43">
        <v>3990</v>
      </c>
      <c r="D258" s="21">
        <f t="shared" si="24"/>
        <v>40684</v>
      </c>
      <c r="E258" s="24">
        <f t="shared" si="25"/>
        <v>3990</v>
      </c>
      <c r="F258" s="24">
        <f t="shared" si="26"/>
        <v>4017.7239533864436</v>
      </c>
      <c r="G258" s="25">
        <f t="shared" si="27"/>
        <v>3914.8383245631862</v>
      </c>
    </row>
    <row r="259" spans="1:7" x14ac:dyDescent="0.2">
      <c r="A259" s="42">
        <v>40691</v>
      </c>
      <c r="B259" s="43">
        <v>3950</v>
      </c>
      <c r="D259" s="21">
        <f t="shared" si="24"/>
        <v>40691</v>
      </c>
      <c r="E259" s="24">
        <f t="shared" si="25"/>
        <v>3950</v>
      </c>
      <c r="F259" s="24">
        <f t="shared" si="26"/>
        <v>4012.5386573846463</v>
      </c>
      <c r="G259" s="25">
        <f t="shared" si="27"/>
        <v>3919.2545603675544</v>
      </c>
    </row>
    <row r="260" spans="1:7" x14ac:dyDescent="0.2">
      <c r="A260" s="42">
        <v>40698</v>
      </c>
      <c r="B260" s="43">
        <v>3890</v>
      </c>
      <c r="D260" s="21">
        <f t="shared" si="24"/>
        <v>40698</v>
      </c>
      <c r="E260" s="24">
        <f t="shared" si="25"/>
        <v>3890</v>
      </c>
      <c r="F260" s="24">
        <f t="shared" si="26"/>
        <v>3999.4846831584518</v>
      </c>
      <c r="G260" s="25">
        <f t="shared" si="27"/>
        <v>3920.1629006888534</v>
      </c>
    </row>
    <row r="261" spans="1:7" x14ac:dyDescent="0.2">
      <c r="A261" s="42">
        <v>40705</v>
      </c>
      <c r="B261" s="43">
        <v>3805</v>
      </c>
      <c r="D261" s="21">
        <f t="shared" si="24"/>
        <v>40705</v>
      </c>
      <c r="E261" s="24">
        <f t="shared" si="25"/>
        <v>3805</v>
      </c>
      <c r="F261" s="24">
        <f t="shared" si="26"/>
        <v>3977.8082604286001</v>
      </c>
      <c r="G261" s="25">
        <f t="shared" si="27"/>
        <v>3916.3707628392058</v>
      </c>
    </row>
    <row r="262" spans="1:7" x14ac:dyDescent="0.2">
      <c r="A262" s="42">
        <v>40712</v>
      </c>
      <c r="B262" s="43">
        <v>3823</v>
      </c>
      <c r="D262" s="21">
        <f t="shared" si="24"/>
        <v>40712</v>
      </c>
      <c r="E262" s="24">
        <f t="shared" si="25"/>
        <v>3823</v>
      </c>
      <c r="F262" s="24">
        <f t="shared" si="26"/>
        <v>3960.4015086557988</v>
      </c>
      <c r="G262" s="25">
        <f t="shared" si="27"/>
        <v>3914.5745246151837</v>
      </c>
    </row>
    <row r="263" spans="1:7" x14ac:dyDescent="0.2">
      <c r="A263" s="42">
        <v>40719</v>
      </c>
      <c r="B263" s="43">
        <v>3784</v>
      </c>
      <c r="D263" s="21">
        <f t="shared" si="24"/>
        <v>40719</v>
      </c>
      <c r="E263" s="24">
        <f t="shared" si="25"/>
        <v>3784</v>
      </c>
      <c r="F263" s="24">
        <f t="shared" si="26"/>
        <v>3939.6885304290063</v>
      </c>
      <c r="G263" s="25">
        <f t="shared" si="27"/>
        <v>3912.1292744268712</v>
      </c>
    </row>
    <row r="264" spans="1:7" x14ac:dyDescent="0.2">
      <c r="A264" s="42">
        <v>40726</v>
      </c>
      <c r="B264" s="43">
        <v>4007</v>
      </c>
      <c r="D264" s="21">
        <f t="shared" si="24"/>
        <v>40726</v>
      </c>
      <c r="E264" s="24">
        <f t="shared" si="25"/>
        <v>4007</v>
      </c>
      <c r="F264" s="24">
        <f t="shared" si="26"/>
        <v>3944.7006429768858</v>
      </c>
      <c r="G264" s="25">
        <f t="shared" si="27"/>
        <v>3918.6293273545793</v>
      </c>
    </row>
    <row r="265" spans="1:7" x14ac:dyDescent="0.2">
      <c r="A265" s="42">
        <v>40733</v>
      </c>
      <c r="B265" s="43">
        <v>3913</v>
      </c>
      <c r="D265" s="21">
        <f t="shared" si="24"/>
        <v>40733</v>
      </c>
      <c r="E265" s="24">
        <f t="shared" si="25"/>
        <v>3913</v>
      </c>
      <c r="F265" s="24">
        <f t="shared" si="26"/>
        <v>3938.0513758365819</v>
      </c>
      <c r="G265" s="25">
        <f t="shared" si="27"/>
        <v>3920.9427595889092</v>
      </c>
    </row>
    <row r="266" spans="1:7" x14ac:dyDescent="0.2">
      <c r="A266" s="42">
        <v>40754</v>
      </c>
      <c r="B266" s="43">
        <v>3672</v>
      </c>
      <c r="D266" s="21">
        <f t="shared" si="24"/>
        <v>40754</v>
      </c>
      <c r="E266" s="24">
        <f t="shared" si="25"/>
        <v>3672</v>
      </c>
      <c r="F266" s="24">
        <f t="shared" si="26"/>
        <v>3906.7918258058812</v>
      </c>
      <c r="G266" s="25">
        <f t="shared" si="27"/>
        <v>3911.5791419177526</v>
      </c>
    </row>
    <row r="267" spans="1:7" x14ac:dyDescent="0.2">
      <c r="A267" s="42">
        <v>40761</v>
      </c>
      <c r="B267" s="43">
        <v>3278</v>
      </c>
      <c r="D267" s="21">
        <f t="shared" si="24"/>
        <v>40761</v>
      </c>
      <c r="E267" s="24">
        <f t="shared" si="25"/>
        <v>3278</v>
      </c>
      <c r="F267" s="24">
        <f t="shared" si="26"/>
        <v>3835.8676381798487</v>
      </c>
      <c r="G267" s="25">
        <f t="shared" si="27"/>
        <v>3884.4932414650689</v>
      </c>
    </row>
    <row r="268" spans="1:7" x14ac:dyDescent="0.2">
      <c r="A268" s="42">
        <v>40768</v>
      </c>
      <c r="B268" s="43">
        <v>3213</v>
      </c>
      <c r="D268" s="21">
        <f t="shared" si="24"/>
        <v>40768</v>
      </c>
      <c r="E268" s="24">
        <f t="shared" si="25"/>
        <v>3213</v>
      </c>
      <c r="F268" s="24">
        <f t="shared" si="26"/>
        <v>3765.9093567422055</v>
      </c>
      <c r="G268" s="25">
        <f t="shared" si="27"/>
        <v>3855.0737381713247</v>
      </c>
    </row>
    <row r="269" spans="1:7" x14ac:dyDescent="0.2">
      <c r="A269" s="42">
        <v>40782</v>
      </c>
      <c r="B269" s="43">
        <v>3087</v>
      </c>
      <c r="D269" s="21">
        <f t="shared" si="24"/>
        <v>40782</v>
      </c>
      <c r="E269" s="24">
        <f t="shared" si="25"/>
        <v>3087</v>
      </c>
      <c r="F269" s="24">
        <f t="shared" si="26"/>
        <v>3690.4947471916871</v>
      </c>
      <c r="G269" s="25">
        <f t="shared" si="27"/>
        <v>3822.2594718540277</v>
      </c>
    </row>
    <row r="270" spans="1:7" x14ac:dyDescent="0.2">
      <c r="A270" s="42">
        <v>40789</v>
      </c>
      <c r="B270" s="43">
        <v>3148</v>
      </c>
      <c r="D270" s="21">
        <f t="shared" si="24"/>
        <v>40789</v>
      </c>
      <c r="E270" s="24">
        <f t="shared" si="25"/>
        <v>3148</v>
      </c>
      <c r="F270" s="24">
        <f t="shared" si="26"/>
        <v>3626.5693577304351</v>
      </c>
      <c r="G270" s="25">
        <f t="shared" si="27"/>
        <v>3793.615080667098</v>
      </c>
    </row>
    <row r="271" spans="1:7" x14ac:dyDescent="0.2">
      <c r="A271" s="42">
        <v>40796</v>
      </c>
      <c r="B271" s="43">
        <v>2974</v>
      </c>
      <c r="D271" s="21">
        <f t="shared" si="24"/>
        <v>40796</v>
      </c>
      <c r="E271" s="24">
        <f t="shared" si="25"/>
        <v>2974</v>
      </c>
      <c r="F271" s="24">
        <f t="shared" si="26"/>
        <v>3548.3519813673447</v>
      </c>
      <c r="G271" s="25">
        <f t="shared" si="27"/>
        <v>3757.1903473292246</v>
      </c>
    </row>
    <row r="272" spans="1:7" x14ac:dyDescent="0.2">
      <c r="A272" s="42">
        <v>40803</v>
      </c>
      <c r="B272" s="43">
        <v>3031</v>
      </c>
      <c r="D272" s="21">
        <f t="shared" si="24"/>
        <v>40803</v>
      </c>
      <c r="E272" s="24">
        <f t="shared" si="25"/>
        <v>3031</v>
      </c>
      <c r="F272" s="24">
        <f t="shared" si="26"/>
        <v>3483.7563352667098</v>
      </c>
      <c r="G272" s="25">
        <f t="shared" si="27"/>
        <v>3724.453873238926</v>
      </c>
    </row>
    <row r="273" spans="1:7" x14ac:dyDescent="0.2">
      <c r="A273" s="42">
        <v>40810</v>
      </c>
      <c r="B273" s="43">
        <v>2810</v>
      </c>
      <c r="D273" s="21">
        <f t="shared" si="24"/>
        <v>40810</v>
      </c>
      <c r="E273" s="24">
        <f t="shared" si="25"/>
        <v>2810</v>
      </c>
      <c r="F273" s="24">
        <f t="shared" si="26"/>
        <v>3402.2714248963821</v>
      </c>
      <c r="G273" s="25">
        <f t="shared" si="27"/>
        <v>3682.9968560774041</v>
      </c>
    </row>
    <row r="274" spans="1:7" x14ac:dyDescent="0.2">
      <c r="A274" s="42">
        <v>40817</v>
      </c>
      <c r="B274" s="43">
        <v>2981</v>
      </c>
      <c r="D274" s="21">
        <f t="shared" si="24"/>
        <v>40817</v>
      </c>
      <c r="E274" s="24">
        <f t="shared" si="25"/>
        <v>2981</v>
      </c>
      <c r="F274" s="24">
        <f t="shared" si="26"/>
        <v>3346.6775310045496</v>
      </c>
      <c r="G274" s="25">
        <f t="shared" si="27"/>
        <v>3650.5525886061719</v>
      </c>
    </row>
    <row r="275" spans="1:7" x14ac:dyDescent="0.2">
      <c r="A275" s="42">
        <v>40824</v>
      </c>
      <c r="B275" s="43">
        <v>3096</v>
      </c>
      <c r="D275" s="21">
        <f t="shared" si="24"/>
        <v>40824</v>
      </c>
      <c r="E275" s="24">
        <f t="shared" si="25"/>
        <v>3096</v>
      </c>
      <c r="F275" s="24">
        <f t="shared" si="26"/>
        <v>3307.7770055629494</v>
      </c>
      <c r="G275" s="25">
        <f t="shared" si="27"/>
        <v>3625.1483402754511</v>
      </c>
    </row>
    <row r="276" spans="1:7" x14ac:dyDescent="0.2">
      <c r="A276" s="42">
        <v>40831</v>
      </c>
      <c r="B276" s="43">
        <v>3217</v>
      </c>
      <c r="D276" s="21">
        <f t="shared" si="24"/>
        <v>40831</v>
      </c>
      <c r="E276" s="24">
        <f t="shared" si="25"/>
        <v>3217</v>
      </c>
      <c r="F276" s="24">
        <f t="shared" si="26"/>
        <v>3286.6194325355295</v>
      </c>
      <c r="G276" s="25">
        <f t="shared" si="27"/>
        <v>3605.7922377005166</v>
      </c>
    </row>
    <row r="277" spans="1:7" x14ac:dyDescent="0.2">
      <c r="A277" s="42">
        <v>40838</v>
      </c>
      <c r="B277" s="43">
        <v>3171</v>
      </c>
      <c r="D277" s="21">
        <f t="shared" si="24"/>
        <v>40838</v>
      </c>
      <c r="E277" s="24">
        <f t="shared" si="25"/>
        <v>3171</v>
      </c>
      <c r="F277" s="24">
        <f t="shared" si="26"/>
        <v>3263.0066478948015</v>
      </c>
      <c r="G277" s="25">
        <f t="shared" si="27"/>
        <v>3584.7163104982405</v>
      </c>
    </row>
    <row r="278" spans="1:7" x14ac:dyDescent="0.2">
      <c r="A278" s="42">
        <v>40849</v>
      </c>
      <c r="B278" s="43">
        <v>3242</v>
      </c>
      <c r="D278" s="21">
        <f t="shared" si="24"/>
        <v>40849</v>
      </c>
      <c r="E278" s="24">
        <f t="shared" si="25"/>
        <v>3242</v>
      </c>
      <c r="F278" s="24">
        <f t="shared" si="26"/>
        <v>3249.8774967396234</v>
      </c>
      <c r="G278" s="25">
        <f t="shared" si="27"/>
        <v>3567.4352855809611</v>
      </c>
    </row>
    <row r="279" spans="1:7" x14ac:dyDescent="0.2">
      <c r="A279" s="42">
        <v>40852</v>
      </c>
      <c r="B279" s="43">
        <v>3123</v>
      </c>
      <c r="D279" s="21">
        <f t="shared" si="24"/>
        <v>40852</v>
      </c>
      <c r="E279" s="24">
        <f t="shared" si="25"/>
        <v>3123</v>
      </c>
      <c r="F279" s="24">
        <f t="shared" si="26"/>
        <v>3225.4900694658477</v>
      </c>
      <c r="G279" s="25">
        <f t="shared" si="27"/>
        <v>3545.6498527395611</v>
      </c>
    </row>
    <row r="280" spans="1:7" x14ac:dyDescent="0.2">
      <c r="A280" s="42">
        <v>40859</v>
      </c>
      <c r="B280" s="43">
        <v>3149</v>
      </c>
      <c r="D280" s="21">
        <f t="shared" si="24"/>
        <v>40859</v>
      </c>
      <c r="E280" s="24">
        <f t="shared" si="25"/>
        <v>3149</v>
      </c>
      <c r="F280" s="24">
        <f t="shared" si="26"/>
        <v>3207.1809268081861</v>
      </c>
      <c r="G280" s="25">
        <f t="shared" si="27"/>
        <v>3525.3886033812055</v>
      </c>
    </row>
    <row r="281" spans="1:7" x14ac:dyDescent="0.2">
      <c r="A281" s="42">
        <v>40866</v>
      </c>
      <c r="B281" s="43">
        <v>2997</v>
      </c>
      <c r="D281" s="21">
        <f t="shared" si="24"/>
        <v>40866</v>
      </c>
      <c r="E281" s="24">
        <f t="shared" si="25"/>
        <v>2997</v>
      </c>
      <c r="F281" s="24">
        <f t="shared" si="26"/>
        <v>3175.1425157878048</v>
      </c>
      <c r="G281" s="25">
        <f t="shared" si="27"/>
        <v>3499.5500129109391</v>
      </c>
    </row>
    <row r="282" spans="1:7" x14ac:dyDescent="0.2">
      <c r="A282" s="42">
        <v>40873</v>
      </c>
      <c r="B282" s="43">
        <v>2856</v>
      </c>
      <c r="D282" s="21">
        <f t="shared" si="24"/>
        <v>40873</v>
      </c>
      <c r="E282" s="24">
        <f t="shared" si="25"/>
        <v>2856</v>
      </c>
      <c r="F282" s="24">
        <f t="shared" si="26"/>
        <v>3130.3612566142488</v>
      </c>
      <c r="G282" s="25">
        <f t="shared" si="27"/>
        <v>3468.1521596080383</v>
      </c>
    </row>
    <row r="283" spans="1:7" x14ac:dyDescent="0.2">
      <c r="A283" s="42">
        <v>40880</v>
      </c>
      <c r="B283" s="43">
        <v>3164</v>
      </c>
      <c r="D283" s="21">
        <f t="shared" si="24"/>
        <v>40880</v>
      </c>
      <c r="E283" s="24">
        <f t="shared" si="25"/>
        <v>3164</v>
      </c>
      <c r="F283" s="24">
        <f t="shared" si="26"/>
        <v>3124.3407737681955</v>
      </c>
      <c r="G283" s="25">
        <f t="shared" si="27"/>
        <v>3452.7638896616668</v>
      </c>
    </row>
    <row r="284" spans="1:7" x14ac:dyDescent="0.2">
      <c r="A284" s="42">
        <v>40887</v>
      </c>
      <c r="B284" s="43">
        <v>3172</v>
      </c>
      <c r="D284" s="21">
        <f t="shared" si="24"/>
        <v>40887</v>
      </c>
      <c r="E284" s="24">
        <f t="shared" si="25"/>
        <v>3172</v>
      </c>
      <c r="F284" s="24">
        <f t="shared" si="26"/>
        <v>3116.4568699561914</v>
      </c>
      <c r="G284" s="25">
        <f t="shared" si="27"/>
        <v>3438.2069020204981</v>
      </c>
    </row>
    <row r="285" spans="1:7" x14ac:dyDescent="0.2">
      <c r="A285" s="42">
        <v>40894</v>
      </c>
      <c r="B285" s="43">
        <v>2972</v>
      </c>
      <c r="D285" s="21">
        <f t="shared" si="24"/>
        <v>40894</v>
      </c>
      <c r="E285" s="24">
        <f t="shared" si="25"/>
        <v>2972</v>
      </c>
      <c r="F285" s="24">
        <f t="shared" si="26"/>
        <v>3088.6991591022347</v>
      </c>
      <c r="G285" s="25">
        <f t="shared" si="27"/>
        <v>3414.4938709051312</v>
      </c>
    </row>
    <row r="286" spans="1:7" x14ac:dyDescent="0.2">
      <c r="A286" s="42">
        <v>40901</v>
      </c>
      <c r="B286" s="43">
        <v>3102</v>
      </c>
      <c r="D286" s="21">
        <f t="shared" si="24"/>
        <v>40901</v>
      </c>
      <c r="E286" s="24">
        <f t="shared" si="25"/>
        <v>3102</v>
      </c>
      <c r="F286" s="24">
        <f t="shared" si="26"/>
        <v>3081.4856180566308</v>
      </c>
      <c r="G286" s="25">
        <f t="shared" si="27"/>
        <v>3397.5451282358786</v>
      </c>
    </row>
    <row r="287" spans="1:7" x14ac:dyDescent="0.2">
      <c r="A287" s="42">
        <v>40908</v>
      </c>
      <c r="B287" s="43">
        <v>3159</v>
      </c>
      <c r="D287" s="21">
        <f t="shared" si="24"/>
        <v>40908</v>
      </c>
      <c r="E287" s="24">
        <f t="shared" si="25"/>
        <v>3159</v>
      </c>
      <c r="F287" s="24">
        <f t="shared" si="26"/>
        <v>3087.0974940974661</v>
      </c>
      <c r="G287" s="25">
        <f t="shared" si="27"/>
        <v>3383.8215471045719</v>
      </c>
    </row>
    <row r="288" spans="1:7" x14ac:dyDescent="0.2">
      <c r="A288" s="42">
        <v>40910</v>
      </c>
      <c r="B288" s="43">
        <v>3222</v>
      </c>
      <c r="D288" s="21">
        <f t="shared" si="24"/>
        <v>40910</v>
      </c>
      <c r="E288" s="24">
        <f t="shared" si="25"/>
        <v>3222</v>
      </c>
      <c r="F288" s="24">
        <f t="shared" si="26"/>
        <v>3100.0792510834867</v>
      </c>
      <c r="G288" s="25">
        <f t="shared" si="27"/>
        <v>3373.9105568928353</v>
      </c>
    </row>
    <row r="289" spans="1:7" x14ac:dyDescent="0.2">
      <c r="A289" s="42">
        <v>40915</v>
      </c>
      <c r="B289" s="43">
        <v>3137</v>
      </c>
      <c r="D289" s="21">
        <f t="shared" si="24"/>
        <v>40915</v>
      </c>
      <c r="E289" s="24">
        <f t="shared" si="25"/>
        <v>3137</v>
      </c>
      <c r="F289" s="24">
        <f t="shared" si="26"/>
        <v>3104.3393977796013</v>
      </c>
      <c r="G289" s="25">
        <f t="shared" si="27"/>
        <v>3360.1528997396354</v>
      </c>
    </row>
    <row r="290" spans="1:7" x14ac:dyDescent="0.2">
      <c r="A290" s="42">
        <v>40922</v>
      </c>
      <c r="B290" s="43">
        <v>3196</v>
      </c>
      <c r="D290" s="21">
        <f t="shared" si="24"/>
        <v>40922</v>
      </c>
      <c r="E290" s="24">
        <f t="shared" si="25"/>
        <v>3196</v>
      </c>
      <c r="F290" s="24">
        <f t="shared" si="26"/>
        <v>3113.7831084422078</v>
      </c>
      <c r="G290" s="25">
        <f t="shared" si="27"/>
        <v>3348.8864568763079</v>
      </c>
    </row>
    <row r="291" spans="1:7" x14ac:dyDescent="0.2">
      <c r="A291" s="42">
        <v>40929</v>
      </c>
      <c r="B291" s="43">
        <v>3321</v>
      </c>
      <c r="D291" s="21">
        <f t="shared" si="24"/>
        <v>40929</v>
      </c>
      <c r="E291" s="24">
        <f t="shared" si="25"/>
        <v>3321</v>
      </c>
      <c r="F291" s="24">
        <f t="shared" si="26"/>
        <v>3138.6806116634484</v>
      </c>
      <c r="G291" s="25">
        <f t="shared" si="27"/>
        <v>3343.522176970921</v>
      </c>
    </row>
    <row r="292" spans="1:7" x14ac:dyDescent="0.2">
      <c r="A292" s="42">
        <v>40936</v>
      </c>
      <c r="B292" s="43">
        <v>3318</v>
      </c>
      <c r="D292" s="21">
        <f t="shared" si="24"/>
        <v>40936</v>
      </c>
      <c r="E292" s="24">
        <f t="shared" si="25"/>
        <v>3318</v>
      </c>
      <c r="F292" s="24">
        <f t="shared" si="26"/>
        <v>3160.0285479425511</v>
      </c>
      <c r="G292" s="25">
        <f t="shared" si="27"/>
        <v>3338.3242465687299</v>
      </c>
    </row>
    <row r="293" spans="1:7" x14ac:dyDescent="0.2">
      <c r="A293" s="42">
        <v>40943</v>
      </c>
      <c r="B293" s="43">
        <v>3427</v>
      </c>
      <c r="D293" s="21">
        <f t="shared" si="24"/>
        <v>40943</v>
      </c>
      <c r="E293" s="24">
        <f t="shared" si="25"/>
        <v>3427</v>
      </c>
      <c r="F293" s="24">
        <f t="shared" si="26"/>
        <v>3194.6339401180926</v>
      </c>
      <c r="G293" s="25">
        <f t="shared" si="27"/>
        <v>3337.9973738139042</v>
      </c>
    </row>
    <row r="294" spans="1:7" x14ac:dyDescent="0.2">
      <c r="A294" s="42">
        <v>40950</v>
      </c>
      <c r="B294" s="43">
        <v>3373</v>
      </c>
      <c r="D294" s="21">
        <f t="shared" si="24"/>
        <v>40950</v>
      </c>
      <c r="E294" s="24">
        <f t="shared" si="25"/>
        <v>3373</v>
      </c>
      <c r="F294" s="24">
        <f t="shared" si="26"/>
        <v>3217.4532414895739</v>
      </c>
      <c r="G294" s="25">
        <f t="shared" si="27"/>
        <v>3334.9029787422269</v>
      </c>
    </row>
    <row r="295" spans="1:7" x14ac:dyDescent="0.2">
      <c r="A295" s="42">
        <v>40957</v>
      </c>
      <c r="B295" s="43">
        <v>3439</v>
      </c>
      <c r="D295" s="21">
        <f t="shared" si="24"/>
        <v>40957</v>
      </c>
      <c r="E295" s="24">
        <f t="shared" si="25"/>
        <v>3439</v>
      </c>
      <c r="F295" s="24">
        <f t="shared" si="26"/>
        <v>3243.6559831528361</v>
      </c>
      <c r="G295" s="25">
        <f t="shared" si="27"/>
        <v>3334.5795283278076</v>
      </c>
    </row>
    <row r="296" spans="1:7" x14ac:dyDescent="0.2">
      <c r="A296" s="42">
        <v>40964</v>
      </c>
      <c r="B296" s="43">
        <v>3467</v>
      </c>
      <c r="D296" s="21">
        <f t="shared" si="24"/>
        <v>40964</v>
      </c>
      <c r="E296" s="24">
        <f t="shared" si="25"/>
        <v>3467</v>
      </c>
      <c r="F296" s="24">
        <f t="shared" si="26"/>
        <v>3268.6462663728935</v>
      </c>
      <c r="G296" s="25">
        <f t="shared" si="27"/>
        <v>3336.0724476322434</v>
      </c>
    </row>
    <row r="297" spans="1:7" x14ac:dyDescent="0.2">
      <c r="A297" s="42">
        <v>40971</v>
      </c>
      <c r="B297" s="43">
        <v>3501</v>
      </c>
      <c r="D297" s="21">
        <f t="shared" si="24"/>
        <v>40971</v>
      </c>
      <c r="E297" s="24">
        <f t="shared" si="25"/>
        <v>3501</v>
      </c>
      <c r="F297" s="24">
        <f t="shared" si="26"/>
        <v>3295.6848336889725</v>
      </c>
      <c r="G297" s="25">
        <f t="shared" si="27"/>
        <v>3339.355582924049</v>
      </c>
    </row>
    <row r="298" spans="1:7" x14ac:dyDescent="0.2">
      <c r="A298" s="42">
        <v>40978</v>
      </c>
      <c r="B298" s="43">
        <v>3487</v>
      </c>
      <c r="D298" s="21">
        <f t="shared" si="24"/>
        <v>40978</v>
      </c>
      <c r="E298" s="24">
        <f t="shared" si="25"/>
        <v>3487</v>
      </c>
      <c r="F298" s="24">
        <f t="shared" si="26"/>
        <v>3317.5503617018462</v>
      </c>
      <c r="G298" s="25">
        <f t="shared" si="27"/>
        <v>3342.4395603914409</v>
      </c>
    </row>
    <row r="299" spans="1:7" x14ac:dyDescent="0.2">
      <c r="A299" s="42">
        <v>40985</v>
      </c>
      <c r="B299" s="43">
        <v>3594</v>
      </c>
      <c r="D299" s="21">
        <f t="shared" si="24"/>
        <v>40985</v>
      </c>
      <c r="E299" s="24">
        <f t="shared" si="25"/>
        <v>3594</v>
      </c>
      <c r="F299" s="24">
        <f t="shared" si="26"/>
        <v>3350.8862943892036</v>
      </c>
      <c r="G299" s="25">
        <f t="shared" si="27"/>
        <v>3350.9792880753484</v>
      </c>
    </row>
    <row r="300" spans="1:7" x14ac:dyDescent="0.2">
      <c r="A300" s="42">
        <v>40992</v>
      </c>
      <c r="B300" s="43">
        <v>3476</v>
      </c>
      <c r="D300" s="21">
        <f t="shared" si="24"/>
        <v>40992</v>
      </c>
      <c r="E300" s="24">
        <f t="shared" si="25"/>
        <v>3476</v>
      </c>
      <c r="F300" s="24">
        <f t="shared" si="26"/>
        <v>3367.6668926100579</v>
      </c>
      <c r="G300" s="25">
        <f t="shared" si="27"/>
        <v>3352.8385784667666</v>
      </c>
    </row>
    <row r="301" spans="1:7" x14ac:dyDescent="0.2">
      <c r="A301" s="42">
        <v>40999</v>
      </c>
      <c r="B301" s="43">
        <v>3423</v>
      </c>
      <c r="D301" s="21">
        <f t="shared" si="24"/>
        <v>40999</v>
      </c>
      <c r="E301" s="24">
        <f t="shared" si="25"/>
        <v>3423</v>
      </c>
      <c r="F301" s="24">
        <f t="shared" si="26"/>
        <v>3379.2746116629746</v>
      </c>
      <c r="G301" s="25">
        <f t="shared" si="27"/>
        <v>3351.7181568901642</v>
      </c>
    </row>
    <row r="302" spans="1:7" x14ac:dyDescent="0.2">
      <c r="A302" s="42">
        <v>41006</v>
      </c>
      <c r="B302" s="43">
        <v>3319</v>
      </c>
      <c r="D302" s="21">
        <f t="shared" si="24"/>
        <v>41006</v>
      </c>
      <c r="E302" s="24">
        <f t="shared" si="25"/>
        <v>3319</v>
      </c>
      <c r="F302" s="24">
        <f t="shared" si="26"/>
        <v>3380.4225465804307</v>
      </c>
      <c r="G302" s="25">
        <f t="shared" si="27"/>
        <v>3345.8821400835877</v>
      </c>
    </row>
    <row r="303" spans="1:7" x14ac:dyDescent="0.2">
      <c r="A303" s="42">
        <v>41011</v>
      </c>
      <c r="B303" s="43">
        <v>3205</v>
      </c>
      <c r="D303" s="21">
        <f t="shared" si="24"/>
        <v>41011</v>
      </c>
      <c r="E303" s="24">
        <f t="shared" si="25"/>
        <v>3205</v>
      </c>
      <c r="F303" s="24">
        <f t="shared" si="26"/>
        <v>3364.3256229958179</v>
      </c>
      <c r="G303" s="25">
        <f t="shared" si="27"/>
        <v>3335.6387249965396</v>
      </c>
    </row>
    <row r="304" spans="1:7" x14ac:dyDescent="0.2">
      <c r="A304" s="42">
        <v>41020</v>
      </c>
      <c r="B304" s="43">
        <v>3188</v>
      </c>
      <c r="D304" s="21">
        <f t="shared" si="24"/>
        <v>41020</v>
      </c>
      <c r="E304" s="24">
        <f t="shared" si="25"/>
        <v>3188</v>
      </c>
      <c r="F304" s="24">
        <f t="shared" si="26"/>
        <v>3347.7707496862795</v>
      </c>
      <c r="G304" s="25">
        <f t="shared" si="27"/>
        <v>3324.737638359743</v>
      </c>
    </row>
    <row r="305" spans="1:7" x14ac:dyDescent="0.2">
      <c r="A305" s="42">
        <v>41027</v>
      </c>
      <c r="B305" s="43">
        <v>3266</v>
      </c>
      <c r="D305" s="21">
        <f t="shared" si="24"/>
        <v>41027</v>
      </c>
      <c r="E305" s="24">
        <f t="shared" si="25"/>
        <v>3266</v>
      </c>
      <c r="F305" s="24">
        <f t="shared" si="26"/>
        <v>3344.35710241987</v>
      </c>
      <c r="G305" s="25">
        <f t="shared" si="27"/>
        <v>3317.2799164701987</v>
      </c>
    </row>
    <row r="306" spans="1:7" x14ac:dyDescent="0.2">
      <c r="A306" s="42">
        <v>41034</v>
      </c>
      <c r="B306" s="43">
        <v>3161</v>
      </c>
      <c r="D306" s="21">
        <f t="shared" si="24"/>
        <v>41034</v>
      </c>
      <c r="E306" s="24">
        <f t="shared" si="25"/>
        <v>3161</v>
      </c>
      <c r="F306" s="24">
        <f t="shared" si="26"/>
        <v>3327.772305412585</v>
      </c>
      <c r="G306" s="25">
        <f t="shared" si="27"/>
        <v>3305.6472521440191</v>
      </c>
    </row>
    <row r="307" spans="1:7" x14ac:dyDescent="0.2">
      <c r="A307" s="42">
        <v>41041</v>
      </c>
      <c r="B307" s="43">
        <v>3129</v>
      </c>
      <c r="D307" s="21">
        <f t="shared" si="24"/>
        <v>41041</v>
      </c>
      <c r="E307" s="24">
        <f t="shared" si="25"/>
        <v>3129</v>
      </c>
      <c r="F307" s="24">
        <f t="shared" si="26"/>
        <v>3308.3952787222806</v>
      </c>
      <c r="G307" s="25">
        <f t="shared" si="27"/>
        <v>3293.2649572012451</v>
      </c>
    </row>
    <row r="308" spans="1:7" x14ac:dyDescent="0.2">
      <c r="A308" s="42">
        <v>41048</v>
      </c>
      <c r="B308" s="43">
        <v>3008</v>
      </c>
      <c r="D308" s="21">
        <f t="shared" si="24"/>
        <v>41048</v>
      </c>
      <c r="E308" s="24">
        <f t="shared" si="25"/>
        <v>3008</v>
      </c>
      <c r="F308" s="24">
        <f t="shared" si="26"/>
        <v>3276.6023772096164</v>
      </c>
      <c r="G308" s="25">
        <f t="shared" si="27"/>
        <v>3276.0524914208604</v>
      </c>
    </row>
    <row r="309" spans="1:7" x14ac:dyDescent="0.2">
      <c r="A309" s="42">
        <v>41055</v>
      </c>
      <c r="B309" s="43">
        <v>3047</v>
      </c>
      <c r="D309" s="21">
        <f t="shared" si="24"/>
        <v>41055</v>
      </c>
      <c r="E309" s="24">
        <f t="shared" si="25"/>
        <v>3047</v>
      </c>
      <c r="F309" s="24">
        <f t="shared" si="26"/>
        <v>3253.3964913318587</v>
      </c>
      <c r="G309" s="25">
        <f t="shared" si="27"/>
        <v>3261.5291843039486</v>
      </c>
    </row>
    <row r="310" spans="1:7" x14ac:dyDescent="0.2">
      <c r="A310" s="42">
        <v>41062</v>
      </c>
      <c r="B310" s="43">
        <v>2950</v>
      </c>
      <c r="D310" s="21">
        <f t="shared" si="24"/>
        <v>41062</v>
      </c>
      <c r="E310" s="24">
        <f t="shared" si="25"/>
        <v>2950</v>
      </c>
      <c r="F310" s="24">
        <f t="shared" si="26"/>
        <v>3220.841673714348</v>
      </c>
      <c r="G310" s="25">
        <f t="shared" si="27"/>
        <v>3243.5444630878169</v>
      </c>
    </row>
    <row r="311" spans="1:7" x14ac:dyDescent="0.2">
      <c r="A311" s="42">
        <v>41069</v>
      </c>
      <c r="B311" s="43">
        <v>3051</v>
      </c>
      <c r="D311" s="21">
        <f t="shared" si="24"/>
        <v>41069</v>
      </c>
      <c r="E311" s="24">
        <f t="shared" si="25"/>
        <v>3051</v>
      </c>
      <c r="F311" s="24">
        <f t="shared" si="26"/>
        <v>3200.6492977872185</v>
      </c>
      <c r="G311" s="25">
        <f t="shared" si="27"/>
        <v>3231.3671153548189</v>
      </c>
    </row>
    <row r="312" spans="1:7" x14ac:dyDescent="0.2">
      <c r="A312" s="42">
        <v>41076</v>
      </c>
      <c r="B312" s="43">
        <v>3087</v>
      </c>
      <c r="D312" s="21">
        <f t="shared" si="24"/>
        <v>41076</v>
      </c>
      <c r="E312" s="24">
        <f t="shared" si="25"/>
        <v>3087</v>
      </c>
      <c r="F312" s="24">
        <f t="shared" si="26"/>
        <v>3186.3888069280351</v>
      </c>
      <c r="G312" s="25">
        <f t="shared" si="27"/>
        <v>3221.1895243422969</v>
      </c>
    </row>
    <row r="313" spans="1:7" x14ac:dyDescent="0.2">
      <c r="A313" s="42">
        <v>41083</v>
      </c>
      <c r="B313" s="43">
        <v>3090</v>
      </c>
      <c r="D313" s="21">
        <f t="shared" si="24"/>
        <v>41083</v>
      </c>
      <c r="E313" s="24">
        <f t="shared" si="25"/>
        <v>3090</v>
      </c>
      <c r="F313" s="24">
        <f t="shared" si="26"/>
        <v>3172.1951363647263</v>
      </c>
      <c r="G313" s="25">
        <f t="shared" si="27"/>
        <v>3211.7864158593306</v>
      </c>
    </row>
    <row r="314" spans="1:7" x14ac:dyDescent="0.2">
      <c r="A314" s="42">
        <v>41090</v>
      </c>
      <c r="B314" s="43">
        <v>3196</v>
      </c>
      <c r="D314" s="21">
        <f t="shared" si="24"/>
        <v>41090</v>
      </c>
      <c r="E314" s="24">
        <f t="shared" si="25"/>
        <v>3196</v>
      </c>
      <c r="F314" s="24">
        <f t="shared" si="26"/>
        <v>3171.8289137080756</v>
      </c>
      <c r="G314" s="25">
        <f t="shared" si="27"/>
        <v>3206.1910011931855</v>
      </c>
    </row>
    <row r="315" spans="1:7" x14ac:dyDescent="0.2">
      <c r="A315" s="42">
        <v>41097</v>
      </c>
      <c r="B315" s="43">
        <v>3168</v>
      </c>
      <c r="D315" s="21">
        <f t="shared" si="24"/>
        <v>41097</v>
      </c>
      <c r="E315" s="24">
        <f t="shared" si="25"/>
        <v>3168</v>
      </c>
      <c r="F315" s="24">
        <f t="shared" si="26"/>
        <v>3167.4323991312731</v>
      </c>
      <c r="G315" s="25">
        <f t="shared" si="27"/>
        <v>3200.1219548803538</v>
      </c>
    </row>
    <row r="316" spans="1:7" x14ac:dyDescent="0.2">
      <c r="A316" s="42">
        <v>41104</v>
      </c>
      <c r="B316" s="43">
        <v>3180</v>
      </c>
      <c r="D316" s="21">
        <f t="shared" si="24"/>
        <v>41104</v>
      </c>
      <c r="E316" s="24">
        <f t="shared" si="25"/>
        <v>3180</v>
      </c>
      <c r="F316" s="24">
        <f t="shared" si="26"/>
        <v>3164.3594142050542</v>
      </c>
      <c r="G316" s="25">
        <f t="shared" si="27"/>
        <v>3196.3139202000207</v>
      </c>
    </row>
    <row r="317" spans="1:7" x14ac:dyDescent="0.2">
      <c r="A317" s="42">
        <v>41110</v>
      </c>
      <c r="B317" s="43">
        <v>3193</v>
      </c>
      <c r="D317" s="21">
        <f t="shared" si="24"/>
        <v>41110</v>
      </c>
      <c r="E317" s="24">
        <f t="shared" si="25"/>
        <v>3193</v>
      </c>
      <c r="F317" s="24">
        <f t="shared" si="26"/>
        <v>3162.5047580922924</v>
      </c>
      <c r="G317" s="25">
        <f t="shared" si="27"/>
        <v>3195.6623979823257</v>
      </c>
    </row>
    <row r="318" spans="1:7" x14ac:dyDescent="0.2">
      <c r="A318" s="42">
        <v>41117</v>
      </c>
      <c r="B318" s="43">
        <v>3299</v>
      </c>
      <c r="D318" s="21">
        <f t="shared" si="24"/>
        <v>41117</v>
      </c>
      <c r="E318" s="24">
        <f t="shared" si="25"/>
        <v>3299</v>
      </c>
      <c r="F318" s="24">
        <f t="shared" si="26"/>
        <v>3172.7072977371704</v>
      </c>
      <c r="G318" s="25">
        <f t="shared" si="27"/>
        <v>3200.242553579883</v>
      </c>
    </row>
    <row r="319" spans="1:7" x14ac:dyDescent="0.2">
      <c r="A319" s="42">
        <v>41125</v>
      </c>
      <c r="B319" s="43">
        <v>3374</v>
      </c>
      <c r="D319" s="21">
        <f t="shared" si="24"/>
        <v>41125</v>
      </c>
      <c r="E319" s="24">
        <f t="shared" si="25"/>
        <v>3374</v>
      </c>
      <c r="F319" s="24">
        <f t="shared" si="26"/>
        <v>3188.6049377500276</v>
      </c>
      <c r="G319" s="25">
        <f t="shared" si="27"/>
        <v>3208.8176184926865</v>
      </c>
    </row>
    <row r="320" spans="1:7" x14ac:dyDescent="0.2">
      <c r="A320" s="42">
        <v>41132</v>
      </c>
      <c r="B320" s="43">
        <v>3435</v>
      </c>
      <c r="D320" s="21">
        <f t="shared" si="24"/>
        <v>41132</v>
      </c>
      <c r="E320" s="24">
        <f t="shared" si="25"/>
        <v>3435</v>
      </c>
      <c r="F320" s="24">
        <f t="shared" si="26"/>
        <v>3211.4611485412634</v>
      </c>
      <c r="G320" s="25">
        <f t="shared" si="27"/>
        <v>3219.4485632128335</v>
      </c>
    </row>
    <row r="321" spans="1:7" x14ac:dyDescent="0.2">
      <c r="A321" s="42">
        <v>41139</v>
      </c>
      <c r="B321" s="43">
        <v>3488</v>
      </c>
      <c r="D321" s="21">
        <f t="shared" ref="D321:D354" si="28">IF(A321="","",A321)</f>
        <v>41139</v>
      </c>
      <c r="E321" s="24">
        <f t="shared" ref="E321:E354" si="29">IF(A321="","",B321)</f>
        <v>3488</v>
      </c>
      <c r="F321" s="24">
        <f t="shared" ref="F321:F354" si="30">IF(A321="","",((E321*$L$6+E320*$L$7+E319*$L$8+E318*$L$9+E317*$L$10+E316*$L$11+E315*$L$12+E314*$L$13+E313*$L$14+E312*$L$15+E311*$L$16+E310*$L$17+E309*$L$18+E308*$L$19+E307*$L$20+E306*$L$21+E305*$L$22+E304*$L$23+E303*$L$24+E302*$L$25)/$L$4))</f>
        <v>3238.7652323764282</v>
      </c>
      <c r="G321" s="25">
        <f t="shared" ref="G321:G354" si="31">IF(A321="","",((E321*$M$6+E320*$M$7+E319*$M$8+E318*$M$9+E317*$M$10+E316*$M$11+E315*$M$12+E314*$M$13+E313*$M$14+E312*$M$15+E311*$M$16+E310*$M$17+E309*$M$18+E308*$M$19+E307*$M$20+E306*$M$21+E305*$M$22+E304*$M$23+E303*$M$24+E302*$M$25+E301*$M$26+E300*$M$27+E299*$M$28+E298*$M$29+E297*$M$30+E296*$M$31+E295*$M$32+E294*$M$33+E293*$M$34+E292*$M$35+E291*$M$36+E290*$M$37+E289*$M$38+E288*$M$39+E287*$M$40+E286*$M$41+E285*$M$42+E284*$M$43+E283*$M$44+E282*$M$45+E281*$M$46+E280*$M$47+E279*$M$48+E278*$M$49+E277*$M$50+E276*$M$51+E275*$M$52+E274*$M$53+E273*$M$54+E272*$M$55+E271*$M$56+E270*$M$57)/$M$4))</f>
        <v>3233.1339236979211</v>
      </c>
    </row>
    <row r="322" spans="1:7" x14ac:dyDescent="0.2">
      <c r="A322" s="42">
        <v>41146</v>
      </c>
      <c r="B322" s="43">
        <v>3433</v>
      </c>
      <c r="D322" s="21">
        <f t="shared" si="28"/>
        <v>41146</v>
      </c>
      <c r="E322" s="24">
        <f t="shared" si="29"/>
        <v>3433</v>
      </c>
      <c r="F322" s="24">
        <f t="shared" si="30"/>
        <v>3258.9598392334647</v>
      </c>
      <c r="G322" s="25">
        <f t="shared" si="31"/>
        <v>3243.4385026224236</v>
      </c>
    </row>
    <row r="323" spans="1:7" x14ac:dyDescent="0.2">
      <c r="A323" s="42">
        <v>41153</v>
      </c>
      <c r="B323" s="43">
        <v>3413</v>
      </c>
      <c r="D323" s="21">
        <f t="shared" si="28"/>
        <v>41153</v>
      </c>
      <c r="E323" s="24">
        <f t="shared" si="29"/>
        <v>3413</v>
      </c>
      <c r="F323" s="24">
        <f t="shared" si="30"/>
        <v>3276.7248918963319</v>
      </c>
      <c r="G323" s="25">
        <f t="shared" si="31"/>
        <v>3253.7880134768043</v>
      </c>
    </row>
    <row r="324" spans="1:7" x14ac:dyDescent="0.2">
      <c r="A324" s="42">
        <v>41160</v>
      </c>
      <c r="B324" s="43">
        <v>3519</v>
      </c>
      <c r="D324" s="21">
        <f t="shared" si="28"/>
        <v>41160</v>
      </c>
      <c r="E324" s="24">
        <f t="shared" si="29"/>
        <v>3519</v>
      </c>
      <c r="F324" s="24">
        <f t="shared" si="30"/>
        <v>3304.7232297175942</v>
      </c>
      <c r="G324" s="25">
        <f t="shared" si="31"/>
        <v>3267.4896804163286</v>
      </c>
    </row>
    <row r="325" spans="1:7" x14ac:dyDescent="0.2">
      <c r="A325" s="42">
        <v>41167</v>
      </c>
      <c r="B325" s="43">
        <v>3581</v>
      </c>
      <c r="D325" s="21">
        <f t="shared" si="28"/>
        <v>41167</v>
      </c>
      <c r="E325" s="24">
        <f t="shared" si="29"/>
        <v>3581</v>
      </c>
      <c r="F325" s="24">
        <f t="shared" si="30"/>
        <v>3335.7217779134348</v>
      </c>
      <c r="G325" s="25">
        <f t="shared" si="31"/>
        <v>3282.7601887876972</v>
      </c>
    </row>
    <row r="326" spans="1:7" x14ac:dyDescent="0.2">
      <c r="A326" s="42">
        <v>41174</v>
      </c>
      <c r="B326" s="43">
        <v>3530</v>
      </c>
      <c r="D326" s="21">
        <f t="shared" si="28"/>
        <v>41174</v>
      </c>
      <c r="E326" s="24">
        <f t="shared" si="29"/>
        <v>3530</v>
      </c>
      <c r="F326" s="24">
        <f t="shared" si="30"/>
        <v>3359.7143362529182</v>
      </c>
      <c r="G326" s="25">
        <f t="shared" si="31"/>
        <v>3294.3764524605822</v>
      </c>
    </row>
    <row r="327" spans="1:7" x14ac:dyDescent="0.2">
      <c r="A327" s="42">
        <v>41181</v>
      </c>
      <c r="B327" s="43">
        <v>3354</v>
      </c>
      <c r="D327" s="21">
        <f t="shared" si="28"/>
        <v>41181</v>
      </c>
      <c r="E327" s="24">
        <f t="shared" si="29"/>
        <v>3354</v>
      </c>
      <c r="F327" s="24">
        <f t="shared" si="30"/>
        <v>3362.5175957780775</v>
      </c>
      <c r="G327" s="25">
        <f t="shared" si="31"/>
        <v>3297.8375286188821</v>
      </c>
    </row>
    <row r="328" spans="1:7" x14ac:dyDescent="0.2">
      <c r="A328" s="42">
        <v>41188</v>
      </c>
      <c r="B328" s="43">
        <v>3457</v>
      </c>
      <c r="D328" s="21">
        <f t="shared" si="28"/>
        <v>41188</v>
      </c>
      <c r="E328" s="24">
        <f t="shared" si="29"/>
        <v>3457</v>
      </c>
      <c r="F328" s="24">
        <f t="shared" si="30"/>
        <v>3378.1960063426718</v>
      </c>
      <c r="G328" s="25">
        <f t="shared" si="31"/>
        <v>3305.3984457044207</v>
      </c>
    </row>
    <row r="329" spans="1:7" x14ac:dyDescent="0.2">
      <c r="A329" s="42">
        <v>41195</v>
      </c>
      <c r="B329" s="43">
        <v>3389</v>
      </c>
      <c r="D329" s="21">
        <f t="shared" si="28"/>
        <v>41195</v>
      </c>
      <c r="E329" s="24">
        <f t="shared" si="29"/>
        <v>3389</v>
      </c>
      <c r="F329" s="24">
        <f t="shared" si="30"/>
        <v>3384.3131307982239</v>
      </c>
      <c r="G329" s="25">
        <f t="shared" si="31"/>
        <v>3310.3091283085932</v>
      </c>
    </row>
    <row r="330" spans="1:7" x14ac:dyDescent="0.2">
      <c r="A330" s="42">
        <v>41202</v>
      </c>
      <c r="B330" s="43">
        <v>3504</v>
      </c>
      <c r="D330" s="21">
        <f t="shared" si="28"/>
        <v>41202</v>
      </c>
      <c r="E330" s="24">
        <f t="shared" si="29"/>
        <v>3504</v>
      </c>
      <c r="F330" s="24">
        <f t="shared" si="30"/>
        <v>3403.9541248775322</v>
      </c>
      <c r="G330" s="25">
        <f t="shared" si="31"/>
        <v>3320.0831478234477</v>
      </c>
    </row>
    <row r="331" spans="1:7" x14ac:dyDescent="0.2">
      <c r="A331" s="42">
        <v>41209</v>
      </c>
      <c r="B331" s="43">
        <v>3435</v>
      </c>
      <c r="D331" s="21">
        <f t="shared" si="28"/>
        <v>41209</v>
      </c>
      <c r="E331" s="24">
        <f t="shared" si="29"/>
        <v>3435</v>
      </c>
      <c r="F331" s="24">
        <f t="shared" si="30"/>
        <v>3412.6239108792738</v>
      </c>
      <c r="G331" s="25">
        <f t="shared" si="31"/>
        <v>3327.2772825578554</v>
      </c>
    </row>
    <row r="332" spans="1:7" x14ac:dyDescent="0.2">
      <c r="A332" s="42">
        <v>41216</v>
      </c>
      <c r="B332" s="43">
        <v>3492</v>
      </c>
      <c r="D332" s="21">
        <f t="shared" si="28"/>
        <v>41216</v>
      </c>
      <c r="E332" s="24">
        <f t="shared" si="29"/>
        <v>3492</v>
      </c>
      <c r="F332" s="24">
        <f t="shared" si="30"/>
        <v>3426.2090060603668</v>
      </c>
      <c r="G332" s="25">
        <f t="shared" si="31"/>
        <v>3337.6395271077727</v>
      </c>
    </row>
    <row r="333" spans="1:7" x14ac:dyDescent="0.2">
      <c r="A333" s="42">
        <v>41223</v>
      </c>
      <c r="B333" s="43">
        <v>3423</v>
      </c>
      <c r="D333" s="21">
        <f t="shared" si="28"/>
        <v>41223</v>
      </c>
      <c r="E333" s="24">
        <f t="shared" si="29"/>
        <v>3423</v>
      </c>
      <c r="F333" s="24">
        <f t="shared" si="30"/>
        <v>3430.857659833217</v>
      </c>
      <c r="G333" s="25">
        <f t="shared" si="31"/>
        <v>3342.5762345360563</v>
      </c>
    </row>
    <row r="334" spans="1:7" x14ac:dyDescent="0.2">
      <c r="A334" s="42">
        <v>41230</v>
      </c>
      <c r="B334" s="43">
        <v>3341</v>
      </c>
      <c r="D334" s="21">
        <f t="shared" si="28"/>
        <v>41230</v>
      </c>
      <c r="E334" s="24">
        <f t="shared" si="29"/>
        <v>3341</v>
      </c>
      <c r="F334" s="24">
        <f t="shared" si="30"/>
        <v>3424.4570536623187</v>
      </c>
      <c r="G334" s="25">
        <f t="shared" si="31"/>
        <v>3343.5514144888998</v>
      </c>
    </row>
    <row r="335" spans="1:7" x14ac:dyDescent="0.2">
      <c r="A335" s="42">
        <v>41237</v>
      </c>
      <c r="B335" s="43">
        <v>3528</v>
      </c>
      <c r="D335" s="21">
        <f t="shared" si="28"/>
        <v>41237</v>
      </c>
      <c r="E335" s="24">
        <f t="shared" si="29"/>
        <v>3528</v>
      </c>
      <c r="F335" s="24">
        <f t="shared" si="30"/>
        <v>3439.6742578875578</v>
      </c>
      <c r="G335" s="25">
        <f t="shared" si="31"/>
        <v>3354.1963381981091</v>
      </c>
    </row>
    <row r="336" spans="1:7" x14ac:dyDescent="0.2">
      <c r="A336" s="42">
        <v>41244</v>
      </c>
      <c r="B336" s="43">
        <v>3557</v>
      </c>
      <c r="D336" s="21">
        <f t="shared" si="28"/>
        <v>41244</v>
      </c>
      <c r="E336" s="24">
        <f t="shared" si="29"/>
        <v>3557</v>
      </c>
      <c r="F336" s="24">
        <f t="shared" si="30"/>
        <v>3456.4570301935864</v>
      </c>
      <c r="G336" s="25">
        <f t="shared" si="31"/>
        <v>3364.9413273990108</v>
      </c>
    </row>
    <row r="337" spans="1:7" x14ac:dyDescent="0.2">
      <c r="A337" s="42">
        <v>41251</v>
      </c>
      <c r="B337" s="43">
        <v>3605</v>
      </c>
      <c r="D337" s="21">
        <f t="shared" si="28"/>
        <v>41251</v>
      </c>
      <c r="E337" s="24">
        <f t="shared" si="29"/>
        <v>3605</v>
      </c>
      <c r="F337" s="24">
        <f t="shared" si="30"/>
        <v>3476.7335912299809</v>
      </c>
      <c r="G337" s="25">
        <f t="shared" si="31"/>
        <v>3377.0920729324457</v>
      </c>
    </row>
    <row r="338" spans="1:7" x14ac:dyDescent="0.2">
      <c r="A338" s="42">
        <v>41258</v>
      </c>
      <c r="B338" s="43">
        <v>3643</v>
      </c>
      <c r="D338" s="21">
        <f t="shared" si="28"/>
        <v>41258</v>
      </c>
      <c r="E338" s="24">
        <f t="shared" si="29"/>
        <v>3643</v>
      </c>
      <c r="F338" s="24">
        <f t="shared" si="30"/>
        <v>3497.686415377761</v>
      </c>
      <c r="G338" s="25">
        <f t="shared" si="31"/>
        <v>3390.103113377475</v>
      </c>
    </row>
    <row r="339" spans="1:7" x14ac:dyDescent="0.2">
      <c r="A339" s="42">
        <v>41265</v>
      </c>
      <c r="B339" s="43">
        <v>3661</v>
      </c>
      <c r="D339" s="21">
        <f t="shared" si="28"/>
        <v>41265</v>
      </c>
      <c r="E339" s="24">
        <f t="shared" si="29"/>
        <v>3661</v>
      </c>
      <c r="F339" s="24">
        <f t="shared" si="30"/>
        <v>3517.509989398357</v>
      </c>
      <c r="G339" s="25">
        <f t="shared" si="31"/>
        <v>3403.9418128242773</v>
      </c>
    </row>
    <row r="340" spans="1:7" x14ac:dyDescent="0.2">
      <c r="A340" s="42">
        <v>41272</v>
      </c>
      <c r="B340" s="43">
        <v>3620</v>
      </c>
      <c r="D340" s="21">
        <f t="shared" si="28"/>
        <v>41272</v>
      </c>
      <c r="E340" s="24">
        <f t="shared" si="29"/>
        <v>3620</v>
      </c>
      <c r="F340" s="24">
        <f t="shared" si="30"/>
        <v>3530.0233168987929</v>
      </c>
      <c r="G340" s="25">
        <f t="shared" si="31"/>
        <v>3415.0163696698819</v>
      </c>
    </row>
    <row r="341" spans="1:7" x14ac:dyDescent="0.2">
      <c r="A341" s="42">
        <v>41274</v>
      </c>
      <c r="B341" s="43">
        <v>3641</v>
      </c>
      <c r="D341" s="21">
        <f t="shared" si="28"/>
        <v>41274</v>
      </c>
      <c r="E341" s="24">
        <f t="shared" si="29"/>
        <v>3641</v>
      </c>
      <c r="F341" s="24">
        <f t="shared" si="30"/>
        <v>3542.8688125904905</v>
      </c>
      <c r="G341" s="25">
        <f t="shared" si="31"/>
        <v>3425.842009997652</v>
      </c>
    </row>
    <row r="342" spans="1:7" x14ac:dyDescent="0.2">
      <c r="A342" s="42">
        <v>41279</v>
      </c>
      <c r="B342" s="43">
        <v>3730</v>
      </c>
      <c r="D342" s="21">
        <f t="shared" si="28"/>
        <v>41279</v>
      </c>
      <c r="E342" s="24">
        <f t="shared" si="29"/>
        <v>3730</v>
      </c>
      <c r="F342" s="24">
        <f t="shared" si="30"/>
        <v>3565.1095067125916</v>
      </c>
      <c r="G342" s="25">
        <f t="shared" si="31"/>
        <v>3440.2978284275919</v>
      </c>
    </row>
    <row r="343" spans="1:7" x14ac:dyDescent="0.2">
      <c r="A343" s="42">
        <v>41286</v>
      </c>
      <c r="B343" s="43">
        <v>3706</v>
      </c>
      <c r="D343" s="21">
        <f t="shared" si="28"/>
        <v>41286</v>
      </c>
      <c r="E343" s="24">
        <f t="shared" si="29"/>
        <v>3706</v>
      </c>
      <c r="F343" s="24">
        <f t="shared" si="30"/>
        <v>3582.8868144124531</v>
      </c>
      <c r="G343" s="25">
        <f t="shared" si="31"/>
        <v>3452.4294804071274</v>
      </c>
    </row>
    <row r="344" spans="1:7" x14ac:dyDescent="0.2">
      <c r="A344" s="42">
        <v>41293</v>
      </c>
      <c r="B344" s="43">
        <v>3741</v>
      </c>
      <c r="D344" s="21">
        <f t="shared" si="28"/>
        <v>41293</v>
      </c>
      <c r="E344" s="24">
        <f t="shared" si="29"/>
        <v>3741</v>
      </c>
      <c r="F344" s="24">
        <f t="shared" si="30"/>
        <v>3601.2480619716025</v>
      </c>
      <c r="G344" s="25">
        <f t="shared" si="31"/>
        <v>3466.0040391257589</v>
      </c>
    </row>
    <row r="345" spans="1:7" x14ac:dyDescent="0.2">
      <c r="A345" s="42">
        <v>41300</v>
      </c>
      <c r="B345" s="43">
        <v>3778</v>
      </c>
      <c r="D345" s="21">
        <f t="shared" si="28"/>
        <v>41300</v>
      </c>
      <c r="E345" s="24">
        <f t="shared" si="29"/>
        <v>3778</v>
      </c>
      <c r="F345" s="24">
        <f t="shared" si="30"/>
        <v>3621.0124863635624</v>
      </c>
      <c r="G345" s="25">
        <f t="shared" si="31"/>
        <v>3480.3192970438076</v>
      </c>
    </row>
    <row r="346" spans="1:7" x14ac:dyDescent="0.2">
      <c r="A346" s="42">
        <v>41307</v>
      </c>
      <c r="B346" s="43">
        <v>3773</v>
      </c>
      <c r="D346" s="21">
        <f t="shared" si="28"/>
        <v>41307</v>
      </c>
      <c r="E346" s="24">
        <f t="shared" si="29"/>
        <v>3773</v>
      </c>
      <c r="F346" s="24">
        <f t="shared" si="30"/>
        <v>3639.1027682497429</v>
      </c>
      <c r="G346" s="25">
        <f t="shared" si="31"/>
        <v>3493.6746040955913</v>
      </c>
    </row>
    <row r="347" spans="1:7" x14ac:dyDescent="0.2">
      <c r="A347" s="42">
        <v>41314</v>
      </c>
      <c r="B347" s="43">
        <v>3649</v>
      </c>
      <c r="D347" s="21">
        <f t="shared" si="28"/>
        <v>41314</v>
      </c>
      <c r="E347" s="24">
        <f t="shared" si="29"/>
        <v>3649</v>
      </c>
      <c r="F347" s="24">
        <f t="shared" si="30"/>
        <v>3644.4342826275615</v>
      </c>
      <c r="G347" s="25">
        <f t="shared" si="31"/>
        <v>3500.6739320364682</v>
      </c>
    </row>
    <row r="348" spans="1:7" x14ac:dyDescent="0.2">
      <c r="A348" s="42">
        <v>41321</v>
      </c>
      <c r="B348" s="43">
        <v>3660</v>
      </c>
      <c r="D348" s="21">
        <f t="shared" si="28"/>
        <v>41321</v>
      </c>
      <c r="E348" s="24">
        <f t="shared" si="29"/>
        <v>3660</v>
      </c>
      <c r="F348" s="24">
        <f t="shared" si="30"/>
        <v>3648.9369045729659</v>
      </c>
      <c r="G348" s="25">
        <f t="shared" si="31"/>
        <v>3507.9835504197026</v>
      </c>
    </row>
    <row r="349" spans="1:7" x14ac:dyDescent="0.2">
      <c r="A349" s="42">
        <v>41328</v>
      </c>
      <c r="B349" s="43">
        <v>3706</v>
      </c>
      <c r="D349" s="21">
        <f t="shared" si="28"/>
        <v>41328</v>
      </c>
      <c r="E349" s="24">
        <f t="shared" si="29"/>
        <v>3706</v>
      </c>
      <c r="F349" s="24">
        <f t="shared" si="30"/>
        <v>3659.0877153212191</v>
      </c>
      <c r="G349" s="25">
        <f t="shared" si="31"/>
        <v>3516.4361393957861</v>
      </c>
    </row>
    <row r="350" spans="1:7" x14ac:dyDescent="0.2">
      <c r="A350" s="42">
        <v>41335</v>
      </c>
      <c r="B350" s="43">
        <v>3699</v>
      </c>
      <c r="D350" s="21">
        <f t="shared" si="28"/>
        <v>41335</v>
      </c>
      <c r="E350" s="24">
        <f t="shared" si="29"/>
        <v>3699</v>
      </c>
      <c r="F350" s="24">
        <f t="shared" si="30"/>
        <v>3665.7900363793383</v>
      </c>
      <c r="G350" s="25">
        <f t="shared" si="31"/>
        <v>3524.9638464489231</v>
      </c>
    </row>
    <row r="351" spans="1:7" x14ac:dyDescent="0.2">
      <c r="A351" s="42">
        <v>41342</v>
      </c>
      <c r="B351" s="43">
        <v>3840</v>
      </c>
      <c r="D351" s="21">
        <f t="shared" si="28"/>
        <v>41342</v>
      </c>
      <c r="E351" s="24">
        <f t="shared" si="29"/>
        <v>3840</v>
      </c>
      <c r="F351" s="24">
        <f t="shared" si="30"/>
        <v>3688.4069291318547</v>
      </c>
      <c r="G351" s="25">
        <f t="shared" si="31"/>
        <v>3539.8769397962319</v>
      </c>
    </row>
    <row r="352" spans="1:7" x14ac:dyDescent="0.2">
      <c r="A352" s="42">
        <v>41349</v>
      </c>
      <c r="B352" s="43">
        <v>3844</v>
      </c>
      <c r="D352" s="21">
        <f t="shared" si="28"/>
        <v>41349</v>
      </c>
      <c r="E352" s="24">
        <f t="shared" si="29"/>
        <v>3844</v>
      </c>
      <c r="F352" s="24">
        <f t="shared" si="30"/>
        <v>3708.4622664911544</v>
      </c>
      <c r="G352" s="25">
        <f t="shared" si="31"/>
        <v>3555.0247624959802</v>
      </c>
    </row>
    <row r="353" spans="1:7" x14ac:dyDescent="0.2">
      <c r="A353" s="42">
        <v>41355</v>
      </c>
      <c r="B353" s="43">
        <v>3770</v>
      </c>
      <c r="D353" s="21">
        <f t="shared" si="28"/>
        <v>41355</v>
      </c>
      <c r="E353" s="24">
        <f t="shared" si="29"/>
        <v>3770</v>
      </c>
      <c r="F353" s="24">
        <f t="shared" si="30"/>
        <v>3719.4855641839249</v>
      </c>
      <c r="G353" s="25">
        <f t="shared" si="31"/>
        <v>3566.9220342958752</v>
      </c>
    </row>
    <row r="354" spans="1:7" x14ac:dyDescent="0.2">
      <c r="A354" s="42">
        <v>41363</v>
      </c>
      <c r="B354" s="43">
        <v>3731</v>
      </c>
      <c r="D354" s="21">
        <f t="shared" si="28"/>
        <v>41363</v>
      </c>
      <c r="E354" s="24">
        <f t="shared" si="29"/>
        <v>3731</v>
      </c>
      <c r="F354" s="24">
        <f t="shared" si="30"/>
        <v>3726.3844792962118</v>
      </c>
      <c r="G354" s="25">
        <f t="shared" si="31"/>
        <v>3576.6883414716772</v>
      </c>
    </row>
    <row r="355" spans="1:7" x14ac:dyDescent="0.2">
      <c r="A355" s="44">
        <v>41370</v>
      </c>
      <c r="B355" s="43">
        <v>3666</v>
      </c>
      <c r="D355" s="21">
        <f t="shared" ref="D355:D416" si="32">IF(A355="","",A355)</f>
        <v>41370</v>
      </c>
      <c r="E355" s="24">
        <f t="shared" ref="E355:E416" si="33">IF(A355="","",B355)</f>
        <v>3666</v>
      </c>
      <c r="F355" s="24">
        <f t="shared" ref="F355:F416" si="34">IF(A355="","",((E355*$L$6+E354*$L$7+E353*$L$8+E352*$L$9+E351*$L$10+E350*$L$11+E349*$L$12+E348*$L$13+E347*$L$14+E346*$L$15+E345*$L$16+E344*$L$17+E343*$L$18+E342*$L$19+E341*$L$20+E340*$L$21+E339*$L$22+E338*$L$23+E337*$L$24+E336*$L$25)/$L$4))</f>
        <v>3722.6866988150309</v>
      </c>
      <c r="G355" s="25">
        <f t="shared" ref="G355:G416" si="35">IF(A355="","",((E355*$M$6+E354*$M$7+E353*$M$8+E352*$M$9+E351*$M$10+E350*$M$11+E349*$M$12+E348*$M$13+E347*$M$14+E346*$M$15+E345*$M$16+E344*$M$17+E343*$M$18+E342*$M$19+E341*$M$20+E340*$M$21+E339*$M$22+E338*$M$23+E337*$M$24+E336*$M$25+E335*$M$26+E334*$M$27+E333*$M$28+E332*$M$29+E331*$M$30+E330*$M$31+E329*$M$32+E328*$M$33+E327*$M$34+E326*$M$35+E325*$M$36+E324*$M$37+E323*$M$38+E322*$M$39+E321*$M$40+E320*$M$41+E319*$M$42+E318*$M$43+E317*$M$44+E316*$M$45+E315*$M$46+E314*$M$47+E313*$M$48+E312*$M$49+E311*$M$50+E310*$M$51+E309*$M$52+E308*$M$53+E307*$M$54+E306*$M$55+E305*$M$56+E304*$M$57)/$M$4))</f>
        <v>3582.6451809251434</v>
      </c>
    </row>
    <row r="356" spans="1:7" x14ac:dyDescent="0.2">
      <c r="A356" s="42">
        <v>41377</v>
      </c>
      <c r="B356" s="43">
        <v>3729</v>
      </c>
      <c r="D356" s="21">
        <f t="shared" si="32"/>
        <v>41377</v>
      </c>
      <c r="E356" s="24">
        <f t="shared" si="33"/>
        <v>3729</v>
      </c>
      <c r="F356" s="24">
        <f t="shared" si="34"/>
        <v>3725.8469296317749</v>
      </c>
      <c r="G356" s="25">
        <f t="shared" si="35"/>
        <v>3591.8698640849343</v>
      </c>
    </row>
    <row r="357" spans="1:7" x14ac:dyDescent="0.2">
      <c r="A357" s="42">
        <v>41383</v>
      </c>
      <c r="B357" s="43">
        <v>3651</v>
      </c>
      <c r="D357" s="21">
        <f t="shared" si="32"/>
        <v>41383</v>
      </c>
      <c r="E357" s="24">
        <f t="shared" si="33"/>
        <v>3651</v>
      </c>
      <c r="F357" s="24">
        <f t="shared" si="34"/>
        <v>3719.4030247222031</v>
      </c>
      <c r="G357" s="25">
        <f t="shared" si="35"/>
        <v>3597.3917129652596</v>
      </c>
    </row>
    <row r="358" spans="1:7" x14ac:dyDescent="0.2">
      <c r="A358" s="42">
        <v>41390</v>
      </c>
      <c r="B358" s="43">
        <v>3810</v>
      </c>
      <c r="D358" s="21">
        <f t="shared" si="32"/>
        <v>41390</v>
      </c>
      <c r="E358" s="24">
        <f t="shared" si="33"/>
        <v>3810</v>
      </c>
      <c r="F358" s="24">
        <f t="shared" si="34"/>
        <v>3730.515883629761</v>
      </c>
      <c r="G358" s="25">
        <f t="shared" si="35"/>
        <v>3610.6504079002621</v>
      </c>
    </row>
    <row r="359" spans="1:7" x14ac:dyDescent="0.2">
      <c r="A359" s="42">
        <v>41397</v>
      </c>
      <c r="B359" s="43">
        <v>3912</v>
      </c>
      <c r="D359" s="21">
        <f t="shared" si="32"/>
        <v>41397</v>
      </c>
      <c r="E359" s="24">
        <f t="shared" si="33"/>
        <v>3912</v>
      </c>
      <c r="F359" s="24">
        <f t="shared" si="34"/>
        <v>3751.5343873594306</v>
      </c>
      <c r="G359" s="25">
        <f t="shared" si="35"/>
        <v>3627.7757253961163</v>
      </c>
    </row>
    <row r="360" spans="1:7" x14ac:dyDescent="0.2">
      <c r="A360" s="42">
        <v>41406</v>
      </c>
      <c r="B360" s="43">
        <v>3953</v>
      </c>
      <c r="D360" s="21">
        <f t="shared" si="32"/>
        <v>41406</v>
      </c>
      <c r="E360" s="24">
        <f t="shared" si="33"/>
        <v>3953</v>
      </c>
      <c r="F360" s="24">
        <f t="shared" si="34"/>
        <v>3775.6758619609404</v>
      </c>
      <c r="G360" s="25">
        <f t="shared" si="35"/>
        <v>3646.6840803587866</v>
      </c>
    </row>
    <row r="361" spans="1:7" x14ac:dyDescent="0.2">
      <c r="A361" s="42">
        <v>41411</v>
      </c>
      <c r="B361" s="43">
        <v>4001</v>
      </c>
      <c r="D361" s="21">
        <f t="shared" si="32"/>
        <v>41411</v>
      </c>
      <c r="E361" s="24">
        <f t="shared" si="33"/>
        <v>4001</v>
      </c>
      <c r="F361" s="24">
        <f t="shared" si="34"/>
        <v>3802.4912749196451</v>
      </c>
      <c r="G361" s="25">
        <f t="shared" si="35"/>
        <v>3666.4080733014134</v>
      </c>
    </row>
    <row r="362" spans="1:7" x14ac:dyDescent="0.2">
      <c r="A362" s="42">
        <v>41418</v>
      </c>
      <c r="B362" s="43">
        <v>3956</v>
      </c>
      <c r="D362" s="21">
        <f t="shared" si="32"/>
        <v>41418</v>
      </c>
      <c r="E362" s="24">
        <f t="shared" si="33"/>
        <v>3956</v>
      </c>
      <c r="F362" s="24">
        <f t="shared" si="34"/>
        <v>3820.4735132220535</v>
      </c>
      <c r="G362" s="25">
        <f t="shared" si="35"/>
        <v>3683.0968500942981</v>
      </c>
    </row>
    <row r="363" spans="1:7" x14ac:dyDescent="0.2">
      <c r="A363" s="42">
        <v>41425</v>
      </c>
      <c r="B363" s="43">
        <v>3948</v>
      </c>
      <c r="D363" s="21">
        <f t="shared" si="32"/>
        <v>41425</v>
      </c>
      <c r="E363" s="24">
        <f t="shared" si="33"/>
        <v>3948</v>
      </c>
      <c r="F363" s="24">
        <f t="shared" si="34"/>
        <v>3836.2192958047717</v>
      </c>
      <c r="G363" s="25">
        <f t="shared" si="35"/>
        <v>3698.7499429714903</v>
      </c>
    </row>
    <row r="364" spans="1:7" x14ac:dyDescent="0.2">
      <c r="A364" s="42">
        <v>41432</v>
      </c>
      <c r="B364" s="43">
        <v>3872</v>
      </c>
      <c r="D364" s="21">
        <f t="shared" si="32"/>
        <v>41432</v>
      </c>
      <c r="E364" s="24">
        <f t="shared" si="33"/>
        <v>3872</v>
      </c>
      <c r="F364" s="24">
        <f t="shared" si="34"/>
        <v>3841.5759603423016</v>
      </c>
      <c r="G364" s="25">
        <f t="shared" si="35"/>
        <v>3709.6920351425779</v>
      </c>
    </row>
    <row r="365" spans="1:7" x14ac:dyDescent="0.2">
      <c r="A365" s="42">
        <v>41439</v>
      </c>
      <c r="B365" s="43">
        <v>3805</v>
      </c>
      <c r="D365" s="21">
        <f t="shared" si="32"/>
        <v>41439</v>
      </c>
      <c r="E365" s="24">
        <f t="shared" si="33"/>
        <v>3805</v>
      </c>
      <c r="F365" s="24">
        <f t="shared" si="34"/>
        <v>3838.4942333908489</v>
      </c>
      <c r="G365" s="25">
        <f t="shared" si="35"/>
        <v>3717.3382685859906</v>
      </c>
    </row>
    <row r="366" spans="1:7" x14ac:dyDescent="0.2">
      <c r="A366" s="42">
        <v>41447</v>
      </c>
      <c r="B366" s="43">
        <v>3658</v>
      </c>
      <c r="D366" s="21">
        <f t="shared" si="32"/>
        <v>41447</v>
      </c>
      <c r="E366" s="24">
        <f t="shared" si="33"/>
        <v>3658</v>
      </c>
      <c r="F366" s="24">
        <f t="shared" si="34"/>
        <v>3819.5933711437983</v>
      </c>
      <c r="G366" s="25">
        <f t="shared" si="35"/>
        <v>3717.9443113200477</v>
      </c>
    </row>
    <row r="367" spans="1:7" x14ac:dyDescent="0.2">
      <c r="A367" s="42">
        <v>41454</v>
      </c>
      <c r="B367" s="43">
        <v>3738</v>
      </c>
      <c r="D367" s="21">
        <f t="shared" si="32"/>
        <v>41454</v>
      </c>
      <c r="E367" s="24">
        <f t="shared" si="33"/>
        <v>3738</v>
      </c>
      <c r="F367" s="24">
        <f t="shared" si="34"/>
        <v>3813.1466890042939</v>
      </c>
      <c r="G367" s="25">
        <f t="shared" si="35"/>
        <v>3722.0749581708887</v>
      </c>
    </row>
    <row r="368" spans="1:7" x14ac:dyDescent="0.2">
      <c r="A368" s="42">
        <v>41460</v>
      </c>
      <c r="B368" s="43">
        <v>3753</v>
      </c>
      <c r="D368" s="21">
        <f t="shared" si="32"/>
        <v>41460</v>
      </c>
      <c r="E368" s="24">
        <f t="shared" si="33"/>
        <v>3753</v>
      </c>
      <c r="F368" s="24">
        <f t="shared" si="34"/>
        <v>3808.8020588124932</v>
      </c>
      <c r="G368" s="25">
        <f t="shared" si="35"/>
        <v>3726.0734732799629</v>
      </c>
    </row>
    <row r="369" spans="1:7" x14ac:dyDescent="0.2">
      <c r="A369" s="42">
        <v>41468</v>
      </c>
      <c r="B369" s="43">
        <v>3855</v>
      </c>
      <c r="D369" s="21">
        <f t="shared" si="32"/>
        <v>41468</v>
      </c>
      <c r="E369" s="24">
        <f t="shared" si="33"/>
        <v>3855</v>
      </c>
      <c r="F369" s="24">
        <f t="shared" si="34"/>
        <v>3815.4186397208459</v>
      </c>
      <c r="G369" s="25">
        <f t="shared" si="35"/>
        <v>3734.0808573243144</v>
      </c>
    </row>
    <row r="370" spans="1:7" x14ac:dyDescent="0.2">
      <c r="A370" s="42">
        <v>41474</v>
      </c>
      <c r="B370" s="43">
        <v>3925</v>
      </c>
      <c r="D370" s="21">
        <f t="shared" si="32"/>
        <v>41474</v>
      </c>
      <c r="E370" s="24">
        <f t="shared" si="33"/>
        <v>3925</v>
      </c>
      <c r="F370" s="24">
        <f t="shared" si="34"/>
        <v>3829.2173194707598</v>
      </c>
      <c r="G370" s="25">
        <f t="shared" si="35"/>
        <v>3744.5745488304383</v>
      </c>
    </row>
    <row r="371" spans="1:7" x14ac:dyDescent="0.2">
      <c r="A371" s="42">
        <v>41481</v>
      </c>
      <c r="B371" s="43">
        <v>3990</v>
      </c>
      <c r="D371" s="21">
        <f t="shared" si="32"/>
        <v>41481</v>
      </c>
      <c r="E371" s="24">
        <f t="shared" si="33"/>
        <v>3990</v>
      </c>
      <c r="F371" s="24">
        <f t="shared" si="34"/>
        <v>3846.7616103952637</v>
      </c>
      <c r="G371" s="25">
        <f t="shared" si="35"/>
        <v>3757.2793752745979</v>
      </c>
    </row>
    <row r="372" spans="1:7" x14ac:dyDescent="0.2">
      <c r="A372" s="42">
        <v>41489</v>
      </c>
      <c r="B372" s="43">
        <v>4045</v>
      </c>
      <c r="D372" s="21">
        <f t="shared" si="32"/>
        <v>41489</v>
      </c>
      <c r="E372" s="24">
        <f t="shared" si="33"/>
        <v>4045</v>
      </c>
      <c r="F372" s="24">
        <f t="shared" si="34"/>
        <v>3868.631874300344</v>
      </c>
      <c r="G372" s="25">
        <f t="shared" si="35"/>
        <v>3772.3178018806402</v>
      </c>
    </row>
    <row r="373" spans="1:7" x14ac:dyDescent="0.2">
      <c r="A373" s="42">
        <v>41495</v>
      </c>
      <c r="B373" s="43">
        <v>4076</v>
      </c>
      <c r="D373" s="21">
        <f t="shared" si="32"/>
        <v>41495</v>
      </c>
      <c r="E373" s="24">
        <f t="shared" si="33"/>
        <v>4076</v>
      </c>
      <c r="F373" s="24">
        <f t="shared" si="34"/>
        <v>3892.9337951596658</v>
      </c>
      <c r="G373" s="25">
        <f t="shared" si="35"/>
        <v>3788.2951112790211</v>
      </c>
    </row>
    <row r="374" spans="1:7" x14ac:dyDescent="0.2">
      <c r="A374" s="42">
        <v>41502</v>
      </c>
      <c r="B374" s="43">
        <v>4123</v>
      </c>
      <c r="D374" s="21">
        <f t="shared" si="32"/>
        <v>41502</v>
      </c>
      <c r="E374" s="24">
        <f t="shared" si="33"/>
        <v>4123</v>
      </c>
      <c r="F374" s="24">
        <f t="shared" si="34"/>
        <v>3920.676919860522</v>
      </c>
      <c r="G374" s="25">
        <f t="shared" si="35"/>
        <v>3805.1269696123122</v>
      </c>
    </row>
    <row r="375" spans="1:7" x14ac:dyDescent="0.2">
      <c r="A375" s="42">
        <v>41509</v>
      </c>
      <c r="B375" s="43">
        <v>4069</v>
      </c>
      <c r="D375" s="21">
        <f t="shared" si="32"/>
        <v>41509</v>
      </c>
      <c r="E375" s="24">
        <f t="shared" si="33"/>
        <v>4069</v>
      </c>
      <c r="F375" s="24">
        <f t="shared" si="34"/>
        <v>3940.7986397428576</v>
      </c>
      <c r="G375" s="25">
        <f t="shared" si="35"/>
        <v>3818.4693257840954</v>
      </c>
    </row>
    <row r="376" spans="1:7" x14ac:dyDescent="0.2">
      <c r="A376" s="42">
        <v>41516</v>
      </c>
      <c r="B376" s="43">
        <v>3933</v>
      </c>
      <c r="D376" s="21">
        <f t="shared" si="32"/>
        <v>41516</v>
      </c>
      <c r="E376" s="24">
        <f t="shared" si="33"/>
        <v>3933</v>
      </c>
      <c r="F376" s="24">
        <f t="shared" si="34"/>
        <v>3943.0909625180298</v>
      </c>
      <c r="G376" s="25">
        <f t="shared" si="35"/>
        <v>3825.4335544059581</v>
      </c>
    </row>
    <row r="377" spans="1:7" x14ac:dyDescent="0.2">
      <c r="A377" s="42">
        <v>41524</v>
      </c>
      <c r="B377" s="43">
        <v>4049</v>
      </c>
      <c r="D377" s="21">
        <f t="shared" si="32"/>
        <v>41524</v>
      </c>
      <c r="E377" s="24">
        <f t="shared" si="33"/>
        <v>4049</v>
      </c>
      <c r="F377" s="24">
        <f t="shared" si="34"/>
        <v>3959.098861276862</v>
      </c>
      <c r="G377" s="25">
        <f t="shared" si="35"/>
        <v>3838.4654233054184</v>
      </c>
    </row>
    <row r="378" spans="1:7" x14ac:dyDescent="0.2">
      <c r="A378" s="42">
        <v>41530</v>
      </c>
      <c r="B378" s="43">
        <v>4114</v>
      </c>
      <c r="D378" s="21">
        <f t="shared" si="32"/>
        <v>41530</v>
      </c>
      <c r="E378" s="24">
        <f t="shared" si="33"/>
        <v>4114</v>
      </c>
      <c r="F378" s="24">
        <f t="shared" si="34"/>
        <v>3978.3741708378784</v>
      </c>
      <c r="G378" s="25">
        <f t="shared" si="35"/>
        <v>3853.3020880905538</v>
      </c>
    </row>
    <row r="379" spans="1:7" x14ac:dyDescent="0.2">
      <c r="A379" s="42">
        <v>41537</v>
      </c>
      <c r="B379" s="43">
        <v>4203</v>
      </c>
      <c r="D379" s="21">
        <f t="shared" si="32"/>
        <v>41537</v>
      </c>
      <c r="E379" s="24">
        <f t="shared" si="33"/>
        <v>4203</v>
      </c>
      <c r="F379" s="24">
        <f t="shared" si="34"/>
        <v>4004.096517034789</v>
      </c>
      <c r="G379" s="25">
        <f t="shared" si="35"/>
        <v>3872.0104793902883</v>
      </c>
    </row>
    <row r="380" spans="1:7" x14ac:dyDescent="0.2">
      <c r="A380" s="42">
        <v>41544</v>
      </c>
      <c r="B380" s="43">
        <v>4186</v>
      </c>
      <c r="D380" s="21">
        <f t="shared" si="32"/>
        <v>41544</v>
      </c>
      <c r="E380" s="24">
        <f t="shared" si="33"/>
        <v>4186</v>
      </c>
      <c r="F380" s="24">
        <f t="shared" si="34"/>
        <v>4024.8871618781332</v>
      </c>
      <c r="G380" s="25">
        <f t="shared" si="35"/>
        <v>3888.508582533701</v>
      </c>
    </row>
    <row r="381" spans="1:7" x14ac:dyDescent="0.2">
      <c r="A381" s="42">
        <v>41551</v>
      </c>
      <c r="B381" s="43">
        <v>4164</v>
      </c>
      <c r="D381" s="21">
        <f t="shared" si="32"/>
        <v>41551</v>
      </c>
      <c r="E381" s="24">
        <f t="shared" si="33"/>
        <v>4164</v>
      </c>
      <c r="F381" s="24">
        <f t="shared" si="34"/>
        <v>4040.561068360229</v>
      </c>
      <c r="G381" s="25">
        <f t="shared" si="35"/>
        <v>3903.7853506650322</v>
      </c>
    </row>
    <row r="382" spans="1:7" x14ac:dyDescent="0.2">
      <c r="A382" s="42">
        <v>41558</v>
      </c>
      <c r="B382" s="43">
        <v>4219</v>
      </c>
      <c r="D382" s="21">
        <f t="shared" si="32"/>
        <v>41558</v>
      </c>
      <c r="E382" s="24">
        <f t="shared" si="33"/>
        <v>4219</v>
      </c>
      <c r="F382" s="24">
        <f t="shared" si="34"/>
        <v>4061.4680868712121</v>
      </c>
      <c r="G382" s="25">
        <f t="shared" si="35"/>
        <v>3920.6076204877745</v>
      </c>
    </row>
    <row r="383" spans="1:7" x14ac:dyDescent="0.2">
      <c r="A383" s="42">
        <v>41565</v>
      </c>
      <c r="B383" s="43">
        <v>4286</v>
      </c>
      <c r="D383" s="21">
        <f t="shared" si="32"/>
        <v>41565</v>
      </c>
      <c r="E383" s="24">
        <f t="shared" si="33"/>
        <v>4286</v>
      </c>
      <c r="F383" s="24">
        <f t="shared" si="34"/>
        <v>4087.8807404848631</v>
      </c>
      <c r="G383" s="25">
        <f t="shared" si="35"/>
        <v>3940.2321477355836</v>
      </c>
    </row>
    <row r="384" spans="1:7" x14ac:dyDescent="0.2">
      <c r="A384" s="42">
        <v>41572</v>
      </c>
      <c r="B384" s="43">
        <v>4272</v>
      </c>
      <c r="D384" s="21">
        <f t="shared" si="32"/>
        <v>41572</v>
      </c>
      <c r="E384" s="24">
        <f t="shared" si="33"/>
        <v>4272</v>
      </c>
      <c r="F384" s="24">
        <f t="shared" si="34"/>
        <v>4111.3669872140654</v>
      </c>
      <c r="G384" s="25">
        <f t="shared" si="35"/>
        <v>3958.9553177219495</v>
      </c>
    </row>
    <row r="385" spans="1:7" x14ac:dyDescent="0.2">
      <c r="A385" s="42">
        <v>41578</v>
      </c>
      <c r="B385" s="43">
        <v>4299</v>
      </c>
      <c r="D385" s="21">
        <f t="shared" si="32"/>
        <v>41578</v>
      </c>
      <c r="E385" s="24">
        <f t="shared" si="33"/>
        <v>4299</v>
      </c>
      <c r="F385" s="24">
        <f t="shared" si="34"/>
        <v>4136.5863807136511</v>
      </c>
      <c r="G385" s="25">
        <f t="shared" si="35"/>
        <v>3977.0213006886906</v>
      </c>
    </row>
    <row r="386" spans="1:7" x14ac:dyDescent="0.2">
      <c r="A386" s="42">
        <v>41586</v>
      </c>
      <c r="B386" s="43">
        <v>4260</v>
      </c>
      <c r="D386" s="21">
        <f t="shared" si="32"/>
        <v>41586</v>
      </c>
      <c r="E386" s="24">
        <f t="shared" si="33"/>
        <v>4260</v>
      </c>
      <c r="F386" s="24">
        <f t="shared" si="34"/>
        <v>4157.2964328712033</v>
      </c>
      <c r="G386" s="25">
        <f t="shared" si="35"/>
        <v>3992.4321503202277</v>
      </c>
    </row>
    <row r="387" spans="1:7" x14ac:dyDescent="0.2">
      <c r="A387" s="42">
        <v>41593</v>
      </c>
      <c r="B387" s="43">
        <v>4292</v>
      </c>
      <c r="D387" s="21">
        <f t="shared" si="32"/>
        <v>41593</v>
      </c>
      <c r="E387" s="24">
        <f t="shared" si="33"/>
        <v>4292</v>
      </c>
      <c r="F387" s="24">
        <f t="shared" si="34"/>
        <v>4178.3675886578467</v>
      </c>
      <c r="G387" s="25">
        <f t="shared" si="35"/>
        <v>4008.3953780092975</v>
      </c>
    </row>
    <row r="388" spans="1:7" x14ac:dyDescent="0.2">
      <c r="A388" s="42">
        <v>41600</v>
      </c>
      <c r="B388" s="43">
        <v>4276</v>
      </c>
      <c r="D388" s="21">
        <f t="shared" si="32"/>
        <v>41600</v>
      </c>
      <c r="E388" s="24">
        <f t="shared" si="33"/>
        <v>4276</v>
      </c>
      <c r="F388" s="24">
        <f t="shared" si="34"/>
        <v>4195.4469495444791</v>
      </c>
      <c r="G388" s="25">
        <f t="shared" si="35"/>
        <v>4022.7737988902732</v>
      </c>
    </row>
    <row r="389" spans="1:7" x14ac:dyDescent="0.2">
      <c r="A389" s="42">
        <v>41607</v>
      </c>
      <c r="B389" s="43">
        <v>4306</v>
      </c>
      <c r="D389" s="21">
        <f t="shared" si="32"/>
        <v>41607</v>
      </c>
      <c r="E389" s="24">
        <f t="shared" si="33"/>
        <v>4306</v>
      </c>
      <c r="F389" s="24">
        <f t="shared" si="34"/>
        <v>4212.6856532413876</v>
      </c>
      <c r="G389" s="25">
        <f t="shared" si="35"/>
        <v>4037.8384633612541</v>
      </c>
    </row>
    <row r="390" spans="1:7" x14ac:dyDescent="0.2">
      <c r="A390" s="42">
        <v>41614</v>
      </c>
      <c r="B390" s="43">
        <v>4127</v>
      </c>
      <c r="D390" s="21">
        <f t="shared" si="32"/>
        <v>41614</v>
      </c>
      <c r="E390" s="24">
        <f t="shared" si="33"/>
        <v>4127</v>
      </c>
      <c r="F390" s="24">
        <f t="shared" si="34"/>
        <v>4207.5304098113938</v>
      </c>
      <c r="G390" s="25">
        <f t="shared" si="35"/>
        <v>4044.4459734255461</v>
      </c>
    </row>
    <row r="391" spans="1:7" x14ac:dyDescent="0.2">
      <c r="A391" s="42">
        <v>41621</v>
      </c>
      <c r="B391" s="43">
        <v>4059</v>
      </c>
      <c r="D391" s="21">
        <f t="shared" si="32"/>
        <v>41621</v>
      </c>
      <c r="E391" s="24">
        <f t="shared" si="33"/>
        <v>4059</v>
      </c>
      <c r="F391" s="24">
        <f t="shared" si="34"/>
        <v>4194.4112176504887</v>
      </c>
      <c r="G391" s="25">
        <f t="shared" si="35"/>
        <v>4047.5815900039215</v>
      </c>
    </row>
    <row r="392" spans="1:7" x14ac:dyDescent="0.2">
      <c r="A392" s="42">
        <v>41629</v>
      </c>
      <c r="B392" s="43">
        <v>4193</v>
      </c>
      <c r="D392" s="21">
        <f t="shared" si="32"/>
        <v>41629</v>
      </c>
      <c r="E392" s="24">
        <f t="shared" si="33"/>
        <v>4193</v>
      </c>
      <c r="F392" s="24">
        <f t="shared" si="34"/>
        <v>4196.4787152573344</v>
      </c>
      <c r="G392" s="25">
        <f t="shared" si="35"/>
        <v>4056.125265602665</v>
      </c>
    </row>
    <row r="393" spans="1:7" x14ac:dyDescent="0.2">
      <c r="A393" s="42">
        <v>41635</v>
      </c>
      <c r="B393" s="43">
        <v>4295</v>
      </c>
      <c r="D393" s="21">
        <f t="shared" si="32"/>
        <v>41635</v>
      </c>
      <c r="E393" s="24">
        <f t="shared" si="33"/>
        <v>4295</v>
      </c>
      <c r="F393" s="24">
        <f t="shared" si="34"/>
        <v>4209.1199105947262</v>
      </c>
      <c r="G393" s="25">
        <f t="shared" si="35"/>
        <v>4069.1070378631644</v>
      </c>
    </row>
    <row r="394" spans="1:7" x14ac:dyDescent="0.2">
      <c r="A394" s="42">
        <v>41639</v>
      </c>
      <c r="B394" s="43">
        <v>4295</v>
      </c>
      <c r="D394" s="21">
        <f t="shared" si="32"/>
        <v>41639</v>
      </c>
      <c r="E394" s="24">
        <f t="shared" si="33"/>
        <v>4295</v>
      </c>
      <c r="F394" s="24">
        <f t="shared" si="34"/>
        <v>4219.8579307657865</v>
      </c>
      <c r="G394" s="25">
        <f t="shared" si="35"/>
        <v>4081.3649591366116</v>
      </c>
    </row>
    <row r="395" spans="1:7" x14ac:dyDescent="0.2">
      <c r="A395" s="42">
        <v>41641</v>
      </c>
      <c r="B395" s="43">
        <v>4227</v>
      </c>
      <c r="D395" s="21">
        <f t="shared" si="32"/>
        <v>41641</v>
      </c>
      <c r="E395" s="24">
        <f t="shared" si="33"/>
        <v>4227</v>
      </c>
      <c r="F395" s="24">
        <f t="shared" si="34"/>
        <v>4222.888804102462</v>
      </c>
      <c r="G395" s="25">
        <f t="shared" si="35"/>
        <v>4089.8312253119652</v>
      </c>
    </row>
    <row r="396" spans="1:7" x14ac:dyDescent="0.2">
      <c r="A396" s="42">
        <v>41642</v>
      </c>
      <c r="B396" s="43">
        <v>4247</v>
      </c>
      <c r="D396" s="21">
        <f t="shared" si="32"/>
        <v>41642</v>
      </c>
      <c r="E396" s="24">
        <f t="shared" si="33"/>
        <v>4247</v>
      </c>
      <c r="F396" s="24">
        <f t="shared" si="34"/>
        <v>4229.8567056113761</v>
      </c>
      <c r="G396" s="25">
        <f t="shared" si="35"/>
        <v>4098.9031961165565</v>
      </c>
    </row>
    <row r="397" spans="1:7" x14ac:dyDescent="0.2">
      <c r="A397" s="42">
        <v>41649</v>
      </c>
      <c r="B397" s="43">
        <v>4247</v>
      </c>
      <c r="D397" s="21">
        <f t="shared" si="32"/>
        <v>41649</v>
      </c>
      <c r="E397" s="24">
        <f t="shared" si="33"/>
        <v>4247</v>
      </c>
      <c r="F397" s="24">
        <f t="shared" si="34"/>
        <v>4234.4351844974381</v>
      </c>
      <c r="G397" s="25">
        <f t="shared" si="35"/>
        <v>4108.3802740164929</v>
      </c>
    </row>
    <row r="398" spans="1:7" x14ac:dyDescent="0.2">
      <c r="A398" s="42">
        <v>41659</v>
      </c>
      <c r="B398" s="43">
        <v>4316</v>
      </c>
      <c r="D398" s="21">
        <f t="shared" si="32"/>
        <v>41659</v>
      </c>
      <c r="E398" s="24">
        <f t="shared" si="33"/>
        <v>4316</v>
      </c>
      <c r="F398" s="24">
        <f t="shared" si="34"/>
        <v>4245.2085571382959</v>
      </c>
      <c r="G398" s="25">
        <f t="shared" si="35"/>
        <v>4120.5474752690798</v>
      </c>
    </row>
    <row r="399" spans="1:7" x14ac:dyDescent="0.2">
      <c r="A399" s="42">
        <v>41663</v>
      </c>
      <c r="B399" s="43">
        <v>4161</v>
      </c>
      <c r="D399" s="21">
        <f t="shared" si="32"/>
        <v>41663</v>
      </c>
      <c r="E399" s="24">
        <f t="shared" si="33"/>
        <v>4161</v>
      </c>
      <c r="F399" s="24">
        <f t="shared" si="34"/>
        <v>4236.5638312422825</v>
      </c>
      <c r="G399" s="25">
        <f t="shared" si="35"/>
        <v>4124.9257532122974</v>
      </c>
    </row>
    <row r="400" spans="1:7" x14ac:dyDescent="0.2">
      <c r="A400" s="42">
        <v>41670</v>
      </c>
      <c r="B400" s="43">
        <v>4165</v>
      </c>
      <c r="D400" s="21">
        <f t="shared" si="32"/>
        <v>41670</v>
      </c>
      <c r="E400" s="24">
        <f t="shared" si="33"/>
        <v>4165</v>
      </c>
      <c r="F400" s="24">
        <f t="shared" si="34"/>
        <v>4229.4357966111183</v>
      </c>
      <c r="G400" s="25">
        <f t="shared" si="35"/>
        <v>4129.3566933168495</v>
      </c>
    </row>
    <row r="401" spans="1:7" x14ac:dyDescent="0.2">
      <c r="A401" s="45">
        <v>41677</v>
      </c>
      <c r="B401" s="46">
        <v>4210</v>
      </c>
      <c r="D401" s="21">
        <f t="shared" si="32"/>
        <v>41677</v>
      </c>
      <c r="E401" s="24">
        <f t="shared" si="33"/>
        <v>4210</v>
      </c>
      <c r="F401" s="24">
        <f t="shared" si="34"/>
        <v>4228.2691424654186</v>
      </c>
      <c r="G401" s="25">
        <f t="shared" si="35"/>
        <v>4134.7895157934408</v>
      </c>
    </row>
    <row r="402" spans="1:7" x14ac:dyDescent="0.2">
      <c r="A402" s="1"/>
      <c r="B402" s="1"/>
      <c r="D402" s="21" t="str">
        <f t="shared" si="32"/>
        <v/>
      </c>
      <c r="E402" s="24" t="str">
        <f t="shared" si="33"/>
        <v/>
      </c>
      <c r="F402" s="24" t="str">
        <f t="shared" si="34"/>
        <v/>
      </c>
      <c r="G402" s="25" t="str">
        <f t="shared" si="35"/>
        <v/>
      </c>
    </row>
    <row r="403" spans="1:7" x14ac:dyDescent="0.2">
      <c r="A403" s="1"/>
      <c r="B403" s="1"/>
      <c r="D403" s="21" t="str">
        <f t="shared" si="32"/>
        <v/>
      </c>
      <c r="E403" s="24" t="str">
        <f t="shared" si="33"/>
        <v/>
      </c>
      <c r="F403" s="24" t="str">
        <f t="shared" si="34"/>
        <v/>
      </c>
      <c r="G403" s="25" t="str">
        <f t="shared" si="35"/>
        <v/>
      </c>
    </row>
    <row r="404" spans="1:7" x14ac:dyDescent="0.2">
      <c r="A404" s="1"/>
      <c r="B404" s="1"/>
      <c r="D404" s="21" t="str">
        <f t="shared" si="32"/>
        <v/>
      </c>
      <c r="E404" s="24" t="str">
        <f t="shared" si="33"/>
        <v/>
      </c>
      <c r="F404" s="24" t="str">
        <f t="shared" si="34"/>
        <v/>
      </c>
      <c r="G404" s="25" t="str">
        <f t="shared" si="35"/>
        <v/>
      </c>
    </row>
    <row r="405" spans="1:7" x14ac:dyDescent="0.2">
      <c r="A405" s="1"/>
      <c r="B405" s="1"/>
      <c r="D405" s="21" t="str">
        <f t="shared" si="32"/>
        <v/>
      </c>
      <c r="E405" s="24" t="str">
        <f t="shared" si="33"/>
        <v/>
      </c>
      <c r="F405" s="24" t="str">
        <f t="shared" si="34"/>
        <v/>
      </c>
      <c r="G405" s="25" t="str">
        <f t="shared" si="35"/>
        <v/>
      </c>
    </row>
    <row r="406" spans="1:7" x14ac:dyDescent="0.2">
      <c r="A406" s="1"/>
      <c r="B406" s="1"/>
      <c r="D406" s="21" t="str">
        <f t="shared" si="32"/>
        <v/>
      </c>
      <c r="E406" s="24" t="str">
        <f t="shared" si="33"/>
        <v/>
      </c>
      <c r="F406" s="24" t="str">
        <f t="shared" si="34"/>
        <v/>
      </c>
      <c r="G406" s="25" t="str">
        <f t="shared" si="35"/>
        <v/>
      </c>
    </row>
    <row r="407" spans="1:7" x14ac:dyDescent="0.2">
      <c r="A407" s="1"/>
      <c r="B407" s="1"/>
      <c r="D407" s="21" t="str">
        <f t="shared" si="32"/>
        <v/>
      </c>
      <c r="E407" s="24" t="str">
        <f t="shared" si="33"/>
        <v/>
      </c>
      <c r="F407" s="24" t="str">
        <f t="shared" si="34"/>
        <v/>
      </c>
      <c r="G407" s="25" t="str">
        <f t="shared" si="35"/>
        <v/>
      </c>
    </row>
    <row r="408" spans="1:7" x14ac:dyDescent="0.2">
      <c r="A408" s="1"/>
      <c r="B408" s="1"/>
      <c r="D408" s="21" t="str">
        <f t="shared" si="32"/>
        <v/>
      </c>
      <c r="E408" s="24" t="str">
        <f t="shared" si="33"/>
        <v/>
      </c>
      <c r="F408" s="24" t="str">
        <f t="shared" si="34"/>
        <v/>
      </c>
      <c r="G408" s="25" t="str">
        <f t="shared" si="35"/>
        <v/>
      </c>
    </row>
    <row r="409" spans="1:7" x14ac:dyDescent="0.2">
      <c r="A409" s="1"/>
      <c r="B409" s="1"/>
      <c r="D409" s="21" t="str">
        <f t="shared" si="32"/>
        <v/>
      </c>
      <c r="E409" s="24" t="str">
        <f t="shared" si="33"/>
        <v/>
      </c>
      <c r="F409" s="24" t="str">
        <f t="shared" si="34"/>
        <v/>
      </c>
      <c r="G409" s="25" t="str">
        <f t="shared" si="35"/>
        <v/>
      </c>
    </row>
    <row r="410" spans="1:7" x14ac:dyDescent="0.2">
      <c r="A410" s="1"/>
      <c r="B410" s="1"/>
      <c r="D410" s="21" t="str">
        <f t="shared" si="32"/>
        <v/>
      </c>
      <c r="E410" s="24" t="str">
        <f t="shared" si="33"/>
        <v/>
      </c>
      <c r="F410" s="24" t="str">
        <f t="shared" si="34"/>
        <v/>
      </c>
      <c r="G410" s="25" t="str">
        <f t="shared" si="35"/>
        <v/>
      </c>
    </row>
    <row r="411" spans="1:7" x14ac:dyDescent="0.2">
      <c r="A411" s="1"/>
      <c r="B411" s="1"/>
      <c r="D411" s="21" t="str">
        <f t="shared" si="32"/>
        <v/>
      </c>
      <c r="E411" s="24" t="str">
        <f t="shared" si="33"/>
        <v/>
      </c>
      <c r="F411" s="24" t="str">
        <f t="shared" si="34"/>
        <v/>
      </c>
      <c r="G411" s="25" t="str">
        <f t="shared" si="35"/>
        <v/>
      </c>
    </row>
    <row r="412" spans="1:7" x14ac:dyDescent="0.2">
      <c r="A412" s="1"/>
      <c r="B412" s="1"/>
      <c r="D412" s="21" t="str">
        <f t="shared" si="32"/>
        <v/>
      </c>
      <c r="E412" s="24" t="str">
        <f t="shared" si="33"/>
        <v/>
      </c>
      <c r="F412" s="24" t="str">
        <f t="shared" si="34"/>
        <v/>
      </c>
      <c r="G412" s="25" t="str">
        <f t="shared" si="35"/>
        <v/>
      </c>
    </row>
    <row r="413" spans="1:7" x14ac:dyDescent="0.2">
      <c r="A413" s="1"/>
      <c r="B413" s="1"/>
      <c r="D413" s="21" t="str">
        <f t="shared" si="32"/>
        <v/>
      </c>
      <c r="E413" s="24" t="str">
        <f t="shared" si="33"/>
        <v/>
      </c>
      <c r="F413" s="24" t="str">
        <f t="shared" si="34"/>
        <v/>
      </c>
      <c r="G413" s="25" t="str">
        <f t="shared" si="35"/>
        <v/>
      </c>
    </row>
    <row r="414" spans="1:7" x14ac:dyDescent="0.2">
      <c r="A414" s="1"/>
      <c r="B414" s="1"/>
      <c r="D414" s="21" t="str">
        <f t="shared" si="32"/>
        <v/>
      </c>
      <c r="E414" s="24" t="str">
        <f t="shared" si="33"/>
        <v/>
      </c>
      <c r="F414" s="24" t="str">
        <f t="shared" si="34"/>
        <v/>
      </c>
      <c r="G414" s="25" t="str">
        <f t="shared" si="35"/>
        <v/>
      </c>
    </row>
    <row r="415" spans="1:7" x14ac:dyDescent="0.2">
      <c r="A415" s="1"/>
      <c r="B415" s="1"/>
      <c r="D415" s="21" t="str">
        <f t="shared" si="32"/>
        <v/>
      </c>
      <c r="E415" s="24" t="str">
        <f t="shared" si="33"/>
        <v/>
      </c>
      <c r="F415" s="24" t="str">
        <f t="shared" si="34"/>
        <v/>
      </c>
      <c r="G415" s="25" t="str">
        <f t="shared" si="35"/>
        <v/>
      </c>
    </row>
    <row r="416" spans="1:7" x14ac:dyDescent="0.2">
      <c r="A416" s="1"/>
      <c r="B416" s="1"/>
      <c r="D416" s="21" t="str">
        <f t="shared" si="32"/>
        <v/>
      </c>
      <c r="E416" s="24" t="str">
        <f t="shared" si="33"/>
        <v/>
      </c>
      <c r="F416" s="24" t="str">
        <f t="shared" si="34"/>
        <v/>
      </c>
      <c r="G416" s="25" t="str">
        <f t="shared" si="35"/>
        <v/>
      </c>
    </row>
  </sheetData>
  <sheetProtection sheet="1" objects="1" scenarios="1" selectLockedCells="1" selectUnlockedCells="1"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9"/>
  <sheetViews>
    <sheetView zoomScale="110" zoomScaleNormal="110" workbookViewId="0">
      <selection activeCell="K9" sqref="K9"/>
    </sheetView>
  </sheetViews>
  <sheetFormatPr baseColWidth="10" defaultColWidth="9.140625" defaultRowHeight="12.75" x14ac:dyDescent="0.2"/>
  <cols>
    <col min="1" max="1" width="7.5703125" customWidth="1"/>
    <col min="2" max="2" width="17.28515625" bestFit="1" customWidth="1"/>
    <col min="3" max="3" width="20.5703125" bestFit="1" customWidth="1"/>
    <col min="4" max="4" width="35.7109375" bestFit="1" customWidth="1"/>
    <col min="5" max="5" width="14" bestFit="1" customWidth="1"/>
    <col min="6" max="6" width="4.42578125" customWidth="1"/>
    <col min="7" max="7" width="21" customWidth="1"/>
  </cols>
  <sheetData>
    <row r="1" spans="1:21" x14ac:dyDescent="0.2">
      <c r="F1" s="48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3.5" thickBot="1" x14ac:dyDescent="0.25">
      <c r="A2" s="50"/>
      <c r="B2" s="51"/>
      <c r="C2" s="52"/>
      <c r="D2" s="53"/>
      <c r="E2" s="54"/>
      <c r="F2" s="48"/>
    </row>
    <row r="3" spans="1:21" x14ac:dyDescent="0.2">
      <c r="F3" s="48"/>
    </row>
    <row r="4" spans="1:21" ht="13.5" thickBot="1" x14ac:dyDescent="0.25">
      <c r="A4" s="50"/>
      <c r="B4" s="51"/>
      <c r="C4" s="52"/>
      <c r="D4" s="53"/>
      <c r="E4" s="54"/>
      <c r="F4" s="48"/>
    </row>
    <row r="5" spans="1:21" x14ac:dyDescent="0.2">
      <c r="F5" s="48"/>
    </row>
    <row r="6" spans="1:21" ht="13.5" thickBot="1" x14ac:dyDescent="0.25">
      <c r="A6" s="50"/>
      <c r="B6" s="51"/>
      <c r="C6" s="52"/>
      <c r="D6" s="53"/>
      <c r="E6" s="54"/>
      <c r="F6" s="48"/>
    </row>
    <row r="7" spans="1:21" x14ac:dyDescent="0.2">
      <c r="F7" s="48"/>
    </row>
    <row r="8" spans="1:21" ht="13.5" thickBot="1" x14ac:dyDescent="0.25">
      <c r="A8" s="50"/>
      <c r="B8" s="51"/>
      <c r="C8" s="52"/>
      <c r="D8" s="53"/>
      <c r="E8" s="54"/>
      <c r="F8" s="48"/>
    </row>
    <row r="9" spans="1:21" x14ac:dyDescent="0.2">
      <c r="F9" s="48"/>
    </row>
    <row r="10" spans="1:21" ht="13.5" thickBot="1" x14ac:dyDescent="0.25">
      <c r="A10" s="50"/>
      <c r="B10" s="51"/>
      <c r="C10" s="52"/>
      <c r="D10" s="53"/>
      <c r="E10" s="54"/>
      <c r="F10" s="48"/>
    </row>
    <row r="11" spans="1:21" x14ac:dyDescent="0.2">
      <c r="F11" s="48"/>
    </row>
    <row r="12" spans="1:21" ht="13.5" thickBot="1" x14ac:dyDescent="0.25">
      <c r="A12" s="50"/>
      <c r="B12" s="51"/>
      <c r="C12" s="52"/>
      <c r="D12" s="53"/>
      <c r="E12" s="54"/>
      <c r="F12" s="48"/>
    </row>
    <row r="13" spans="1:21" x14ac:dyDescent="0.2">
      <c r="F13" s="48"/>
    </row>
    <row r="14" spans="1:21" ht="13.5" thickBot="1" x14ac:dyDescent="0.25">
      <c r="A14" s="50"/>
      <c r="B14" s="51"/>
      <c r="C14" s="52"/>
      <c r="D14" s="53"/>
      <c r="E14" s="54"/>
      <c r="F14" s="48"/>
    </row>
    <row r="15" spans="1:21" x14ac:dyDescent="0.2">
      <c r="F15" s="48"/>
    </row>
    <row r="16" spans="1:21" ht="13.5" thickBot="1" x14ac:dyDescent="0.25">
      <c r="A16" s="50"/>
      <c r="B16" s="51"/>
      <c r="C16" s="52"/>
      <c r="D16" s="53"/>
      <c r="E16" s="54"/>
      <c r="F16" s="48"/>
    </row>
    <row r="18" spans="1:6" ht="13.5" thickBot="1" x14ac:dyDescent="0.25">
      <c r="F18" s="48"/>
    </row>
    <row r="19" spans="1:6" x14ac:dyDescent="0.2">
      <c r="B19" s="47" t="s">
        <v>12</v>
      </c>
      <c r="C19" s="47" t="s">
        <v>13</v>
      </c>
      <c r="D19" s="47" t="s">
        <v>14</v>
      </c>
      <c r="F19" s="48"/>
    </row>
    <row r="20" spans="1:6" x14ac:dyDescent="0.2">
      <c r="F20" s="48"/>
    </row>
    <row r="21" spans="1:6" x14ac:dyDescent="0.2">
      <c r="F21" s="48"/>
    </row>
    <row r="22" spans="1:6" x14ac:dyDescent="0.2">
      <c r="F22" s="48"/>
    </row>
    <row r="23" spans="1:6" x14ac:dyDescent="0.2">
      <c r="F23" s="48"/>
    </row>
    <row r="24" spans="1:6" x14ac:dyDescent="0.2">
      <c r="F24" s="48"/>
    </row>
    <row r="25" spans="1:6" x14ac:dyDescent="0.2">
      <c r="F25" s="48"/>
    </row>
    <row r="26" spans="1:6" x14ac:dyDescent="0.2">
      <c r="F26" s="48"/>
    </row>
    <row r="27" spans="1:6" x14ac:dyDescent="0.2">
      <c r="A27" t="s">
        <v>15</v>
      </c>
      <c r="F27" s="48"/>
    </row>
    <row r="28" spans="1:6" ht="13.5" thickBot="1" x14ac:dyDescent="0.25">
      <c r="F28" s="48"/>
    </row>
    <row r="29" spans="1:6" ht="13.5" thickBot="1" x14ac:dyDescent="0.25">
      <c r="B29" s="65" t="s">
        <v>16</v>
      </c>
      <c r="C29" s="66"/>
      <c r="D29" s="66"/>
      <c r="E29" s="67"/>
    </row>
    <row r="30" spans="1:6" x14ac:dyDescent="0.2">
      <c r="B30" s="55" t="s">
        <v>17</v>
      </c>
      <c r="E30" s="55" t="s">
        <v>18</v>
      </c>
    </row>
    <row r="31" spans="1:6" ht="13.5" thickBot="1" x14ac:dyDescent="0.25">
      <c r="B31" s="57">
        <v>7</v>
      </c>
      <c r="E31" s="57">
        <v>1</v>
      </c>
    </row>
    <row r="32" spans="1:6" x14ac:dyDescent="0.2">
      <c r="B32" s="56" t="s">
        <v>19</v>
      </c>
      <c r="C32" s="56" t="s">
        <v>20</v>
      </c>
      <c r="D32" s="56" t="s">
        <v>21</v>
      </c>
      <c r="E32" s="56" t="s">
        <v>22</v>
      </c>
    </row>
    <row r="33" spans="2:5" x14ac:dyDescent="0.2">
      <c r="B33" s="23">
        <v>1</v>
      </c>
      <c r="C33" s="58" t="s">
        <v>23</v>
      </c>
      <c r="D33" s="59" t="s">
        <v>24</v>
      </c>
      <c r="E33" s="60">
        <v>-52</v>
      </c>
    </row>
    <row r="34" spans="2:5" x14ac:dyDescent="0.2">
      <c r="B34" s="23">
        <v>2</v>
      </c>
      <c r="C34" s="58"/>
      <c r="D34" s="59" t="s">
        <v>25</v>
      </c>
      <c r="E34" s="60">
        <v>-104</v>
      </c>
    </row>
    <row r="35" spans="2:5" x14ac:dyDescent="0.2">
      <c r="B35" s="23">
        <v>3</v>
      </c>
      <c r="C35" s="58" t="s">
        <v>26</v>
      </c>
      <c r="D35" s="59" t="s">
        <v>27</v>
      </c>
      <c r="E35" s="60">
        <v>-156</v>
      </c>
    </row>
    <row r="36" spans="2:5" x14ac:dyDescent="0.2">
      <c r="B36" s="23">
        <v>4</v>
      </c>
      <c r="C36" s="58"/>
      <c r="D36" s="59" t="s">
        <v>28</v>
      </c>
      <c r="E36" s="60">
        <v>-208</v>
      </c>
    </row>
    <row r="37" spans="2:5" x14ac:dyDescent="0.2">
      <c r="B37" s="23">
        <v>5</v>
      </c>
      <c r="C37" s="61" t="s">
        <v>29</v>
      </c>
      <c r="D37" s="59" t="s">
        <v>30</v>
      </c>
      <c r="E37" s="60">
        <v>-260</v>
      </c>
    </row>
    <row r="38" spans="2:5" x14ac:dyDescent="0.2">
      <c r="B38" s="23">
        <v>6</v>
      </c>
      <c r="C38" s="49"/>
      <c r="D38" s="59" t="s">
        <v>31</v>
      </c>
      <c r="E38" s="60">
        <v>-312</v>
      </c>
    </row>
    <row r="39" spans="2:5" ht="13.5" thickBot="1" x14ac:dyDescent="0.25">
      <c r="B39" s="30">
        <v>7</v>
      </c>
      <c r="C39" s="62" t="s">
        <v>32</v>
      </c>
      <c r="D39" s="63" t="s">
        <v>33</v>
      </c>
      <c r="E39" s="64">
        <v>-364</v>
      </c>
    </row>
  </sheetData>
  <mergeCells count="1">
    <mergeCell ref="B29:E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5"/>
  <sheetViews>
    <sheetView workbookViewId="0">
      <selection activeCell="F12" sqref="F12"/>
    </sheetView>
  </sheetViews>
  <sheetFormatPr baseColWidth="10" defaultRowHeight="12.75" x14ac:dyDescent="0.2"/>
  <sheetData>
    <row r="1" spans="1:2" x14ac:dyDescent="0.2">
      <c r="A1" s="31">
        <v>41642</v>
      </c>
      <c r="B1" s="32">
        <v>123</v>
      </c>
    </row>
    <row r="2" spans="1:2" x14ac:dyDescent="0.2">
      <c r="A2" s="31">
        <v>41641</v>
      </c>
      <c r="B2" s="32">
        <v>4227</v>
      </c>
    </row>
    <row r="3" spans="1:2" x14ac:dyDescent="0.2">
      <c r="A3" s="31">
        <v>41639</v>
      </c>
      <c r="B3" s="32">
        <v>4295</v>
      </c>
    </row>
    <row r="4" spans="1:2" x14ac:dyDescent="0.2">
      <c r="A4" s="31">
        <v>41635</v>
      </c>
      <c r="B4" s="32">
        <v>4277</v>
      </c>
    </row>
    <row r="5" spans="1:2" x14ac:dyDescent="0.2">
      <c r="A5" s="31">
        <v>41629</v>
      </c>
      <c r="B5" s="32">
        <v>4193</v>
      </c>
    </row>
    <row r="6" spans="1:2" x14ac:dyDescent="0.2">
      <c r="A6" s="31">
        <v>41621</v>
      </c>
      <c r="B6" s="32">
        <v>4059</v>
      </c>
    </row>
    <row r="7" spans="1:2" x14ac:dyDescent="0.2">
      <c r="A7" s="31">
        <v>41614</v>
      </c>
      <c r="B7" s="32">
        <v>4127</v>
      </c>
    </row>
    <row r="8" spans="1:2" x14ac:dyDescent="0.2">
      <c r="A8" s="31">
        <v>41607</v>
      </c>
      <c r="B8" s="32">
        <v>4306</v>
      </c>
    </row>
    <row r="9" spans="1:2" x14ac:dyDescent="0.2">
      <c r="A9" s="31">
        <v>41600</v>
      </c>
      <c r="B9" s="32">
        <v>4276</v>
      </c>
    </row>
    <row r="10" spans="1:2" x14ac:dyDescent="0.2">
      <c r="A10" s="31">
        <v>41593</v>
      </c>
      <c r="B10" s="32">
        <v>4292</v>
      </c>
    </row>
    <row r="11" spans="1:2" x14ac:dyDescent="0.2">
      <c r="A11" s="31">
        <v>41586</v>
      </c>
      <c r="B11" s="32">
        <v>4260</v>
      </c>
    </row>
    <row r="12" spans="1:2" x14ac:dyDescent="0.2">
      <c r="A12" s="31">
        <v>41578</v>
      </c>
      <c r="B12" s="32">
        <v>4299</v>
      </c>
    </row>
    <row r="13" spans="1:2" x14ac:dyDescent="0.2">
      <c r="A13" s="31">
        <v>41572</v>
      </c>
      <c r="B13" s="32">
        <v>4272</v>
      </c>
    </row>
    <row r="14" spans="1:2" x14ac:dyDescent="0.2">
      <c r="A14" s="31">
        <v>41565</v>
      </c>
      <c r="B14" s="32">
        <v>4286</v>
      </c>
    </row>
    <row r="15" spans="1:2" x14ac:dyDescent="0.2">
      <c r="A15" s="31">
        <v>41558</v>
      </c>
      <c r="B15" s="32">
        <v>4219</v>
      </c>
    </row>
    <row r="16" spans="1:2" x14ac:dyDescent="0.2">
      <c r="A16" s="31">
        <v>41551</v>
      </c>
      <c r="B16" s="32">
        <v>4164</v>
      </c>
    </row>
    <row r="17" spans="1:2" x14ac:dyDescent="0.2">
      <c r="A17" s="31">
        <v>41544</v>
      </c>
      <c r="B17" s="32">
        <v>4186</v>
      </c>
    </row>
    <row r="18" spans="1:2" x14ac:dyDescent="0.2">
      <c r="A18" s="31">
        <v>41537</v>
      </c>
      <c r="B18" s="32">
        <v>4203</v>
      </c>
    </row>
    <row r="19" spans="1:2" x14ac:dyDescent="0.2">
      <c r="A19" s="31">
        <v>41530</v>
      </c>
      <c r="B19" s="32">
        <v>4114</v>
      </c>
    </row>
    <row r="20" spans="1:2" x14ac:dyDescent="0.2">
      <c r="A20" s="31">
        <v>41524</v>
      </c>
      <c r="B20" s="32">
        <v>4049</v>
      </c>
    </row>
    <row r="21" spans="1:2" x14ac:dyDescent="0.2">
      <c r="A21" s="31">
        <v>41516</v>
      </c>
      <c r="B21" s="32">
        <v>3933</v>
      </c>
    </row>
    <row r="22" spans="1:2" x14ac:dyDescent="0.2">
      <c r="A22" s="31">
        <v>41509</v>
      </c>
      <c r="B22" s="32">
        <v>4069</v>
      </c>
    </row>
    <row r="23" spans="1:2" x14ac:dyDescent="0.2">
      <c r="A23" s="31">
        <v>41502</v>
      </c>
      <c r="B23" s="32">
        <v>4123</v>
      </c>
    </row>
    <row r="24" spans="1:2" x14ac:dyDescent="0.2">
      <c r="A24" s="31">
        <v>41495</v>
      </c>
      <c r="B24" s="32">
        <v>4076</v>
      </c>
    </row>
    <row r="25" spans="1:2" x14ac:dyDescent="0.2">
      <c r="A25" s="31">
        <v>41489</v>
      </c>
      <c r="B25" s="32">
        <v>4045</v>
      </c>
    </row>
    <row r="26" spans="1:2" x14ac:dyDescent="0.2">
      <c r="A26" s="31">
        <v>41481</v>
      </c>
      <c r="B26" s="32">
        <v>3990</v>
      </c>
    </row>
    <row r="27" spans="1:2" x14ac:dyDescent="0.2">
      <c r="A27" s="31">
        <v>41474</v>
      </c>
      <c r="B27" s="32">
        <v>3925</v>
      </c>
    </row>
    <row r="28" spans="1:2" x14ac:dyDescent="0.2">
      <c r="A28" s="31">
        <v>41468</v>
      </c>
      <c r="B28" s="32">
        <v>3855</v>
      </c>
    </row>
    <row r="29" spans="1:2" x14ac:dyDescent="0.2">
      <c r="A29" s="31">
        <v>41460</v>
      </c>
      <c r="B29" s="32">
        <v>3753</v>
      </c>
    </row>
    <row r="30" spans="1:2" x14ac:dyDescent="0.2">
      <c r="A30" s="31">
        <v>41454</v>
      </c>
      <c r="B30" s="32">
        <v>3738</v>
      </c>
    </row>
    <row r="31" spans="1:2" x14ac:dyDescent="0.2">
      <c r="A31" s="31">
        <v>41447</v>
      </c>
      <c r="B31" s="32">
        <v>3658</v>
      </c>
    </row>
    <row r="32" spans="1:2" x14ac:dyDescent="0.2">
      <c r="A32" s="31">
        <v>41439</v>
      </c>
      <c r="B32" s="32">
        <v>3805</v>
      </c>
    </row>
    <row r="33" spans="1:2" x14ac:dyDescent="0.2">
      <c r="A33" s="31">
        <v>41432</v>
      </c>
      <c r="B33" s="32">
        <v>3872</v>
      </c>
    </row>
    <row r="34" spans="1:2" x14ac:dyDescent="0.2">
      <c r="A34" s="31">
        <v>41425</v>
      </c>
      <c r="B34" s="32">
        <v>3948</v>
      </c>
    </row>
    <row r="35" spans="1:2" x14ac:dyDescent="0.2">
      <c r="A35" s="31">
        <v>41418</v>
      </c>
      <c r="B35" s="32">
        <v>3956</v>
      </c>
    </row>
    <row r="36" spans="1:2" x14ac:dyDescent="0.2">
      <c r="A36" s="31">
        <v>41411</v>
      </c>
      <c r="B36" s="32">
        <v>4001</v>
      </c>
    </row>
    <row r="37" spans="1:2" x14ac:dyDescent="0.2">
      <c r="A37" s="31">
        <v>41406</v>
      </c>
      <c r="B37" s="32">
        <v>3953</v>
      </c>
    </row>
    <row r="38" spans="1:2" x14ac:dyDescent="0.2">
      <c r="A38" s="31">
        <v>41397</v>
      </c>
      <c r="B38" s="32">
        <v>3912</v>
      </c>
    </row>
    <row r="39" spans="1:2" x14ac:dyDescent="0.2">
      <c r="A39" s="31">
        <v>41390</v>
      </c>
      <c r="B39" s="32">
        <v>3810</v>
      </c>
    </row>
    <row r="40" spans="1:2" x14ac:dyDescent="0.2">
      <c r="A40" s="31">
        <v>41383</v>
      </c>
      <c r="B40" s="32">
        <v>3651</v>
      </c>
    </row>
    <row r="41" spans="1:2" x14ac:dyDescent="0.2">
      <c r="A41" s="31">
        <v>41377</v>
      </c>
      <c r="B41" s="32">
        <v>3729</v>
      </c>
    </row>
    <row r="42" spans="1:2" x14ac:dyDescent="0.2">
      <c r="A42" s="33">
        <v>41370</v>
      </c>
      <c r="B42" s="32">
        <v>3666</v>
      </c>
    </row>
    <row r="43" spans="1:2" x14ac:dyDescent="0.2">
      <c r="A43" s="31">
        <v>41363</v>
      </c>
      <c r="B43" s="32">
        <v>3731</v>
      </c>
    </row>
    <row r="44" spans="1:2" x14ac:dyDescent="0.2">
      <c r="A44" s="31">
        <v>41355</v>
      </c>
      <c r="B44" s="32">
        <v>3770</v>
      </c>
    </row>
    <row r="45" spans="1:2" x14ac:dyDescent="0.2">
      <c r="A45" s="31">
        <v>41349</v>
      </c>
      <c r="B45" s="32">
        <v>3844</v>
      </c>
    </row>
    <row r="46" spans="1:2" x14ac:dyDescent="0.2">
      <c r="A46" s="31">
        <v>41342</v>
      </c>
      <c r="B46" s="32">
        <v>3840</v>
      </c>
    </row>
    <row r="47" spans="1:2" x14ac:dyDescent="0.2">
      <c r="A47" s="31">
        <v>41335</v>
      </c>
      <c r="B47" s="32">
        <v>3699</v>
      </c>
    </row>
    <row r="48" spans="1:2" x14ac:dyDescent="0.2">
      <c r="A48" s="31">
        <v>41328</v>
      </c>
      <c r="B48" s="32">
        <v>3706</v>
      </c>
    </row>
    <row r="49" spans="1:2" x14ac:dyDescent="0.2">
      <c r="A49" s="31">
        <v>41321</v>
      </c>
      <c r="B49" s="32">
        <v>3660</v>
      </c>
    </row>
    <row r="50" spans="1:2" x14ac:dyDescent="0.2">
      <c r="A50" s="31">
        <v>41314</v>
      </c>
      <c r="B50" s="32">
        <v>3649</v>
      </c>
    </row>
    <row r="51" spans="1:2" x14ac:dyDescent="0.2">
      <c r="A51" s="31">
        <v>41307</v>
      </c>
      <c r="B51" s="32">
        <v>3773</v>
      </c>
    </row>
    <row r="52" spans="1:2" x14ac:dyDescent="0.2">
      <c r="A52" s="31">
        <v>41300</v>
      </c>
      <c r="B52" s="32">
        <v>3778</v>
      </c>
    </row>
    <row r="53" spans="1:2" x14ac:dyDescent="0.2">
      <c r="A53" s="31">
        <v>41293</v>
      </c>
      <c r="B53" s="32">
        <v>3741</v>
      </c>
    </row>
    <row r="54" spans="1:2" x14ac:dyDescent="0.2">
      <c r="A54" s="31">
        <v>41286</v>
      </c>
      <c r="B54" s="32">
        <v>3706</v>
      </c>
    </row>
    <row r="55" spans="1:2" x14ac:dyDescent="0.2">
      <c r="A55" s="31">
        <v>41279</v>
      </c>
      <c r="B55" s="32">
        <v>3730</v>
      </c>
    </row>
  </sheetData>
  <sortState ref="A1:B55">
    <sortCondition descending="1" ref="A1"/>
  </sortState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UI/customUI14.xml><?xml version="1.0" encoding="utf-8"?>
<!-- Chaque fichier customUI.xml commence systématiquement par l'élément -->
<!-- Chargement du Ruban  avec OnLoad pour éventuel rafraichissement du ruban -->
<customUI xmlns="http://schemas.microsoft.com/office/2009/07/customui" onLoad="getMonRuban">
  <!-- la balise ribbon: Cette balise est l'élément principal pour toutes les modifications du ruban -->
  <!-- Masque tous les onglets courants -->
  <!-- "true" Masque tous les onglets courants et "false" remet tous les onglets + le perso -->
  <ribbon startFromScratch="false">
    <!-- La balise tabs représente l'ensemble des onglets personnalisés -->
    <tabs>
      <!-- La balise tab définit un onglet particulier (prédéfini ou personnalisé), identifiable par son id.-->
      <!-- Création de l'onglet personnalisé "PORTEFEUILLE" avant onglet "Accueil"-->
      <tab id="tabFichier" label="PORTEFEUILLE ACTIONS" insertBeforeMso="TabHome">
        <!-- Crée un  premier groupe "Données" avec 2 controles-->
        <group id="group_Fichier1" label="Données">
          <!-- Chaque controle va appeler sa macro -->
          <button id="Actualisation" label="Actualisation" screentip="Formulaire de saisie." supertip="Permet la saisie de la valeur de chaque action à une date sélectionnée." onAction="Actualisation_Sur_Clic" imageMso="CreateReport"/>
          <button id="Maj" label="Nombre d'Actions" screentip="Formulaire de saisie." supertip="Permet la saisie du nombre d'actions à une date sélectionnée." onAction="Maj_Sur_Clic" imageMso="CreateReport"/>
        </group>
        <!-- Crée un  deuxiéme groupe "Graphique" avec 2 controles-->
        <group id="group_Fichier2" label="Graphique">
          <button id="Graphe" label="Evolution Actions" screentip="Formulaire de choix d'un graphe." supertip="Permet l'affichage d'un graphe sélectionné suivant une période choisie." onAction="Graphe_Sur_Clic" imageMso="ChartAreaChart"/>
          <button id="Compare" label="Intercomparaison" screentip="Formulaire de choix de graphes + Cac40." supertip="Permet l'affichage de 2 graphes + Cac 40 suivant une période choisie." onAction="Compare_Sur_Clic" imageMso="ChartAreaChart"/>
        </group>
        <!-- Crée un  troisiéme groupe "Cac 40" avec 2 controles-->
        <group id="group_Fichier3" label="Cac 40">
          <dropDown id="dropPeriode" label="  Période :" onAction="dropPeriode_Sur_Choix" getItemCount="dropPeriode_Nb_Item" getItemLabel="dropPeriode_Label_Item" screentip="Période du graphe Cac 40." supertip="Permet l'affichage du graphe Cac 40 et de ses MM20 et MM50 sur une période définie par liste déroulante." getSelectedItemIndex="dropPeriode_Defaut"/>
          <button id="CaC_40" label="Evolution du Cac 40" screentip="Graphe Cac 40." supertip="Permet l'affichage du graphe Cac 40 et de ses MM20 et MM50 sur période fixe de 3 ans." onAction="AfficheCac40_Sur_Clic" imageMso="ChartAreaChart"/>
        </group>
        <!-- Crée un quatriéme groupe "Divers Gestion Portefeuilles" avec 8 controles-->
        <!-- Ces controles sont séparés par séparateurs en 3 groupes-->
        <group id="group_Fichier4" label="Divers Gestion Portefeuille">
          <button idMso="FileSave" screentip="Enregistrement." supertip=" enregistre le fichier." imageMso="SaveAndClose"/>
          <button idMso="FilePrintPreview"/>
          <button id="Imprimer" label="Imprimer" onAction="Imprimer_Sur_Clic" imageMso="FilePrint"/>
          <separator id="separator"/>
          <button id="MAJ_Globale" label="MAJ Globale" screentip="Relance calcul global." supertip="Recalcule toute la feuille à partir des derniéres données." onAction="Maj_Globale_Sur_Clic" imageMso="ReviewDisplayForReview"/>
          <button id="Affichage" label="Affichage Feuilles" screentip="Affichage des Feuilles." supertip="Affiche ou Masque toutes les feuilles associées." onAction="Affichage_Sur_Clic" imageMso="SmartArtStylesGallery"/>
          <button id="CodeVBA" label="Onglets VBA" screentip="Affichage des onglets VBA." supertip="Affiche ou Masque les onglets Code et Controls." onAction="CodeVBA_Sur_Clic" imageMso="SmartArtStylesGallery"/>
          <separator id="separator1"/>
          <button id="Calendrier" label="Calendrier" screentip="Affichage du calendrier." supertip="Permet une saisie de date suivant calendrier dans une cellule Excel d'une feuille." onAction="Calendrier_Sur_Clic" imageMso="DateAndTimeInsert"/>
          <button id="E_Mail" label="Envoi mail" screentip="Envoil d'un mail." supertip="Envoi le fichier à Salducci Patrick par messagerie Outlook." onAction="E_Mail_Sur_Clic" imageMso="MarkAsUnread"/>
        </group>
        <!-- Maintien du  groupe standard VBA "Code"-->
        <!-- Ce group sera visible en fonction  de l'id CodeVBA du ruban, il n'est pas visible à l'ouverture-->
        <group idMso="GroupCode" getVisible="VisibleCode">
				</group>
        <!-- Maintien du  groupe standard VBA "Controls"-->
        <!-- Ce group sera visible en fonction  de l'id CodeVBA du ruban, il n'est pas visible à l'ouverture-->
        <group idMso="GroupControls" getVisible="VisibleControls">
				</group>
      </tab>
    </tabs>
  </ribbon>
  <!-- Balise de fermeture --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Donnees</vt:lpstr>
      <vt:lpstr>Feuil1</vt:lpstr>
      <vt:lpstr>Feuille_Graphe_CAC_40</vt:lpstr>
      <vt:lpstr>Nombre_Actions</vt:lpstr>
      <vt:lpstr>Feuille_Tri</vt:lpstr>
      <vt:lpstr>Graphe_CAC_40</vt:lpstr>
      <vt:lpstr>Action_1</vt:lpstr>
      <vt:lpstr>Action_1A</vt:lpstr>
      <vt:lpstr>Action_1B</vt:lpstr>
      <vt:lpstr>Action_1C</vt:lpstr>
      <vt:lpstr>Action_1D</vt:lpstr>
      <vt:lpstr>Action_1E</vt:lpstr>
      <vt:lpstr>Action_1F</vt:lpstr>
      <vt:lpstr>Action_1G</vt:lpstr>
      <vt:lpstr>FirstDate</vt:lpstr>
      <vt:lpstr>LastDate</vt:lpstr>
      <vt:lpstr>MaxEchelle_CAC</vt:lpstr>
      <vt:lpstr>MinEchelle</vt:lpstr>
      <vt:lpstr>MinEchelle_CAC</vt:lpstr>
      <vt:lpstr>Plage_Donnees</vt:lpstr>
      <vt:lpstr>Plage_Donnees_CAC</vt:lpstr>
      <vt:lpstr>Plage_Donnees_Date</vt:lpstr>
      <vt:lpstr>Plage_Donnees_Valeur</vt:lpstr>
      <vt:lpstr>Plage_Graphe_3</vt:lpstr>
      <vt:lpstr>Plage_Graphe_PourCent</vt:lpstr>
      <vt:lpstr>Plage_transferee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2014-02-07T15:25:07Z</cp:lastPrinted>
  <dcterms:created xsi:type="dcterms:W3CDTF">2010-12-14T10:25:19Z</dcterms:created>
  <dcterms:modified xsi:type="dcterms:W3CDTF">2014-02-14T11:37:06Z</dcterms:modified>
</cp:coreProperties>
</file>