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 activeTab="1"/>
  </bookViews>
  <sheets>
    <sheet name="Wages" sheetId="1" r:id="rId1"/>
    <sheet name="Return" sheetId="2" r:id="rId2"/>
  </sheets>
  <definedNames>
    <definedName name="_xlnm.Print_Titles" localSheetId="0">Wages!$1:$12</definedName>
    <definedName name="_xlnm.Print_Area" localSheetId="0">Wages!$A$1:$U$60</definedName>
  </definedNames>
  <calcPr calcId="145621"/>
</workbook>
</file>

<file path=xl/calcChain.xml><?xml version="1.0" encoding="utf-8"?>
<calcChain xmlns="http://schemas.openxmlformats.org/spreadsheetml/2006/main">
  <c r="E2" i="2" l="1"/>
  <c r="D2" i="2"/>
  <c r="G72" i="1"/>
  <c r="T71" i="1"/>
  <c r="N71" i="1"/>
  <c r="P71" i="1" s="1"/>
  <c r="L71" i="1"/>
  <c r="O71" i="1" s="1"/>
  <c r="S71" i="1" s="1"/>
  <c r="G71" i="1"/>
  <c r="F71" i="1"/>
  <c r="E71" i="1"/>
  <c r="D71" i="1"/>
  <c r="T69" i="1"/>
  <c r="N69" i="1"/>
  <c r="P69" i="1" s="1"/>
  <c r="L69" i="1"/>
  <c r="O69" i="1" s="1"/>
  <c r="G68" i="1"/>
  <c r="T67" i="1"/>
  <c r="N67" i="1"/>
  <c r="P67" i="1" s="1"/>
  <c r="L67" i="1"/>
  <c r="O67" i="1" s="1"/>
  <c r="G67" i="1"/>
  <c r="F67" i="1"/>
  <c r="E67" i="1"/>
  <c r="D67" i="1"/>
  <c r="G66" i="1"/>
  <c r="T65" i="1"/>
  <c r="N65" i="1"/>
  <c r="P65" i="1" s="1"/>
  <c r="L65" i="1"/>
  <c r="O65" i="1" s="1"/>
  <c r="G65" i="1"/>
  <c r="F65" i="1"/>
  <c r="E65" i="1"/>
  <c r="D65" i="1"/>
  <c r="G64" i="1"/>
  <c r="T63" i="1"/>
  <c r="N63" i="1"/>
  <c r="P63" i="1" s="1"/>
  <c r="L63" i="1"/>
  <c r="O63" i="1" s="1"/>
  <c r="G63" i="1"/>
  <c r="F63" i="1"/>
  <c r="E63" i="1"/>
  <c r="D63" i="1"/>
  <c r="G62" i="1"/>
  <c r="T61" i="1"/>
  <c r="N61" i="1"/>
  <c r="P61" i="1" s="1"/>
  <c r="L61" i="1"/>
  <c r="O61" i="1" s="1"/>
  <c r="G61" i="1"/>
  <c r="F61" i="1"/>
  <c r="E61" i="1"/>
  <c r="D61" i="1"/>
  <c r="G60" i="1"/>
  <c r="T59" i="1"/>
  <c r="N59" i="1"/>
  <c r="P59" i="1" s="1"/>
  <c r="L59" i="1"/>
  <c r="O59" i="1" s="1"/>
  <c r="G59" i="1"/>
  <c r="F59" i="1"/>
  <c r="E59" i="1"/>
  <c r="D59" i="1"/>
  <c r="G58" i="1"/>
  <c r="T57" i="1"/>
  <c r="N57" i="1"/>
  <c r="P57" i="1" s="1"/>
  <c r="L57" i="1"/>
  <c r="O57" i="1" s="1"/>
  <c r="S57" i="1" s="1"/>
  <c r="G57" i="1"/>
  <c r="F57" i="1"/>
  <c r="E57" i="1"/>
  <c r="D57" i="1"/>
  <c r="G56" i="1"/>
  <c r="N55" i="1"/>
  <c r="L55" i="1"/>
  <c r="O55" i="1" s="1"/>
  <c r="G55" i="1"/>
  <c r="F55" i="1"/>
  <c r="E55" i="1"/>
  <c r="D55" i="1"/>
  <c r="G54" i="1"/>
  <c r="L53" i="1"/>
  <c r="O53" i="1" s="1"/>
  <c r="G53" i="1"/>
  <c r="F53" i="1"/>
  <c r="E53" i="1"/>
  <c r="D53" i="1"/>
  <c r="G52" i="1"/>
  <c r="N51" i="1"/>
  <c r="L51" i="1"/>
  <c r="O51" i="1" s="1"/>
  <c r="G51" i="1"/>
  <c r="F51" i="1"/>
  <c r="E51" i="1"/>
  <c r="D51" i="1"/>
  <c r="G50" i="1"/>
  <c r="L49" i="1"/>
  <c r="O49" i="1" s="1"/>
  <c r="G49" i="1"/>
  <c r="F49" i="1"/>
  <c r="E49" i="1"/>
  <c r="D49" i="1"/>
  <c r="G48" i="1"/>
  <c r="N47" i="1"/>
  <c r="L47" i="1"/>
  <c r="O47" i="1" s="1"/>
  <c r="G47" i="1"/>
  <c r="F47" i="1"/>
  <c r="E47" i="1"/>
  <c r="D47" i="1"/>
  <c r="G46" i="1"/>
  <c r="L45" i="1"/>
  <c r="O45" i="1" s="1"/>
  <c r="G45" i="1"/>
  <c r="F45" i="1"/>
  <c r="E45" i="1"/>
  <c r="D45" i="1"/>
  <c r="G44" i="1"/>
  <c r="N43" i="1"/>
  <c r="L43" i="1"/>
  <c r="O43" i="1" s="1"/>
  <c r="G43" i="1"/>
  <c r="F43" i="1"/>
  <c r="E43" i="1"/>
  <c r="D43" i="1"/>
  <c r="G42" i="1"/>
  <c r="L41" i="1"/>
  <c r="O41" i="1" s="1"/>
  <c r="G41" i="1"/>
  <c r="F41" i="1"/>
  <c r="E41" i="1"/>
  <c r="D41" i="1"/>
  <c r="G40" i="1"/>
  <c r="L39" i="1"/>
  <c r="N39" i="1" s="1"/>
  <c r="G39" i="1"/>
  <c r="F39" i="1"/>
  <c r="E39" i="1"/>
  <c r="D39" i="1"/>
  <c r="G38" i="1"/>
  <c r="L37" i="1"/>
  <c r="O37" i="1" s="1"/>
  <c r="G37" i="1"/>
  <c r="F37" i="1"/>
  <c r="E37" i="1"/>
  <c r="D37" i="1"/>
  <c r="G36" i="1"/>
  <c r="L35" i="1"/>
  <c r="N35" i="1" s="1"/>
  <c r="G35" i="1"/>
  <c r="F35" i="1"/>
  <c r="E35" i="1"/>
  <c r="D35" i="1"/>
  <c r="G34" i="1"/>
  <c r="L33" i="1"/>
  <c r="O33" i="1" s="1"/>
  <c r="G33" i="1"/>
  <c r="F33" i="1"/>
  <c r="E33" i="1"/>
  <c r="D33" i="1"/>
  <c r="G32" i="1"/>
  <c r="L31" i="1"/>
  <c r="N31" i="1" s="1"/>
  <c r="G31" i="1"/>
  <c r="F31" i="1"/>
  <c r="E31" i="1"/>
  <c r="D31" i="1"/>
  <c r="G30" i="1"/>
  <c r="L29" i="1"/>
  <c r="O29" i="1" s="1"/>
  <c r="G29" i="1"/>
  <c r="F29" i="1"/>
  <c r="E29" i="1"/>
  <c r="D29" i="1"/>
  <c r="G28" i="1"/>
  <c r="L27" i="1"/>
  <c r="N27" i="1" s="1"/>
  <c r="G27" i="1"/>
  <c r="F27" i="1"/>
  <c r="E27" i="1"/>
  <c r="D27" i="1"/>
  <c r="G26" i="1"/>
  <c r="L25" i="1"/>
  <c r="O25" i="1" s="1"/>
  <c r="G25" i="1"/>
  <c r="F25" i="1"/>
  <c r="E25" i="1"/>
  <c r="D25" i="1"/>
  <c r="G24" i="1"/>
  <c r="L23" i="1"/>
  <c r="N23" i="1" s="1"/>
  <c r="G23" i="1"/>
  <c r="F23" i="1"/>
  <c r="E23" i="1"/>
  <c r="D23" i="1"/>
  <c r="G22" i="1"/>
  <c r="L21" i="1"/>
  <c r="O21" i="1" s="1"/>
  <c r="G21" i="1"/>
  <c r="F21" i="1"/>
  <c r="E21" i="1"/>
  <c r="D21" i="1"/>
  <c r="G20" i="1"/>
  <c r="L19" i="1"/>
  <c r="N19" i="1" s="1"/>
  <c r="G19" i="1"/>
  <c r="F19" i="1"/>
  <c r="E19" i="1"/>
  <c r="D19" i="1"/>
  <c r="G18" i="1"/>
  <c r="L17" i="1"/>
  <c r="O17" i="1" s="1"/>
  <c r="G17" i="1"/>
  <c r="F17" i="1"/>
  <c r="E17" i="1"/>
  <c r="D17" i="1"/>
  <c r="G16" i="1"/>
  <c r="L15" i="1"/>
  <c r="N15" i="1" s="1"/>
  <c r="G15" i="1"/>
  <c r="F15" i="1"/>
  <c r="E15" i="1"/>
  <c r="D15" i="1"/>
  <c r="L13" i="1"/>
  <c r="N13" i="1" s="1"/>
  <c r="M7" i="1"/>
  <c r="P13" i="1" l="1"/>
  <c r="P15" i="1"/>
  <c r="P19" i="1"/>
  <c r="P23" i="1"/>
  <c r="P27" i="1"/>
  <c r="P31" i="1"/>
  <c r="P35" i="1"/>
  <c r="P39" i="1"/>
  <c r="S59" i="1"/>
  <c r="S61" i="1"/>
  <c r="S63" i="1"/>
  <c r="S65" i="1"/>
  <c r="S67" i="1"/>
  <c r="S69" i="1"/>
  <c r="O13" i="1"/>
  <c r="O15" i="1"/>
  <c r="S15" i="1" s="1"/>
  <c r="T15" i="1" s="1"/>
  <c r="N17" i="1"/>
  <c r="O19" i="1"/>
  <c r="S19" i="1" s="1"/>
  <c r="T19" i="1" s="1"/>
  <c r="N21" i="1"/>
  <c r="O23" i="1"/>
  <c r="S23" i="1" s="1"/>
  <c r="T23" i="1" s="1"/>
  <c r="N25" i="1"/>
  <c r="O27" i="1"/>
  <c r="S27" i="1" s="1"/>
  <c r="T27" i="1" s="1"/>
  <c r="N29" i="1"/>
  <c r="O31" i="1"/>
  <c r="S31" i="1" s="1"/>
  <c r="T31" i="1" s="1"/>
  <c r="N33" i="1"/>
  <c r="O35" i="1"/>
  <c r="S35" i="1" s="1"/>
  <c r="T35" i="1" s="1"/>
  <c r="N37" i="1"/>
  <c r="O39" i="1"/>
  <c r="S39" i="1" s="1"/>
  <c r="T39" i="1" s="1"/>
  <c r="N41" i="1"/>
  <c r="N45" i="1"/>
  <c r="N49" i="1"/>
  <c r="N53" i="1"/>
  <c r="L7" i="1"/>
  <c r="P43" i="1"/>
  <c r="S43" i="1" s="1"/>
  <c r="T43" i="1" s="1"/>
  <c r="P47" i="1"/>
  <c r="S47" i="1" s="1"/>
  <c r="T47" i="1" s="1"/>
  <c r="P51" i="1"/>
  <c r="S51" i="1" s="1"/>
  <c r="T51" i="1" s="1"/>
  <c r="P55" i="1"/>
  <c r="S55" i="1" s="1"/>
  <c r="T55" i="1" s="1"/>
  <c r="P49" i="1" l="1"/>
  <c r="S49" i="1" s="1"/>
  <c r="T49" i="1" s="1"/>
  <c r="P41" i="1"/>
  <c r="S41" i="1" s="1"/>
  <c r="T41" i="1" s="1"/>
  <c r="P37" i="1"/>
  <c r="S37" i="1" s="1"/>
  <c r="T37" i="1" s="1"/>
  <c r="P33" i="1"/>
  <c r="S33" i="1" s="1"/>
  <c r="T33" i="1" s="1"/>
  <c r="P29" i="1"/>
  <c r="S29" i="1" s="1"/>
  <c r="T29" i="1" s="1"/>
  <c r="P25" i="1"/>
  <c r="S25" i="1" s="1"/>
  <c r="T25" i="1" s="1"/>
  <c r="P21" i="1"/>
  <c r="S21" i="1" s="1"/>
  <c r="T21" i="1" s="1"/>
  <c r="P17" i="1"/>
  <c r="S17" i="1" s="1"/>
  <c r="T17" i="1" s="1"/>
  <c r="S13" i="1"/>
  <c r="O7" i="1"/>
  <c r="T53" i="1"/>
  <c r="P53" i="1"/>
  <c r="S53" i="1" s="1"/>
  <c r="T45" i="1"/>
  <c r="P45" i="1"/>
  <c r="S45" i="1" s="1"/>
  <c r="N7" i="1"/>
  <c r="P7" i="1" l="1"/>
  <c r="S7" i="1"/>
  <c r="T13" i="1"/>
  <c r="T7" i="1" s="1"/>
</calcChain>
</file>

<file path=xl/sharedStrings.xml><?xml version="1.0" encoding="utf-8"?>
<sst xmlns="http://schemas.openxmlformats.org/spreadsheetml/2006/main" count="105" uniqueCount="85">
  <si>
    <t>REGISTER OF WAGES FOR THE MONTH OF</t>
  </si>
  <si>
    <t>PHT</t>
  </si>
  <si>
    <t>THE PUDUCHERRY FACTORY RULES 1964</t>
  </si>
  <si>
    <t>Serial No.</t>
  </si>
  <si>
    <t>Name of Employees</t>
  </si>
  <si>
    <t>Designation</t>
  </si>
  <si>
    <t>Period of Work</t>
  </si>
  <si>
    <t>For the Period
ending</t>
  </si>
  <si>
    <t>No. of Days of Leave 
Granted with wages</t>
  </si>
  <si>
    <t>No. of Days / Hours counter 
for payment of wages</t>
  </si>
  <si>
    <t>Hrs. of overtime / o.t. Production 
in units during the month</t>
  </si>
  <si>
    <t>Overtime earnings</t>
  </si>
  <si>
    <t>Normal earnings</t>
  </si>
  <si>
    <t>Dearness Allowanc
HRA</t>
  </si>
  <si>
    <t>Gross Wages Earned</t>
  </si>
  <si>
    <t>Particulars of deduction form wages</t>
  </si>
  <si>
    <t>Date and Signature of
Employee</t>
  </si>
  <si>
    <t>Date</t>
  </si>
  <si>
    <t>Provident fun deduction</t>
  </si>
  <si>
    <t>Employees State
Insurance</t>
  </si>
  <si>
    <t>Advance loan
deduction</t>
  </si>
  <si>
    <t>Others deduction</t>
  </si>
  <si>
    <t>Total deduction</t>
  </si>
  <si>
    <t>Net Wages paid</t>
  </si>
  <si>
    <t>From</t>
  </si>
  <si>
    <t>To</t>
  </si>
  <si>
    <t>SANTHANAM . P</t>
  </si>
  <si>
    <t>Operator</t>
  </si>
  <si>
    <t>08:00 
to
17:00</t>
  </si>
  <si>
    <t>01/01/14</t>
  </si>
  <si>
    <t>31/01/14</t>
  </si>
  <si>
    <t>Lea_Wi.
Wag</t>
  </si>
  <si>
    <t>5516103188
PC/2059/15</t>
  </si>
  <si>
    <t>Hol_All</t>
  </si>
  <si>
    <t>RAJARAJAN .R</t>
  </si>
  <si>
    <t>5516103189
PC/2059/30</t>
  </si>
  <si>
    <t>MURUGAN . S</t>
  </si>
  <si>
    <t>Helper</t>
  </si>
  <si>
    <t>5516103192
PC/2059/03</t>
  </si>
  <si>
    <t>SUDHA . D. P.</t>
  </si>
  <si>
    <t>Staff</t>
  </si>
  <si>
    <t>5517506701
PC/2059/05</t>
  </si>
  <si>
    <t>KAMALA . J</t>
  </si>
  <si>
    <t>5517506702
PC/2059/06</t>
  </si>
  <si>
    <t>MALAR KODI . G</t>
  </si>
  <si>
    <t>5517506704
PC/2059/07</t>
  </si>
  <si>
    <t>PARIMALA - K</t>
  </si>
  <si>
    <t>5517506705
PC/2059/08</t>
  </si>
  <si>
    <t>USHARANI . M</t>
  </si>
  <si>
    <t>5517508108
PC/2059/09</t>
  </si>
  <si>
    <t>LAKSHMI . E</t>
  </si>
  <si>
    <t>5517508109
PC/2059/10</t>
  </si>
  <si>
    <t>VASANTHA . M</t>
  </si>
  <si>
    <t>5517508110
PC/2059/11</t>
  </si>
  <si>
    <t>TAMIJOLI . S</t>
  </si>
  <si>
    <t>5518803747
PC/2059/12</t>
  </si>
  <si>
    <t>RAJAVELU . C</t>
  </si>
  <si>
    <t>5518806515
PC/2059/13</t>
  </si>
  <si>
    <t>VELMURUGAN . R</t>
  </si>
  <si>
    <t>5518821620
PC/2059/29</t>
  </si>
  <si>
    <t>KALA . I</t>
  </si>
  <si>
    <t>5518869672
PC/2059/16</t>
  </si>
  <si>
    <t>AMARAVATHY . R</t>
  </si>
  <si>
    <t>5518869681
PC/2059/17</t>
  </si>
  <si>
    <t>NALINA . B</t>
  </si>
  <si>
    <t>5518869688
PC/2059/19</t>
  </si>
  <si>
    <t>RANI . S</t>
  </si>
  <si>
    <t>5518869728
PC/2059/21</t>
  </si>
  <si>
    <t>SANKARI . T</t>
  </si>
  <si>
    <t>5518904972
PC/2059/22</t>
  </si>
  <si>
    <t>KALAIVANI . K</t>
  </si>
  <si>
    <t>5518938340
PC/2059/24</t>
  </si>
  <si>
    <t>SAKTHI VENDHAN . V</t>
  </si>
  <si>
    <t>5518938341
PC/2059/23</t>
  </si>
  <si>
    <t>CHITRA . K</t>
  </si>
  <si>
    <t>5518938343
PC/2059/27</t>
  </si>
  <si>
    <t>SATHIYA . S</t>
  </si>
  <si>
    <t>5518938344
PC/2059/28</t>
  </si>
  <si>
    <t>Serial N°</t>
  </si>
  <si>
    <r>
      <t xml:space="preserve">IP Number 
</t>
    </r>
    <r>
      <rPr>
        <b/>
        <sz val="11"/>
        <color indexed="10"/>
        <rFont val="Aharoni"/>
        <charset val="177"/>
      </rPr>
      <t>(</t>
    </r>
    <r>
      <rPr>
        <b/>
        <sz val="16"/>
        <color indexed="10"/>
        <rFont val="Aharoni"/>
        <charset val="177"/>
      </rPr>
      <t>10</t>
    </r>
    <r>
      <rPr>
        <b/>
        <sz val="12"/>
        <color indexed="10"/>
        <rFont val="Aharoni"/>
        <charset val="177"/>
      </rPr>
      <t xml:space="preserve"> Digits</t>
    </r>
    <r>
      <rPr>
        <b/>
        <sz val="11"/>
        <color indexed="10"/>
        <rFont val="Aharoni"/>
        <charset val="177"/>
      </rPr>
      <t>)</t>
    </r>
  </si>
  <si>
    <r>
      <t xml:space="preserve">IP Name
</t>
    </r>
    <r>
      <rPr>
        <b/>
        <sz val="11"/>
        <color indexed="10"/>
        <rFont val="Aharoni"/>
        <charset val="177"/>
      </rPr>
      <t>( Only alphabets and space )</t>
    </r>
  </si>
  <si>
    <t>No of Days for which wages paid/payable during the month</t>
  </si>
  <si>
    <t>Total Monthly Wages</t>
  </si>
  <si>
    <t xml:space="preserve"> Reason Code for Zero workings days(numeric only; provide 0 for all other reasons- Click on the link for reference)</t>
  </si>
  <si>
    <r>
      <t xml:space="preserve"> Last Working Day
</t>
    </r>
    <r>
      <rPr>
        <b/>
        <sz val="11"/>
        <color indexed="10"/>
        <rFont val="Aharoni"/>
        <charset val="177"/>
      </rPr>
      <t>( Format DD/MM/YYYY  or DD-MM-YYYY)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</si>
</sst>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yy"/>
  </numFmts>
  <fonts count="17" x14ac:knownFonts="1">
    <font>
      <sz val="11"/>
      <color theme="1"/>
      <name val="Calibri"/>
      <family val="2"/>
      <scheme val="minor"/>
    </font>
    <font>
      <b/>
      <sz val="20"/>
      <color theme="1"/>
      <name val="Bodoni MT Black"/>
      <family val="1"/>
    </font>
    <font>
      <b/>
      <u/>
      <sz val="26"/>
      <color theme="1"/>
      <name val="Bodoni MT Black"/>
      <family val="1"/>
    </font>
    <font>
      <b/>
      <sz val="18"/>
      <color theme="1"/>
      <name val="Bodoni MT Black"/>
      <family val="1"/>
    </font>
    <font>
      <sz val="11"/>
      <color theme="1"/>
      <name val="Rupakara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Rupakara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Rupakara"/>
      <family val="2"/>
    </font>
    <font>
      <sz val="10"/>
      <name val="Arial"/>
      <family val="2"/>
    </font>
    <font>
      <b/>
      <sz val="11"/>
      <name val="Aharoni"/>
      <charset val="177"/>
    </font>
    <font>
      <b/>
      <sz val="11"/>
      <color indexed="10"/>
      <name val="Aharoni"/>
      <charset val="177"/>
    </font>
    <font>
      <b/>
      <sz val="16"/>
      <color indexed="10"/>
      <name val="Aharoni"/>
      <charset val="177"/>
    </font>
    <font>
      <b/>
      <sz val="12"/>
      <color indexed="10"/>
      <name val="Aharoni"/>
      <charset val="177"/>
    </font>
    <font>
      <b/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79">
    <xf numFmtId="0" fontId="0" fillId="0" borderId="0" xfId="0"/>
    <xf numFmtId="0" fontId="1" fillId="0" borderId="0" xfId="0" applyFont="1" applyAlignment="1" applyProtection="1">
      <alignment horizontal="right" vertical="center"/>
    </xf>
    <xf numFmtId="164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2" fontId="7" fillId="0" borderId="1" xfId="0" applyNumberFormat="1" applyFont="1" applyBorder="1" applyAlignment="1" applyProtection="1">
      <alignment horizontal="center" vertical="center" wrapText="1"/>
    </xf>
    <xf numFmtId="3" fontId="5" fillId="2" borderId="2" xfId="0" applyNumberFormat="1" applyFont="1" applyFill="1" applyBorder="1" applyAlignment="1" applyProtection="1">
      <alignment vertical="center"/>
    </xf>
    <xf numFmtId="0" fontId="8" fillId="0" borderId="3" xfId="0" applyFont="1" applyBorder="1" applyAlignment="1" applyProtection="1">
      <alignment horizontal="center" vertical="center" textRotation="90"/>
    </xf>
    <xf numFmtId="0" fontId="8" fillId="0" borderId="3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 textRotation="90" wrapText="1"/>
    </xf>
    <xf numFmtId="0" fontId="8" fillId="0" borderId="7" xfId="0" applyFont="1" applyBorder="1" applyAlignment="1" applyProtection="1">
      <alignment horizontal="center" vertical="center" textRotation="90" wrapText="1"/>
    </xf>
    <xf numFmtId="0" fontId="8" fillId="0" borderId="3" xfId="0" applyFont="1" applyBorder="1" applyAlignment="1" applyProtection="1">
      <alignment horizontal="center" vertical="center" textRotation="90" wrapText="1"/>
    </xf>
    <xf numFmtId="0" fontId="8" fillId="0" borderId="8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vertical="center"/>
    </xf>
    <xf numFmtId="0" fontId="8" fillId="0" borderId="9" xfId="0" applyFont="1" applyBorder="1" applyAlignment="1" applyProtection="1">
      <alignment horizontal="center" vertical="center" textRotation="90"/>
    </xf>
    <xf numFmtId="0" fontId="8" fillId="0" borderId="9" xfId="0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 textRotation="90" wrapText="1"/>
    </xf>
    <xf numFmtId="0" fontId="8" fillId="0" borderId="11" xfId="0" applyFont="1" applyBorder="1" applyAlignment="1" applyProtection="1">
      <alignment horizontal="center" vertical="center" textRotation="90" wrapText="1"/>
    </xf>
    <xf numFmtId="0" fontId="8" fillId="0" borderId="9" xfId="0" applyFont="1" applyBorder="1" applyAlignment="1" applyProtection="1">
      <alignment horizontal="center" vertical="center" textRotation="90" wrapText="1"/>
    </xf>
    <xf numFmtId="0" fontId="8" fillId="0" borderId="6" xfId="0" applyFont="1" applyBorder="1" applyAlignment="1" applyProtection="1">
      <alignment horizontal="center" vertical="center"/>
    </xf>
    <xf numFmtId="9" fontId="8" fillId="0" borderId="9" xfId="0" applyNumberFormat="1" applyFont="1" applyBorder="1" applyAlignment="1" applyProtection="1">
      <alignment horizontal="center" vertical="center" wrapText="1"/>
    </xf>
    <xf numFmtId="10" fontId="8" fillId="0" borderId="9" xfId="0" applyNumberFormat="1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 wrapText="1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2" fontId="7" fillId="0" borderId="16" xfId="0" applyNumberFormat="1" applyFont="1" applyBorder="1" applyAlignment="1" applyProtection="1">
      <alignment horizontal="center" vertical="center" wrapText="1"/>
    </xf>
    <xf numFmtId="1" fontId="9" fillId="0" borderId="16" xfId="0" applyNumberFormat="1" applyFont="1" applyBorder="1" applyAlignment="1" applyProtection="1">
      <alignment horizontal="center" vertical="center"/>
      <protection locked="0"/>
    </xf>
    <xf numFmtId="0" fontId="9" fillId="0" borderId="16" xfId="0" applyFont="1" applyBorder="1" applyAlignment="1" applyProtection="1">
      <alignment horizontal="center" vertical="center"/>
      <protection locked="0"/>
    </xf>
    <xf numFmtId="3" fontId="9" fillId="0" borderId="2" xfId="0" applyNumberFormat="1" applyFont="1" applyBorder="1" applyAlignment="1" applyProtection="1">
      <alignment horizontal="center" vertical="center"/>
    </xf>
    <xf numFmtId="3" fontId="9" fillId="0" borderId="2" xfId="0" applyNumberFormat="1" applyFont="1" applyBorder="1" applyAlignment="1" applyProtection="1">
      <alignment horizontal="center" vertical="center"/>
      <protection locked="0"/>
    </xf>
    <xf numFmtId="37" fontId="5" fillId="0" borderId="2" xfId="0" applyNumberFormat="1" applyFont="1" applyBorder="1" applyAlignment="1" applyProtection="1">
      <alignment horizontal="center" vertical="center"/>
    </xf>
    <xf numFmtId="0" fontId="9" fillId="0" borderId="0" xfId="0" applyFont="1" applyAlignment="1" applyProtection="1">
      <alignment vertical="center"/>
    </xf>
    <xf numFmtId="0" fontId="9" fillId="0" borderId="17" xfId="0" applyFont="1" applyBorder="1" applyAlignment="1" applyProtection="1">
      <alignment horizontal="center" vertical="center" wrapText="1"/>
      <protection locked="0"/>
    </xf>
    <xf numFmtId="3" fontId="9" fillId="0" borderId="17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</xf>
    <xf numFmtId="2" fontId="7" fillId="0" borderId="18" xfId="0" applyNumberFormat="1" applyFont="1" applyBorder="1" applyAlignment="1" applyProtection="1">
      <alignment horizontal="center" vertical="center" wrapText="1"/>
    </xf>
    <xf numFmtId="1" fontId="9" fillId="0" borderId="18" xfId="0" applyNumberFormat="1" applyFont="1" applyBorder="1" applyAlignment="1" applyProtection="1">
      <alignment horizontal="center" vertical="center"/>
      <protection locked="0"/>
    </xf>
    <xf numFmtId="0" fontId="9" fillId="0" borderId="18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 wrapText="1"/>
    </xf>
    <xf numFmtId="1" fontId="7" fillId="0" borderId="2" xfId="0" applyNumberFormat="1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 wrapText="1"/>
    </xf>
    <xf numFmtId="3" fontId="9" fillId="0" borderId="3" xfId="0" applyNumberFormat="1" applyFont="1" applyBorder="1" applyAlignment="1" applyProtection="1">
      <alignment horizontal="center" vertical="center"/>
      <protection locked="0"/>
    </xf>
    <xf numFmtId="3" fontId="9" fillId="0" borderId="12" xfId="0" applyNumberFormat="1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12" xfId="0" applyFont="1" applyBorder="1" applyAlignment="1" applyProtection="1">
      <alignment horizontal="center" vertical="center" wrapText="1"/>
    </xf>
    <xf numFmtId="0" fontId="5" fillId="0" borderId="16" xfId="0" applyFont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/>
    </xf>
    <xf numFmtId="3" fontId="9" fillId="0" borderId="3" xfId="0" applyNumberFormat="1" applyFont="1" applyBorder="1" applyAlignment="1" applyProtection="1">
      <alignment horizontal="center" vertical="center"/>
    </xf>
    <xf numFmtId="0" fontId="9" fillId="0" borderId="18" xfId="0" applyFont="1" applyBorder="1" applyAlignment="1" applyProtection="1">
      <alignment horizontal="center" vertical="center" wrapText="1"/>
      <protection locked="0"/>
    </xf>
    <xf numFmtId="0" fontId="9" fillId="0" borderId="12" xfId="0" applyFont="1" applyBorder="1" applyAlignment="1" applyProtection="1">
      <alignment horizontal="center" vertical="center"/>
    </xf>
    <xf numFmtId="3" fontId="9" fillId="0" borderId="12" xfId="0" applyNumberFormat="1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 wrapText="1"/>
      <protection locked="0"/>
    </xf>
    <xf numFmtId="3" fontId="9" fillId="0" borderId="16" xfId="0" applyNumberFormat="1" applyFont="1" applyBorder="1" applyAlignment="1" applyProtection="1">
      <alignment horizontal="center" vertical="center"/>
      <protection locked="0"/>
    </xf>
    <xf numFmtId="3" fontId="9" fillId="0" borderId="18" xfId="0" applyNumberFormat="1" applyFont="1" applyBorder="1" applyAlignment="1" applyProtection="1">
      <alignment horizontal="center" vertical="center"/>
      <protection locked="0"/>
    </xf>
    <xf numFmtId="1" fontId="7" fillId="0" borderId="3" xfId="0" applyNumberFormat="1" applyFont="1" applyBorder="1" applyAlignment="1" applyProtection="1">
      <alignment horizontal="center" vertical="center"/>
    </xf>
    <xf numFmtId="1" fontId="7" fillId="0" borderId="12" xfId="0" applyNumberFormat="1" applyFont="1" applyBorder="1" applyAlignment="1" applyProtection="1">
      <alignment horizontal="center" vertical="center"/>
    </xf>
    <xf numFmtId="0" fontId="10" fillId="0" borderId="0" xfId="0" applyFont="1" applyAlignment="1" applyProtection="1">
      <alignment vertical="center"/>
    </xf>
    <xf numFmtId="0" fontId="0" fillId="0" borderId="0" xfId="0" applyAlignment="1">
      <alignment horizontal="center" vertical="center"/>
    </xf>
    <xf numFmtId="49" fontId="12" fillId="3" borderId="2" xfId="0" applyNumberFormat="1" applyFont="1" applyFill="1" applyBorder="1" applyAlignment="1">
      <alignment horizontal="center" vertical="center" wrapText="1"/>
    </xf>
    <xf numFmtId="49" fontId="16" fillId="3" borderId="2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" fontId="0" fillId="0" borderId="2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11077</xdr:colOff>
      <xdr:row>3</xdr:row>
      <xdr:rowOff>177210</xdr:rowOff>
    </xdr:from>
    <xdr:to>
      <xdr:col>5</xdr:col>
      <xdr:colOff>332268</xdr:colOff>
      <xdr:row>5</xdr:row>
      <xdr:rowOff>110756</xdr:rowOff>
    </xdr:to>
    <xdr:sp macro="" textlink="">
      <xdr:nvSpPr>
        <xdr:cNvPr id="2" name="Légende encadrée avec une bordure 1 1"/>
        <xdr:cNvSpPr/>
      </xdr:nvSpPr>
      <xdr:spPr>
        <a:xfrm>
          <a:off x="5559943" y="1473053"/>
          <a:ext cx="1916075" cy="310116"/>
        </a:xfrm>
        <a:prstGeom prst="accentBorderCallout1">
          <a:avLst>
            <a:gd name="adj1" fmla="val 18750"/>
            <a:gd name="adj2" fmla="val -8333"/>
            <a:gd name="adj3" fmla="val -121190"/>
            <a:gd name="adj4" fmla="val -3695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143983</xdr:colOff>
      <xdr:row>4</xdr:row>
      <xdr:rowOff>22151</xdr:rowOff>
    </xdr:from>
    <xdr:to>
      <xdr:col>5</xdr:col>
      <xdr:colOff>213451</xdr:colOff>
      <xdr:row>5</xdr:row>
      <xdr:rowOff>132596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92849" y="1506279"/>
          <a:ext cx="1664352" cy="298730"/>
        </a:xfrm>
        <a:prstGeom prst="rect">
          <a:avLst/>
        </a:prstGeom>
      </xdr:spPr>
    </xdr:pic>
    <xdr:clientData/>
  </xdr:twoCellAnchor>
  <xdr:twoCellAnchor>
    <xdr:from>
      <xdr:col>6</xdr:col>
      <xdr:colOff>376569</xdr:colOff>
      <xdr:row>5</xdr:row>
      <xdr:rowOff>11075</xdr:rowOff>
    </xdr:from>
    <xdr:to>
      <xdr:col>7</xdr:col>
      <xdr:colOff>697761</xdr:colOff>
      <xdr:row>6</xdr:row>
      <xdr:rowOff>132906</xdr:rowOff>
    </xdr:to>
    <xdr:sp macro="" textlink="">
      <xdr:nvSpPr>
        <xdr:cNvPr id="5" name="Légende encadrée avec une bordure 1 4"/>
        <xdr:cNvSpPr/>
      </xdr:nvSpPr>
      <xdr:spPr>
        <a:xfrm>
          <a:off x="9115203" y="1683488"/>
          <a:ext cx="1916075" cy="310116"/>
        </a:xfrm>
        <a:prstGeom prst="accentBorderCallout1">
          <a:avLst>
            <a:gd name="adj1" fmla="val 33035"/>
            <a:gd name="adj2" fmla="val -4865"/>
            <a:gd name="adj3" fmla="val -217619"/>
            <a:gd name="adj4" fmla="val -11210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575930</xdr:colOff>
      <xdr:row>5</xdr:row>
      <xdr:rowOff>77529</xdr:rowOff>
    </xdr:from>
    <xdr:to>
      <xdr:col>7</xdr:col>
      <xdr:colOff>354419</xdr:colOff>
      <xdr:row>6</xdr:row>
      <xdr:rowOff>88604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314564" y="1749942"/>
          <a:ext cx="1373372" cy="1993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=Wages!L13</a:t>
          </a:r>
        </a:p>
      </xdr:txBody>
    </xdr:sp>
    <xdr:clientData/>
  </xdr:twoCellAnchor>
  <xdr:twoCellAnchor>
    <xdr:from>
      <xdr:col>1</xdr:col>
      <xdr:colOff>1295845</xdr:colOff>
      <xdr:row>3</xdr:row>
      <xdr:rowOff>188284</xdr:rowOff>
    </xdr:from>
    <xdr:to>
      <xdr:col>2</xdr:col>
      <xdr:colOff>753139</xdr:colOff>
      <xdr:row>5</xdr:row>
      <xdr:rowOff>121830</xdr:rowOff>
    </xdr:to>
    <xdr:sp macro="" textlink="">
      <xdr:nvSpPr>
        <xdr:cNvPr id="7" name="Légende encadrée avec une bordure 1 6"/>
        <xdr:cNvSpPr/>
      </xdr:nvSpPr>
      <xdr:spPr>
        <a:xfrm>
          <a:off x="2060060" y="1484127"/>
          <a:ext cx="1052178" cy="310116"/>
        </a:xfrm>
        <a:prstGeom prst="accentBorderCallout1">
          <a:avLst>
            <a:gd name="adj1" fmla="val 18750"/>
            <a:gd name="adj2" fmla="val -8333"/>
            <a:gd name="adj3" fmla="val -128333"/>
            <a:gd name="adj4" fmla="val -88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Wages!B14</a:t>
          </a:r>
        </a:p>
      </xdr:txBody>
    </xdr:sp>
    <xdr:clientData/>
  </xdr:twoCellAnchor>
  <xdr:twoCellAnchor>
    <xdr:from>
      <xdr:col>2</xdr:col>
      <xdr:colOff>1506279</xdr:colOff>
      <xdr:row>4</xdr:row>
      <xdr:rowOff>33226</xdr:rowOff>
    </xdr:from>
    <xdr:to>
      <xdr:col>3</xdr:col>
      <xdr:colOff>963573</xdr:colOff>
      <xdr:row>5</xdr:row>
      <xdr:rowOff>155057</xdr:rowOff>
    </xdr:to>
    <xdr:sp macro="" textlink="">
      <xdr:nvSpPr>
        <xdr:cNvPr id="8" name="Légende encadrée avec une bordure 1 7"/>
        <xdr:cNvSpPr/>
      </xdr:nvSpPr>
      <xdr:spPr>
        <a:xfrm>
          <a:off x="3865378" y="1517354"/>
          <a:ext cx="1052178" cy="310116"/>
        </a:xfrm>
        <a:prstGeom prst="accentBorderCallout1">
          <a:avLst>
            <a:gd name="adj1" fmla="val 18750"/>
            <a:gd name="adj2" fmla="val -8333"/>
            <a:gd name="adj3" fmla="val -128333"/>
            <a:gd name="adj4" fmla="val -885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Wages!B13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75"/>
  <sheetViews>
    <sheetView showZeros="0" zoomScale="49" zoomScaleNormal="49" workbookViewId="0">
      <pane xSplit="9" ySplit="12" topLeftCell="J13" activePane="bottomRight" state="frozen"/>
      <selection pane="topRight" activeCell="I1" sqref="I1"/>
      <selection pane="bottomLeft" activeCell="A9" sqref="A9"/>
      <selection pane="bottomRight" activeCell="B13" sqref="B13"/>
    </sheetView>
  </sheetViews>
  <sheetFormatPr baseColWidth="10" defaultColWidth="9.140625" defaultRowHeight="15" x14ac:dyDescent="0.25"/>
  <cols>
    <col min="1" max="1" width="7" style="4" customWidth="1"/>
    <col min="2" max="2" width="38.7109375" style="4" customWidth="1"/>
    <col min="3" max="3" width="16.7109375" style="4" customWidth="1"/>
    <col min="4" max="4" width="13.5703125" style="4" customWidth="1"/>
    <col min="5" max="6" width="12" style="4" customWidth="1"/>
    <col min="7" max="7" width="13.42578125" style="4" customWidth="1"/>
    <col min="8" max="8" width="10.140625" style="4" customWidth="1"/>
    <col min="9" max="11" width="12.140625" style="4" customWidth="1"/>
    <col min="12" max="12" width="15.140625" style="4" customWidth="1"/>
    <col min="13" max="20" width="13.5703125" style="4" customWidth="1"/>
    <col min="21" max="21" width="10.5703125" style="4" customWidth="1"/>
    <col min="22" max="16384" width="9.140625" style="4"/>
  </cols>
  <sheetData>
    <row r="1" spans="1:21" ht="24.7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2">
        <v>41640</v>
      </c>
      <c r="N1" s="2"/>
      <c r="O1" s="2"/>
      <c r="P1" s="2"/>
      <c r="Q1" s="2"/>
      <c r="R1" s="2"/>
      <c r="S1" s="3" t="s">
        <v>1</v>
      </c>
      <c r="T1" s="3"/>
      <c r="U1" s="3"/>
    </row>
    <row r="2" spans="1:21" ht="24.75" customHeight="1" x14ac:dyDescent="0.25">
      <c r="A2" s="5" t="s">
        <v>2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x14ac:dyDescent="0.25">
      <c r="B3" s="6"/>
    </row>
    <row r="4" spans="1:21" x14ac:dyDescent="0.25">
      <c r="B4" s="6"/>
    </row>
    <row r="5" spans="1:21" ht="13.5" customHeight="1" x14ac:dyDescent="0.25">
      <c r="B5" s="6"/>
    </row>
    <row r="6" spans="1:21" hidden="1" x14ac:dyDescent="0.25">
      <c r="B6" s="6"/>
    </row>
    <row r="7" spans="1:21" s="7" customFormat="1" ht="30" customHeight="1" x14ac:dyDescent="0.25">
      <c r="B7" s="8"/>
      <c r="G7" s="9"/>
      <c r="L7" s="10">
        <f>SUM(L13:L72)</f>
        <v>64905</v>
      </c>
      <c r="M7" s="10">
        <f t="shared" ref="M7:P7" si="0">SUM(M13:M72)</f>
        <v>16400</v>
      </c>
      <c r="N7" s="10">
        <f>SUM(N13:N72)</f>
        <v>81305</v>
      </c>
      <c r="O7" s="10">
        <f t="shared" si="0"/>
        <v>7787</v>
      </c>
      <c r="P7" s="10">
        <f t="shared" si="0"/>
        <v>1435</v>
      </c>
      <c r="S7" s="10">
        <f t="shared" ref="S7:T7" si="1">SUM(S13:S72)</f>
        <v>9222</v>
      </c>
      <c r="T7" s="10">
        <f t="shared" si="1"/>
        <v>72083</v>
      </c>
    </row>
    <row r="8" spans="1:21" s="20" customFormat="1" ht="49.5" customHeight="1" x14ac:dyDescent="0.25">
      <c r="A8" s="11" t="s">
        <v>3</v>
      </c>
      <c r="B8" s="12" t="s">
        <v>4</v>
      </c>
      <c r="C8" s="11" t="s">
        <v>5</v>
      </c>
      <c r="D8" s="11" t="s">
        <v>6</v>
      </c>
      <c r="E8" s="13" t="s">
        <v>7</v>
      </c>
      <c r="F8" s="14"/>
      <c r="G8" s="15" t="s">
        <v>8</v>
      </c>
      <c r="H8" s="16"/>
      <c r="I8" s="17" t="s">
        <v>9</v>
      </c>
      <c r="J8" s="17" t="s">
        <v>10</v>
      </c>
      <c r="K8" s="11" t="s">
        <v>11</v>
      </c>
      <c r="L8" s="11" t="s">
        <v>12</v>
      </c>
      <c r="M8" s="17" t="s">
        <v>13</v>
      </c>
      <c r="N8" s="11" t="s">
        <v>14</v>
      </c>
      <c r="O8" s="13" t="s">
        <v>15</v>
      </c>
      <c r="P8" s="18"/>
      <c r="Q8" s="18"/>
      <c r="R8" s="18"/>
      <c r="S8" s="18"/>
      <c r="T8" s="19"/>
      <c r="U8" s="17" t="s">
        <v>16</v>
      </c>
    </row>
    <row r="9" spans="1:21" s="20" customFormat="1" ht="65.25" customHeight="1" x14ac:dyDescent="0.25">
      <c r="A9" s="21"/>
      <c r="B9" s="22"/>
      <c r="C9" s="21"/>
      <c r="D9" s="21"/>
      <c r="E9" s="23" t="s">
        <v>17</v>
      </c>
      <c r="F9" s="24"/>
      <c r="G9" s="25"/>
      <c r="H9" s="26"/>
      <c r="I9" s="27"/>
      <c r="J9" s="27"/>
      <c r="K9" s="21"/>
      <c r="L9" s="21"/>
      <c r="M9" s="21"/>
      <c r="N9" s="21"/>
      <c r="O9" s="17" t="s">
        <v>18</v>
      </c>
      <c r="P9" s="17" t="s">
        <v>19</v>
      </c>
      <c r="Q9" s="17" t="s">
        <v>20</v>
      </c>
      <c r="R9" s="17" t="s">
        <v>21</v>
      </c>
      <c r="S9" s="17" t="s">
        <v>22</v>
      </c>
      <c r="T9" s="17" t="s">
        <v>23</v>
      </c>
      <c r="U9" s="27"/>
    </row>
    <row r="10" spans="1:21" s="20" customFormat="1" ht="61.5" customHeight="1" x14ac:dyDescent="0.25">
      <c r="A10" s="21"/>
      <c r="B10" s="22"/>
      <c r="C10" s="21"/>
      <c r="D10" s="21"/>
      <c r="E10" s="28" t="s">
        <v>24</v>
      </c>
      <c r="F10" s="12" t="s">
        <v>25</v>
      </c>
      <c r="G10" s="25"/>
      <c r="H10" s="26"/>
      <c r="I10" s="27"/>
      <c r="J10" s="27"/>
      <c r="K10" s="21"/>
      <c r="L10" s="21"/>
      <c r="M10" s="21"/>
      <c r="N10" s="21"/>
      <c r="O10" s="27"/>
      <c r="P10" s="27"/>
      <c r="Q10" s="27"/>
      <c r="R10" s="27"/>
      <c r="S10" s="27"/>
      <c r="T10" s="27"/>
      <c r="U10" s="27"/>
    </row>
    <row r="11" spans="1:21" s="20" customFormat="1" ht="24" customHeight="1" x14ac:dyDescent="0.25">
      <c r="A11" s="21"/>
      <c r="B11" s="22"/>
      <c r="C11" s="21"/>
      <c r="D11" s="21"/>
      <c r="E11" s="23"/>
      <c r="F11" s="22"/>
      <c r="G11" s="25"/>
      <c r="H11" s="26"/>
      <c r="I11" s="27"/>
      <c r="J11" s="27"/>
      <c r="K11" s="21"/>
      <c r="L11" s="21"/>
      <c r="M11" s="21"/>
      <c r="N11" s="21"/>
      <c r="O11" s="29">
        <v>0.12</v>
      </c>
      <c r="P11" s="30">
        <v>1.7500000000000002E-2</v>
      </c>
      <c r="Q11" s="27"/>
      <c r="R11" s="27"/>
      <c r="S11" s="27"/>
      <c r="T11" s="27"/>
      <c r="U11" s="27"/>
    </row>
    <row r="12" spans="1:21" s="34" customFormat="1" ht="32.25" customHeight="1" x14ac:dyDescent="0.25">
      <c r="A12" s="31">
        <v>1</v>
      </c>
      <c r="B12" s="31">
        <v>2</v>
      </c>
      <c r="C12" s="31">
        <v>3</v>
      </c>
      <c r="D12" s="31">
        <v>4</v>
      </c>
      <c r="E12" s="32">
        <v>5</v>
      </c>
      <c r="F12" s="33"/>
      <c r="G12" s="32">
        <v>6</v>
      </c>
      <c r="H12" s="33"/>
      <c r="I12" s="31">
        <v>7</v>
      </c>
      <c r="J12" s="31">
        <v>8</v>
      </c>
      <c r="K12" s="31">
        <v>9</v>
      </c>
      <c r="L12" s="31">
        <v>10</v>
      </c>
      <c r="M12" s="31">
        <v>11</v>
      </c>
      <c r="N12" s="31">
        <v>12</v>
      </c>
      <c r="O12" s="31">
        <v>13</v>
      </c>
      <c r="P12" s="31">
        <v>14</v>
      </c>
      <c r="Q12" s="31">
        <v>15</v>
      </c>
      <c r="R12" s="31">
        <v>16</v>
      </c>
      <c r="S12" s="31">
        <v>17</v>
      </c>
      <c r="T12" s="31">
        <v>18</v>
      </c>
      <c r="U12" s="31">
        <v>19</v>
      </c>
    </row>
    <row r="13" spans="1:21" s="46" customFormat="1" ht="46.5" customHeight="1" x14ac:dyDescent="0.25">
      <c r="A13" s="35">
        <v>1</v>
      </c>
      <c r="B13" s="36" t="s">
        <v>26</v>
      </c>
      <c r="C13" s="37" t="s">
        <v>27</v>
      </c>
      <c r="D13" s="38" t="s">
        <v>28</v>
      </c>
      <c r="E13" s="39" t="s">
        <v>29</v>
      </c>
      <c r="F13" s="39" t="s">
        <v>30</v>
      </c>
      <c r="G13" s="40" t="s">
        <v>31</v>
      </c>
      <c r="H13" s="41">
        <v>0</v>
      </c>
      <c r="I13" s="42">
        <v>21</v>
      </c>
      <c r="J13" s="35"/>
      <c r="K13" s="35"/>
      <c r="L13" s="43">
        <f>ROUNDUP((C14)/(LEFT($F$13,2))*(I13+I14+H13+H14),0)</f>
        <v>3223</v>
      </c>
      <c r="M13" s="44">
        <v>800</v>
      </c>
      <c r="N13" s="43">
        <f>IF((H13+I13+H14+I14)=0,0,(L13+M13))</f>
        <v>4023</v>
      </c>
      <c r="O13" s="43">
        <f>ROUND(L13*$O$11,0)</f>
        <v>387</v>
      </c>
      <c r="P13" s="43">
        <f>ROUNDUP(N13*$P$11,0)</f>
        <v>71</v>
      </c>
      <c r="Q13" s="43"/>
      <c r="R13" s="43"/>
      <c r="S13" s="43">
        <f>SUM(O13:R14)</f>
        <v>458</v>
      </c>
      <c r="T13" s="45">
        <f>IF((I13+H13+H14+I14)=0,0,(N13-S13))</f>
        <v>3565</v>
      </c>
      <c r="U13" s="35"/>
    </row>
    <row r="14" spans="1:21" s="46" customFormat="1" ht="46.5" customHeight="1" x14ac:dyDescent="0.25">
      <c r="A14" s="35"/>
      <c r="B14" s="47" t="s">
        <v>32</v>
      </c>
      <c r="C14" s="48">
        <v>3700</v>
      </c>
      <c r="D14" s="49"/>
      <c r="E14" s="39"/>
      <c r="F14" s="39"/>
      <c r="G14" s="50" t="s">
        <v>33</v>
      </c>
      <c r="H14" s="51">
        <v>2</v>
      </c>
      <c r="I14" s="52">
        <v>4</v>
      </c>
      <c r="J14" s="35"/>
      <c r="K14" s="35"/>
      <c r="L14" s="43"/>
      <c r="M14" s="44"/>
      <c r="N14" s="43"/>
      <c r="O14" s="43"/>
      <c r="P14" s="43"/>
      <c r="Q14" s="43"/>
      <c r="R14" s="43"/>
      <c r="S14" s="43"/>
      <c r="T14" s="45"/>
      <c r="U14" s="35"/>
    </row>
    <row r="15" spans="1:21" s="46" customFormat="1" ht="46.5" customHeight="1" x14ac:dyDescent="0.25">
      <c r="A15" s="35">
        <v>2</v>
      </c>
      <c r="B15" s="36" t="s">
        <v>34</v>
      </c>
      <c r="C15" s="37" t="s">
        <v>27</v>
      </c>
      <c r="D15" s="53" t="str">
        <f>IF(B15="","",$D$13)</f>
        <v>08:00 
to
17:00</v>
      </c>
      <c r="E15" s="54" t="str">
        <f>IF(B15="","",$E$13)</f>
        <v>01/01/14</v>
      </c>
      <c r="F15" s="54" t="str">
        <f>IF(B15="","",$F$13)</f>
        <v>31/01/14</v>
      </c>
      <c r="G15" s="40" t="str">
        <f>IF(B15="","",$G$13)</f>
        <v>Lea_Wi.
Wag</v>
      </c>
      <c r="H15" s="41">
        <v>0</v>
      </c>
      <c r="I15" s="42">
        <v>19</v>
      </c>
      <c r="J15" s="35"/>
      <c r="K15" s="35"/>
      <c r="L15" s="43">
        <f t="shared" ref="L15" si="2">ROUNDUP((C16)/(LEFT($F$13,2))*(I15+I16+H15+H16),0)</f>
        <v>2984</v>
      </c>
      <c r="M15" s="44">
        <v>800</v>
      </c>
      <c r="N15" s="43">
        <f t="shared" ref="N15" si="3">IF((H15+I15+H16+I16)=0,0,(L15+M15))</f>
        <v>3784</v>
      </c>
      <c r="O15" s="43">
        <f t="shared" ref="O15" si="4">ROUND(L15*$O$11,0)</f>
        <v>358</v>
      </c>
      <c r="P15" s="43">
        <f t="shared" ref="P15" si="5">ROUNDUP(N15*$P$11,0)</f>
        <v>67</v>
      </c>
      <c r="Q15" s="43"/>
      <c r="R15" s="43"/>
      <c r="S15" s="43">
        <f t="shared" ref="S15" si="6">SUM(O15:R16)</f>
        <v>425</v>
      </c>
      <c r="T15" s="45">
        <f t="shared" ref="T15" si="7">IF((I15+H15+H16+I16)=0,0,(N15-S15))</f>
        <v>3359</v>
      </c>
      <c r="U15" s="35"/>
    </row>
    <row r="16" spans="1:21" s="46" customFormat="1" ht="46.5" customHeight="1" x14ac:dyDescent="0.25">
      <c r="A16" s="35"/>
      <c r="B16" s="47" t="s">
        <v>35</v>
      </c>
      <c r="C16" s="48">
        <v>3700</v>
      </c>
      <c r="D16" s="55"/>
      <c r="E16" s="54"/>
      <c r="F16" s="54"/>
      <c r="G16" s="50" t="str">
        <f>IF(B15="","",$G$14)</f>
        <v>Hol_All</v>
      </c>
      <c r="H16" s="51">
        <v>2</v>
      </c>
      <c r="I16" s="52">
        <v>4</v>
      </c>
      <c r="J16" s="35"/>
      <c r="K16" s="35"/>
      <c r="L16" s="43"/>
      <c r="M16" s="44"/>
      <c r="N16" s="43"/>
      <c r="O16" s="43"/>
      <c r="P16" s="43"/>
      <c r="Q16" s="43"/>
      <c r="R16" s="43"/>
      <c r="S16" s="43"/>
      <c r="T16" s="45"/>
      <c r="U16" s="35"/>
    </row>
    <row r="17" spans="1:21" s="46" customFormat="1" ht="46.5" customHeight="1" x14ac:dyDescent="0.25">
      <c r="A17" s="35">
        <v>3</v>
      </c>
      <c r="B17" s="36" t="s">
        <v>36</v>
      </c>
      <c r="C17" s="37" t="s">
        <v>37</v>
      </c>
      <c r="D17" s="53" t="str">
        <f t="shared" ref="D17" si="8">IF(B17="","",$D$13)</f>
        <v>08:00 
to
17:00</v>
      </c>
      <c r="E17" s="54" t="str">
        <f t="shared" ref="E17" si="9">IF(B17="","",$E$13)</f>
        <v>01/01/14</v>
      </c>
      <c r="F17" s="54" t="str">
        <f t="shared" ref="F17" si="10">IF(B17="","",$F$13)</f>
        <v>31/01/14</v>
      </c>
      <c r="G17" s="40" t="str">
        <f t="shared" ref="G17" si="11">IF(B17="","",$G$13)</f>
        <v>Lea_Wi.
Wag</v>
      </c>
      <c r="H17" s="41">
        <v>0</v>
      </c>
      <c r="I17" s="42">
        <v>23</v>
      </c>
      <c r="J17" s="35"/>
      <c r="K17" s="35"/>
      <c r="L17" s="43">
        <f t="shared" ref="L17" si="12">ROUNDUP((C18)/(LEFT($F$13,2))*(I17+I18+H17+H18),0)</f>
        <v>3041</v>
      </c>
      <c r="M17" s="56">
        <v>750</v>
      </c>
      <c r="N17" s="43">
        <f t="shared" ref="N17" si="13">IF((H17+I17+H18+I18)=0,0,(L17+M17))</f>
        <v>3791</v>
      </c>
      <c r="O17" s="43">
        <f t="shared" ref="O17" si="14">ROUND(L17*$O$11,0)</f>
        <v>365</v>
      </c>
      <c r="P17" s="43">
        <f t="shared" ref="P17" si="15">ROUNDUP(N17*$P$11,0)</f>
        <v>67</v>
      </c>
      <c r="Q17" s="43"/>
      <c r="R17" s="43"/>
      <c r="S17" s="43">
        <f t="shared" ref="S17" si="16">SUM(O17:R18)</f>
        <v>432</v>
      </c>
      <c r="T17" s="45">
        <f t="shared" ref="T17" si="17">IF((I17+H17+H18+I18)=0,0,(N17-S17))</f>
        <v>3359</v>
      </c>
      <c r="U17" s="35"/>
    </row>
    <row r="18" spans="1:21" s="46" customFormat="1" ht="46.5" customHeight="1" x14ac:dyDescent="0.25">
      <c r="A18" s="35"/>
      <c r="B18" s="47" t="s">
        <v>38</v>
      </c>
      <c r="C18" s="48">
        <v>3250</v>
      </c>
      <c r="D18" s="55"/>
      <c r="E18" s="54"/>
      <c r="F18" s="54"/>
      <c r="G18" s="50" t="str">
        <f t="shared" ref="G18" si="18">IF(B17="","",$G$14)</f>
        <v>Hol_All</v>
      </c>
      <c r="H18" s="51">
        <v>2</v>
      </c>
      <c r="I18" s="52">
        <v>4</v>
      </c>
      <c r="J18" s="35"/>
      <c r="K18" s="35"/>
      <c r="L18" s="43"/>
      <c r="M18" s="57"/>
      <c r="N18" s="43"/>
      <c r="O18" s="43"/>
      <c r="P18" s="43"/>
      <c r="Q18" s="43"/>
      <c r="R18" s="43"/>
      <c r="S18" s="43"/>
      <c r="T18" s="45"/>
      <c r="U18" s="35"/>
    </row>
    <row r="19" spans="1:21" s="46" customFormat="1" ht="46.5" customHeight="1" x14ac:dyDescent="0.25">
      <c r="A19" s="35">
        <v>4</v>
      </c>
      <c r="B19" s="36" t="s">
        <v>39</v>
      </c>
      <c r="C19" s="37" t="s">
        <v>40</v>
      </c>
      <c r="D19" s="53" t="str">
        <f t="shared" ref="D19" si="19">IF(B19="","",$D$13)</f>
        <v>08:00 
to
17:00</v>
      </c>
      <c r="E19" s="54" t="str">
        <f t="shared" ref="E19" si="20">IF(B19="","",$E$13)</f>
        <v>01/01/14</v>
      </c>
      <c r="F19" s="54" t="str">
        <f t="shared" ref="F19" si="21">IF(B19="","",$F$13)</f>
        <v>31/01/14</v>
      </c>
      <c r="G19" s="40" t="str">
        <f t="shared" ref="G19" si="22">IF(B19="","",$G$13)</f>
        <v>Lea_Wi.
Wag</v>
      </c>
      <c r="H19" s="41">
        <v>0</v>
      </c>
      <c r="I19" s="42">
        <v>23</v>
      </c>
      <c r="J19" s="35"/>
      <c r="K19" s="35"/>
      <c r="L19" s="43">
        <f t="shared" ref="L19" si="23">ROUNDUP((C20)/(LEFT($F$13,2))*(I19+I20+H19+H20),0)</f>
        <v>3462</v>
      </c>
      <c r="M19" s="56">
        <v>800</v>
      </c>
      <c r="N19" s="43">
        <f t="shared" ref="N19" si="24">IF((H19+I19+H20+I20)=0,0,(L19+M19))</f>
        <v>4262</v>
      </c>
      <c r="O19" s="43">
        <f t="shared" ref="O19" si="25">ROUND(L19*$O$11,0)</f>
        <v>415</v>
      </c>
      <c r="P19" s="43">
        <f t="shared" ref="P19" si="26">ROUNDUP(N19*$P$11,0)</f>
        <v>75</v>
      </c>
      <c r="Q19" s="43"/>
      <c r="R19" s="43"/>
      <c r="S19" s="43">
        <f t="shared" ref="S19" si="27">SUM(O19:R20)</f>
        <v>490</v>
      </c>
      <c r="T19" s="45">
        <f t="shared" ref="T19" si="28">IF((I19+H19+H20+I20)=0,0,(N19-S19))</f>
        <v>3772</v>
      </c>
      <c r="U19" s="35"/>
    </row>
    <row r="20" spans="1:21" s="46" customFormat="1" ht="46.5" customHeight="1" x14ac:dyDescent="0.25">
      <c r="A20" s="35"/>
      <c r="B20" s="47" t="s">
        <v>41</v>
      </c>
      <c r="C20" s="48">
        <v>3700</v>
      </c>
      <c r="D20" s="55"/>
      <c r="E20" s="54"/>
      <c r="F20" s="54"/>
      <c r="G20" s="50" t="str">
        <f t="shared" ref="G20" si="29">IF(B19="","",$G$14)</f>
        <v>Hol_All</v>
      </c>
      <c r="H20" s="51">
        <v>2</v>
      </c>
      <c r="I20" s="52">
        <v>4</v>
      </c>
      <c r="J20" s="35"/>
      <c r="K20" s="35"/>
      <c r="L20" s="43"/>
      <c r="M20" s="57"/>
      <c r="N20" s="43"/>
      <c r="O20" s="43"/>
      <c r="P20" s="43"/>
      <c r="Q20" s="43"/>
      <c r="R20" s="43"/>
      <c r="S20" s="43"/>
      <c r="T20" s="45"/>
      <c r="U20" s="35"/>
    </row>
    <row r="21" spans="1:21" s="46" customFormat="1" ht="46.5" customHeight="1" x14ac:dyDescent="0.25">
      <c r="A21" s="35">
        <v>5</v>
      </c>
      <c r="B21" s="36" t="s">
        <v>42</v>
      </c>
      <c r="C21" s="37" t="s">
        <v>37</v>
      </c>
      <c r="D21" s="53" t="str">
        <f t="shared" ref="D21" si="30">IF(B21="","",$D$13)</f>
        <v>08:00 
to
17:00</v>
      </c>
      <c r="E21" s="54" t="str">
        <f t="shared" ref="E21" si="31">IF(B21="","",$E$13)</f>
        <v>01/01/14</v>
      </c>
      <c r="F21" s="54" t="str">
        <f t="shared" ref="F21" si="32">IF(B21="","",$F$13)</f>
        <v>31/01/14</v>
      </c>
      <c r="G21" s="40" t="str">
        <f t="shared" ref="G21" si="33">IF(B21="","",$G$13)</f>
        <v>Lea_Wi.
Wag</v>
      </c>
      <c r="H21" s="41">
        <v>0</v>
      </c>
      <c r="I21" s="42">
        <v>22</v>
      </c>
      <c r="J21" s="35"/>
      <c r="K21" s="35"/>
      <c r="L21" s="43">
        <f t="shared" ref="L21" si="34">ROUNDUP((C22)/(LEFT($F$13,2))*(I21+I22+H21+H22),0)</f>
        <v>2755</v>
      </c>
      <c r="M21" s="56">
        <v>700</v>
      </c>
      <c r="N21" s="43">
        <f t="shared" ref="N21" si="35">IF((H21+I21+H22+I22)=0,0,(L21+M21))</f>
        <v>3455</v>
      </c>
      <c r="O21" s="43">
        <f t="shared" ref="O21" si="36">ROUND(L21*$O$11,0)</f>
        <v>331</v>
      </c>
      <c r="P21" s="43">
        <f t="shared" ref="P21" si="37">ROUNDUP(N21*$P$11,0)</f>
        <v>61</v>
      </c>
      <c r="Q21" s="43"/>
      <c r="R21" s="43"/>
      <c r="S21" s="43">
        <f t="shared" ref="S21" si="38">SUM(O21:R22)</f>
        <v>392</v>
      </c>
      <c r="T21" s="45">
        <f t="shared" ref="T21" si="39">IF((I21+H21+H22+I22)=0,0,(N21-S21))</f>
        <v>3063</v>
      </c>
      <c r="U21" s="35"/>
    </row>
    <row r="22" spans="1:21" s="46" customFormat="1" ht="46.5" customHeight="1" x14ac:dyDescent="0.25">
      <c r="A22" s="35"/>
      <c r="B22" s="47" t="s">
        <v>43</v>
      </c>
      <c r="C22" s="48">
        <v>3050</v>
      </c>
      <c r="D22" s="55"/>
      <c r="E22" s="54"/>
      <c r="F22" s="54"/>
      <c r="G22" s="50" t="str">
        <f t="shared" ref="G22" si="40">IF(B21="","",$G$14)</f>
        <v>Hol_All</v>
      </c>
      <c r="H22" s="51">
        <v>2</v>
      </c>
      <c r="I22" s="52">
        <v>4</v>
      </c>
      <c r="J22" s="35"/>
      <c r="K22" s="35"/>
      <c r="L22" s="43"/>
      <c r="M22" s="57"/>
      <c r="N22" s="43"/>
      <c r="O22" s="43"/>
      <c r="P22" s="43"/>
      <c r="Q22" s="43"/>
      <c r="R22" s="43"/>
      <c r="S22" s="43"/>
      <c r="T22" s="45"/>
      <c r="U22" s="35"/>
    </row>
    <row r="23" spans="1:21" s="46" customFormat="1" ht="46.5" customHeight="1" x14ac:dyDescent="0.25">
      <c r="A23" s="35">
        <v>6</v>
      </c>
      <c r="B23" s="36" t="s">
        <v>44</v>
      </c>
      <c r="C23" s="37" t="s">
        <v>37</v>
      </c>
      <c r="D23" s="53" t="str">
        <f t="shared" ref="D23" si="41">IF(B23="","",$D$13)</f>
        <v>08:00 
to
17:00</v>
      </c>
      <c r="E23" s="54" t="str">
        <f t="shared" ref="E23" si="42">IF(B23="","",$E$13)</f>
        <v>01/01/14</v>
      </c>
      <c r="F23" s="54" t="str">
        <f t="shared" ref="F23" si="43">IF(B23="","",$F$13)</f>
        <v>31/01/14</v>
      </c>
      <c r="G23" s="40" t="str">
        <f t="shared" ref="G23" si="44">IF(B23="","",$G$13)</f>
        <v>Lea_Wi.
Wag</v>
      </c>
      <c r="H23" s="41">
        <v>0</v>
      </c>
      <c r="I23" s="42">
        <v>24</v>
      </c>
      <c r="J23" s="35"/>
      <c r="K23" s="35"/>
      <c r="L23" s="43">
        <f t="shared" ref="L23" si="45">ROUNDUP((C24)/(LEFT($F$13,2))*(I23+I24+H23+H24),0)</f>
        <v>2952</v>
      </c>
      <c r="M23" s="56">
        <v>700</v>
      </c>
      <c r="N23" s="43">
        <f t="shared" ref="N23" si="46">IF((H23+I23+H24+I24)=0,0,(L23+M23))</f>
        <v>3652</v>
      </c>
      <c r="O23" s="43">
        <f t="shared" ref="O23" si="47">ROUND(L23*$O$11,0)</f>
        <v>354</v>
      </c>
      <c r="P23" s="43">
        <f t="shared" ref="P23" si="48">ROUNDUP(N23*$P$11,0)</f>
        <v>64</v>
      </c>
      <c r="Q23" s="43"/>
      <c r="R23" s="43"/>
      <c r="S23" s="43">
        <f t="shared" ref="S23" si="49">SUM(O23:R24)</f>
        <v>418</v>
      </c>
      <c r="T23" s="45">
        <f t="shared" ref="T23" si="50">IF((I23+H23+H24+I24)=0,0,(N23-S23))</f>
        <v>3234</v>
      </c>
      <c r="U23" s="35"/>
    </row>
    <row r="24" spans="1:21" s="46" customFormat="1" ht="46.5" customHeight="1" x14ac:dyDescent="0.25">
      <c r="A24" s="35"/>
      <c r="B24" s="47" t="s">
        <v>45</v>
      </c>
      <c r="C24" s="48">
        <v>3050</v>
      </c>
      <c r="D24" s="55"/>
      <c r="E24" s="54"/>
      <c r="F24" s="54"/>
      <c r="G24" s="50" t="str">
        <f t="shared" ref="G24" si="51">IF(B23="","",$G$14)</f>
        <v>Hol_All</v>
      </c>
      <c r="H24" s="51">
        <v>2</v>
      </c>
      <c r="I24" s="52">
        <v>4</v>
      </c>
      <c r="J24" s="35"/>
      <c r="K24" s="35"/>
      <c r="L24" s="43"/>
      <c r="M24" s="57"/>
      <c r="N24" s="43"/>
      <c r="O24" s="43"/>
      <c r="P24" s="43"/>
      <c r="Q24" s="43"/>
      <c r="R24" s="43"/>
      <c r="S24" s="43"/>
      <c r="T24" s="45"/>
      <c r="U24" s="35"/>
    </row>
    <row r="25" spans="1:21" s="46" customFormat="1" ht="46.5" customHeight="1" x14ac:dyDescent="0.25">
      <c r="A25" s="35">
        <v>7</v>
      </c>
      <c r="B25" s="36" t="s">
        <v>46</v>
      </c>
      <c r="C25" s="37" t="s">
        <v>37</v>
      </c>
      <c r="D25" s="53" t="str">
        <f t="shared" ref="D25" si="52">IF(B25="","",$D$13)</f>
        <v>08:00 
to
17:00</v>
      </c>
      <c r="E25" s="54" t="str">
        <f t="shared" ref="E25" si="53">IF(B25="","",$E$13)</f>
        <v>01/01/14</v>
      </c>
      <c r="F25" s="54" t="str">
        <f t="shared" ref="F25" si="54">IF(B25="","",$F$13)</f>
        <v>31/01/14</v>
      </c>
      <c r="G25" s="40" t="str">
        <f t="shared" ref="G25" si="55">IF(B25="","",$G$13)</f>
        <v>Lea_Wi.
Wag</v>
      </c>
      <c r="H25" s="41">
        <v>0</v>
      </c>
      <c r="I25" s="42">
        <v>16</v>
      </c>
      <c r="J25" s="35"/>
      <c r="K25" s="35"/>
      <c r="L25" s="43">
        <f t="shared" ref="L25" si="56">ROUNDUP((C26)/(LEFT($F$13,2))*(I25+I26+H25+H26),0)</f>
        <v>2165</v>
      </c>
      <c r="M25" s="56">
        <v>700</v>
      </c>
      <c r="N25" s="43">
        <f t="shared" ref="N25" si="57">IF((H25+I25+H26+I26)=0,0,(L25+M25))</f>
        <v>2865</v>
      </c>
      <c r="O25" s="43">
        <f t="shared" ref="O25" si="58">ROUND(L25*$O$11,0)</f>
        <v>260</v>
      </c>
      <c r="P25" s="43">
        <f t="shared" ref="P25" si="59">ROUNDUP(N25*$P$11,0)</f>
        <v>51</v>
      </c>
      <c r="Q25" s="43"/>
      <c r="R25" s="43"/>
      <c r="S25" s="43">
        <f t="shared" ref="S25" si="60">SUM(O25:R26)</f>
        <v>311</v>
      </c>
      <c r="T25" s="45">
        <f t="shared" ref="T25" si="61">IF((I25+H25+H26+I26)=0,0,(N25-S25))</f>
        <v>2554</v>
      </c>
      <c r="U25" s="35"/>
    </row>
    <row r="26" spans="1:21" s="46" customFormat="1" ht="46.5" customHeight="1" x14ac:dyDescent="0.25">
      <c r="A26" s="35"/>
      <c r="B26" s="47" t="s">
        <v>47</v>
      </c>
      <c r="C26" s="48">
        <v>3050</v>
      </c>
      <c r="D26" s="55"/>
      <c r="E26" s="54"/>
      <c r="F26" s="54"/>
      <c r="G26" s="50" t="str">
        <f t="shared" ref="G26" si="62">IF(B25="","",$G$14)</f>
        <v>Hol_All</v>
      </c>
      <c r="H26" s="51">
        <v>2</v>
      </c>
      <c r="I26" s="52">
        <v>4</v>
      </c>
      <c r="J26" s="35"/>
      <c r="K26" s="35"/>
      <c r="L26" s="43"/>
      <c r="M26" s="57"/>
      <c r="N26" s="43"/>
      <c r="O26" s="43"/>
      <c r="P26" s="43"/>
      <c r="Q26" s="43"/>
      <c r="R26" s="43"/>
      <c r="S26" s="43"/>
      <c r="T26" s="45"/>
      <c r="U26" s="35"/>
    </row>
    <row r="27" spans="1:21" s="46" customFormat="1" ht="46.5" customHeight="1" x14ac:dyDescent="0.25">
      <c r="A27" s="35">
        <v>8</v>
      </c>
      <c r="B27" s="36" t="s">
        <v>48</v>
      </c>
      <c r="C27" s="37" t="s">
        <v>37</v>
      </c>
      <c r="D27" s="53" t="str">
        <f t="shared" ref="D27" si="63">IF(B27="","",$D$13)</f>
        <v>08:00 
to
17:00</v>
      </c>
      <c r="E27" s="54" t="str">
        <f t="shared" ref="E27" si="64">IF(B27="","",$E$13)</f>
        <v>01/01/14</v>
      </c>
      <c r="F27" s="54" t="str">
        <f t="shared" ref="F27" si="65">IF(B27="","",$F$13)</f>
        <v>31/01/14</v>
      </c>
      <c r="G27" s="40" t="str">
        <f t="shared" ref="G27" si="66">IF(B27="","",$G$13)</f>
        <v>Lea_Wi.
Wag</v>
      </c>
      <c r="H27" s="41">
        <v>0</v>
      </c>
      <c r="I27" s="42">
        <v>23</v>
      </c>
      <c r="J27" s="35"/>
      <c r="K27" s="35"/>
      <c r="L27" s="43">
        <f t="shared" ref="L27" si="67">ROUNDUP((C28)/(LEFT($F$13,2))*(I27+I28+H27+H28),0)</f>
        <v>2854</v>
      </c>
      <c r="M27" s="56">
        <v>700</v>
      </c>
      <c r="N27" s="43">
        <f t="shared" ref="N27" si="68">IF((H27+I27+H28+I28)=0,0,(L27+M27))</f>
        <v>3554</v>
      </c>
      <c r="O27" s="43">
        <f t="shared" ref="O27" si="69">ROUND(L27*$O$11,0)</f>
        <v>342</v>
      </c>
      <c r="P27" s="43">
        <f t="shared" ref="P27" si="70">ROUNDUP(N27*$P$11,0)</f>
        <v>63</v>
      </c>
      <c r="Q27" s="43"/>
      <c r="R27" s="43"/>
      <c r="S27" s="43">
        <f t="shared" ref="S27" si="71">SUM(O27:R28)</f>
        <v>405</v>
      </c>
      <c r="T27" s="45">
        <f t="shared" ref="T27" si="72">IF((I27+H27+H28+I28)=0,0,(N27-S27))</f>
        <v>3149</v>
      </c>
      <c r="U27" s="35"/>
    </row>
    <row r="28" spans="1:21" s="46" customFormat="1" ht="46.5" customHeight="1" x14ac:dyDescent="0.25">
      <c r="A28" s="35"/>
      <c r="B28" s="47" t="s">
        <v>49</v>
      </c>
      <c r="C28" s="48">
        <v>3050</v>
      </c>
      <c r="D28" s="55"/>
      <c r="E28" s="54"/>
      <c r="F28" s="54"/>
      <c r="G28" s="50" t="str">
        <f t="shared" ref="G28" si="73">IF(B27="","",$G$14)</f>
        <v>Hol_All</v>
      </c>
      <c r="H28" s="51">
        <v>2</v>
      </c>
      <c r="I28" s="52">
        <v>4</v>
      </c>
      <c r="J28" s="35"/>
      <c r="K28" s="35"/>
      <c r="L28" s="43"/>
      <c r="M28" s="57"/>
      <c r="N28" s="43"/>
      <c r="O28" s="43"/>
      <c r="P28" s="43"/>
      <c r="Q28" s="43"/>
      <c r="R28" s="43"/>
      <c r="S28" s="43"/>
      <c r="T28" s="45"/>
      <c r="U28" s="35"/>
    </row>
    <row r="29" spans="1:21" s="46" customFormat="1" ht="46.5" customHeight="1" x14ac:dyDescent="0.25">
      <c r="A29" s="35">
        <v>9</v>
      </c>
      <c r="B29" s="36" t="s">
        <v>50</v>
      </c>
      <c r="C29" s="37" t="s">
        <v>37</v>
      </c>
      <c r="D29" s="53" t="str">
        <f t="shared" ref="D29" si="74">IF(B29="","",$D$13)</f>
        <v>08:00 
to
17:00</v>
      </c>
      <c r="E29" s="54" t="str">
        <f t="shared" ref="E29" si="75">IF(B29="","",$E$13)</f>
        <v>01/01/14</v>
      </c>
      <c r="F29" s="54" t="str">
        <f t="shared" ref="F29" si="76">IF(B29="","",$F$13)</f>
        <v>31/01/14</v>
      </c>
      <c r="G29" s="40" t="str">
        <f t="shared" ref="G29" si="77">IF(B29="","",$G$13)</f>
        <v>Lea_Wi.
Wag</v>
      </c>
      <c r="H29" s="41">
        <v>0</v>
      </c>
      <c r="I29" s="42">
        <v>23</v>
      </c>
      <c r="J29" s="35"/>
      <c r="K29" s="35"/>
      <c r="L29" s="43">
        <f t="shared" ref="L29" si="78">ROUNDUP((C30)/(LEFT($F$13,2))*(I29+I30+H29+H30),0)</f>
        <v>2854</v>
      </c>
      <c r="M29" s="56">
        <v>700</v>
      </c>
      <c r="N29" s="43">
        <f t="shared" ref="N29" si="79">IF((H29+I29+H30+I30)=0,0,(L29+M29))</f>
        <v>3554</v>
      </c>
      <c r="O29" s="43">
        <f t="shared" ref="O29" si="80">ROUND(L29*$O$11,0)</f>
        <v>342</v>
      </c>
      <c r="P29" s="43">
        <f t="shared" ref="P29" si="81">ROUNDUP(N29*$P$11,0)</f>
        <v>63</v>
      </c>
      <c r="Q29" s="43"/>
      <c r="R29" s="43"/>
      <c r="S29" s="43">
        <f t="shared" ref="S29" si="82">SUM(O29:R30)</f>
        <v>405</v>
      </c>
      <c r="T29" s="45">
        <f t="shared" ref="T29" si="83">IF((I29+H29+H30+I30)=0,0,(N29-S29))</f>
        <v>3149</v>
      </c>
      <c r="U29" s="35"/>
    </row>
    <row r="30" spans="1:21" s="46" customFormat="1" ht="46.5" customHeight="1" x14ac:dyDescent="0.25">
      <c r="A30" s="35"/>
      <c r="B30" s="47" t="s">
        <v>51</v>
      </c>
      <c r="C30" s="48">
        <v>3050</v>
      </c>
      <c r="D30" s="55"/>
      <c r="E30" s="54"/>
      <c r="F30" s="54"/>
      <c r="G30" s="50" t="str">
        <f t="shared" ref="G30" si="84">IF(B29="","",$G$14)</f>
        <v>Hol_All</v>
      </c>
      <c r="H30" s="51">
        <v>2</v>
      </c>
      <c r="I30" s="52">
        <v>4</v>
      </c>
      <c r="J30" s="35"/>
      <c r="K30" s="35"/>
      <c r="L30" s="43"/>
      <c r="M30" s="57"/>
      <c r="N30" s="43"/>
      <c r="O30" s="43"/>
      <c r="P30" s="43"/>
      <c r="Q30" s="43"/>
      <c r="R30" s="43"/>
      <c r="S30" s="43"/>
      <c r="T30" s="45"/>
      <c r="U30" s="35"/>
    </row>
    <row r="31" spans="1:21" s="46" customFormat="1" ht="46.5" customHeight="1" x14ac:dyDescent="0.25">
      <c r="A31" s="35">
        <v>10</v>
      </c>
      <c r="B31" s="36" t="s">
        <v>52</v>
      </c>
      <c r="C31" s="37" t="s">
        <v>37</v>
      </c>
      <c r="D31" s="53" t="str">
        <f t="shared" ref="D31" si="85">IF(B31="","",$D$13)</f>
        <v>08:00 
to
17:00</v>
      </c>
      <c r="E31" s="54" t="str">
        <f t="shared" ref="E31" si="86">IF(B31="","",$E$13)</f>
        <v>01/01/14</v>
      </c>
      <c r="F31" s="54" t="str">
        <f t="shared" ref="F31" si="87">IF(B31="","",$F$13)</f>
        <v>31/01/14</v>
      </c>
      <c r="G31" s="40" t="str">
        <f t="shared" ref="G31" si="88">IF(B31="","",$G$13)</f>
        <v>Lea_Wi.
Wag</v>
      </c>
      <c r="H31" s="41">
        <v>0</v>
      </c>
      <c r="I31" s="42">
        <v>22</v>
      </c>
      <c r="J31" s="35"/>
      <c r="K31" s="35"/>
      <c r="L31" s="43">
        <f t="shared" ref="L31" si="89">ROUNDUP((C32)/(LEFT($F$13,2))*(I31+I32+H31+H32),0)</f>
        <v>2755</v>
      </c>
      <c r="M31" s="56">
        <v>700</v>
      </c>
      <c r="N31" s="43">
        <f t="shared" ref="N31" si="90">IF((H31+I31+H32+I32)=0,0,(L31+M31))</f>
        <v>3455</v>
      </c>
      <c r="O31" s="43">
        <f t="shared" ref="O31" si="91">ROUND(L31*$O$11,0)</f>
        <v>331</v>
      </c>
      <c r="P31" s="43">
        <f t="shared" ref="P31" si="92">ROUNDUP(N31*$P$11,0)</f>
        <v>61</v>
      </c>
      <c r="Q31" s="43"/>
      <c r="R31" s="43"/>
      <c r="S31" s="43">
        <f t="shared" ref="S31" si="93">SUM(O31:R32)</f>
        <v>392</v>
      </c>
      <c r="T31" s="45">
        <f t="shared" ref="T31" si="94">IF((I31+H31+H32+I32)=0,0,(N31-S31))</f>
        <v>3063</v>
      </c>
      <c r="U31" s="35"/>
    </row>
    <row r="32" spans="1:21" s="46" customFormat="1" ht="46.5" customHeight="1" x14ac:dyDescent="0.25">
      <c r="A32" s="35"/>
      <c r="B32" s="47" t="s">
        <v>53</v>
      </c>
      <c r="C32" s="48">
        <v>3050</v>
      </c>
      <c r="D32" s="55"/>
      <c r="E32" s="54"/>
      <c r="F32" s="54"/>
      <c r="G32" s="50" t="str">
        <f t="shared" ref="G32" si="95">IF(B31="","",$G$14)</f>
        <v>Hol_All</v>
      </c>
      <c r="H32" s="51">
        <v>2</v>
      </c>
      <c r="I32" s="52">
        <v>4</v>
      </c>
      <c r="J32" s="35"/>
      <c r="K32" s="35"/>
      <c r="L32" s="43"/>
      <c r="M32" s="57"/>
      <c r="N32" s="43"/>
      <c r="O32" s="43"/>
      <c r="P32" s="43"/>
      <c r="Q32" s="43"/>
      <c r="R32" s="43"/>
      <c r="S32" s="43"/>
      <c r="T32" s="45"/>
      <c r="U32" s="35"/>
    </row>
    <row r="33" spans="1:21" s="46" customFormat="1" ht="46.5" customHeight="1" x14ac:dyDescent="0.25">
      <c r="A33" s="35">
        <v>11</v>
      </c>
      <c r="B33" s="36" t="s">
        <v>54</v>
      </c>
      <c r="C33" s="37" t="s">
        <v>40</v>
      </c>
      <c r="D33" s="53" t="str">
        <f t="shared" ref="D33" si="96">IF(B33="","",$D$13)</f>
        <v>08:00 
to
17:00</v>
      </c>
      <c r="E33" s="54" t="str">
        <f t="shared" ref="E33" si="97">IF(B33="","",$E$13)</f>
        <v>01/01/14</v>
      </c>
      <c r="F33" s="54" t="str">
        <f t="shared" ref="F33" si="98">IF(B33="","",$F$13)</f>
        <v>31/01/14</v>
      </c>
      <c r="G33" s="40" t="str">
        <f t="shared" ref="G33" si="99">IF(B33="","",$G$13)</f>
        <v>Lea_Wi.
Wag</v>
      </c>
      <c r="H33" s="41">
        <v>0</v>
      </c>
      <c r="I33" s="42">
        <v>24</v>
      </c>
      <c r="J33" s="35"/>
      <c r="K33" s="35"/>
      <c r="L33" s="43">
        <f t="shared" ref="L33" si="100">ROUNDUP((C34)/(LEFT($F$13,2))*(I33+I34+H33+H34),0)</f>
        <v>4259</v>
      </c>
      <c r="M33" s="56">
        <v>1100</v>
      </c>
      <c r="N33" s="43">
        <f t="shared" ref="N33" si="101">IF((H33+I33+H34+I34)=0,0,(L33+M33))</f>
        <v>5359</v>
      </c>
      <c r="O33" s="43">
        <f t="shared" ref="O33" si="102">ROUND(L33*$O$11,0)</f>
        <v>511</v>
      </c>
      <c r="P33" s="43">
        <f t="shared" ref="P33" si="103">ROUNDUP(N33*$P$11,0)</f>
        <v>94</v>
      </c>
      <c r="Q33" s="43"/>
      <c r="R33" s="43"/>
      <c r="S33" s="43">
        <f t="shared" ref="S33" si="104">SUM(O33:R34)</f>
        <v>605</v>
      </c>
      <c r="T33" s="45">
        <f t="shared" ref="T33" si="105">IF((I33+H33+H34+I34)=0,0,(N33-S33))</f>
        <v>4754</v>
      </c>
      <c r="U33" s="35"/>
    </row>
    <row r="34" spans="1:21" s="46" customFormat="1" ht="46.5" customHeight="1" x14ac:dyDescent="0.25">
      <c r="A34" s="35"/>
      <c r="B34" s="47" t="s">
        <v>55</v>
      </c>
      <c r="C34" s="48">
        <v>4400</v>
      </c>
      <c r="D34" s="55"/>
      <c r="E34" s="54"/>
      <c r="F34" s="54"/>
      <c r="G34" s="50" t="str">
        <f t="shared" ref="G34" si="106">IF(B33="","",$G$14)</f>
        <v>Hol_All</v>
      </c>
      <c r="H34" s="51">
        <v>2</v>
      </c>
      <c r="I34" s="52">
        <v>4</v>
      </c>
      <c r="J34" s="35"/>
      <c r="K34" s="35"/>
      <c r="L34" s="43"/>
      <c r="M34" s="57"/>
      <c r="N34" s="43"/>
      <c r="O34" s="43"/>
      <c r="P34" s="43"/>
      <c r="Q34" s="43"/>
      <c r="R34" s="43"/>
      <c r="S34" s="43"/>
      <c r="T34" s="45"/>
      <c r="U34" s="35"/>
    </row>
    <row r="35" spans="1:21" s="46" customFormat="1" ht="46.5" customHeight="1" x14ac:dyDescent="0.25">
      <c r="A35" s="35">
        <v>12</v>
      </c>
      <c r="B35" s="36" t="s">
        <v>56</v>
      </c>
      <c r="C35" s="37" t="s">
        <v>37</v>
      </c>
      <c r="D35" s="53" t="str">
        <f t="shared" ref="D35" si="107">IF(B35="","",$D$13)</f>
        <v>08:00 
to
17:00</v>
      </c>
      <c r="E35" s="54" t="str">
        <f t="shared" ref="E35" si="108">IF(B35="","",$E$13)</f>
        <v>01/01/14</v>
      </c>
      <c r="F35" s="54" t="str">
        <f t="shared" ref="F35" si="109">IF(B35="","",$F$13)</f>
        <v>31/01/14</v>
      </c>
      <c r="G35" s="40" t="str">
        <f t="shared" ref="G35" si="110">IF(B35="","",$G$13)</f>
        <v>Lea_Wi.
Wag</v>
      </c>
      <c r="H35" s="41">
        <v>0</v>
      </c>
      <c r="I35" s="42">
        <v>22</v>
      </c>
      <c r="J35" s="35"/>
      <c r="K35" s="35"/>
      <c r="L35" s="43">
        <f t="shared" ref="L35" si="111">ROUNDUP((C36)/(LEFT($F$13,2))*(I35+I36+H35+H36),0)</f>
        <v>2936</v>
      </c>
      <c r="M35" s="56">
        <v>750</v>
      </c>
      <c r="N35" s="43">
        <f t="shared" ref="N35" si="112">IF((H35+I35+H36+I36)=0,0,(L35+M35))</f>
        <v>3686</v>
      </c>
      <c r="O35" s="43">
        <f t="shared" ref="O35" si="113">ROUND(L35*$O$11,0)</f>
        <v>352</v>
      </c>
      <c r="P35" s="43">
        <f t="shared" ref="P35" si="114">ROUNDUP(N35*$P$11,0)</f>
        <v>65</v>
      </c>
      <c r="Q35" s="43"/>
      <c r="R35" s="43"/>
      <c r="S35" s="43">
        <f t="shared" ref="S35" si="115">SUM(O35:R36)</f>
        <v>417</v>
      </c>
      <c r="T35" s="45">
        <f t="shared" ref="T35" si="116">IF((I35+H35+H36+I36)=0,0,(N35-S35))</f>
        <v>3269</v>
      </c>
      <c r="U35" s="35"/>
    </row>
    <row r="36" spans="1:21" s="46" customFormat="1" ht="46.5" customHeight="1" x14ac:dyDescent="0.25">
      <c r="A36" s="35"/>
      <c r="B36" s="47" t="s">
        <v>57</v>
      </c>
      <c r="C36" s="48">
        <v>3250</v>
      </c>
      <c r="D36" s="55"/>
      <c r="E36" s="54"/>
      <c r="F36" s="54"/>
      <c r="G36" s="50" t="str">
        <f t="shared" ref="G36" si="117">IF(B35="","",$G$14)</f>
        <v>Hol_All</v>
      </c>
      <c r="H36" s="51">
        <v>2</v>
      </c>
      <c r="I36" s="52">
        <v>4</v>
      </c>
      <c r="J36" s="35"/>
      <c r="K36" s="35"/>
      <c r="L36" s="43"/>
      <c r="M36" s="57"/>
      <c r="N36" s="43"/>
      <c r="O36" s="43"/>
      <c r="P36" s="43"/>
      <c r="Q36" s="43"/>
      <c r="R36" s="43"/>
      <c r="S36" s="43"/>
      <c r="T36" s="45"/>
      <c r="U36" s="35"/>
    </row>
    <row r="37" spans="1:21" s="46" customFormat="1" ht="46.5" customHeight="1" x14ac:dyDescent="0.25">
      <c r="A37" s="35">
        <v>13</v>
      </c>
      <c r="B37" s="36" t="s">
        <v>58</v>
      </c>
      <c r="C37" s="37" t="s">
        <v>27</v>
      </c>
      <c r="D37" s="53" t="str">
        <f t="shared" ref="D37" si="118">IF(B37="","",$D$13)</f>
        <v>08:00 
to
17:00</v>
      </c>
      <c r="E37" s="54" t="str">
        <f t="shared" ref="E37" si="119">IF(B37="","",$E$13)</f>
        <v>01/01/14</v>
      </c>
      <c r="F37" s="54" t="str">
        <f t="shared" ref="F37" si="120">IF(B37="","",$F$13)</f>
        <v>31/01/14</v>
      </c>
      <c r="G37" s="40" t="str">
        <f t="shared" ref="G37" si="121">IF(B37="","",$G$13)</f>
        <v>Lea_Wi.
Wag</v>
      </c>
      <c r="H37" s="41">
        <v>0</v>
      </c>
      <c r="I37" s="42">
        <v>20</v>
      </c>
      <c r="J37" s="35"/>
      <c r="K37" s="35"/>
      <c r="L37" s="43">
        <f t="shared" ref="L37" si="122">ROUNDUP((C38)/(LEFT($F$13,2))*(I37+I38+H37+H38),0)</f>
        <v>3104</v>
      </c>
      <c r="M37" s="56">
        <v>800</v>
      </c>
      <c r="N37" s="43">
        <f t="shared" ref="N37" si="123">IF((H37+I37+H38+I38)=0,0,(L37+M37))</f>
        <v>3904</v>
      </c>
      <c r="O37" s="43">
        <f t="shared" ref="O37" si="124">ROUND(L37*$O$11,0)</f>
        <v>372</v>
      </c>
      <c r="P37" s="43">
        <f t="shared" ref="P37" si="125">ROUNDUP(N37*$P$11,0)</f>
        <v>69</v>
      </c>
      <c r="Q37" s="43"/>
      <c r="R37" s="43"/>
      <c r="S37" s="43">
        <f t="shared" ref="S37" si="126">SUM(O37:R38)</f>
        <v>441</v>
      </c>
      <c r="T37" s="45">
        <f t="shared" ref="T37" si="127">IF((I37+H37+H38+I38)=0,0,(N37-S37))</f>
        <v>3463</v>
      </c>
      <c r="U37" s="35"/>
    </row>
    <row r="38" spans="1:21" s="46" customFormat="1" ht="46.5" customHeight="1" x14ac:dyDescent="0.25">
      <c r="A38" s="35"/>
      <c r="B38" s="47" t="s">
        <v>59</v>
      </c>
      <c r="C38" s="48">
        <v>3700</v>
      </c>
      <c r="D38" s="55"/>
      <c r="E38" s="54"/>
      <c r="F38" s="54"/>
      <c r="G38" s="50" t="str">
        <f t="shared" ref="G38" si="128">IF(B37="","",$G$14)</f>
        <v>Hol_All</v>
      </c>
      <c r="H38" s="51">
        <v>2</v>
      </c>
      <c r="I38" s="52">
        <v>4</v>
      </c>
      <c r="J38" s="35"/>
      <c r="K38" s="35"/>
      <c r="L38" s="43"/>
      <c r="M38" s="57"/>
      <c r="N38" s="43"/>
      <c r="O38" s="43"/>
      <c r="P38" s="43"/>
      <c r="Q38" s="43"/>
      <c r="R38" s="43"/>
      <c r="S38" s="43"/>
      <c r="T38" s="45"/>
      <c r="U38" s="35"/>
    </row>
    <row r="39" spans="1:21" s="46" customFormat="1" ht="46.5" customHeight="1" x14ac:dyDescent="0.25">
      <c r="A39" s="35">
        <v>14</v>
      </c>
      <c r="B39" s="36" t="s">
        <v>60</v>
      </c>
      <c r="C39" s="37" t="s">
        <v>37</v>
      </c>
      <c r="D39" s="53" t="str">
        <f t="shared" ref="D39" si="129">IF(B39="","",$D$13)</f>
        <v>08:00 
to
17:00</v>
      </c>
      <c r="E39" s="54" t="str">
        <f t="shared" ref="E39" si="130">IF(B39="","",$E$13)</f>
        <v>01/01/14</v>
      </c>
      <c r="F39" s="54" t="str">
        <f t="shared" ref="F39" si="131">IF(B39="","",$F$13)</f>
        <v>31/01/14</v>
      </c>
      <c r="G39" s="40" t="str">
        <f t="shared" ref="G39" si="132">IF(B39="","",$G$13)</f>
        <v>Lea_Wi.
Wag</v>
      </c>
      <c r="H39" s="41">
        <v>0</v>
      </c>
      <c r="I39" s="42">
        <v>22</v>
      </c>
      <c r="J39" s="35"/>
      <c r="K39" s="35"/>
      <c r="L39" s="43">
        <f t="shared" ref="L39" si="133">ROUNDUP((C40)/(LEFT($F$13,2))*(I39+I40+H39+H40),0)</f>
        <v>2755</v>
      </c>
      <c r="M39" s="56">
        <v>700</v>
      </c>
      <c r="N39" s="43">
        <f t="shared" ref="N39" si="134">IF((H39+I39+H40+I40)=0,0,(L39+M39))</f>
        <v>3455</v>
      </c>
      <c r="O39" s="43">
        <f t="shared" ref="O39" si="135">ROUND(L39*$O$11,0)</f>
        <v>331</v>
      </c>
      <c r="P39" s="43">
        <f t="shared" ref="P39" si="136">ROUNDUP(N39*$P$11,0)</f>
        <v>61</v>
      </c>
      <c r="Q39" s="43"/>
      <c r="R39" s="43"/>
      <c r="S39" s="43">
        <f t="shared" ref="S39" si="137">SUM(O39:R40)</f>
        <v>392</v>
      </c>
      <c r="T39" s="45">
        <f t="shared" ref="T39" si="138">IF((I39+H39+H40+I40)=0,0,(N39-S39))</f>
        <v>3063</v>
      </c>
      <c r="U39" s="35"/>
    </row>
    <row r="40" spans="1:21" s="46" customFormat="1" ht="46.5" customHeight="1" x14ac:dyDescent="0.25">
      <c r="A40" s="35"/>
      <c r="B40" s="47" t="s">
        <v>61</v>
      </c>
      <c r="C40" s="48">
        <v>3050</v>
      </c>
      <c r="D40" s="55"/>
      <c r="E40" s="54"/>
      <c r="F40" s="54"/>
      <c r="G40" s="50" t="str">
        <f t="shared" ref="G40" si="139">IF(B39="","",$G$14)</f>
        <v>Hol_All</v>
      </c>
      <c r="H40" s="51">
        <v>2</v>
      </c>
      <c r="I40" s="52">
        <v>4</v>
      </c>
      <c r="J40" s="35"/>
      <c r="K40" s="35"/>
      <c r="L40" s="43"/>
      <c r="M40" s="57"/>
      <c r="N40" s="43"/>
      <c r="O40" s="43"/>
      <c r="P40" s="43"/>
      <c r="Q40" s="43"/>
      <c r="R40" s="43"/>
      <c r="S40" s="43"/>
      <c r="T40" s="45"/>
      <c r="U40" s="35"/>
    </row>
    <row r="41" spans="1:21" s="46" customFormat="1" ht="46.5" customHeight="1" x14ac:dyDescent="0.25">
      <c r="A41" s="35">
        <v>15</v>
      </c>
      <c r="B41" s="36" t="s">
        <v>62</v>
      </c>
      <c r="C41" s="37" t="s">
        <v>37</v>
      </c>
      <c r="D41" s="53" t="str">
        <f t="shared" ref="D41" si="140">IF(B41="","",$D$13)</f>
        <v>08:00 
to
17:00</v>
      </c>
      <c r="E41" s="54" t="str">
        <f t="shared" ref="E41" si="141">IF(B41="","",$E$13)</f>
        <v>01/01/14</v>
      </c>
      <c r="F41" s="54" t="str">
        <f t="shared" ref="F41" si="142">IF(B41="","",$F$13)</f>
        <v>31/01/14</v>
      </c>
      <c r="G41" s="40" t="str">
        <f t="shared" ref="G41" si="143">IF(B41="","",$G$13)</f>
        <v>Lea_Wi.
Wag</v>
      </c>
      <c r="H41" s="41">
        <v>0</v>
      </c>
      <c r="I41" s="42">
        <v>24</v>
      </c>
      <c r="J41" s="35"/>
      <c r="K41" s="35"/>
      <c r="L41" s="43">
        <f t="shared" ref="L41" si="144">ROUNDUP((C42)/(LEFT($F$13,2))*(I41+I42+H41+H42),0)</f>
        <v>2952</v>
      </c>
      <c r="M41" s="56">
        <v>700</v>
      </c>
      <c r="N41" s="43">
        <f t="shared" ref="N41" si="145">IF((H41+I41+H42+I42)=0,0,(L41+M41))</f>
        <v>3652</v>
      </c>
      <c r="O41" s="43">
        <f t="shared" ref="O41" si="146">ROUND(L41*$O$11,0)</f>
        <v>354</v>
      </c>
      <c r="P41" s="43">
        <f t="shared" ref="P41" si="147">ROUNDUP(N41*$P$11,0)</f>
        <v>64</v>
      </c>
      <c r="Q41" s="43"/>
      <c r="R41" s="43"/>
      <c r="S41" s="43">
        <f t="shared" ref="S41" si="148">SUM(O41:R42)</f>
        <v>418</v>
      </c>
      <c r="T41" s="45">
        <f t="shared" ref="T41" si="149">IF((I41+H41+H42+I42)=0,0,(N41-S41))</f>
        <v>3234</v>
      </c>
      <c r="U41" s="35"/>
    </row>
    <row r="42" spans="1:21" s="46" customFormat="1" ht="46.5" customHeight="1" x14ac:dyDescent="0.25">
      <c r="A42" s="35"/>
      <c r="B42" s="47" t="s">
        <v>63</v>
      </c>
      <c r="C42" s="48">
        <v>3050</v>
      </c>
      <c r="D42" s="55"/>
      <c r="E42" s="54"/>
      <c r="F42" s="54"/>
      <c r="G42" s="50" t="str">
        <f t="shared" ref="G42" si="150">IF(B41="","",$G$14)</f>
        <v>Hol_All</v>
      </c>
      <c r="H42" s="51">
        <v>2</v>
      </c>
      <c r="I42" s="52">
        <v>4</v>
      </c>
      <c r="J42" s="35"/>
      <c r="K42" s="35"/>
      <c r="L42" s="43"/>
      <c r="M42" s="57"/>
      <c r="N42" s="43"/>
      <c r="O42" s="43"/>
      <c r="P42" s="43"/>
      <c r="Q42" s="43"/>
      <c r="R42" s="43"/>
      <c r="S42" s="43"/>
      <c r="T42" s="45"/>
      <c r="U42" s="35"/>
    </row>
    <row r="43" spans="1:21" s="46" customFormat="1" ht="46.5" customHeight="1" x14ac:dyDescent="0.25">
      <c r="A43" s="35">
        <v>16</v>
      </c>
      <c r="B43" s="36" t="s">
        <v>64</v>
      </c>
      <c r="C43" s="37" t="s">
        <v>37</v>
      </c>
      <c r="D43" s="53" t="str">
        <f t="shared" ref="D43" si="151">IF(B43="","",$D$13)</f>
        <v>08:00 
to
17:00</v>
      </c>
      <c r="E43" s="54" t="str">
        <f t="shared" ref="E43" si="152">IF(B43="","",$E$13)</f>
        <v>01/01/14</v>
      </c>
      <c r="F43" s="54" t="str">
        <f t="shared" ref="F43" si="153">IF(B43="","",$F$13)</f>
        <v>31/01/14</v>
      </c>
      <c r="G43" s="40" t="str">
        <f t="shared" ref="G43" si="154">IF(B43="","",$G$13)</f>
        <v>Lea_Wi.
Wag</v>
      </c>
      <c r="H43" s="41">
        <v>0</v>
      </c>
      <c r="I43" s="42">
        <v>24</v>
      </c>
      <c r="J43" s="35"/>
      <c r="K43" s="35"/>
      <c r="L43" s="43">
        <f t="shared" ref="L43" si="155">ROUNDUP((C44)/(LEFT($F$13,2))*(I43+I44+H43+H44),0)</f>
        <v>2952</v>
      </c>
      <c r="M43" s="56">
        <v>700</v>
      </c>
      <c r="N43" s="43">
        <f t="shared" ref="N43" si="156">IF((H43+I43+H44+I44)=0,0,(L43+M43))</f>
        <v>3652</v>
      </c>
      <c r="O43" s="43">
        <f t="shared" ref="O43" si="157">ROUND(L43*$O$11,0)</f>
        <v>354</v>
      </c>
      <c r="P43" s="43">
        <f t="shared" ref="P43" si="158">ROUNDUP(N43*$P$11,0)</f>
        <v>64</v>
      </c>
      <c r="Q43" s="43"/>
      <c r="R43" s="43"/>
      <c r="S43" s="43">
        <f t="shared" ref="S43" si="159">SUM(O43:R44)</f>
        <v>418</v>
      </c>
      <c r="T43" s="45">
        <f t="shared" ref="T43" si="160">IF((I43+H43+H44+I44)=0,0,(N43-S43))</f>
        <v>3234</v>
      </c>
      <c r="U43" s="35"/>
    </row>
    <row r="44" spans="1:21" s="46" customFormat="1" ht="46.5" customHeight="1" x14ac:dyDescent="0.25">
      <c r="A44" s="35"/>
      <c r="B44" s="47" t="s">
        <v>65</v>
      </c>
      <c r="C44" s="48">
        <v>3050</v>
      </c>
      <c r="D44" s="55"/>
      <c r="E44" s="54"/>
      <c r="F44" s="54"/>
      <c r="G44" s="50" t="str">
        <f t="shared" ref="G44" si="161">IF(B43="","",$G$14)</f>
        <v>Hol_All</v>
      </c>
      <c r="H44" s="51">
        <v>2</v>
      </c>
      <c r="I44" s="52">
        <v>4</v>
      </c>
      <c r="J44" s="35"/>
      <c r="K44" s="35"/>
      <c r="L44" s="43"/>
      <c r="M44" s="57"/>
      <c r="N44" s="43"/>
      <c r="O44" s="43"/>
      <c r="P44" s="43"/>
      <c r="Q44" s="43"/>
      <c r="R44" s="43"/>
      <c r="S44" s="43"/>
      <c r="T44" s="45"/>
      <c r="U44" s="35"/>
    </row>
    <row r="45" spans="1:21" s="46" customFormat="1" ht="46.5" customHeight="1" x14ac:dyDescent="0.25">
      <c r="A45" s="35">
        <v>17</v>
      </c>
      <c r="B45" s="36" t="s">
        <v>66</v>
      </c>
      <c r="C45" s="37" t="s">
        <v>37</v>
      </c>
      <c r="D45" s="53" t="str">
        <f t="shared" ref="D45" si="162">IF(B45="","",$D$13)</f>
        <v>08:00 
to
17:00</v>
      </c>
      <c r="E45" s="54" t="str">
        <f t="shared" ref="E45" si="163">IF(B45="","",$E$13)</f>
        <v>01/01/14</v>
      </c>
      <c r="F45" s="54" t="str">
        <f t="shared" ref="F45" si="164">IF(B45="","",$F$13)</f>
        <v>31/01/14</v>
      </c>
      <c r="G45" s="40" t="str">
        <f t="shared" ref="G45" si="165">IF(B45="","",$G$13)</f>
        <v>Lea_Wi.
Wag</v>
      </c>
      <c r="H45" s="41">
        <v>0</v>
      </c>
      <c r="I45" s="42">
        <v>20</v>
      </c>
      <c r="J45" s="35"/>
      <c r="K45" s="35"/>
      <c r="L45" s="43">
        <f t="shared" ref="L45" si="166">ROUNDUP((C46)/(LEFT($F$13,2))*(I45+I46+H45+H46),0)</f>
        <v>2559</v>
      </c>
      <c r="M45" s="56">
        <v>700</v>
      </c>
      <c r="N45" s="43">
        <f t="shared" ref="N45" si="167">IF((H45+I45+H46+I46)=0,0,(L45+M45))</f>
        <v>3259</v>
      </c>
      <c r="O45" s="43">
        <f t="shared" ref="O45" si="168">ROUND(L45*$O$11,0)</f>
        <v>307</v>
      </c>
      <c r="P45" s="43">
        <f t="shared" ref="P45" si="169">ROUNDUP(N45*$P$11,0)</f>
        <v>58</v>
      </c>
      <c r="Q45" s="43"/>
      <c r="R45" s="43"/>
      <c r="S45" s="43">
        <f t="shared" ref="S45" si="170">SUM(O45:R46)</f>
        <v>365</v>
      </c>
      <c r="T45" s="45">
        <f t="shared" ref="T45" si="171">IF((I45+H45+H46+I46)=0,0,(N45-S45))</f>
        <v>2894</v>
      </c>
      <c r="U45" s="35"/>
    </row>
    <row r="46" spans="1:21" s="46" customFormat="1" ht="46.5" customHeight="1" x14ac:dyDescent="0.25">
      <c r="A46" s="35"/>
      <c r="B46" s="47" t="s">
        <v>67</v>
      </c>
      <c r="C46" s="48">
        <v>3050</v>
      </c>
      <c r="D46" s="55"/>
      <c r="E46" s="54"/>
      <c r="F46" s="54"/>
      <c r="G46" s="50" t="str">
        <f t="shared" ref="G46" si="172">IF(B45="","",$G$14)</f>
        <v>Hol_All</v>
      </c>
      <c r="H46" s="51">
        <v>2</v>
      </c>
      <c r="I46" s="52">
        <v>4</v>
      </c>
      <c r="J46" s="35"/>
      <c r="K46" s="35"/>
      <c r="L46" s="43"/>
      <c r="M46" s="57"/>
      <c r="N46" s="43"/>
      <c r="O46" s="43"/>
      <c r="P46" s="43"/>
      <c r="Q46" s="43"/>
      <c r="R46" s="43"/>
      <c r="S46" s="43"/>
      <c r="T46" s="45"/>
      <c r="U46" s="35"/>
    </row>
    <row r="47" spans="1:21" s="46" customFormat="1" ht="46.5" customHeight="1" x14ac:dyDescent="0.25">
      <c r="A47" s="35">
        <v>18</v>
      </c>
      <c r="B47" s="36" t="s">
        <v>68</v>
      </c>
      <c r="C47" s="37" t="s">
        <v>37</v>
      </c>
      <c r="D47" s="53" t="str">
        <f t="shared" ref="D47" si="173">IF(B47="","",$D$13)</f>
        <v>08:00 
to
17:00</v>
      </c>
      <c r="E47" s="54" t="str">
        <f t="shared" ref="E47" si="174">IF(B47="","",$E$13)</f>
        <v>01/01/14</v>
      </c>
      <c r="F47" s="54" t="str">
        <f t="shared" ref="F47" si="175">IF(B47="","",$F$13)</f>
        <v>31/01/14</v>
      </c>
      <c r="G47" s="40" t="str">
        <f t="shared" ref="G47" si="176">IF(B47="","",$G$13)</f>
        <v>Lea_Wi.
Wag</v>
      </c>
      <c r="H47" s="41">
        <v>0</v>
      </c>
      <c r="I47" s="42">
        <v>21</v>
      </c>
      <c r="J47" s="35"/>
      <c r="K47" s="35"/>
      <c r="L47" s="43">
        <f t="shared" ref="L47" si="177">ROUNDUP((C48)/(LEFT($F$13,2))*(I47+I48+H47+H48),0)</f>
        <v>2657</v>
      </c>
      <c r="M47" s="56">
        <v>700</v>
      </c>
      <c r="N47" s="43">
        <f t="shared" ref="N47" si="178">IF((H47+I47+H48+I48)=0,0,(L47+M47))</f>
        <v>3357</v>
      </c>
      <c r="O47" s="43">
        <f t="shared" ref="O47" si="179">ROUND(L47*$O$11,0)</f>
        <v>319</v>
      </c>
      <c r="P47" s="43">
        <f t="shared" ref="P47" si="180">ROUNDUP(N47*$P$11,0)</f>
        <v>59</v>
      </c>
      <c r="Q47" s="43"/>
      <c r="R47" s="43"/>
      <c r="S47" s="43">
        <f t="shared" ref="S47" si="181">SUM(O47:R48)</f>
        <v>378</v>
      </c>
      <c r="T47" s="45">
        <f t="shared" ref="T47" si="182">IF((I47+H47+H48+I48)=0,0,(N47-S47))</f>
        <v>2979</v>
      </c>
      <c r="U47" s="35"/>
    </row>
    <row r="48" spans="1:21" s="46" customFormat="1" ht="46.5" customHeight="1" x14ac:dyDescent="0.25">
      <c r="A48" s="35"/>
      <c r="B48" s="47" t="s">
        <v>69</v>
      </c>
      <c r="C48" s="48">
        <v>3050</v>
      </c>
      <c r="D48" s="55"/>
      <c r="E48" s="54"/>
      <c r="F48" s="54"/>
      <c r="G48" s="50" t="str">
        <f t="shared" ref="G48" si="183">IF(B47="","",$G$14)</f>
        <v>Hol_All</v>
      </c>
      <c r="H48" s="51">
        <v>2</v>
      </c>
      <c r="I48" s="52">
        <v>4</v>
      </c>
      <c r="J48" s="35"/>
      <c r="K48" s="35"/>
      <c r="L48" s="43"/>
      <c r="M48" s="57"/>
      <c r="N48" s="43"/>
      <c r="O48" s="43"/>
      <c r="P48" s="43"/>
      <c r="Q48" s="43"/>
      <c r="R48" s="43"/>
      <c r="S48" s="43"/>
      <c r="T48" s="45"/>
      <c r="U48" s="35"/>
    </row>
    <row r="49" spans="1:21" s="46" customFormat="1" ht="46.5" customHeight="1" x14ac:dyDescent="0.25">
      <c r="A49" s="35">
        <v>19</v>
      </c>
      <c r="B49" s="36" t="s">
        <v>70</v>
      </c>
      <c r="C49" s="37" t="s">
        <v>37</v>
      </c>
      <c r="D49" s="58" t="str">
        <f>IF(B49="","",$D$13)</f>
        <v>08:00 
to
17:00</v>
      </c>
      <c r="E49" s="54" t="str">
        <f t="shared" ref="E49" si="184">IF(B49="","",$E$13)</f>
        <v>01/01/14</v>
      </c>
      <c r="F49" s="54" t="str">
        <f t="shared" ref="F49" si="185">IF(B49="","",$F$13)</f>
        <v>31/01/14</v>
      </c>
      <c r="G49" s="40" t="str">
        <f t="shared" ref="G49:G71" si="186">IF(B49="","",$G$13)</f>
        <v>Lea_Wi.
Wag</v>
      </c>
      <c r="H49" s="41">
        <v>0</v>
      </c>
      <c r="I49" s="42">
        <v>23</v>
      </c>
      <c r="J49" s="35"/>
      <c r="K49" s="35"/>
      <c r="L49" s="43">
        <f t="shared" ref="L49" si="187">ROUNDUP((C50)/(LEFT($F$13,2))*(I49+I50+H49+H50),0)</f>
        <v>2854</v>
      </c>
      <c r="M49" s="56">
        <v>700</v>
      </c>
      <c r="N49" s="43">
        <f t="shared" ref="N49" si="188">IF((H49+I49+H50+I50)=0,0,(L49+M49))</f>
        <v>3554</v>
      </c>
      <c r="O49" s="43">
        <f t="shared" ref="O49" si="189">ROUND(L49*$O$11,0)</f>
        <v>342</v>
      </c>
      <c r="P49" s="43">
        <f t="shared" ref="P49" si="190">ROUNDUP(N49*$P$11,0)</f>
        <v>63</v>
      </c>
      <c r="Q49" s="43"/>
      <c r="R49" s="43"/>
      <c r="S49" s="43">
        <f t="shared" ref="S49" si="191">SUM(O49:R50)</f>
        <v>405</v>
      </c>
      <c r="T49" s="45">
        <f t="shared" ref="T49" si="192">IF((I49+H49+H50+I50)=0,0,(N49-S49))</f>
        <v>3149</v>
      </c>
      <c r="U49" s="35"/>
    </row>
    <row r="50" spans="1:21" s="46" customFormat="1" ht="46.5" customHeight="1" x14ac:dyDescent="0.25">
      <c r="A50" s="35"/>
      <c r="B50" s="47" t="s">
        <v>71</v>
      </c>
      <c r="C50" s="48">
        <v>3050</v>
      </c>
      <c r="D50" s="59"/>
      <c r="E50" s="54"/>
      <c r="F50" s="54"/>
      <c r="G50" s="50" t="str">
        <f t="shared" ref="G50:G72" si="193">IF(B49="","",$G$14)</f>
        <v>Hol_All</v>
      </c>
      <c r="H50" s="51">
        <v>2</v>
      </c>
      <c r="I50" s="52">
        <v>4</v>
      </c>
      <c r="J50" s="35"/>
      <c r="K50" s="35"/>
      <c r="L50" s="43"/>
      <c r="M50" s="57"/>
      <c r="N50" s="43"/>
      <c r="O50" s="43"/>
      <c r="P50" s="43"/>
      <c r="Q50" s="43"/>
      <c r="R50" s="43"/>
      <c r="S50" s="43"/>
      <c r="T50" s="45"/>
      <c r="U50" s="35"/>
    </row>
    <row r="51" spans="1:21" s="46" customFormat="1" ht="46.5" customHeight="1" x14ac:dyDescent="0.25">
      <c r="A51" s="35">
        <v>20</v>
      </c>
      <c r="B51" s="60" t="s">
        <v>72</v>
      </c>
      <c r="C51" s="37" t="s">
        <v>40</v>
      </c>
      <c r="D51" s="58" t="str">
        <f t="shared" ref="D51" si="194">IF(B51="","",$D$13)</f>
        <v>08:00 
to
17:00</v>
      </c>
      <c r="E51" s="54" t="str">
        <f t="shared" ref="E51" si="195">IF(B51="","",$E$13)</f>
        <v>01/01/14</v>
      </c>
      <c r="F51" s="54" t="str">
        <f t="shared" ref="F51" si="196">IF(B51="","",$F$13)</f>
        <v>31/01/14</v>
      </c>
      <c r="G51" s="40" t="str">
        <f t="shared" si="186"/>
        <v>Lea_Wi.
Wag</v>
      </c>
      <c r="H51" s="41">
        <v>0</v>
      </c>
      <c r="I51" s="42">
        <v>21</v>
      </c>
      <c r="J51" s="61"/>
      <c r="K51" s="61"/>
      <c r="L51" s="43">
        <f t="shared" ref="L51" si="197">ROUNDUP((C52)/(LEFT($F$13,2))*(I51+I52+H51+H52),0)</f>
        <v>3223</v>
      </c>
      <c r="M51" s="56">
        <v>800</v>
      </c>
      <c r="N51" s="43">
        <f t="shared" ref="N51" si="198">IF((H51+I51+H52+I52)=0,0,(L51+M51))</f>
        <v>4023</v>
      </c>
      <c r="O51" s="43">
        <f t="shared" ref="O51" si="199">ROUND(L51*$O$11,0)</f>
        <v>387</v>
      </c>
      <c r="P51" s="43">
        <f t="shared" ref="P51" si="200">ROUNDUP(N51*$P$11,0)</f>
        <v>71</v>
      </c>
      <c r="Q51" s="62"/>
      <c r="R51" s="62"/>
      <c r="S51" s="43">
        <f t="shared" ref="S51" si="201">SUM(O51:R52)</f>
        <v>458</v>
      </c>
      <c r="T51" s="45">
        <f t="shared" ref="T51" si="202">IF((I51+H51+H52+I52)=0,0,(N51-S51))</f>
        <v>3565</v>
      </c>
      <c r="U51" s="61"/>
    </row>
    <row r="52" spans="1:21" s="46" customFormat="1" ht="46.5" customHeight="1" x14ac:dyDescent="0.25">
      <c r="A52" s="35"/>
      <c r="B52" s="63" t="s">
        <v>73</v>
      </c>
      <c r="C52" s="48">
        <v>3700</v>
      </c>
      <c r="D52" s="59"/>
      <c r="E52" s="54"/>
      <c r="F52" s="54"/>
      <c r="G52" s="50" t="str">
        <f t="shared" si="193"/>
        <v>Hol_All</v>
      </c>
      <c r="H52" s="51">
        <v>2</v>
      </c>
      <c r="I52" s="52">
        <v>4</v>
      </c>
      <c r="J52" s="64"/>
      <c r="K52" s="64"/>
      <c r="L52" s="43"/>
      <c r="M52" s="57"/>
      <c r="N52" s="43"/>
      <c r="O52" s="43"/>
      <c r="P52" s="43"/>
      <c r="Q52" s="65"/>
      <c r="R52" s="65"/>
      <c r="S52" s="43"/>
      <c r="T52" s="45"/>
      <c r="U52" s="64"/>
    </row>
    <row r="53" spans="1:21" s="46" customFormat="1" ht="46.5" customHeight="1" x14ac:dyDescent="0.25">
      <c r="A53" s="35">
        <v>21</v>
      </c>
      <c r="B53" s="66" t="s">
        <v>74</v>
      </c>
      <c r="C53" s="37" t="s">
        <v>37</v>
      </c>
      <c r="D53" s="58" t="str">
        <f t="shared" ref="D53" si="203">IF(B53="","",$D$13)</f>
        <v>08:00 
to
17:00</v>
      </c>
      <c r="E53" s="54" t="str">
        <f t="shared" ref="E53" si="204">IF(B53="","",$E$13)</f>
        <v>01/01/14</v>
      </c>
      <c r="F53" s="54" t="str">
        <f t="shared" ref="F53" si="205">IF(B53="","",$F$13)</f>
        <v>31/01/14</v>
      </c>
      <c r="G53" s="40" t="str">
        <f t="shared" si="186"/>
        <v>Lea_Wi.
Wag</v>
      </c>
      <c r="H53" s="41">
        <v>0</v>
      </c>
      <c r="I53" s="42">
        <v>23</v>
      </c>
      <c r="J53" s="61"/>
      <c r="K53" s="61"/>
      <c r="L53" s="43">
        <f t="shared" ref="L53" si="206">ROUNDUP((C54)/(LEFT($F$13,2))*(I53+I54+H53+H54),0)</f>
        <v>2854</v>
      </c>
      <c r="M53" s="56">
        <v>700</v>
      </c>
      <c r="N53" s="43">
        <f t="shared" ref="N53" si="207">IF((H53+I53+H54+I54)=0,0,(L53+M53))</f>
        <v>3554</v>
      </c>
      <c r="O53" s="43">
        <f t="shared" ref="O53" si="208">ROUND(L53*$O$11,0)</f>
        <v>342</v>
      </c>
      <c r="P53" s="43">
        <f t="shared" ref="P53" si="209">ROUNDUP(N53*$P$11,0)</f>
        <v>63</v>
      </c>
      <c r="Q53" s="62"/>
      <c r="R53" s="62"/>
      <c r="S53" s="43">
        <f t="shared" ref="S53" si="210">SUM(O53:R54)</f>
        <v>405</v>
      </c>
      <c r="T53" s="45">
        <f t="shared" ref="T53" si="211">IF((I53+H53+H54+I54)=0,0,(N53-S53))</f>
        <v>3149</v>
      </c>
      <c r="U53" s="61"/>
    </row>
    <row r="54" spans="1:21" s="46" customFormat="1" ht="46.5" customHeight="1" x14ac:dyDescent="0.25">
      <c r="A54" s="35"/>
      <c r="B54" s="63" t="s">
        <v>75</v>
      </c>
      <c r="C54" s="48">
        <v>3050</v>
      </c>
      <c r="D54" s="59"/>
      <c r="E54" s="54"/>
      <c r="F54" s="54"/>
      <c r="G54" s="50" t="str">
        <f t="shared" si="193"/>
        <v>Hol_All</v>
      </c>
      <c r="H54" s="51">
        <v>2</v>
      </c>
      <c r="I54" s="52">
        <v>4</v>
      </c>
      <c r="J54" s="64"/>
      <c r="K54" s="64"/>
      <c r="L54" s="43"/>
      <c r="M54" s="57"/>
      <c r="N54" s="43"/>
      <c r="O54" s="43"/>
      <c r="P54" s="43"/>
      <c r="Q54" s="65"/>
      <c r="R54" s="65"/>
      <c r="S54" s="43"/>
      <c r="T54" s="45"/>
      <c r="U54" s="64"/>
    </row>
    <row r="55" spans="1:21" s="46" customFormat="1" ht="46.5" customHeight="1" x14ac:dyDescent="0.25">
      <c r="A55" s="35">
        <v>22</v>
      </c>
      <c r="B55" s="66" t="s">
        <v>76</v>
      </c>
      <c r="C55" s="37" t="s">
        <v>37</v>
      </c>
      <c r="D55" s="58" t="str">
        <f t="shared" ref="D55" si="212">IF(B55="","",$D$13)</f>
        <v>08:00 
to
17:00</v>
      </c>
      <c r="E55" s="54" t="str">
        <f t="shared" ref="E55" si="213">IF(B55="","",$E$13)</f>
        <v>01/01/14</v>
      </c>
      <c r="F55" s="54" t="str">
        <f t="shared" ref="F55" si="214">IF(B55="","",$F$13)</f>
        <v>31/01/14</v>
      </c>
      <c r="G55" s="40" t="str">
        <f t="shared" si="186"/>
        <v>Lea_Wi.
Wag</v>
      </c>
      <c r="H55" s="41">
        <v>0</v>
      </c>
      <c r="I55" s="42">
        <v>22</v>
      </c>
      <c r="J55" s="61"/>
      <c r="K55" s="61"/>
      <c r="L55" s="43">
        <f t="shared" ref="L55" si="215">ROUNDUP((C56)/(LEFT($F$13,2))*(I55+I56+H55+H56),0)</f>
        <v>2755</v>
      </c>
      <c r="M55" s="56">
        <v>700</v>
      </c>
      <c r="N55" s="43">
        <f t="shared" ref="N55" si="216">IF((H55+I55+H56+I56)=0,0,(L55+M55))</f>
        <v>3455</v>
      </c>
      <c r="O55" s="43">
        <f t="shared" ref="O55" si="217">ROUND(L55*$O$11,0)</f>
        <v>331</v>
      </c>
      <c r="P55" s="43">
        <f t="shared" ref="P55" si="218">ROUNDUP(N55*$P$11,0)</f>
        <v>61</v>
      </c>
      <c r="Q55" s="62"/>
      <c r="R55" s="62"/>
      <c r="S55" s="43">
        <f t="shared" ref="S55" si="219">SUM(O55:R56)</f>
        <v>392</v>
      </c>
      <c r="T55" s="45">
        <f t="shared" ref="T55" si="220">IF((I55+H55+H56+I56)=0,0,(N55-S55))</f>
        <v>3063</v>
      </c>
      <c r="U55" s="61"/>
    </row>
    <row r="56" spans="1:21" s="46" customFormat="1" ht="46.5" customHeight="1" x14ac:dyDescent="0.25">
      <c r="A56" s="35"/>
      <c r="B56" s="63" t="s">
        <v>77</v>
      </c>
      <c r="C56" s="48">
        <v>3050</v>
      </c>
      <c r="D56" s="59"/>
      <c r="E56" s="54"/>
      <c r="F56" s="54"/>
      <c r="G56" s="50" t="str">
        <f t="shared" si="193"/>
        <v>Hol_All</v>
      </c>
      <c r="H56" s="51">
        <v>2</v>
      </c>
      <c r="I56" s="52">
        <v>4</v>
      </c>
      <c r="J56" s="64"/>
      <c r="K56" s="64"/>
      <c r="L56" s="43"/>
      <c r="M56" s="57"/>
      <c r="N56" s="43"/>
      <c r="O56" s="43"/>
      <c r="P56" s="43"/>
      <c r="Q56" s="65"/>
      <c r="R56" s="65"/>
      <c r="S56" s="43"/>
      <c r="T56" s="45"/>
      <c r="U56" s="64"/>
    </row>
    <row r="57" spans="1:21" s="46" customFormat="1" ht="46.5" customHeight="1" x14ac:dyDescent="0.25">
      <c r="A57" s="35">
        <v>23</v>
      </c>
      <c r="B57" s="66"/>
      <c r="C57" s="37"/>
      <c r="D57" s="58" t="str">
        <f t="shared" ref="D57" si="221">IF(B57="","",$D$13)</f>
        <v/>
      </c>
      <c r="E57" s="54" t="str">
        <f t="shared" ref="E57" si="222">IF(B57="","",$E$13)</f>
        <v/>
      </c>
      <c r="F57" s="54" t="str">
        <f t="shared" ref="F57" si="223">IF(B57="","",$F$13)</f>
        <v/>
      </c>
      <c r="G57" s="40" t="str">
        <f t="shared" si="186"/>
        <v/>
      </c>
      <c r="H57" s="41"/>
      <c r="I57" s="42"/>
      <c r="J57" s="61"/>
      <c r="K57" s="61"/>
      <c r="L57" s="43">
        <f t="shared" ref="L57" si="224">ROUNDUP((C58)/(LEFT($F$13,2))*(I57+I58+H57+H58),0)</f>
        <v>0</v>
      </c>
      <c r="M57" s="56"/>
      <c r="N57" s="43">
        <f t="shared" ref="N57" si="225">IF((H57+I57+H58+I58)=0,0,(L57+M57))</f>
        <v>0</v>
      </c>
      <c r="O57" s="43">
        <f t="shared" ref="O57" si="226">ROUND(L57*$O$11,0)</f>
        <v>0</v>
      </c>
      <c r="P57" s="43">
        <f t="shared" ref="P57" si="227">ROUNDUP(N57*$P$11,0)</f>
        <v>0</v>
      </c>
      <c r="Q57" s="62"/>
      <c r="R57" s="62"/>
      <c r="S57" s="43">
        <f t="shared" ref="S57" si="228">SUM(O57:R58)</f>
        <v>0</v>
      </c>
      <c r="T57" s="45">
        <f t="shared" ref="T57" si="229">IF((I57+H57+H58+I58)=0,0,(N57-S57))</f>
        <v>0</v>
      </c>
      <c r="U57" s="61"/>
    </row>
    <row r="58" spans="1:21" s="46" customFormat="1" ht="46.5" customHeight="1" x14ac:dyDescent="0.25">
      <c r="A58" s="35"/>
      <c r="B58" s="63"/>
      <c r="C58" s="48"/>
      <c r="D58" s="59"/>
      <c r="E58" s="54"/>
      <c r="F58" s="54"/>
      <c r="G58" s="50" t="str">
        <f t="shared" si="193"/>
        <v/>
      </c>
      <c r="H58" s="51"/>
      <c r="I58" s="52"/>
      <c r="J58" s="64"/>
      <c r="K58" s="64"/>
      <c r="L58" s="43"/>
      <c r="M58" s="57"/>
      <c r="N58" s="43"/>
      <c r="O58" s="43"/>
      <c r="P58" s="43"/>
      <c r="Q58" s="65"/>
      <c r="R58" s="65"/>
      <c r="S58" s="43"/>
      <c r="T58" s="45"/>
      <c r="U58" s="64"/>
    </row>
    <row r="59" spans="1:21" s="46" customFormat="1" ht="46.5" customHeight="1" x14ac:dyDescent="0.25">
      <c r="A59" s="35">
        <v>24</v>
      </c>
      <c r="B59" s="66"/>
      <c r="C59" s="37"/>
      <c r="D59" s="58" t="str">
        <f t="shared" ref="D59" si="230">IF(B59="","",$D$13)</f>
        <v/>
      </c>
      <c r="E59" s="54" t="str">
        <f t="shared" ref="E59" si="231">IF(B59="","",$E$13)</f>
        <v/>
      </c>
      <c r="F59" s="54" t="str">
        <f t="shared" ref="F59" si="232">IF(B59="","",$F$13)</f>
        <v/>
      </c>
      <c r="G59" s="40" t="str">
        <f t="shared" si="186"/>
        <v/>
      </c>
      <c r="H59" s="41"/>
      <c r="I59" s="42"/>
      <c r="J59" s="61"/>
      <c r="K59" s="61"/>
      <c r="L59" s="43">
        <f t="shared" ref="L59" si="233">ROUNDUP((C60)/(LEFT($F$13,2))*(I59+I60+H59+H60),0)</f>
        <v>0</v>
      </c>
      <c r="M59" s="56"/>
      <c r="N59" s="43">
        <f t="shared" ref="N59" si="234">IF((H59+I59+H60+I60)=0,0,(L59+M59))</f>
        <v>0</v>
      </c>
      <c r="O59" s="43">
        <f t="shared" ref="O59" si="235">ROUND(L59*$O$11,0)</f>
        <v>0</v>
      </c>
      <c r="P59" s="43">
        <f t="shared" ref="P59" si="236">ROUNDUP(N59*$P$11,0)</f>
        <v>0</v>
      </c>
      <c r="Q59" s="62"/>
      <c r="R59" s="62"/>
      <c r="S59" s="43">
        <f t="shared" ref="S59" si="237">SUM(O59:R60)</f>
        <v>0</v>
      </c>
      <c r="T59" s="45">
        <f t="shared" ref="T59" si="238">IF((I59+H59+H60+I60)=0,0,(N59-S59))</f>
        <v>0</v>
      </c>
      <c r="U59" s="61"/>
    </row>
    <row r="60" spans="1:21" s="46" customFormat="1" ht="46.5" customHeight="1" x14ac:dyDescent="0.25">
      <c r="A60" s="35"/>
      <c r="B60" s="63"/>
      <c r="C60" s="48"/>
      <c r="D60" s="59"/>
      <c r="E60" s="54"/>
      <c r="F60" s="54"/>
      <c r="G60" s="50" t="str">
        <f t="shared" si="193"/>
        <v/>
      </c>
      <c r="H60" s="51"/>
      <c r="I60" s="52"/>
      <c r="J60" s="64"/>
      <c r="K60" s="64"/>
      <c r="L60" s="43"/>
      <c r="M60" s="57"/>
      <c r="N60" s="43"/>
      <c r="O60" s="43"/>
      <c r="P60" s="43"/>
      <c r="Q60" s="65"/>
      <c r="R60" s="65"/>
      <c r="S60" s="43"/>
      <c r="T60" s="45"/>
      <c r="U60" s="64"/>
    </row>
    <row r="61" spans="1:21" s="46" customFormat="1" ht="46.5" customHeight="1" x14ac:dyDescent="0.25">
      <c r="A61" s="35">
        <v>25</v>
      </c>
      <c r="B61" s="60"/>
      <c r="C61" s="37"/>
      <c r="D61" s="58" t="str">
        <f t="shared" ref="D61" si="239">IF(B61="","",$D$13)</f>
        <v/>
      </c>
      <c r="E61" s="54" t="str">
        <f t="shared" ref="E61" si="240">IF(B61="","",$E$13)</f>
        <v/>
      </c>
      <c r="F61" s="54" t="str">
        <f t="shared" ref="F61" si="241">IF(B61="","",$F$13)</f>
        <v/>
      </c>
      <c r="G61" s="40" t="str">
        <f t="shared" si="186"/>
        <v/>
      </c>
      <c r="H61" s="41"/>
      <c r="I61" s="42"/>
      <c r="J61" s="61"/>
      <c r="K61" s="61"/>
      <c r="L61" s="43">
        <f t="shared" ref="L61" si="242">ROUNDUP((C62)/(LEFT($F$13,2))*(I61+I62+H61+H62),0)</f>
        <v>0</v>
      </c>
      <c r="M61" s="56"/>
      <c r="N61" s="43">
        <f t="shared" ref="N61" si="243">IF((H61+I61+H62+I62)=0,0,(L61+M61))</f>
        <v>0</v>
      </c>
      <c r="O61" s="43">
        <f t="shared" ref="O61" si="244">ROUND(L61*$O$11,0)</f>
        <v>0</v>
      </c>
      <c r="P61" s="43">
        <f t="shared" ref="P61" si="245">ROUNDUP(N61*$P$11,0)</f>
        <v>0</v>
      </c>
      <c r="Q61" s="62"/>
      <c r="R61" s="62"/>
      <c r="S61" s="43">
        <f t="shared" ref="S61" si="246">SUM(O61:R62)</f>
        <v>0</v>
      </c>
      <c r="T61" s="45">
        <f t="shared" ref="T61" si="247">IF((I61+H61+H62+I62)=0,0,(N61-S61))</f>
        <v>0</v>
      </c>
      <c r="U61" s="61"/>
    </row>
    <row r="62" spans="1:21" s="46" customFormat="1" ht="46.5" customHeight="1" x14ac:dyDescent="0.25">
      <c r="A62" s="35"/>
      <c r="B62" s="63"/>
      <c r="C62" s="48"/>
      <c r="D62" s="59"/>
      <c r="E62" s="54"/>
      <c r="F62" s="54"/>
      <c r="G62" s="50" t="str">
        <f t="shared" si="193"/>
        <v/>
      </c>
      <c r="H62" s="51"/>
      <c r="I62" s="52"/>
      <c r="J62" s="64"/>
      <c r="K62" s="64"/>
      <c r="L62" s="43"/>
      <c r="M62" s="57"/>
      <c r="N62" s="43"/>
      <c r="O62" s="43"/>
      <c r="P62" s="43"/>
      <c r="Q62" s="65"/>
      <c r="R62" s="65"/>
      <c r="S62" s="43"/>
      <c r="T62" s="45"/>
      <c r="U62" s="64"/>
    </row>
    <row r="63" spans="1:21" s="46" customFormat="1" ht="46.5" customHeight="1" x14ac:dyDescent="0.25">
      <c r="A63" s="35">
        <v>26</v>
      </c>
      <c r="B63" s="66"/>
      <c r="C63" s="67"/>
      <c r="D63" s="58" t="str">
        <f t="shared" ref="D63" si="248">IF(B63="","",$D$13)</f>
        <v/>
      </c>
      <c r="E63" s="54" t="str">
        <f t="shared" ref="E63" si="249">IF(B63="","",$E$13)</f>
        <v/>
      </c>
      <c r="F63" s="54" t="str">
        <f t="shared" ref="F63" si="250">IF(B63="","",$F$13)</f>
        <v/>
      </c>
      <c r="G63" s="40" t="str">
        <f t="shared" si="186"/>
        <v/>
      </c>
      <c r="H63" s="41"/>
      <c r="I63" s="42"/>
      <c r="J63" s="61"/>
      <c r="K63" s="61"/>
      <c r="L63" s="43">
        <f t="shared" ref="L63" si="251">ROUNDUP((C64)/(LEFT($F$13,2))*(I63+I64+H63+H64),0)</f>
        <v>0</v>
      </c>
      <c r="M63" s="56"/>
      <c r="N63" s="43">
        <f t="shared" ref="N63" si="252">IF((H63+I63+H64+I64)=0,0,(L63+M63))</f>
        <v>0</v>
      </c>
      <c r="O63" s="43">
        <f t="shared" ref="O63" si="253">ROUND(L63*$O$11,0)</f>
        <v>0</v>
      </c>
      <c r="P63" s="43">
        <f t="shared" ref="P63" si="254">ROUNDUP(N63*$P$11,0)</f>
        <v>0</v>
      </c>
      <c r="Q63" s="62"/>
      <c r="R63" s="62"/>
      <c r="S63" s="43">
        <f t="shared" ref="S63" si="255">SUM(O63:R64)</f>
        <v>0</v>
      </c>
      <c r="T63" s="45">
        <f t="shared" ref="T63" si="256">IF((I63+H63+H64+I64)=0,0,(N63-S63))</f>
        <v>0</v>
      </c>
      <c r="U63" s="61"/>
    </row>
    <row r="64" spans="1:21" s="46" customFormat="1" ht="46.5" customHeight="1" x14ac:dyDescent="0.25">
      <c r="A64" s="35"/>
      <c r="B64" s="63"/>
      <c r="C64" s="68"/>
      <c r="D64" s="59"/>
      <c r="E64" s="54"/>
      <c r="F64" s="54"/>
      <c r="G64" s="50" t="str">
        <f t="shared" si="193"/>
        <v/>
      </c>
      <c r="H64" s="51"/>
      <c r="I64" s="52"/>
      <c r="J64" s="64"/>
      <c r="K64" s="64"/>
      <c r="L64" s="43"/>
      <c r="M64" s="57"/>
      <c r="N64" s="43"/>
      <c r="O64" s="43"/>
      <c r="P64" s="43"/>
      <c r="Q64" s="65"/>
      <c r="R64" s="65"/>
      <c r="S64" s="43"/>
      <c r="T64" s="45"/>
      <c r="U64" s="64"/>
    </row>
    <row r="65" spans="1:21" s="46" customFormat="1" ht="46.5" customHeight="1" x14ac:dyDescent="0.25">
      <c r="A65" s="35">
        <v>27</v>
      </c>
      <c r="B65" s="66"/>
      <c r="C65" s="67"/>
      <c r="D65" s="58" t="str">
        <f t="shared" ref="D65" si="257">IF(B65="","",$D$13)</f>
        <v/>
      </c>
      <c r="E65" s="54" t="str">
        <f t="shared" ref="E65" si="258">IF(B65="","",$E$13)</f>
        <v/>
      </c>
      <c r="F65" s="54" t="str">
        <f t="shared" ref="F65" si="259">IF(B65="","",$F$13)</f>
        <v/>
      </c>
      <c r="G65" s="40" t="str">
        <f t="shared" si="186"/>
        <v/>
      </c>
      <c r="H65" s="41"/>
      <c r="I65" s="42"/>
      <c r="J65" s="61"/>
      <c r="K65" s="61"/>
      <c r="L65" s="43">
        <f t="shared" ref="L65" si="260">ROUNDUP((C66)/(LEFT($F$13,2))*(I65+I66+H65+H66),0)</f>
        <v>0</v>
      </c>
      <c r="M65" s="56"/>
      <c r="N65" s="43">
        <f t="shared" ref="N65" si="261">IF((H65+I65+H66+I66)=0,0,(L65+M65))</f>
        <v>0</v>
      </c>
      <c r="O65" s="43">
        <f t="shared" ref="O65" si="262">ROUND(L65*$O$11,0)</f>
        <v>0</v>
      </c>
      <c r="P65" s="43">
        <f t="shared" ref="P65" si="263">ROUNDUP(N65*$P$11,0)</f>
        <v>0</v>
      </c>
      <c r="Q65" s="62"/>
      <c r="R65" s="62"/>
      <c r="S65" s="43">
        <f t="shared" ref="S65" si="264">SUM(O65:R66)</f>
        <v>0</v>
      </c>
      <c r="T65" s="45">
        <f t="shared" ref="T65" si="265">IF((I65+H65+H66+I66)=0,0,(N65-S65))</f>
        <v>0</v>
      </c>
      <c r="U65" s="61"/>
    </row>
    <row r="66" spans="1:21" s="46" customFormat="1" ht="46.5" customHeight="1" x14ac:dyDescent="0.25">
      <c r="A66" s="35"/>
      <c r="B66" s="63"/>
      <c r="C66" s="68"/>
      <c r="D66" s="59"/>
      <c r="E66" s="54"/>
      <c r="F66" s="54"/>
      <c r="G66" s="50" t="str">
        <f t="shared" si="193"/>
        <v/>
      </c>
      <c r="H66" s="51"/>
      <c r="I66" s="52"/>
      <c r="J66" s="64"/>
      <c r="K66" s="64"/>
      <c r="L66" s="43"/>
      <c r="M66" s="57"/>
      <c r="N66" s="43"/>
      <c r="O66" s="43"/>
      <c r="P66" s="43"/>
      <c r="Q66" s="65"/>
      <c r="R66" s="65"/>
      <c r="S66" s="43"/>
      <c r="T66" s="45"/>
      <c r="U66" s="64"/>
    </row>
    <row r="67" spans="1:21" s="46" customFormat="1" ht="46.5" customHeight="1" x14ac:dyDescent="0.25">
      <c r="A67" s="35">
        <v>28</v>
      </c>
      <c r="B67" s="66"/>
      <c r="C67" s="67"/>
      <c r="D67" s="58" t="str">
        <f t="shared" ref="D67" si="266">IF(B67="","",$D$13)</f>
        <v/>
      </c>
      <c r="E67" s="54" t="str">
        <f t="shared" ref="E67" si="267">IF(B67="","",$E$13)</f>
        <v/>
      </c>
      <c r="F67" s="54" t="str">
        <f t="shared" ref="F67" si="268">IF(B67="","",$F$13)</f>
        <v/>
      </c>
      <c r="G67" s="40" t="str">
        <f t="shared" si="186"/>
        <v/>
      </c>
      <c r="H67" s="41"/>
      <c r="I67" s="42"/>
      <c r="J67" s="61"/>
      <c r="K67" s="61"/>
      <c r="L67" s="43">
        <f t="shared" ref="L67" si="269">ROUNDUP((C68)/(LEFT($F$13,2))*(I67+I68+H67+H68),0)</f>
        <v>0</v>
      </c>
      <c r="M67" s="56"/>
      <c r="N67" s="43">
        <f t="shared" ref="N67" si="270">IF((H67+I67+H68+I68)=0,0,(L67+M67))</f>
        <v>0</v>
      </c>
      <c r="O67" s="43">
        <f t="shared" ref="O67" si="271">ROUND(L67*$O$11,0)</f>
        <v>0</v>
      </c>
      <c r="P67" s="43">
        <f t="shared" ref="P67" si="272">ROUNDUP(N67*$P$11,0)</f>
        <v>0</v>
      </c>
      <c r="Q67" s="62"/>
      <c r="R67" s="62"/>
      <c r="S67" s="43">
        <f t="shared" ref="S67" si="273">SUM(O67:R68)</f>
        <v>0</v>
      </c>
      <c r="T67" s="45">
        <f t="shared" ref="T67" si="274">IF((I67+H67+H68+I68)=0,0,(N67-S67))</f>
        <v>0</v>
      </c>
      <c r="U67" s="61"/>
    </row>
    <row r="68" spans="1:21" s="46" customFormat="1" ht="46.5" customHeight="1" x14ac:dyDescent="0.25">
      <c r="A68" s="35"/>
      <c r="B68" s="63"/>
      <c r="C68" s="68"/>
      <c r="D68" s="59"/>
      <c r="E68" s="54"/>
      <c r="F68" s="54"/>
      <c r="G68" s="50" t="str">
        <f t="shared" si="193"/>
        <v/>
      </c>
      <c r="H68" s="51"/>
      <c r="I68" s="52"/>
      <c r="J68" s="64"/>
      <c r="K68" s="64"/>
      <c r="L68" s="43"/>
      <c r="M68" s="57"/>
      <c r="N68" s="43"/>
      <c r="O68" s="43"/>
      <c r="P68" s="43"/>
      <c r="Q68" s="65"/>
      <c r="R68" s="65"/>
      <c r="S68" s="43"/>
      <c r="T68" s="45"/>
      <c r="U68" s="64"/>
    </row>
    <row r="69" spans="1:21" s="46" customFormat="1" ht="46.5" customHeight="1" x14ac:dyDescent="0.25">
      <c r="A69" s="35">
        <v>29</v>
      </c>
      <c r="B69" s="66"/>
      <c r="C69" s="67"/>
      <c r="D69" s="58"/>
      <c r="E69" s="69"/>
      <c r="F69" s="69"/>
      <c r="G69" s="40"/>
      <c r="H69" s="41"/>
      <c r="I69" s="42"/>
      <c r="J69" s="61"/>
      <c r="K69" s="61"/>
      <c r="L69" s="43">
        <f t="shared" ref="L69" si="275">ROUNDUP((C70)/(LEFT($F$13,2))*(I69+I70+H69+H70),0)</f>
        <v>0</v>
      </c>
      <c r="M69" s="56"/>
      <c r="N69" s="43">
        <f t="shared" ref="N69" si="276">IF((H69+I69+H70+I70)=0,0,(L69+M69))</f>
        <v>0</v>
      </c>
      <c r="O69" s="43">
        <f t="shared" ref="O69" si="277">ROUND(L69*$O$11,0)</f>
        <v>0</v>
      </c>
      <c r="P69" s="43">
        <f t="shared" ref="P69" si="278">ROUNDUP(N69*$P$11,0)</f>
        <v>0</v>
      </c>
      <c r="Q69" s="62"/>
      <c r="R69" s="62"/>
      <c r="S69" s="43">
        <f t="shared" ref="S69" si="279">SUM(O69:R70)</f>
        <v>0</v>
      </c>
      <c r="T69" s="45">
        <f t="shared" ref="T69" si="280">IF((I69+H69+H70+I70)=0,0,(N69-S69))</f>
        <v>0</v>
      </c>
      <c r="U69" s="61"/>
    </row>
    <row r="70" spans="1:21" s="46" customFormat="1" ht="46.5" customHeight="1" x14ac:dyDescent="0.25">
      <c r="A70" s="35"/>
      <c r="B70" s="63"/>
      <c r="C70" s="68"/>
      <c r="D70" s="59"/>
      <c r="E70" s="70"/>
      <c r="F70" s="70"/>
      <c r="G70" s="50"/>
      <c r="H70" s="51"/>
      <c r="I70" s="52"/>
      <c r="J70" s="64"/>
      <c r="K70" s="64"/>
      <c r="L70" s="43"/>
      <c r="M70" s="57"/>
      <c r="N70" s="43"/>
      <c r="O70" s="43"/>
      <c r="P70" s="43"/>
      <c r="Q70" s="65"/>
      <c r="R70" s="65"/>
      <c r="S70" s="43"/>
      <c r="T70" s="45"/>
      <c r="U70" s="64"/>
    </row>
    <row r="71" spans="1:21" s="46" customFormat="1" ht="46.5" customHeight="1" x14ac:dyDescent="0.25">
      <c r="A71" s="35">
        <v>30</v>
      </c>
      <c r="B71" s="36"/>
      <c r="C71" s="37"/>
      <c r="D71" s="58" t="str">
        <f t="shared" ref="D71" si="281">IF(B71="","",$D$13)</f>
        <v/>
      </c>
      <c r="E71" s="54" t="str">
        <f t="shared" ref="E71" si="282">IF(B71="","",$E$13)</f>
        <v/>
      </c>
      <c r="F71" s="54" t="str">
        <f t="shared" ref="F71" si="283">IF(B71="","",$F$13)</f>
        <v/>
      </c>
      <c r="G71" s="40" t="str">
        <f t="shared" si="186"/>
        <v/>
      </c>
      <c r="H71" s="41"/>
      <c r="I71" s="42"/>
      <c r="J71" s="35"/>
      <c r="K71" s="35"/>
      <c r="L71" s="43">
        <f t="shared" ref="L71" si="284">ROUNDUP((C72)/(LEFT($F$13,2))*(I71+I72+H71+H72),0)</f>
        <v>0</v>
      </c>
      <c r="M71" s="44"/>
      <c r="N71" s="43">
        <f t="shared" ref="N71" si="285">IF((H71+I71+H72+I72)=0,0,(L71+M71))</f>
        <v>0</v>
      </c>
      <c r="O71" s="43">
        <f t="shared" ref="O71" si="286">ROUND(L71*$O$11,0)</f>
        <v>0</v>
      </c>
      <c r="P71" s="43">
        <f t="shared" ref="P71" si="287">ROUNDUP(N71*$P$11,0)</f>
        <v>0</v>
      </c>
      <c r="Q71" s="43"/>
      <c r="R71" s="43"/>
      <c r="S71" s="43">
        <f t="shared" ref="S71" si="288">SUM(O71:R72)</f>
        <v>0</v>
      </c>
      <c r="T71" s="45">
        <f t="shared" ref="T71" si="289">IF((I71+H71+H72+I72)=0,0,(N71-S71))</f>
        <v>0</v>
      </c>
      <c r="U71" s="35"/>
    </row>
    <row r="72" spans="1:21" s="46" customFormat="1" ht="46.5" customHeight="1" x14ac:dyDescent="0.25">
      <c r="A72" s="35"/>
      <c r="B72" s="47"/>
      <c r="C72" s="48"/>
      <c r="D72" s="59"/>
      <c r="E72" s="54"/>
      <c r="F72" s="54"/>
      <c r="G72" s="50" t="str">
        <f t="shared" si="193"/>
        <v/>
      </c>
      <c r="H72" s="51"/>
      <c r="I72" s="52"/>
      <c r="J72" s="35"/>
      <c r="K72" s="35"/>
      <c r="L72" s="43"/>
      <c r="M72" s="44"/>
      <c r="N72" s="43"/>
      <c r="O72" s="43"/>
      <c r="P72" s="43"/>
      <c r="Q72" s="43"/>
      <c r="R72" s="43"/>
      <c r="S72" s="43"/>
      <c r="T72" s="45"/>
      <c r="U72" s="35"/>
    </row>
    <row r="75" spans="1:21" ht="32.25" customHeight="1" x14ac:dyDescent="0.25">
      <c r="A75" s="71"/>
    </row>
  </sheetData>
  <sheetProtection password="9C37" sheet="1" objects="1" scenarios="1"/>
  <mergeCells count="510">
    <mergeCell ref="R71:R72"/>
    <mergeCell ref="S71:S72"/>
    <mergeCell ref="T71:T72"/>
    <mergeCell ref="U71:U72"/>
    <mergeCell ref="L71:L72"/>
    <mergeCell ref="M71:M72"/>
    <mergeCell ref="N71:N72"/>
    <mergeCell ref="O71:O72"/>
    <mergeCell ref="P71:P72"/>
    <mergeCell ref="Q71:Q72"/>
    <mergeCell ref="R69:R70"/>
    <mergeCell ref="S69:S70"/>
    <mergeCell ref="T69:T70"/>
    <mergeCell ref="U69:U70"/>
    <mergeCell ref="A71:A72"/>
    <mergeCell ref="D71:D72"/>
    <mergeCell ref="E71:E72"/>
    <mergeCell ref="F71:F72"/>
    <mergeCell ref="J71:J72"/>
    <mergeCell ref="K71:K72"/>
    <mergeCell ref="L69:L70"/>
    <mergeCell ref="M69:M70"/>
    <mergeCell ref="N69:N70"/>
    <mergeCell ref="O69:O70"/>
    <mergeCell ref="P69:P70"/>
    <mergeCell ref="Q69:Q70"/>
    <mergeCell ref="R67:R68"/>
    <mergeCell ref="S67:S68"/>
    <mergeCell ref="T67:T68"/>
    <mergeCell ref="U67:U68"/>
    <mergeCell ref="A69:A70"/>
    <mergeCell ref="D69:D70"/>
    <mergeCell ref="E69:E70"/>
    <mergeCell ref="F69:F70"/>
    <mergeCell ref="J69:J70"/>
    <mergeCell ref="K69:K70"/>
    <mergeCell ref="L67:L68"/>
    <mergeCell ref="M67:M68"/>
    <mergeCell ref="N67:N68"/>
    <mergeCell ref="O67:O68"/>
    <mergeCell ref="P67:P68"/>
    <mergeCell ref="Q67:Q68"/>
    <mergeCell ref="R65:R66"/>
    <mergeCell ref="S65:S66"/>
    <mergeCell ref="T65:T66"/>
    <mergeCell ref="U65:U66"/>
    <mergeCell ref="A67:A68"/>
    <mergeCell ref="D67:D68"/>
    <mergeCell ref="E67:E68"/>
    <mergeCell ref="F67:F68"/>
    <mergeCell ref="J67:J68"/>
    <mergeCell ref="K67:K68"/>
    <mergeCell ref="L65:L66"/>
    <mergeCell ref="M65:M66"/>
    <mergeCell ref="N65:N66"/>
    <mergeCell ref="O65:O66"/>
    <mergeCell ref="P65:P66"/>
    <mergeCell ref="Q65:Q66"/>
    <mergeCell ref="R63:R64"/>
    <mergeCell ref="S63:S64"/>
    <mergeCell ref="T63:T64"/>
    <mergeCell ref="U63:U64"/>
    <mergeCell ref="A65:A66"/>
    <mergeCell ref="D65:D66"/>
    <mergeCell ref="E65:E66"/>
    <mergeCell ref="F65:F66"/>
    <mergeCell ref="J65:J66"/>
    <mergeCell ref="K65:K66"/>
    <mergeCell ref="L63:L64"/>
    <mergeCell ref="M63:M64"/>
    <mergeCell ref="N63:N64"/>
    <mergeCell ref="O63:O64"/>
    <mergeCell ref="P63:P64"/>
    <mergeCell ref="Q63:Q64"/>
    <mergeCell ref="R61:R62"/>
    <mergeCell ref="S61:S62"/>
    <mergeCell ref="T61:T62"/>
    <mergeCell ref="U61:U62"/>
    <mergeCell ref="A63:A64"/>
    <mergeCell ref="D63:D64"/>
    <mergeCell ref="E63:E64"/>
    <mergeCell ref="F63:F64"/>
    <mergeCell ref="J63:J64"/>
    <mergeCell ref="K63:K64"/>
    <mergeCell ref="L61:L62"/>
    <mergeCell ref="M61:M62"/>
    <mergeCell ref="N61:N62"/>
    <mergeCell ref="O61:O62"/>
    <mergeCell ref="P61:P62"/>
    <mergeCell ref="Q61:Q62"/>
    <mergeCell ref="R59:R60"/>
    <mergeCell ref="S59:S60"/>
    <mergeCell ref="T59:T60"/>
    <mergeCell ref="U59:U60"/>
    <mergeCell ref="A61:A62"/>
    <mergeCell ref="D61:D62"/>
    <mergeCell ref="E61:E62"/>
    <mergeCell ref="F61:F62"/>
    <mergeCell ref="J61:J62"/>
    <mergeCell ref="K61:K62"/>
    <mergeCell ref="L59:L60"/>
    <mergeCell ref="M59:M60"/>
    <mergeCell ref="N59:N60"/>
    <mergeCell ref="O59:O60"/>
    <mergeCell ref="P59:P60"/>
    <mergeCell ref="Q59:Q60"/>
    <mergeCell ref="R57:R58"/>
    <mergeCell ref="S57:S58"/>
    <mergeCell ref="T57:T58"/>
    <mergeCell ref="U57:U58"/>
    <mergeCell ref="A59:A60"/>
    <mergeCell ref="D59:D60"/>
    <mergeCell ref="E59:E60"/>
    <mergeCell ref="F59:F60"/>
    <mergeCell ref="J59:J60"/>
    <mergeCell ref="K59:K60"/>
    <mergeCell ref="L57:L58"/>
    <mergeCell ref="M57:M58"/>
    <mergeCell ref="N57:N58"/>
    <mergeCell ref="O57:O58"/>
    <mergeCell ref="P57:P58"/>
    <mergeCell ref="Q57:Q58"/>
    <mergeCell ref="R55:R56"/>
    <mergeCell ref="S55:S56"/>
    <mergeCell ref="T55:T56"/>
    <mergeCell ref="U55:U56"/>
    <mergeCell ref="A57:A58"/>
    <mergeCell ref="D57:D58"/>
    <mergeCell ref="E57:E58"/>
    <mergeCell ref="F57:F58"/>
    <mergeCell ref="J57:J58"/>
    <mergeCell ref="K57:K58"/>
    <mergeCell ref="L55:L56"/>
    <mergeCell ref="M55:M56"/>
    <mergeCell ref="N55:N56"/>
    <mergeCell ref="O55:O56"/>
    <mergeCell ref="P55:P56"/>
    <mergeCell ref="Q55:Q56"/>
    <mergeCell ref="R53:R54"/>
    <mergeCell ref="S53:S54"/>
    <mergeCell ref="T53:T54"/>
    <mergeCell ref="U53:U54"/>
    <mergeCell ref="A55:A56"/>
    <mergeCell ref="D55:D56"/>
    <mergeCell ref="E55:E56"/>
    <mergeCell ref="F55:F56"/>
    <mergeCell ref="J55:J56"/>
    <mergeCell ref="K55:K56"/>
    <mergeCell ref="L53:L54"/>
    <mergeCell ref="M53:M54"/>
    <mergeCell ref="N53:N54"/>
    <mergeCell ref="O53:O54"/>
    <mergeCell ref="P53:P54"/>
    <mergeCell ref="Q53:Q54"/>
    <mergeCell ref="R51:R52"/>
    <mergeCell ref="S51:S52"/>
    <mergeCell ref="T51:T52"/>
    <mergeCell ref="U51:U52"/>
    <mergeCell ref="A53:A54"/>
    <mergeCell ref="D53:D54"/>
    <mergeCell ref="E53:E54"/>
    <mergeCell ref="F53:F54"/>
    <mergeCell ref="J53:J54"/>
    <mergeCell ref="K53:K54"/>
    <mergeCell ref="L51:L52"/>
    <mergeCell ref="M51:M52"/>
    <mergeCell ref="N51:N52"/>
    <mergeCell ref="O51:O52"/>
    <mergeCell ref="P51:P52"/>
    <mergeCell ref="Q51:Q52"/>
    <mergeCell ref="R49:R50"/>
    <mergeCell ref="S49:S50"/>
    <mergeCell ref="T49:T50"/>
    <mergeCell ref="U49:U50"/>
    <mergeCell ref="A51:A52"/>
    <mergeCell ref="D51:D52"/>
    <mergeCell ref="E51:E52"/>
    <mergeCell ref="F51:F52"/>
    <mergeCell ref="J51:J52"/>
    <mergeCell ref="K51:K52"/>
    <mergeCell ref="L49:L50"/>
    <mergeCell ref="M49:M50"/>
    <mergeCell ref="N49:N50"/>
    <mergeCell ref="O49:O50"/>
    <mergeCell ref="P49:P50"/>
    <mergeCell ref="Q49:Q50"/>
    <mergeCell ref="R47:R48"/>
    <mergeCell ref="S47:S48"/>
    <mergeCell ref="T47:T48"/>
    <mergeCell ref="U47:U48"/>
    <mergeCell ref="A49:A50"/>
    <mergeCell ref="D49:D50"/>
    <mergeCell ref="E49:E50"/>
    <mergeCell ref="F49:F50"/>
    <mergeCell ref="J49:J50"/>
    <mergeCell ref="K49:K50"/>
    <mergeCell ref="L47:L48"/>
    <mergeCell ref="M47:M48"/>
    <mergeCell ref="N47:N48"/>
    <mergeCell ref="O47:O48"/>
    <mergeCell ref="P47:P48"/>
    <mergeCell ref="Q47:Q48"/>
    <mergeCell ref="R45:R46"/>
    <mergeCell ref="S45:S46"/>
    <mergeCell ref="T45:T46"/>
    <mergeCell ref="U45:U46"/>
    <mergeCell ref="A47:A48"/>
    <mergeCell ref="D47:D48"/>
    <mergeCell ref="E47:E48"/>
    <mergeCell ref="F47:F48"/>
    <mergeCell ref="J47:J48"/>
    <mergeCell ref="K47:K48"/>
    <mergeCell ref="L45:L46"/>
    <mergeCell ref="M45:M46"/>
    <mergeCell ref="N45:N46"/>
    <mergeCell ref="O45:O46"/>
    <mergeCell ref="P45:P46"/>
    <mergeCell ref="Q45:Q46"/>
    <mergeCell ref="R43:R44"/>
    <mergeCell ref="S43:S44"/>
    <mergeCell ref="T43:T44"/>
    <mergeCell ref="U43:U44"/>
    <mergeCell ref="A45:A46"/>
    <mergeCell ref="D45:D46"/>
    <mergeCell ref="E45:E46"/>
    <mergeCell ref="F45:F46"/>
    <mergeCell ref="J45:J46"/>
    <mergeCell ref="K45:K46"/>
    <mergeCell ref="L43:L44"/>
    <mergeCell ref="M43:M44"/>
    <mergeCell ref="N43:N44"/>
    <mergeCell ref="O43:O44"/>
    <mergeCell ref="P43:P44"/>
    <mergeCell ref="Q43:Q44"/>
    <mergeCell ref="R41:R42"/>
    <mergeCell ref="S41:S42"/>
    <mergeCell ref="T41:T42"/>
    <mergeCell ref="U41:U42"/>
    <mergeCell ref="A43:A44"/>
    <mergeCell ref="D43:D44"/>
    <mergeCell ref="E43:E44"/>
    <mergeCell ref="F43:F44"/>
    <mergeCell ref="J43:J44"/>
    <mergeCell ref="K43:K44"/>
    <mergeCell ref="L41:L42"/>
    <mergeCell ref="M41:M42"/>
    <mergeCell ref="N41:N42"/>
    <mergeCell ref="O41:O42"/>
    <mergeCell ref="P41:P42"/>
    <mergeCell ref="Q41:Q42"/>
    <mergeCell ref="R39:R40"/>
    <mergeCell ref="S39:S40"/>
    <mergeCell ref="T39:T40"/>
    <mergeCell ref="U39:U40"/>
    <mergeCell ref="A41:A42"/>
    <mergeCell ref="D41:D42"/>
    <mergeCell ref="E41:E42"/>
    <mergeCell ref="F41:F42"/>
    <mergeCell ref="J41:J42"/>
    <mergeCell ref="K41:K42"/>
    <mergeCell ref="L39:L40"/>
    <mergeCell ref="M39:M40"/>
    <mergeCell ref="N39:N40"/>
    <mergeCell ref="O39:O40"/>
    <mergeCell ref="P39:P40"/>
    <mergeCell ref="Q39:Q40"/>
    <mergeCell ref="R37:R38"/>
    <mergeCell ref="S37:S38"/>
    <mergeCell ref="T37:T38"/>
    <mergeCell ref="U37:U38"/>
    <mergeCell ref="A39:A40"/>
    <mergeCell ref="D39:D40"/>
    <mergeCell ref="E39:E40"/>
    <mergeCell ref="F39:F40"/>
    <mergeCell ref="J39:J40"/>
    <mergeCell ref="K39:K40"/>
    <mergeCell ref="L37:L38"/>
    <mergeCell ref="M37:M38"/>
    <mergeCell ref="N37:N38"/>
    <mergeCell ref="O37:O38"/>
    <mergeCell ref="P37:P38"/>
    <mergeCell ref="Q37:Q38"/>
    <mergeCell ref="R35:R36"/>
    <mergeCell ref="S35:S36"/>
    <mergeCell ref="T35:T36"/>
    <mergeCell ref="U35:U36"/>
    <mergeCell ref="A37:A38"/>
    <mergeCell ref="D37:D38"/>
    <mergeCell ref="E37:E38"/>
    <mergeCell ref="F37:F38"/>
    <mergeCell ref="J37:J38"/>
    <mergeCell ref="K37:K38"/>
    <mergeCell ref="L35:L36"/>
    <mergeCell ref="M35:M36"/>
    <mergeCell ref="N35:N36"/>
    <mergeCell ref="O35:O36"/>
    <mergeCell ref="P35:P36"/>
    <mergeCell ref="Q35:Q36"/>
    <mergeCell ref="R33:R34"/>
    <mergeCell ref="S33:S34"/>
    <mergeCell ref="T33:T34"/>
    <mergeCell ref="U33:U34"/>
    <mergeCell ref="A35:A36"/>
    <mergeCell ref="D35:D36"/>
    <mergeCell ref="E35:E36"/>
    <mergeCell ref="F35:F36"/>
    <mergeCell ref="J35:J36"/>
    <mergeCell ref="K35:K36"/>
    <mergeCell ref="L33:L34"/>
    <mergeCell ref="M33:M34"/>
    <mergeCell ref="N33:N34"/>
    <mergeCell ref="O33:O34"/>
    <mergeCell ref="P33:P34"/>
    <mergeCell ref="Q33:Q34"/>
    <mergeCell ref="R31:R32"/>
    <mergeCell ref="S31:S32"/>
    <mergeCell ref="T31:T32"/>
    <mergeCell ref="U31:U32"/>
    <mergeCell ref="A33:A34"/>
    <mergeCell ref="D33:D34"/>
    <mergeCell ref="E33:E34"/>
    <mergeCell ref="F33:F34"/>
    <mergeCell ref="J33:J34"/>
    <mergeCell ref="K33:K34"/>
    <mergeCell ref="L31:L32"/>
    <mergeCell ref="M31:M32"/>
    <mergeCell ref="N31:N32"/>
    <mergeCell ref="O31:O32"/>
    <mergeCell ref="P31:P32"/>
    <mergeCell ref="Q31:Q32"/>
    <mergeCell ref="R29:R30"/>
    <mergeCell ref="S29:S30"/>
    <mergeCell ref="T29:T30"/>
    <mergeCell ref="U29:U30"/>
    <mergeCell ref="A31:A32"/>
    <mergeCell ref="D31:D32"/>
    <mergeCell ref="E31:E32"/>
    <mergeCell ref="F31:F32"/>
    <mergeCell ref="J31:J32"/>
    <mergeCell ref="K31:K32"/>
    <mergeCell ref="L29:L30"/>
    <mergeCell ref="M29:M30"/>
    <mergeCell ref="N29:N30"/>
    <mergeCell ref="O29:O30"/>
    <mergeCell ref="P29:P30"/>
    <mergeCell ref="Q29:Q30"/>
    <mergeCell ref="R27:R28"/>
    <mergeCell ref="S27:S28"/>
    <mergeCell ref="T27:T28"/>
    <mergeCell ref="U27:U28"/>
    <mergeCell ref="A29:A30"/>
    <mergeCell ref="D29:D30"/>
    <mergeCell ref="E29:E30"/>
    <mergeCell ref="F29:F30"/>
    <mergeCell ref="J29:J30"/>
    <mergeCell ref="K29:K30"/>
    <mergeCell ref="L27:L28"/>
    <mergeCell ref="M27:M28"/>
    <mergeCell ref="N27:N28"/>
    <mergeCell ref="O27:O28"/>
    <mergeCell ref="P27:P28"/>
    <mergeCell ref="Q27:Q28"/>
    <mergeCell ref="R25:R26"/>
    <mergeCell ref="S25:S26"/>
    <mergeCell ref="T25:T26"/>
    <mergeCell ref="U25:U26"/>
    <mergeCell ref="A27:A28"/>
    <mergeCell ref="D27:D28"/>
    <mergeCell ref="E27:E28"/>
    <mergeCell ref="F27:F28"/>
    <mergeCell ref="J27:J28"/>
    <mergeCell ref="K27:K28"/>
    <mergeCell ref="L25:L26"/>
    <mergeCell ref="M25:M26"/>
    <mergeCell ref="N25:N26"/>
    <mergeCell ref="O25:O26"/>
    <mergeCell ref="P25:P26"/>
    <mergeCell ref="Q25:Q26"/>
    <mergeCell ref="R23:R24"/>
    <mergeCell ref="S23:S24"/>
    <mergeCell ref="T23:T24"/>
    <mergeCell ref="U23:U24"/>
    <mergeCell ref="A25:A26"/>
    <mergeCell ref="D25:D26"/>
    <mergeCell ref="E25:E26"/>
    <mergeCell ref="F25:F26"/>
    <mergeCell ref="J25:J26"/>
    <mergeCell ref="K25:K26"/>
    <mergeCell ref="L23:L24"/>
    <mergeCell ref="M23:M24"/>
    <mergeCell ref="N23:N24"/>
    <mergeCell ref="O23:O24"/>
    <mergeCell ref="P23:P24"/>
    <mergeCell ref="Q23:Q24"/>
    <mergeCell ref="R21:R22"/>
    <mergeCell ref="S21:S22"/>
    <mergeCell ref="T21:T22"/>
    <mergeCell ref="U21:U22"/>
    <mergeCell ref="A23:A24"/>
    <mergeCell ref="D23:D24"/>
    <mergeCell ref="E23:E24"/>
    <mergeCell ref="F23:F24"/>
    <mergeCell ref="J23:J24"/>
    <mergeCell ref="K23:K24"/>
    <mergeCell ref="L21:L22"/>
    <mergeCell ref="M21:M22"/>
    <mergeCell ref="N21:N22"/>
    <mergeCell ref="O21:O22"/>
    <mergeCell ref="P21:P22"/>
    <mergeCell ref="Q21:Q22"/>
    <mergeCell ref="R19:R20"/>
    <mergeCell ref="S19:S20"/>
    <mergeCell ref="T19:T20"/>
    <mergeCell ref="U19:U20"/>
    <mergeCell ref="A21:A22"/>
    <mergeCell ref="D21:D22"/>
    <mergeCell ref="E21:E22"/>
    <mergeCell ref="F21:F22"/>
    <mergeCell ref="J21:J22"/>
    <mergeCell ref="K21:K22"/>
    <mergeCell ref="L19:L20"/>
    <mergeCell ref="M19:M20"/>
    <mergeCell ref="N19:N20"/>
    <mergeCell ref="O19:O20"/>
    <mergeCell ref="P19:P20"/>
    <mergeCell ref="Q19:Q20"/>
    <mergeCell ref="R17:R18"/>
    <mergeCell ref="S17:S18"/>
    <mergeCell ref="T17:T18"/>
    <mergeCell ref="U17:U18"/>
    <mergeCell ref="A19:A20"/>
    <mergeCell ref="D19:D20"/>
    <mergeCell ref="E19:E20"/>
    <mergeCell ref="F19:F20"/>
    <mergeCell ref="J19:J20"/>
    <mergeCell ref="K19:K20"/>
    <mergeCell ref="L17:L18"/>
    <mergeCell ref="M17:M18"/>
    <mergeCell ref="N17:N18"/>
    <mergeCell ref="O17:O18"/>
    <mergeCell ref="P17:P18"/>
    <mergeCell ref="Q17:Q18"/>
    <mergeCell ref="R15:R16"/>
    <mergeCell ref="S15:S16"/>
    <mergeCell ref="T15:T16"/>
    <mergeCell ref="U15:U16"/>
    <mergeCell ref="A17:A18"/>
    <mergeCell ref="D17:D18"/>
    <mergeCell ref="E17:E18"/>
    <mergeCell ref="F17:F18"/>
    <mergeCell ref="J17:J18"/>
    <mergeCell ref="K17:K18"/>
    <mergeCell ref="L15:L16"/>
    <mergeCell ref="M15:M16"/>
    <mergeCell ref="N15:N16"/>
    <mergeCell ref="O15:O16"/>
    <mergeCell ref="P15:P16"/>
    <mergeCell ref="Q15:Q16"/>
    <mergeCell ref="A15:A16"/>
    <mergeCell ref="D15:D16"/>
    <mergeCell ref="E15:E16"/>
    <mergeCell ref="F15:F16"/>
    <mergeCell ref="J15:J16"/>
    <mergeCell ref="K15:K16"/>
    <mergeCell ref="P13:P14"/>
    <mergeCell ref="Q13:Q14"/>
    <mergeCell ref="R13:R14"/>
    <mergeCell ref="S13:S14"/>
    <mergeCell ref="T13:T14"/>
    <mergeCell ref="U13:U14"/>
    <mergeCell ref="J13:J14"/>
    <mergeCell ref="K13:K14"/>
    <mergeCell ref="L13:L14"/>
    <mergeCell ref="M13:M14"/>
    <mergeCell ref="N13:N14"/>
    <mergeCell ref="O13:O14"/>
    <mergeCell ref="E10:E11"/>
    <mergeCell ref="F10:F11"/>
    <mergeCell ref="E12:F12"/>
    <mergeCell ref="G12:H12"/>
    <mergeCell ref="A13:A14"/>
    <mergeCell ref="D13:D14"/>
    <mergeCell ref="E13:E14"/>
    <mergeCell ref="F13:F14"/>
    <mergeCell ref="N8:N11"/>
    <mergeCell ref="O8:T8"/>
    <mergeCell ref="U8:U11"/>
    <mergeCell ref="E9:F9"/>
    <mergeCell ref="O9:O10"/>
    <mergeCell ref="P9:P10"/>
    <mergeCell ref="Q9:Q11"/>
    <mergeCell ref="R9:R11"/>
    <mergeCell ref="S9:S11"/>
    <mergeCell ref="T9:T11"/>
    <mergeCell ref="G8:H11"/>
    <mergeCell ref="I8:I11"/>
    <mergeCell ref="J8:J11"/>
    <mergeCell ref="K8:K11"/>
    <mergeCell ref="L8:L11"/>
    <mergeCell ref="M8:M11"/>
    <mergeCell ref="A1:L1"/>
    <mergeCell ref="M1:R1"/>
    <mergeCell ref="S1:U1"/>
    <mergeCell ref="A2:L2"/>
    <mergeCell ref="M2:U2"/>
    <mergeCell ref="A8:A11"/>
    <mergeCell ref="B8:B11"/>
    <mergeCell ref="C8:C11"/>
    <mergeCell ref="D8:D11"/>
    <mergeCell ref="E8:F8"/>
  </mergeCells>
  <printOptions horizontalCentered="1"/>
  <pageMargins left="0.15748031496062992" right="0.15748031496062992" top="0.19685039370078741" bottom="0.27559055118110237" header="0.15748031496062992" footer="0.15748031496062992"/>
  <pageSetup scale="46" orientation="landscape" r:id="rId1"/>
  <headerFooter>
    <oddFooter>&amp;C&amp;P / &amp;N</oddFooter>
  </headerFooter>
  <rowBreaks count="1" manualBreakCount="1">
    <brk id="3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zoomScale="86" zoomScaleNormal="86" workbookViewId="0">
      <selection activeCell="D16" sqref="D16"/>
    </sheetView>
  </sheetViews>
  <sheetFormatPr baseColWidth="10" defaultRowHeight="15" x14ac:dyDescent="0.25"/>
  <cols>
    <col min="1" max="1" width="11.42578125" style="72"/>
    <col min="2" max="7" width="23.85546875" style="72" customWidth="1"/>
    <col min="8" max="16384" width="11.42578125" style="72"/>
  </cols>
  <sheetData>
    <row r="1" spans="1:7" ht="72" customHeight="1" x14ac:dyDescent="0.25">
      <c r="A1" s="75" t="s">
        <v>78</v>
      </c>
      <c r="B1" s="73" t="s">
        <v>79</v>
      </c>
      <c r="C1" s="73" t="s">
        <v>80</v>
      </c>
      <c r="D1" s="73" t="s">
        <v>81</v>
      </c>
      <c r="E1" s="73" t="s">
        <v>82</v>
      </c>
      <c r="F1" s="74" t="s">
        <v>83</v>
      </c>
      <c r="G1" s="73" t="s">
        <v>84</v>
      </c>
    </row>
    <row r="2" spans="1:7" x14ac:dyDescent="0.25">
      <c r="A2" s="75">
        <v>1</v>
      </c>
      <c r="B2" s="75">
        <v>5516103188</v>
      </c>
      <c r="C2" s="76" t="s">
        <v>26</v>
      </c>
      <c r="D2" s="77">
        <f>SUM(Wages!H13:I14)</f>
        <v>27</v>
      </c>
      <c r="E2" s="78">
        <f>Wages!L13</f>
        <v>3223</v>
      </c>
      <c r="F2" s="75"/>
      <c r="G2" s="75"/>
    </row>
    <row r="3" spans="1:7" x14ac:dyDescent="0.25">
      <c r="A3" s="75">
        <v>2</v>
      </c>
      <c r="B3" s="75"/>
      <c r="C3" s="75"/>
      <c r="D3" s="75"/>
      <c r="E3" s="75"/>
      <c r="F3" s="75"/>
      <c r="G3" s="75"/>
    </row>
    <row r="4" spans="1:7" x14ac:dyDescent="0.25">
      <c r="A4" s="75">
        <v>3</v>
      </c>
      <c r="B4" s="75"/>
      <c r="C4" s="75"/>
      <c r="D4" s="75"/>
      <c r="E4" s="75"/>
      <c r="F4" s="75"/>
      <c r="G4" s="75"/>
    </row>
    <row r="5" spans="1:7" x14ac:dyDescent="0.25">
      <c r="A5" s="75">
        <v>4</v>
      </c>
      <c r="B5" s="75"/>
      <c r="C5" s="75"/>
      <c r="D5" s="75"/>
      <c r="E5" s="75"/>
      <c r="F5" s="75"/>
      <c r="G5" s="75"/>
    </row>
    <row r="6" spans="1:7" x14ac:dyDescent="0.25">
      <c r="A6" s="75">
        <v>5</v>
      </c>
      <c r="B6" s="75"/>
      <c r="C6" s="75"/>
      <c r="D6" s="75"/>
      <c r="E6" s="75"/>
      <c r="F6" s="75"/>
      <c r="G6" s="75"/>
    </row>
    <row r="7" spans="1:7" x14ac:dyDescent="0.25">
      <c r="A7" s="75">
        <v>6</v>
      </c>
      <c r="B7" s="75"/>
      <c r="C7" s="75"/>
      <c r="D7" s="75"/>
      <c r="E7" s="75"/>
      <c r="F7" s="75"/>
      <c r="G7" s="75"/>
    </row>
    <row r="8" spans="1:7" x14ac:dyDescent="0.25">
      <c r="A8" s="75">
        <v>7</v>
      </c>
      <c r="B8" s="75"/>
      <c r="C8" s="75"/>
      <c r="D8" s="75"/>
      <c r="E8" s="75"/>
      <c r="F8" s="75"/>
      <c r="G8" s="75"/>
    </row>
    <row r="9" spans="1:7" x14ac:dyDescent="0.25">
      <c r="A9" s="75">
        <v>8</v>
      </c>
      <c r="B9" s="75"/>
      <c r="C9" s="75"/>
      <c r="D9" s="75"/>
      <c r="E9" s="75"/>
      <c r="F9" s="75"/>
      <c r="G9" s="75"/>
    </row>
    <row r="10" spans="1:7" x14ac:dyDescent="0.25">
      <c r="A10" s="75">
        <v>9</v>
      </c>
      <c r="B10" s="75"/>
      <c r="C10" s="75"/>
      <c r="D10" s="75"/>
      <c r="E10" s="75"/>
      <c r="F10" s="75"/>
      <c r="G10" s="75"/>
    </row>
    <row r="11" spans="1:7" x14ac:dyDescent="0.25">
      <c r="A11" s="75">
        <v>10</v>
      </c>
      <c r="B11" s="75"/>
      <c r="C11" s="75"/>
      <c r="D11" s="75"/>
      <c r="E11" s="75"/>
      <c r="F11" s="75"/>
      <c r="G11" s="75"/>
    </row>
    <row r="12" spans="1:7" x14ac:dyDescent="0.25">
      <c r="A12" s="75">
        <v>11</v>
      </c>
      <c r="B12" s="75"/>
      <c r="C12" s="75"/>
      <c r="D12" s="75"/>
      <c r="E12" s="75"/>
      <c r="F12" s="75"/>
      <c r="G12" s="75"/>
    </row>
    <row r="13" spans="1:7" x14ac:dyDescent="0.25">
      <c r="A13" s="75">
        <v>12</v>
      </c>
      <c r="B13" s="75"/>
      <c r="C13" s="75"/>
      <c r="D13" s="75"/>
      <c r="E13" s="75"/>
      <c r="F13" s="75"/>
      <c r="G13" s="75"/>
    </row>
    <row r="14" spans="1:7" x14ac:dyDescent="0.25">
      <c r="A14" s="75">
        <v>13</v>
      </c>
      <c r="B14" s="75"/>
      <c r="C14" s="75"/>
      <c r="D14" s="75"/>
      <c r="E14" s="75"/>
      <c r="F14" s="75"/>
      <c r="G14" s="75"/>
    </row>
    <row r="15" spans="1:7" x14ac:dyDescent="0.25">
      <c r="A15" s="75">
        <v>14</v>
      </c>
      <c r="B15" s="75"/>
      <c r="C15" s="75"/>
      <c r="D15" s="75"/>
      <c r="E15" s="75"/>
      <c r="F15" s="75"/>
      <c r="G15" s="75"/>
    </row>
    <row r="16" spans="1:7" x14ac:dyDescent="0.25">
      <c r="A16" s="75">
        <v>15</v>
      </c>
      <c r="B16" s="75"/>
      <c r="C16" s="75"/>
      <c r="D16" s="75"/>
      <c r="E16" s="75"/>
      <c r="F16" s="75"/>
      <c r="G16" s="75"/>
    </row>
    <row r="17" spans="1:7" x14ac:dyDescent="0.25">
      <c r="A17" s="75">
        <v>16</v>
      </c>
      <c r="B17" s="75"/>
      <c r="C17" s="75"/>
      <c r="D17" s="75"/>
      <c r="E17" s="75"/>
      <c r="F17" s="75"/>
      <c r="G17" s="75"/>
    </row>
    <row r="18" spans="1:7" x14ac:dyDescent="0.25">
      <c r="A18" s="75">
        <v>17</v>
      </c>
      <c r="B18" s="75"/>
      <c r="C18" s="75"/>
      <c r="D18" s="75"/>
      <c r="E18" s="75"/>
      <c r="F18" s="75"/>
      <c r="G18" s="75"/>
    </row>
    <row r="19" spans="1:7" x14ac:dyDescent="0.25">
      <c r="A19" s="75">
        <v>18</v>
      </c>
      <c r="B19" s="75"/>
      <c r="C19" s="75"/>
      <c r="D19" s="75"/>
      <c r="E19" s="75"/>
      <c r="F19" s="75"/>
      <c r="G19" s="75"/>
    </row>
    <row r="20" spans="1:7" x14ac:dyDescent="0.25">
      <c r="A20" s="75">
        <v>19</v>
      </c>
      <c r="B20" s="75"/>
      <c r="C20" s="75"/>
      <c r="D20" s="75"/>
      <c r="E20" s="75"/>
      <c r="F20" s="75"/>
      <c r="G20" s="75"/>
    </row>
    <row r="21" spans="1:7" x14ac:dyDescent="0.25">
      <c r="A21" s="75">
        <v>20</v>
      </c>
      <c r="B21" s="75"/>
      <c r="C21" s="75"/>
      <c r="D21" s="75"/>
      <c r="E21" s="75"/>
      <c r="F21" s="75"/>
      <c r="G21" s="75"/>
    </row>
    <row r="22" spans="1:7" x14ac:dyDescent="0.25">
      <c r="A22" s="75">
        <v>21</v>
      </c>
      <c r="B22" s="75"/>
      <c r="C22" s="75"/>
      <c r="D22" s="75"/>
      <c r="E22" s="75"/>
      <c r="F22" s="75"/>
      <c r="G22" s="75"/>
    </row>
    <row r="23" spans="1:7" x14ac:dyDescent="0.25">
      <c r="A23" s="75">
        <v>22</v>
      </c>
      <c r="B23" s="75"/>
      <c r="C23" s="75"/>
      <c r="D23" s="75"/>
      <c r="E23" s="75"/>
      <c r="F23" s="75"/>
      <c r="G23" s="75"/>
    </row>
    <row r="24" spans="1:7" x14ac:dyDescent="0.25">
      <c r="A24" s="75">
        <v>23</v>
      </c>
      <c r="B24" s="75"/>
      <c r="C24" s="75"/>
      <c r="D24" s="75"/>
      <c r="E24" s="75"/>
      <c r="F24" s="75"/>
      <c r="G24" s="75"/>
    </row>
    <row r="25" spans="1:7" x14ac:dyDescent="0.25">
      <c r="A25" s="75">
        <v>24</v>
      </c>
      <c r="B25" s="75"/>
      <c r="C25" s="75"/>
      <c r="D25" s="75"/>
      <c r="E25" s="75"/>
      <c r="F25" s="75"/>
      <c r="G25" s="75"/>
    </row>
    <row r="26" spans="1:7" x14ac:dyDescent="0.25">
      <c r="A26" s="75">
        <v>25</v>
      </c>
      <c r="B26" s="75"/>
      <c r="C26" s="75"/>
      <c r="D26" s="75"/>
      <c r="E26" s="75"/>
      <c r="F26" s="75"/>
      <c r="G26" s="75"/>
    </row>
    <row r="27" spans="1:7" x14ac:dyDescent="0.25">
      <c r="A27" s="75">
        <v>26</v>
      </c>
      <c r="B27" s="75"/>
      <c r="C27" s="75"/>
      <c r="D27" s="75"/>
      <c r="E27" s="75"/>
      <c r="F27" s="75"/>
      <c r="G27" s="75"/>
    </row>
    <row r="28" spans="1:7" x14ac:dyDescent="0.25">
      <c r="A28" s="75">
        <v>27</v>
      </c>
      <c r="B28" s="75"/>
      <c r="C28" s="75"/>
      <c r="D28" s="75"/>
      <c r="E28" s="75"/>
      <c r="F28" s="75"/>
      <c r="G28" s="75"/>
    </row>
    <row r="29" spans="1:7" x14ac:dyDescent="0.25">
      <c r="A29" s="75">
        <v>28</v>
      </c>
      <c r="B29" s="75"/>
      <c r="C29" s="75"/>
      <c r="D29" s="75"/>
      <c r="E29" s="75"/>
      <c r="F29" s="75"/>
      <c r="G29" s="75"/>
    </row>
    <row r="30" spans="1:7" x14ac:dyDescent="0.25">
      <c r="A30" s="75">
        <v>29</v>
      </c>
      <c r="B30" s="75"/>
      <c r="C30" s="75"/>
      <c r="D30" s="75"/>
      <c r="E30" s="75"/>
      <c r="F30" s="75"/>
      <c r="G30" s="75"/>
    </row>
    <row r="31" spans="1:7" x14ac:dyDescent="0.25">
      <c r="A31" s="75">
        <v>30</v>
      </c>
      <c r="B31" s="75"/>
      <c r="C31" s="75"/>
      <c r="D31" s="75"/>
      <c r="E31" s="75"/>
      <c r="F31" s="75"/>
      <c r="G31" s="75"/>
    </row>
  </sheetData>
  <hyperlinks>
    <hyperlink ref="F1" location="Reason!A1" display="Reason!A1"/>
  </hyperlink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Wages</vt:lpstr>
      <vt:lpstr>Return</vt:lpstr>
      <vt:lpstr>Wages!Impression_des_titres</vt:lpstr>
      <vt:lpstr>Wages!Zone_d_impression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Siva Raj</cp:lastModifiedBy>
  <dcterms:created xsi:type="dcterms:W3CDTF">2014-02-06T16:33:52Z</dcterms:created>
  <dcterms:modified xsi:type="dcterms:W3CDTF">2014-02-06T16:45:47Z</dcterms:modified>
</cp:coreProperties>
</file>