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1-SivaRaj\0-Export\"/>
    </mc:Choice>
  </mc:AlternateContent>
  <bookViews>
    <workbookView xWindow="240" yWindow="120" windowWidth="20115" windowHeight="9720"/>
  </bookViews>
  <sheets>
    <sheet name="Forms Receivable" sheetId="1" r:id="rId1"/>
  </sheets>
  <definedNames>
    <definedName name="_xlnm._FilterDatabase" localSheetId="0" hidden="1">'Forms Receivable'!$A$2:$N$65</definedName>
    <definedName name="Assessable_Value" localSheetId="0">'Forms Receivable'!$E$3:$E$64</definedName>
    <definedName name="CST_Amount" localSheetId="0">'Forms Receivable'!$G$3:$G$64</definedName>
    <definedName name="Form_Number" localSheetId="0">'Forms Receivable'!$K$3:$K$64</definedName>
    <definedName name="Rate_of_Tax" localSheetId="0">'Forms Receivable'!$F$3:$F$64</definedName>
    <definedName name="Rate_of_Tax_With_Out__C__Form" localSheetId="0">'Forms Receivable'!$M$3:$M$64</definedName>
  </definedNames>
  <calcPr calcId="152511"/>
</workbook>
</file>

<file path=xl/calcChain.xml><?xml version="1.0" encoding="utf-8"?>
<calcChain xmlns="http://schemas.openxmlformats.org/spreadsheetml/2006/main">
  <c r="E76" i="1" l="1"/>
  <c r="M80" i="1" l="1"/>
  <c r="G72" i="1"/>
  <c r="G73" i="1"/>
  <c r="E73" i="1"/>
  <c r="E72" i="1"/>
  <c r="E74" i="1" l="1"/>
  <c r="G74" i="1"/>
  <c r="G1" i="1"/>
  <c r="E1" i="1"/>
  <c r="M19" i="1" l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18" i="1"/>
  <c r="E69" i="1"/>
  <c r="G77" i="1" s="1"/>
  <c r="E68" i="1"/>
  <c r="G76" i="1" s="1"/>
  <c r="G78" i="1" l="1"/>
  <c r="E70" i="1"/>
  <c r="E78" i="1" l="1"/>
  <c r="E80" i="1" s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18" i="1"/>
  <c r="N65" i="1" l="1"/>
</calcChain>
</file>

<file path=xl/sharedStrings.xml><?xml version="1.0" encoding="utf-8"?>
<sst xmlns="http://schemas.openxmlformats.org/spreadsheetml/2006/main" count="410" uniqueCount="101">
  <si>
    <t/>
  </si>
  <si>
    <t>Date</t>
  </si>
  <si>
    <t>Particulars</t>
  </si>
  <si>
    <t>Vch Type</t>
  </si>
  <si>
    <t>Vch No.</t>
  </si>
  <si>
    <t>Sri Saravana SPG.MILLSP Ltd</t>
  </si>
  <si>
    <t>CST SALES</t>
  </si>
  <si>
    <t>1</t>
  </si>
  <si>
    <t>C Form</t>
  </si>
  <si>
    <t>Shri Cheran Synthetic India Ltd</t>
  </si>
  <si>
    <t>16</t>
  </si>
  <si>
    <t>TN-2006-CTC-OH</t>
  </si>
  <si>
    <t>0177857</t>
  </si>
  <si>
    <t>Meena Plastics</t>
  </si>
  <si>
    <t>17</t>
  </si>
  <si>
    <t>Mukesh Enterprise</t>
  </si>
  <si>
    <t>18</t>
  </si>
  <si>
    <t>20</t>
  </si>
  <si>
    <t>22</t>
  </si>
  <si>
    <t>23</t>
  </si>
  <si>
    <t>32</t>
  </si>
  <si>
    <t>38</t>
  </si>
  <si>
    <t>41</t>
  </si>
  <si>
    <t>75</t>
  </si>
  <si>
    <t>102</t>
  </si>
  <si>
    <t>104</t>
  </si>
  <si>
    <t>107</t>
  </si>
  <si>
    <t>110</t>
  </si>
  <si>
    <t>Tirupathi Polymers</t>
  </si>
  <si>
    <t>113</t>
  </si>
  <si>
    <t>1340641</t>
  </si>
  <si>
    <t>115</t>
  </si>
  <si>
    <t>1340640</t>
  </si>
  <si>
    <t>118</t>
  </si>
  <si>
    <t>123</t>
  </si>
  <si>
    <t>132</t>
  </si>
  <si>
    <t>Nihal Packs</t>
  </si>
  <si>
    <t>135</t>
  </si>
  <si>
    <t>136</t>
  </si>
  <si>
    <t>137</t>
  </si>
  <si>
    <t>138</t>
  </si>
  <si>
    <t>139</t>
  </si>
  <si>
    <t>140</t>
  </si>
  <si>
    <t>153</t>
  </si>
  <si>
    <t>154</t>
  </si>
  <si>
    <t>Sri Jayam Impex</t>
  </si>
  <si>
    <t>155</t>
  </si>
  <si>
    <t>1784444</t>
  </si>
  <si>
    <t>158</t>
  </si>
  <si>
    <t>159</t>
  </si>
  <si>
    <t>160</t>
  </si>
  <si>
    <t>161</t>
  </si>
  <si>
    <t>Mahaajay Spinners India (P) Ltd</t>
  </si>
  <si>
    <t>170</t>
  </si>
  <si>
    <t>172</t>
  </si>
  <si>
    <t>173</t>
  </si>
  <si>
    <t>179</t>
  </si>
  <si>
    <t>182</t>
  </si>
  <si>
    <t>183</t>
  </si>
  <si>
    <t>188</t>
  </si>
  <si>
    <t>189</t>
  </si>
  <si>
    <t>1784445</t>
  </si>
  <si>
    <t>190</t>
  </si>
  <si>
    <t>191</t>
  </si>
  <si>
    <t>192</t>
  </si>
  <si>
    <t>198</t>
  </si>
  <si>
    <t>199</t>
  </si>
  <si>
    <t>200</t>
  </si>
  <si>
    <t>205</t>
  </si>
  <si>
    <t>206</t>
  </si>
  <si>
    <t>213</t>
  </si>
  <si>
    <t>218</t>
  </si>
  <si>
    <t>223</t>
  </si>
  <si>
    <t>229</t>
  </si>
  <si>
    <t>Popular Plastics</t>
  </si>
  <si>
    <t>230</t>
  </si>
  <si>
    <t>0308943</t>
  </si>
  <si>
    <t>233</t>
  </si>
  <si>
    <t>234</t>
  </si>
  <si>
    <t>235</t>
  </si>
  <si>
    <t>236</t>
  </si>
  <si>
    <t>240</t>
  </si>
  <si>
    <t>243</t>
  </si>
  <si>
    <t>246</t>
  </si>
  <si>
    <t>251</t>
  </si>
  <si>
    <t>Total</t>
  </si>
  <si>
    <t>Rate of Tax</t>
  </si>
  <si>
    <t>CST @ 1%</t>
  </si>
  <si>
    <t>CST @ 2%</t>
  </si>
  <si>
    <t>Assessable Value</t>
  </si>
  <si>
    <t>Invoice Amount</t>
  </si>
  <si>
    <t>Form Type</t>
  </si>
  <si>
    <t>Series Number</t>
  </si>
  <si>
    <t>Form Number</t>
  </si>
  <si>
    <t>Form Date</t>
  </si>
  <si>
    <t>Rate of Tax With Out
"C" Form</t>
  </si>
  <si>
    <t>Tax Bending</t>
  </si>
  <si>
    <t>CST Amount</t>
  </si>
  <si>
    <t>"C" Form received</t>
  </si>
  <si>
    <r>
      <t xml:space="preserve">"C" Form
</t>
    </r>
    <r>
      <rPr>
        <b/>
        <sz val="11"/>
        <color theme="1"/>
        <rFont val="Calibri"/>
        <family val="2"/>
        <scheme val="minor"/>
      </rPr>
      <t>NOT RECEIVED</t>
    </r>
  </si>
  <si>
    <t>Fonction SOMME.SI.ENS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</si>
</sst>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5">
    <xf numFmtId="0" fontId="0" fillId="0" borderId="0" xfId="0"/>
    <xf numFmtId="9" fontId="0" fillId="0" borderId="0" xfId="1" applyFont="1" applyAlignment="1">
      <alignment horizontal="center" vertical="center"/>
    </xf>
    <xf numFmtId="9" fontId="1" fillId="0" borderId="1" xfId="1" applyFon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vertical="center"/>
    </xf>
    <xf numFmtId="49" fontId="2" fillId="0" borderId="1" xfId="0" applyNumberFormat="1" applyFont="1" applyBorder="1" applyAlignment="1">
      <alignment horizontal="left" vertical="center"/>
    </xf>
    <xf numFmtId="4" fontId="2" fillId="2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1" fontId="1" fillId="0" borderId="1" xfId="0" applyNumberFormat="1" applyFont="1" applyBorder="1" applyAlignment="1">
      <alignment vertical="center"/>
    </xf>
    <xf numFmtId="1" fontId="0" fillId="0" borderId="0" xfId="0" applyNumberFormat="1" applyAlignment="1">
      <alignment vertical="center"/>
    </xf>
    <xf numFmtId="4" fontId="5" fillId="0" borderId="0" xfId="0" applyNumberFormat="1" applyFont="1" applyAlignment="1">
      <alignment vertical="center"/>
    </xf>
    <xf numFmtId="9" fontId="2" fillId="4" borderId="1" xfId="1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vertical="center"/>
    </xf>
    <xf numFmtId="4" fontId="0" fillId="3" borderId="1" xfId="0" applyNumberFormat="1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right" vertical="center"/>
    </xf>
    <xf numFmtId="9" fontId="0" fillId="0" borderId="6" xfId="1" applyFont="1" applyBorder="1" applyAlignment="1">
      <alignment horizontal="center" vertical="center"/>
    </xf>
    <xf numFmtId="9" fontId="2" fillId="0" borderId="3" xfId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right" vertical="center"/>
    </xf>
    <xf numFmtId="4" fontId="4" fillId="0" borderId="0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428625</xdr:colOff>
      <xdr:row>74</xdr:row>
      <xdr:rowOff>47625</xdr:rowOff>
    </xdr:from>
    <xdr:to>
      <xdr:col>12</xdr:col>
      <xdr:colOff>440531</xdr:colOff>
      <xdr:row>74</xdr:row>
      <xdr:rowOff>166687</xdr:rowOff>
    </xdr:to>
    <xdr:cxnSp macro="">
      <xdr:nvCxnSpPr>
        <xdr:cNvPr id="3" name="Connecteur droit 2"/>
        <xdr:cNvCxnSpPr/>
      </xdr:nvCxnSpPr>
      <xdr:spPr>
        <a:xfrm flipH="1" flipV="1">
          <a:off x="10382250" y="14430375"/>
          <a:ext cx="11906" cy="119062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904875</xdr:colOff>
      <xdr:row>74</xdr:row>
      <xdr:rowOff>47625</xdr:rowOff>
    </xdr:from>
    <xdr:to>
      <xdr:col>12</xdr:col>
      <xdr:colOff>440531</xdr:colOff>
      <xdr:row>74</xdr:row>
      <xdr:rowOff>59531</xdr:rowOff>
    </xdr:to>
    <xdr:cxnSp macro="">
      <xdr:nvCxnSpPr>
        <xdr:cNvPr id="5" name="Connecteur droit 4"/>
        <xdr:cNvCxnSpPr/>
      </xdr:nvCxnSpPr>
      <xdr:spPr>
        <a:xfrm flipH="1">
          <a:off x="4607719" y="14430375"/>
          <a:ext cx="5786437" cy="11906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892968</xdr:colOff>
      <xdr:row>74</xdr:row>
      <xdr:rowOff>47625</xdr:rowOff>
    </xdr:from>
    <xdr:to>
      <xdr:col>4</xdr:col>
      <xdr:colOff>892968</xdr:colOff>
      <xdr:row>75</xdr:row>
      <xdr:rowOff>11906</xdr:rowOff>
    </xdr:to>
    <xdr:cxnSp macro="">
      <xdr:nvCxnSpPr>
        <xdr:cNvPr id="7" name="Connecteur droit avec flèche 6"/>
        <xdr:cNvCxnSpPr/>
      </xdr:nvCxnSpPr>
      <xdr:spPr>
        <a:xfrm>
          <a:off x="4595812" y="14430375"/>
          <a:ext cx="0" cy="154781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tabSelected="1" zoomScale="80" zoomScaleNormal="80" workbookViewId="0">
      <pane xSplit="2" ySplit="2" topLeftCell="C63" activePane="bottomRight" state="frozen"/>
      <selection pane="topRight" activeCell="C1" sqref="C1"/>
      <selection pane="bottomLeft" activeCell="A11" sqref="A11"/>
      <selection pane="bottomRight" activeCell="S77" sqref="S77"/>
    </sheetView>
  </sheetViews>
  <sheetFormatPr baseColWidth="10" defaultColWidth="9.140625" defaultRowHeight="15" x14ac:dyDescent="0.25"/>
  <cols>
    <col min="1" max="1" width="11.5703125" style="9" bestFit="1" customWidth="1"/>
    <col min="2" max="2" width="26.42578125" style="9" bestFit="1" customWidth="1"/>
    <col min="3" max="3" width="10.28515625" style="9" bestFit="1" customWidth="1"/>
    <col min="4" max="4" width="7.140625" style="9" bestFit="1" customWidth="1"/>
    <col min="5" max="5" width="18.5703125" style="9" bestFit="1" customWidth="1"/>
    <col min="6" max="6" width="7.28515625" style="1" bestFit="1" customWidth="1"/>
    <col min="7" max="7" width="12.85546875" style="9" customWidth="1"/>
    <col min="8" max="8" width="15" style="9" bestFit="1" customWidth="1"/>
    <col min="9" max="9" width="6.85546875" style="9" bestFit="1" customWidth="1"/>
    <col min="10" max="10" width="15.28515625" style="9" bestFit="1" customWidth="1"/>
    <col min="11" max="11" width="8" style="26" bestFit="1" customWidth="1"/>
    <col min="12" max="12" width="9.85546875" style="9" bestFit="1" customWidth="1"/>
    <col min="13" max="13" width="12.28515625" style="9" customWidth="1"/>
    <col min="14" max="14" width="9.140625" style="9"/>
    <col min="15" max="15" width="12.140625" style="9" customWidth="1"/>
    <col min="16" max="16384" width="9.140625" style="9"/>
  </cols>
  <sheetData>
    <row r="1" spans="1:14" x14ac:dyDescent="0.25">
      <c r="E1" s="21">
        <f>SUBTOTAL(9,Assessable_Value)</f>
        <v>3882865.9799999995</v>
      </c>
      <c r="G1" s="21">
        <f>SUBTOTAL(9,CST_Amount)</f>
        <v>63393.320000000007</v>
      </c>
    </row>
    <row r="2" spans="1:14" s="8" customFormat="1" ht="36" x14ac:dyDescent="0.25">
      <c r="A2" s="4" t="s">
        <v>1</v>
      </c>
      <c r="B2" s="5" t="s">
        <v>2</v>
      </c>
      <c r="C2" s="4" t="s">
        <v>3</v>
      </c>
      <c r="D2" s="4" t="s">
        <v>4</v>
      </c>
      <c r="E2" s="6" t="s">
        <v>89</v>
      </c>
      <c r="F2" s="28" t="s">
        <v>86</v>
      </c>
      <c r="G2" s="4" t="s">
        <v>97</v>
      </c>
      <c r="H2" s="4" t="s">
        <v>90</v>
      </c>
      <c r="I2" s="4" t="s">
        <v>91</v>
      </c>
      <c r="J2" s="4" t="s">
        <v>92</v>
      </c>
      <c r="K2" s="29" t="s">
        <v>93</v>
      </c>
      <c r="L2" s="4" t="s">
        <v>94</v>
      </c>
      <c r="M2" s="7" t="s">
        <v>95</v>
      </c>
      <c r="N2" s="7" t="s">
        <v>96</v>
      </c>
    </row>
    <row r="3" spans="1:14" x14ac:dyDescent="0.25">
      <c r="A3" s="10">
        <v>39560</v>
      </c>
      <c r="B3" s="11" t="s">
        <v>9</v>
      </c>
      <c r="C3" s="11" t="s">
        <v>6</v>
      </c>
      <c r="D3" s="12" t="s">
        <v>10</v>
      </c>
      <c r="E3" s="13">
        <v>15306.2</v>
      </c>
      <c r="F3" s="2">
        <v>0.01</v>
      </c>
      <c r="G3" s="13">
        <v>153</v>
      </c>
      <c r="H3" s="13">
        <v>15459.2</v>
      </c>
      <c r="I3" s="11" t="s">
        <v>8</v>
      </c>
      <c r="J3" s="11" t="s">
        <v>11</v>
      </c>
      <c r="K3" s="25" t="s">
        <v>12</v>
      </c>
      <c r="L3" s="10">
        <v>40305</v>
      </c>
      <c r="M3" s="14"/>
      <c r="N3" s="14"/>
    </row>
    <row r="4" spans="1:14" x14ac:dyDescent="0.25">
      <c r="A4" s="10">
        <v>39571</v>
      </c>
      <c r="B4" s="11" t="s">
        <v>9</v>
      </c>
      <c r="C4" s="11" t="s">
        <v>6</v>
      </c>
      <c r="D4" s="12" t="s">
        <v>21</v>
      </c>
      <c r="E4" s="13">
        <v>32305</v>
      </c>
      <c r="F4" s="2">
        <v>0.01</v>
      </c>
      <c r="G4" s="13">
        <v>323</v>
      </c>
      <c r="H4" s="13">
        <v>32628</v>
      </c>
      <c r="I4" s="11" t="s">
        <v>8</v>
      </c>
      <c r="J4" s="11" t="s">
        <v>11</v>
      </c>
      <c r="K4" s="25" t="s">
        <v>12</v>
      </c>
      <c r="L4" s="10">
        <v>40305</v>
      </c>
      <c r="M4" s="14"/>
      <c r="N4" s="14"/>
    </row>
    <row r="5" spans="1:14" x14ac:dyDescent="0.25">
      <c r="A5" s="10">
        <v>39573</v>
      </c>
      <c r="B5" s="11" t="s">
        <v>9</v>
      </c>
      <c r="C5" s="11" t="s">
        <v>6</v>
      </c>
      <c r="D5" s="12" t="s">
        <v>22</v>
      </c>
      <c r="E5" s="13">
        <v>36208.9</v>
      </c>
      <c r="F5" s="2">
        <v>0.01</v>
      </c>
      <c r="G5" s="13">
        <v>362</v>
      </c>
      <c r="H5" s="13">
        <v>36571</v>
      </c>
      <c r="I5" s="11" t="s">
        <v>8</v>
      </c>
      <c r="J5" s="11" t="s">
        <v>11</v>
      </c>
      <c r="K5" s="25" t="s">
        <v>12</v>
      </c>
      <c r="L5" s="10">
        <v>40305</v>
      </c>
      <c r="M5" s="14"/>
      <c r="N5" s="14"/>
    </row>
    <row r="6" spans="1:14" x14ac:dyDescent="0.25">
      <c r="A6" s="10">
        <v>39875</v>
      </c>
      <c r="B6" s="11" t="s">
        <v>74</v>
      </c>
      <c r="C6" s="11" t="s">
        <v>6</v>
      </c>
      <c r="D6" s="12" t="s">
        <v>75</v>
      </c>
      <c r="E6" s="13">
        <v>104880</v>
      </c>
      <c r="F6" s="2">
        <v>0.02</v>
      </c>
      <c r="G6" s="13">
        <v>2097.6</v>
      </c>
      <c r="H6" s="13">
        <v>106978</v>
      </c>
      <c r="I6" s="11" t="s">
        <v>8</v>
      </c>
      <c r="J6" s="11" t="s">
        <v>11</v>
      </c>
      <c r="K6" s="25" t="s">
        <v>76</v>
      </c>
      <c r="L6" s="10">
        <v>39959</v>
      </c>
      <c r="M6" s="14"/>
      <c r="N6" s="14"/>
    </row>
    <row r="7" spans="1:14" x14ac:dyDescent="0.25">
      <c r="A7" s="10">
        <v>39876</v>
      </c>
      <c r="B7" s="11" t="s">
        <v>74</v>
      </c>
      <c r="C7" s="11" t="s">
        <v>6</v>
      </c>
      <c r="D7" s="12" t="s">
        <v>77</v>
      </c>
      <c r="E7" s="13">
        <v>126160</v>
      </c>
      <c r="F7" s="2">
        <v>0.02</v>
      </c>
      <c r="G7" s="13">
        <v>2523.1999999999998</v>
      </c>
      <c r="H7" s="13">
        <v>128683</v>
      </c>
      <c r="I7" s="11" t="s">
        <v>8</v>
      </c>
      <c r="J7" s="11" t="s">
        <v>11</v>
      </c>
      <c r="K7" s="25" t="s">
        <v>76</v>
      </c>
      <c r="L7" s="10">
        <v>39959</v>
      </c>
      <c r="M7" s="14"/>
      <c r="N7" s="14"/>
    </row>
    <row r="8" spans="1:14" x14ac:dyDescent="0.25">
      <c r="A8" s="10">
        <v>39690</v>
      </c>
      <c r="B8" s="11" t="s">
        <v>28</v>
      </c>
      <c r="C8" s="11" t="s">
        <v>6</v>
      </c>
      <c r="D8" s="12" t="s">
        <v>31</v>
      </c>
      <c r="E8" s="13">
        <v>29400</v>
      </c>
      <c r="F8" s="2">
        <v>0.01</v>
      </c>
      <c r="G8" s="13">
        <v>294</v>
      </c>
      <c r="H8" s="13">
        <v>29694</v>
      </c>
      <c r="I8" s="11" t="s">
        <v>8</v>
      </c>
      <c r="J8" s="11" t="s">
        <v>11</v>
      </c>
      <c r="K8" s="25" t="s">
        <v>32</v>
      </c>
      <c r="L8" s="10">
        <v>40274</v>
      </c>
      <c r="M8" s="14"/>
      <c r="N8" s="14"/>
    </row>
    <row r="9" spans="1:14" x14ac:dyDescent="0.25">
      <c r="A9" s="10">
        <v>39687</v>
      </c>
      <c r="B9" s="11" t="s">
        <v>28</v>
      </c>
      <c r="C9" s="11" t="s">
        <v>6</v>
      </c>
      <c r="D9" s="12" t="s">
        <v>29</v>
      </c>
      <c r="E9" s="13">
        <v>25200</v>
      </c>
      <c r="F9" s="2">
        <v>0.01</v>
      </c>
      <c r="G9" s="13">
        <v>252</v>
      </c>
      <c r="H9" s="13">
        <v>25452</v>
      </c>
      <c r="I9" s="11" t="s">
        <v>8</v>
      </c>
      <c r="J9" s="11" t="s">
        <v>11</v>
      </c>
      <c r="K9" s="25" t="s">
        <v>30</v>
      </c>
      <c r="L9" s="10">
        <v>40274</v>
      </c>
      <c r="M9" s="14"/>
      <c r="N9" s="14"/>
    </row>
    <row r="10" spans="1:14" x14ac:dyDescent="0.25">
      <c r="A10" s="10">
        <v>39820</v>
      </c>
      <c r="B10" s="11" t="s">
        <v>28</v>
      </c>
      <c r="C10" s="11" t="s">
        <v>6</v>
      </c>
      <c r="D10" s="12" t="s">
        <v>57</v>
      </c>
      <c r="E10" s="13">
        <v>117600</v>
      </c>
      <c r="F10" s="2">
        <v>0.02</v>
      </c>
      <c r="G10" s="13">
        <v>2352</v>
      </c>
      <c r="H10" s="13">
        <v>119952</v>
      </c>
      <c r="I10" s="11" t="s">
        <v>8</v>
      </c>
      <c r="J10" s="11" t="s">
        <v>11</v>
      </c>
      <c r="K10" s="25" t="s">
        <v>30</v>
      </c>
      <c r="L10" s="10">
        <v>40274</v>
      </c>
      <c r="M10" s="14"/>
      <c r="N10" s="14"/>
    </row>
    <row r="11" spans="1:14" x14ac:dyDescent="0.25">
      <c r="A11" s="10">
        <v>39833</v>
      </c>
      <c r="B11" s="11" t="s">
        <v>28</v>
      </c>
      <c r="C11" s="11" t="s">
        <v>6</v>
      </c>
      <c r="D11" s="12" t="s">
        <v>59</v>
      </c>
      <c r="E11" s="13">
        <v>100800</v>
      </c>
      <c r="F11" s="2">
        <v>0.02</v>
      </c>
      <c r="G11" s="13">
        <v>2016</v>
      </c>
      <c r="H11" s="13">
        <v>102816</v>
      </c>
      <c r="I11" s="11" t="s">
        <v>8</v>
      </c>
      <c r="J11" s="11" t="s">
        <v>11</v>
      </c>
      <c r="K11" s="25" t="s">
        <v>30</v>
      </c>
      <c r="L11" s="10">
        <v>40274</v>
      </c>
      <c r="M11" s="14"/>
      <c r="N11" s="14"/>
    </row>
    <row r="12" spans="1:14" x14ac:dyDescent="0.25">
      <c r="A12" s="10">
        <v>39760</v>
      </c>
      <c r="B12" s="11" t="s">
        <v>45</v>
      </c>
      <c r="C12" s="11" t="s">
        <v>6</v>
      </c>
      <c r="D12" s="12" t="s">
        <v>46</v>
      </c>
      <c r="E12" s="13">
        <v>20550</v>
      </c>
      <c r="F12" s="2">
        <v>0.02</v>
      </c>
      <c r="G12" s="13">
        <v>411</v>
      </c>
      <c r="H12" s="13">
        <v>20961</v>
      </c>
      <c r="I12" s="11" t="s">
        <v>8</v>
      </c>
      <c r="J12" s="11" t="s">
        <v>11</v>
      </c>
      <c r="K12" s="25" t="s">
        <v>47</v>
      </c>
      <c r="L12" s="10">
        <v>40032</v>
      </c>
      <c r="M12" s="14"/>
      <c r="N12" s="14"/>
    </row>
    <row r="13" spans="1:14" x14ac:dyDescent="0.25">
      <c r="A13" s="10">
        <v>39769</v>
      </c>
      <c r="B13" s="11" t="s">
        <v>45</v>
      </c>
      <c r="C13" s="11" t="s">
        <v>6</v>
      </c>
      <c r="D13" s="12" t="s">
        <v>49</v>
      </c>
      <c r="E13" s="13">
        <v>19040</v>
      </c>
      <c r="F13" s="2">
        <v>0.02</v>
      </c>
      <c r="G13" s="13">
        <v>380.8</v>
      </c>
      <c r="H13" s="13">
        <v>19420.8</v>
      </c>
      <c r="I13" s="11" t="s">
        <v>8</v>
      </c>
      <c r="J13" s="11" t="s">
        <v>11</v>
      </c>
      <c r="K13" s="25" t="s">
        <v>47</v>
      </c>
      <c r="L13" s="10">
        <v>40032</v>
      </c>
      <c r="M13" s="14"/>
      <c r="N13" s="14"/>
    </row>
    <row r="14" spans="1:14" x14ac:dyDescent="0.25">
      <c r="A14" s="10">
        <v>39771</v>
      </c>
      <c r="B14" s="11" t="s">
        <v>45</v>
      </c>
      <c r="C14" s="11" t="s">
        <v>6</v>
      </c>
      <c r="D14" s="12" t="s">
        <v>50</v>
      </c>
      <c r="E14" s="13">
        <v>14070</v>
      </c>
      <c r="F14" s="2">
        <v>0.02</v>
      </c>
      <c r="G14" s="13">
        <v>281.39999999999998</v>
      </c>
      <c r="H14" s="13">
        <v>14351.4</v>
      </c>
      <c r="I14" s="11" t="s">
        <v>8</v>
      </c>
      <c r="J14" s="11" t="s">
        <v>11</v>
      </c>
      <c r="K14" s="25" t="s">
        <v>47</v>
      </c>
      <c r="L14" s="10">
        <v>40032</v>
      </c>
      <c r="M14" s="14"/>
      <c r="N14" s="14"/>
    </row>
    <row r="15" spans="1:14" x14ac:dyDescent="0.25">
      <c r="A15" s="10">
        <v>39834</v>
      </c>
      <c r="B15" s="11" t="s">
        <v>45</v>
      </c>
      <c r="C15" s="11" t="s">
        <v>6</v>
      </c>
      <c r="D15" s="12" t="s">
        <v>60</v>
      </c>
      <c r="E15" s="13">
        <v>23375</v>
      </c>
      <c r="F15" s="2">
        <v>0.02</v>
      </c>
      <c r="G15" s="13">
        <v>467.5</v>
      </c>
      <c r="H15" s="13">
        <v>23842.5</v>
      </c>
      <c r="I15" s="11" t="s">
        <v>8</v>
      </c>
      <c r="J15" s="11" t="s">
        <v>11</v>
      </c>
      <c r="K15" s="25" t="s">
        <v>61</v>
      </c>
      <c r="L15" s="10">
        <v>40032</v>
      </c>
      <c r="M15" s="14"/>
      <c r="N15" s="14"/>
    </row>
    <row r="16" spans="1:14" x14ac:dyDescent="0.25">
      <c r="A16" s="10">
        <v>39836</v>
      </c>
      <c r="B16" s="11" t="s">
        <v>45</v>
      </c>
      <c r="C16" s="11" t="s">
        <v>6</v>
      </c>
      <c r="D16" s="12" t="s">
        <v>63</v>
      </c>
      <c r="E16" s="13">
        <v>27200</v>
      </c>
      <c r="F16" s="2">
        <v>0.02</v>
      </c>
      <c r="G16" s="13">
        <v>544</v>
      </c>
      <c r="H16" s="13">
        <v>27744</v>
      </c>
      <c r="I16" s="11" t="s">
        <v>8</v>
      </c>
      <c r="J16" s="11" t="s">
        <v>11</v>
      </c>
      <c r="K16" s="25" t="s">
        <v>61</v>
      </c>
      <c r="L16" s="10">
        <v>40032</v>
      </c>
      <c r="M16" s="14"/>
      <c r="N16" s="14"/>
    </row>
    <row r="17" spans="1:14" x14ac:dyDescent="0.25">
      <c r="A17" s="10">
        <v>39879</v>
      </c>
      <c r="B17" s="11" t="s">
        <v>45</v>
      </c>
      <c r="C17" s="11" t="s">
        <v>6</v>
      </c>
      <c r="D17" s="12" t="s">
        <v>80</v>
      </c>
      <c r="E17" s="13">
        <v>32780</v>
      </c>
      <c r="F17" s="2">
        <v>0.02</v>
      </c>
      <c r="G17" s="13">
        <v>655.6</v>
      </c>
      <c r="H17" s="13">
        <v>33435.599999999999</v>
      </c>
      <c r="I17" s="11" t="s">
        <v>8</v>
      </c>
      <c r="J17" s="11" t="s">
        <v>11</v>
      </c>
      <c r="K17" s="25" t="s">
        <v>61</v>
      </c>
      <c r="L17" s="10">
        <v>40032</v>
      </c>
      <c r="M17" s="14"/>
      <c r="N17" s="14"/>
    </row>
    <row r="18" spans="1:14" x14ac:dyDescent="0.25">
      <c r="A18" s="10">
        <v>39539</v>
      </c>
      <c r="B18" s="11" t="s">
        <v>5</v>
      </c>
      <c r="C18" s="11" t="s">
        <v>6</v>
      </c>
      <c r="D18" s="12" t="s">
        <v>7</v>
      </c>
      <c r="E18" s="13">
        <v>18122</v>
      </c>
      <c r="F18" s="2">
        <v>0.01</v>
      </c>
      <c r="G18" s="13">
        <v>181</v>
      </c>
      <c r="H18" s="13">
        <v>18303</v>
      </c>
      <c r="I18" s="11" t="s">
        <v>8</v>
      </c>
      <c r="J18" s="11" t="s">
        <v>0</v>
      </c>
      <c r="K18" s="25" t="s">
        <v>0</v>
      </c>
      <c r="L18" s="10"/>
      <c r="M18" s="3">
        <f>IF(F18=1%,2%,2%)</f>
        <v>0.02</v>
      </c>
      <c r="N18" s="15">
        <f>E18*M18</f>
        <v>362.44</v>
      </c>
    </row>
    <row r="19" spans="1:14" x14ac:dyDescent="0.25">
      <c r="A19" s="10">
        <v>39560</v>
      </c>
      <c r="B19" s="11" t="s">
        <v>13</v>
      </c>
      <c r="C19" s="11" t="s">
        <v>6</v>
      </c>
      <c r="D19" s="12" t="s">
        <v>14</v>
      </c>
      <c r="E19" s="13">
        <v>74800</v>
      </c>
      <c r="F19" s="2">
        <v>0.01</v>
      </c>
      <c r="G19" s="13">
        <v>748</v>
      </c>
      <c r="H19" s="13">
        <v>75548</v>
      </c>
      <c r="I19" s="11" t="s">
        <v>8</v>
      </c>
      <c r="J19" s="11" t="s">
        <v>0</v>
      </c>
      <c r="K19" s="25" t="s">
        <v>0</v>
      </c>
      <c r="L19" s="10"/>
      <c r="M19" s="3">
        <f t="shared" ref="M19:M64" si="0">IF(F19=1%,2%,2%)</f>
        <v>0.02</v>
      </c>
      <c r="N19" s="15">
        <f t="shared" ref="N19:N64" si="1">E19*M19</f>
        <v>1496</v>
      </c>
    </row>
    <row r="20" spans="1:14" x14ac:dyDescent="0.25">
      <c r="A20" s="10">
        <v>39560</v>
      </c>
      <c r="B20" s="11" t="s">
        <v>15</v>
      </c>
      <c r="C20" s="11" t="s">
        <v>6</v>
      </c>
      <c r="D20" s="12" t="s">
        <v>16</v>
      </c>
      <c r="E20" s="13">
        <v>86700</v>
      </c>
      <c r="F20" s="2">
        <v>0.01</v>
      </c>
      <c r="G20" s="13">
        <v>867</v>
      </c>
      <c r="H20" s="13">
        <v>87567</v>
      </c>
      <c r="I20" s="11" t="s">
        <v>8</v>
      </c>
      <c r="J20" s="11" t="s">
        <v>0</v>
      </c>
      <c r="K20" s="25" t="s">
        <v>0</v>
      </c>
      <c r="L20" s="10"/>
      <c r="M20" s="3">
        <f t="shared" si="0"/>
        <v>0.02</v>
      </c>
      <c r="N20" s="15">
        <f t="shared" si="1"/>
        <v>1734</v>
      </c>
    </row>
    <row r="21" spans="1:14" x14ac:dyDescent="0.25">
      <c r="A21" s="10">
        <v>39561</v>
      </c>
      <c r="B21" s="11" t="s">
        <v>15</v>
      </c>
      <c r="C21" s="11" t="s">
        <v>6</v>
      </c>
      <c r="D21" s="12" t="s">
        <v>17</v>
      </c>
      <c r="E21" s="13">
        <v>57800</v>
      </c>
      <c r="F21" s="2">
        <v>0.01</v>
      </c>
      <c r="G21" s="13">
        <v>578</v>
      </c>
      <c r="H21" s="13">
        <v>58378</v>
      </c>
      <c r="I21" s="11" t="s">
        <v>8</v>
      </c>
      <c r="J21" s="11" t="s">
        <v>0</v>
      </c>
      <c r="K21" s="25" t="s">
        <v>0</v>
      </c>
      <c r="L21" s="10"/>
      <c r="M21" s="3">
        <f t="shared" si="0"/>
        <v>0.02</v>
      </c>
      <c r="N21" s="15">
        <f t="shared" si="1"/>
        <v>1156</v>
      </c>
    </row>
    <row r="22" spans="1:14" x14ac:dyDescent="0.25">
      <c r="A22" s="10">
        <v>39562</v>
      </c>
      <c r="B22" s="11" t="s">
        <v>13</v>
      </c>
      <c r="C22" s="11" t="s">
        <v>6</v>
      </c>
      <c r="D22" s="12" t="s">
        <v>18</v>
      </c>
      <c r="E22" s="13">
        <v>37400</v>
      </c>
      <c r="F22" s="2">
        <v>0.01</v>
      </c>
      <c r="G22" s="13">
        <v>374</v>
      </c>
      <c r="H22" s="13">
        <v>37774</v>
      </c>
      <c r="I22" s="11" t="s">
        <v>8</v>
      </c>
      <c r="J22" s="11" t="s">
        <v>0</v>
      </c>
      <c r="K22" s="25" t="s">
        <v>0</v>
      </c>
      <c r="L22" s="10"/>
      <c r="M22" s="3">
        <f t="shared" si="0"/>
        <v>0.02</v>
      </c>
      <c r="N22" s="15">
        <f t="shared" si="1"/>
        <v>748</v>
      </c>
    </row>
    <row r="23" spans="1:14" x14ac:dyDescent="0.25">
      <c r="A23" s="10">
        <v>39562</v>
      </c>
      <c r="B23" s="11" t="s">
        <v>15</v>
      </c>
      <c r="C23" s="11" t="s">
        <v>6</v>
      </c>
      <c r="D23" s="12" t="s">
        <v>19</v>
      </c>
      <c r="E23" s="13">
        <v>37400</v>
      </c>
      <c r="F23" s="2">
        <v>0.01</v>
      </c>
      <c r="G23" s="13">
        <v>374</v>
      </c>
      <c r="H23" s="13">
        <v>37774</v>
      </c>
      <c r="I23" s="11" t="s">
        <v>8</v>
      </c>
      <c r="J23" s="11" t="s">
        <v>0</v>
      </c>
      <c r="K23" s="25" t="s">
        <v>0</v>
      </c>
      <c r="L23" s="10"/>
      <c r="M23" s="3">
        <f t="shared" si="0"/>
        <v>0.02</v>
      </c>
      <c r="N23" s="15">
        <f t="shared" si="1"/>
        <v>748</v>
      </c>
    </row>
    <row r="24" spans="1:14" x14ac:dyDescent="0.25">
      <c r="A24" s="10">
        <v>39568</v>
      </c>
      <c r="B24" s="11" t="s">
        <v>15</v>
      </c>
      <c r="C24" s="11" t="s">
        <v>6</v>
      </c>
      <c r="D24" s="12" t="s">
        <v>20</v>
      </c>
      <c r="E24" s="13">
        <v>27200</v>
      </c>
      <c r="F24" s="2">
        <v>0.01</v>
      </c>
      <c r="G24" s="13">
        <v>272</v>
      </c>
      <c r="H24" s="13">
        <v>27472</v>
      </c>
      <c r="I24" s="11" t="s">
        <v>8</v>
      </c>
      <c r="J24" s="11" t="s">
        <v>0</v>
      </c>
      <c r="K24" s="25" t="s">
        <v>0</v>
      </c>
      <c r="L24" s="10"/>
      <c r="M24" s="3">
        <f t="shared" si="0"/>
        <v>0.02</v>
      </c>
      <c r="N24" s="15">
        <f t="shared" si="1"/>
        <v>544</v>
      </c>
    </row>
    <row r="25" spans="1:14" x14ac:dyDescent="0.25">
      <c r="A25" s="10">
        <v>39619</v>
      </c>
      <c r="B25" s="11" t="s">
        <v>5</v>
      </c>
      <c r="C25" s="11" t="s">
        <v>6</v>
      </c>
      <c r="D25" s="12" t="s">
        <v>23</v>
      </c>
      <c r="E25" s="13">
        <v>67907.570000000007</v>
      </c>
      <c r="F25" s="2">
        <v>0.01</v>
      </c>
      <c r="G25" s="13">
        <v>679</v>
      </c>
      <c r="H25" s="13">
        <v>68587</v>
      </c>
      <c r="I25" s="11" t="s">
        <v>8</v>
      </c>
      <c r="J25" s="11" t="s">
        <v>0</v>
      </c>
      <c r="K25" s="25" t="s">
        <v>0</v>
      </c>
      <c r="L25" s="10"/>
      <c r="M25" s="3">
        <f t="shared" si="0"/>
        <v>0.02</v>
      </c>
      <c r="N25" s="15">
        <f t="shared" si="1"/>
        <v>1358.1514000000002</v>
      </c>
    </row>
    <row r="26" spans="1:14" x14ac:dyDescent="0.25">
      <c r="A26" s="10">
        <v>39667</v>
      </c>
      <c r="B26" s="11" t="s">
        <v>15</v>
      </c>
      <c r="C26" s="11" t="s">
        <v>6</v>
      </c>
      <c r="D26" s="12" t="s">
        <v>24</v>
      </c>
      <c r="E26" s="13">
        <v>56640</v>
      </c>
      <c r="F26" s="2">
        <v>0.01</v>
      </c>
      <c r="G26" s="13">
        <v>566.4</v>
      </c>
      <c r="H26" s="13">
        <v>57207</v>
      </c>
      <c r="I26" s="11" t="s">
        <v>8</v>
      </c>
      <c r="J26" s="11" t="s">
        <v>0</v>
      </c>
      <c r="K26" s="25" t="s">
        <v>0</v>
      </c>
      <c r="L26" s="10"/>
      <c r="M26" s="3">
        <f t="shared" si="0"/>
        <v>0.02</v>
      </c>
      <c r="N26" s="15">
        <f t="shared" si="1"/>
        <v>1132.8</v>
      </c>
    </row>
    <row r="27" spans="1:14" x14ac:dyDescent="0.25">
      <c r="A27" s="10">
        <v>39672</v>
      </c>
      <c r="B27" s="11" t="s">
        <v>15</v>
      </c>
      <c r="C27" s="11" t="s">
        <v>6</v>
      </c>
      <c r="D27" s="12" t="s">
        <v>25</v>
      </c>
      <c r="E27" s="13">
        <v>64960</v>
      </c>
      <c r="F27" s="2">
        <v>0.01</v>
      </c>
      <c r="G27" s="13">
        <v>649.6</v>
      </c>
      <c r="H27" s="13">
        <v>65610</v>
      </c>
      <c r="I27" s="11" t="s">
        <v>8</v>
      </c>
      <c r="J27" s="11" t="s">
        <v>0</v>
      </c>
      <c r="K27" s="25" t="s">
        <v>0</v>
      </c>
      <c r="L27" s="10"/>
      <c r="M27" s="3">
        <f t="shared" si="0"/>
        <v>0.02</v>
      </c>
      <c r="N27" s="15">
        <f t="shared" si="1"/>
        <v>1299.2</v>
      </c>
    </row>
    <row r="28" spans="1:14" x14ac:dyDescent="0.25">
      <c r="A28" s="10">
        <v>39678</v>
      </c>
      <c r="B28" s="11" t="s">
        <v>15</v>
      </c>
      <c r="C28" s="11" t="s">
        <v>6</v>
      </c>
      <c r="D28" s="12" t="s">
        <v>26</v>
      </c>
      <c r="E28" s="13">
        <v>48400</v>
      </c>
      <c r="F28" s="2">
        <v>0.01</v>
      </c>
      <c r="G28" s="13">
        <v>484</v>
      </c>
      <c r="H28" s="13">
        <v>48884</v>
      </c>
      <c r="I28" s="11" t="s">
        <v>8</v>
      </c>
      <c r="J28" s="11" t="s">
        <v>0</v>
      </c>
      <c r="K28" s="25" t="s">
        <v>0</v>
      </c>
      <c r="L28" s="10"/>
      <c r="M28" s="3">
        <f t="shared" si="0"/>
        <v>0.02</v>
      </c>
      <c r="N28" s="15">
        <f t="shared" si="1"/>
        <v>968</v>
      </c>
    </row>
    <row r="29" spans="1:14" x14ac:dyDescent="0.25">
      <c r="A29" s="10">
        <v>39682</v>
      </c>
      <c r="B29" s="11" t="s">
        <v>15</v>
      </c>
      <c r="C29" s="11" t="s">
        <v>6</v>
      </c>
      <c r="D29" s="12" t="s">
        <v>27</v>
      </c>
      <c r="E29" s="13">
        <v>49920</v>
      </c>
      <c r="F29" s="2">
        <v>0.01</v>
      </c>
      <c r="G29" s="13">
        <v>499.2</v>
      </c>
      <c r="H29" s="13">
        <v>50420</v>
      </c>
      <c r="I29" s="11" t="s">
        <v>8</v>
      </c>
      <c r="J29" s="11" t="s">
        <v>0</v>
      </c>
      <c r="K29" s="25" t="s">
        <v>0</v>
      </c>
      <c r="L29" s="10"/>
      <c r="M29" s="3">
        <f t="shared" si="0"/>
        <v>0.02</v>
      </c>
      <c r="N29" s="15">
        <f t="shared" si="1"/>
        <v>998.4</v>
      </c>
    </row>
    <row r="30" spans="1:14" x14ac:dyDescent="0.25">
      <c r="A30" s="10">
        <v>39695</v>
      </c>
      <c r="B30" s="11" t="s">
        <v>28</v>
      </c>
      <c r="C30" s="11" t="s">
        <v>6</v>
      </c>
      <c r="D30" s="12" t="s">
        <v>33</v>
      </c>
      <c r="E30" s="13">
        <v>85386.4</v>
      </c>
      <c r="F30" s="2">
        <v>0.01</v>
      </c>
      <c r="G30" s="13">
        <v>853.86</v>
      </c>
      <c r="H30" s="13">
        <v>86241</v>
      </c>
      <c r="I30" s="11" t="s">
        <v>8</v>
      </c>
      <c r="J30" s="11" t="s">
        <v>0</v>
      </c>
      <c r="K30" s="25" t="s">
        <v>0</v>
      </c>
      <c r="L30" s="10"/>
      <c r="M30" s="3">
        <f t="shared" si="0"/>
        <v>0.02</v>
      </c>
      <c r="N30" s="15">
        <f t="shared" si="1"/>
        <v>1707.7279999999998</v>
      </c>
    </row>
    <row r="31" spans="1:14" x14ac:dyDescent="0.25">
      <c r="A31" s="10">
        <v>39702</v>
      </c>
      <c r="B31" s="11" t="s">
        <v>28</v>
      </c>
      <c r="C31" s="11" t="s">
        <v>6</v>
      </c>
      <c r="D31" s="12" t="s">
        <v>34</v>
      </c>
      <c r="E31" s="13">
        <v>65980.399999999994</v>
      </c>
      <c r="F31" s="2">
        <v>0.01</v>
      </c>
      <c r="G31" s="13">
        <v>659.8</v>
      </c>
      <c r="H31" s="13">
        <v>66640</v>
      </c>
      <c r="I31" s="11" t="s">
        <v>8</v>
      </c>
      <c r="J31" s="11" t="s">
        <v>0</v>
      </c>
      <c r="K31" s="25" t="s">
        <v>0</v>
      </c>
      <c r="L31" s="10"/>
      <c r="M31" s="3">
        <f t="shared" si="0"/>
        <v>0.02</v>
      </c>
      <c r="N31" s="15">
        <f t="shared" si="1"/>
        <v>1319.6079999999999</v>
      </c>
    </row>
    <row r="32" spans="1:14" x14ac:dyDescent="0.25">
      <c r="A32" s="10">
        <v>39717</v>
      </c>
      <c r="B32" s="11" t="s">
        <v>28</v>
      </c>
      <c r="C32" s="11" t="s">
        <v>6</v>
      </c>
      <c r="D32" s="12" t="s">
        <v>35</v>
      </c>
      <c r="E32" s="13">
        <v>85386.4</v>
      </c>
      <c r="F32" s="2">
        <v>0.01</v>
      </c>
      <c r="G32" s="13">
        <v>853.86</v>
      </c>
      <c r="H32" s="13">
        <v>86241</v>
      </c>
      <c r="I32" s="11" t="s">
        <v>8</v>
      </c>
      <c r="J32" s="11" t="s">
        <v>0</v>
      </c>
      <c r="K32" s="25" t="s">
        <v>0</v>
      </c>
      <c r="L32" s="10"/>
      <c r="M32" s="3">
        <f t="shared" si="0"/>
        <v>0.02</v>
      </c>
      <c r="N32" s="15">
        <f t="shared" si="1"/>
        <v>1707.7279999999998</v>
      </c>
    </row>
    <row r="33" spans="1:14" x14ac:dyDescent="0.25">
      <c r="A33" s="10">
        <v>39724</v>
      </c>
      <c r="B33" s="11" t="s">
        <v>36</v>
      </c>
      <c r="C33" s="11" t="s">
        <v>6</v>
      </c>
      <c r="D33" s="12" t="s">
        <v>37</v>
      </c>
      <c r="E33" s="13">
        <v>24293.16</v>
      </c>
      <c r="F33" s="2">
        <v>0.01</v>
      </c>
      <c r="G33" s="13">
        <v>242.93</v>
      </c>
      <c r="H33" s="13">
        <v>24537</v>
      </c>
      <c r="I33" s="11" t="s">
        <v>8</v>
      </c>
      <c r="J33" s="11" t="s">
        <v>0</v>
      </c>
      <c r="K33" s="25" t="s">
        <v>0</v>
      </c>
      <c r="L33" s="10"/>
      <c r="M33" s="3">
        <f t="shared" si="0"/>
        <v>0.02</v>
      </c>
      <c r="N33" s="15">
        <f t="shared" si="1"/>
        <v>485.86320000000001</v>
      </c>
    </row>
    <row r="34" spans="1:14" x14ac:dyDescent="0.25">
      <c r="A34" s="10">
        <v>39725</v>
      </c>
      <c r="B34" s="11" t="s">
        <v>28</v>
      </c>
      <c r="C34" s="11" t="s">
        <v>6</v>
      </c>
      <c r="D34" s="12" t="s">
        <v>38</v>
      </c>
      <c r="E34" s="13">
        <v>33354</v>
      </c>
      <c r="F34" s="2">
        <v>0.01</v>
      </c>
      <c r="G34" s="13">
        <v>333.53</v>
      </c>
      <c r="H34" s="13">
        <v>33688</v>
      </c>
      <c r="I34" s="11" t="s">
        <v>8</v>
      </c>
      <c r="J34" s="11" t="s">
        <v>0</v>
      </c>
      <c r="K34" s="25" t="s">
        <v>0</v>
      </c>
      <c r="L34" s="10"/>
      <c r="M34" s="3">
        <f t="shared" si="0"/>
        <v>0.02</v>
      </c>
      <c r="N34" s="15">
        <f t="shared" si="1"/>
        <v>667.08</v>
      </c>
    </row>
    <row r="35" spans="1:14" x14ac:dyDescent="0.25">
      <c r="A35" s="10">
        <v>39727</v>
      </c>
      <c r="B35" s="11" t="s">
        <v>28</v>
      </c>
      <c r="C35" s="11" t="s">
        <v>6</v>
      </c>
      <c r="D35" s="12" t="s">
        <v>39</v>
      </c>
      <c r="E35" s="13">
        <v>69722</v>
      </c>
      <c r="F35" s="2">
        <v>0.01</v>
      </c>
      <c r="G35" s="13">
        <v>697.22</v>
      </c>
      <c r="H35" s="13">
        <v>70420</v>
      </c>
      <c r="I35" s="11" t="s">
        <v>8</v>
      </c>
      <c r="J35" s="11" t="s">
        <v>0</v>
      </c>
      <c r="K35" s="25" t="s">
        <v>0</v>
      </c>
      <c r="L35" s="10"/>
      <c r="M35" s="3">
        <f t="shared" si="0"/>
        <v>0.02</v>
      </c>
      <c r="N35" s="15">
        <f t="shared" si="1"/>
        <v>1394.44</v>
      </c>
    </row>
    <row r="36" spans="1:14" x14ac:dyDescent="0.25">
      <c r="A36" s="10">
        <v>39728</v>
      </c>
      <c r="B36" s="11" t="s">
        <v>36</v>
      </c>
      <c r="C36" s="11" t="s">
        <v>6</v>
      </c>
      <c r="D36" s="12" t="s">
        <v>40</v>
      </c>
      <c r="E36" s="13">
        <v>111600</v>
      </c>
      <c r="F36" s="2">
        <v>0.01</v>
      </c>
      <c r="G36" s="13">
        <v>1116</v>
      </c>
      <c r="H36" s="13">
        <v>112716</v>
      </c>
      <c r="I36" s="11" t="s">
        <v>8</v>
      </c>
      <c r="J36" s="11" t="s">
        <v>0</v>
      </c>
      <c r="K36" s="25" t="s">
        <v>0</v>
      </c>
      <c r="L36" s="10"/>
      <c r="M36" s="3">
        <f t="shared" si="0"/>
        <v>0.02</v>
      </c>
      <c r="N36" s="15">
        <f t="shared" si="1"/>
        <v>2232</v>
      </c>
    </row>
    <row r="37" spans="1:14" x14ac:dyDescent="0.25">
      <c r="A37" s="10">
        <v>39730</v>
      </c>
      <c r="B37" s="11" t="s">
        <v>36</v>
      </c>
      <c r="C37" s="11" t="s">
        <v>6</v>
      </c>
      <c r="D37" s="12" t="s">
        <v>41</v>
      </c>
      <c r="E37" s="13">
        <v>114710.39999999999</v>
      </c>
      <c r="F37" s="2">
        <v>0.01</v>
      </c>
      <c r="G37" s="13">
        <v>1147.0999999999999</v>
      </c>
      <c r="H37" s="13">
        <v>115858</v>
      </c>
      <c r="I37" s="11" t="s">
        <v>8</v>
      </c>
      <c r="J37" s="11" t="s">
        <v>0</v>
      </c>
      <c r="K37" s="25" t="s">
        <v>0</v>
      </c>
      <c r="L37" s="10"/>
      <c r="M37" s="3">
        <f t="shared" si="0"/>
        <v>0.02</v>
      </c>
      <c r="N37" s="15">
        <f t="shared" si="1"/>
        <v>2294.2080000000001</v>
      </c>
    </row>
    <row r="38" spans="1:14" x14ac:dyDescent="0.25">
      <c r="A38" s="10">
        <v>39732</v>
      </c>
      <c r="B38" s="11" t="s">
        <v>36</v>
      </c>
      <c r="C38" s="11" t="s">
        <v>6</v>
      </c>
      <c r="D38" s="12" t="s">
        <v>42</v>
      </c>
      <c r="E38" s="13">
        <v>70566.3</v>
      </c>
      <c r="F38" s="2">
        <v>0.01</v>
      </c>
      <c r="G38" s="13">
        <v>705.66</v>
      </c>
      <c r="H38" s="13">
        <v>71272</v>
      </c>
      <c r="I38" s="11" t="s">
        <v>8</v>
      </c>
      <c r="J38" s="11" t="s">
        <v>0</v>
      </c>
      <c r="K38" s="25" t="s">
        <v>0</v>
      </c>
      <c r="L38" s="10"/>
      <c r="M38" s="3">
        <f t="shared" si="0"/>
        <v>0.02</v>
      </c>
      <c r="N38" s="15">
        <f t="shared" si="1"/>
        <v>1411.326</v>
      </c>
    </row>
    <row r="39" spans="1:14" x14ac:dyDescent="0.25">
      <c r="A39" s="10">
        <v>39756</v>
      </c>
      <c r="B39" s="11" t="s">
        <v>36</v>
      </c>
      <c r="C39" s="11" t="s">
        <v>6</v>
      </c>
      <c r="D39" s="12" t="s">
        <v>43</v>
      </c>
      <c r="E39" s="13">
        <v>35882</v>
      </c>
      <c r="F39" s="2">
        <v>0.02</v>
      </c>
      <c r="G39" s="13">
        <v>718</v>
      </c>
      <c r="H39" s="13">
        <v>36600</v>
      </c>
      <c r="I39" s="11" t="s">
        <v>8</v>
      </c>
      <c r="J39" s="11" t="s">
        <v>0</v>
      </c>
      <c r="K39" s="25" t="s">
        <v>0</v>
      </c>
      <c r="L39" s="10"/>
      <c r="M39" s="3">
        <f t="shared" si="0"/>
        <v>0.02</v>
      </c>
      <c r="N39" s="15">
        <f t="shared" si="1"/>
        <v>717.64</v>
      </c>
    </row>
    <row r="40" spans="1:14" x14ac:dyDescent="0.25">
      <c r="A40" s="10">
        <v>39758</v>
      </c>
      <c r="B40" s="11" t="s">
        <v>36</v>
      </c>
      <c r="C40" s="11" t="s">
        <v>6</v>
      </c>
      <c r="D40" s="12" t="s">
        <v>44</v>
      </c>
      <c r="E40" s="13">
        <v>38500</v>
      </c>
      <c r="F40" s="2">
        <v>0.02</v>
      </c>
      <c r="G40" s="13">
        <v>770</v>
      </c>
      <c r="H40" s="13">
        <v>39270</v>
      </c>
      <c r="I40" s="11" t="s">
        <v>8</v>
      </c>
      <c r="J40" s="11" t="s">
        <v>0</v>
      </c>
      <c r="K40" s="25" t="s">
        <v>0</v>
      </c>
      <c r="L40" s="10"/>
      <c r="M40" s="3">
        <f t="shared" si="0"/>
        <v>0.02</v>
      </c>
      <c r="N40" s="15">
        <f t="shared" si="1"/>
        <v>770</v>
      </c>
    </row>
    <row r="41" spans="1:14" x14ac:dyDescent="0.25">
      <c r="A41" s="10">
        <v>39766</v>
      </c>
      <c r="B41" s="11" t="s">
        <v>36</v>
      </c>
      <c r="C41" s="11" t="s">
        <v>6</v>
      </c>
      <c r="D41" s="12" t="s">
        <v>48</v>
      </c>
      <c r="E41" s="13">
        <v>35242</v>
      </c>
      <c r="F41" s="2">
        <v>0.02</v>
      </c>
      <c r="G41" s="13">
        <v>705</v>
      </c>
      <c r="H41" s="13">
        <v>35947</v>
      </c>
      <c r="I41" s="11" t="s">
        <v>8</v>
      </c>
      <c r="J41" s="11" t="s">
        <v>0</v>
      </c>
      <c r="K41" s="25" t="s">
        <v>0</v>
      </c>
      <c r="L41" s="10"/>
      <c r="M41" s="3">
        <f t="shared" si="0"/>
        <v>0.02</v>
      </c>
      <c r="N41" s="15">
        <f t="shared" si="1"/>
        <v>704.84</v>
      </c>
    </row>
    <row r="42" spans="1:14" x14ac:dyDescent="0.25">
      <c r="A42" s="10">
        <v>39773</v>
      </c>
      <c r="B42" s="11" t="s">
        <v>36</v>
      </c>
      <c r="C42" s="11" t="s">
        <v>6</v>
      </c>
      <c r="D42" s="12" t="s">
        <v>51</v>
      </c>
      <c r="E42" s="13">
        <v>38100.400000000001</v>
      </c>
      <c r="F42" s="2">
        <v>0.02</v>
      </c>
      <c r="G42" s="13">
        <v>762</v>
      </c>
      <c r="H42" s="13">
        <v>38863</v>
      </c>
      <c r="I42" s="11" t="s">
        <v>8</v>
      </c>
      <c r="J42" s="11" t="s">
        <v>0</v>
      </c>
      <c r="K42" s="25" t="s">
        <v>0</v>
      </c>
      <c r="L42" s="10"/>
      <c r="M42" s="3">
        <f t="shared" si="0"/>
        <v>0.02</v>
      </c>
      <c r="N42" s="15">
        <f t="shared" si="1"/>
        <v>762.00800000000004</v>
      </c>
    </row>
    <row r="43" spans="1:14" x14ac:dyDescent="0.25">
      <c r="A43" s="10">
        <v>39794</v>
      </c>
      <c r="B43" s="11" t="s">
        <v>52</v>
      </c>
      <c r="C43" s="11" t="s">
        <v>6</v>
      </c>
      <c r="D43" s="12" t="s">
        <v>53</v>
      </c>
      <c r="E43" s="13">
        <v>7532</v>
      </c>
      <c r="F43" s="2">
        <v>0.02</v>
      </c>
      <c r="G43" s="13">
        <v>151</v>
      </c>
      <c r="H43" s="13">
        <v>7683</v>
      </c>
      <c r="I43" s="11" t="s">
        <v>8</v>
      </c>
      <c r="J43" s="11" t="s">
        <v>0</v>
      </c>
      <c r="K43" s="25" t="s">
        <v>0</v>
      </c>
      <c r="L43" s="10"/>
      <c r="M43" s="3">
        <f t="shared" si="0"/>
        <v>0.02</v>
      </c>
      <c r="N43" s="15">
        <f t="shared" si="1"/>
        <v>150.64000000000001</v>
      </c>
    </row>
    <row r="44" spans="1:14" x14ac:dyDescent="0.25">
      <c r="A44" s="10">
        <v>39801</v>
      </c>
      <c r="B44" s="11" t="s">
        <v>28</v>
      </c>
      <c r="C44" s="11" t="s">
        <v>6</v>
      </c>
      <c r="D44" s="12" t="s">
        <v>54</v>
      </c>
      <c r="E44" s="13">
        <v>16306.4</v>
      </c>
      <c r="F44" s="2">
        <v>0.02</v>
      </c>
      <c r="G44" s="13">
        <v>326.13</v>
      </c>
      <c r="H44" s="13">
        <v>16633</v>
      </c>
      <c r="I44" s="11" t="s">
        <v>8</v>
      </c>
      <c r="J44" s="11" t="s">
        <v>0</v>
      </c>
      <c r="K44" s="25" t="s">
        <v>0</v>
      </c>
      <c r="L44" s="10"/>
      <c r="M44" s="3">
        <f t="shared" si="0"/>
        <v>0.02</v>
      </c>
      <c r="N44" s="15">
        <f t="shared" si="1"/>
        <v>326.12799999999999</v>
      </c>
    </row>
    <row r="45" spans="1:14" x14ac:dyDescent="0.25">
      <c r="A45" s="10">
        <v>39804</v>
      </c>
      <c r="B45" s="11" t="s">
        <v>28</v>
      </c>
      <c r="C45" s="11" t="s">
        <v>6</v>
      </c>
      <c r="D45" s="12" t="s">
        <v>55</v>
      </c>
      <c r="E45" s="13">
        <v>8844</v>
      </c>
      <c r="F45" s="2">
        <v>0.02</v>
      </c>
      <c r="G45" s="13">
        <v>176.88</v>
      </c>
      <c r="H45" s="13">
        <v>9021</v>
      </c>
      <c r="I45" s="11" t="s">
        <v>8</v>
      </c>
      <c r="J45" s="11" t="s">
        <v>0</v>
      </c>
      <c r="K45" s="25" t="s">
        <v>0</v>
      </c>
      <c r="L45" s="10"/>
      <c r="M45" s="3">
        <f t="shared" si="0"/>
        <v>0.02</v>
      </c>
      <c r="N45" s="15">
        <f t="shared" si="1"/>
        <v>176.88</v>
      </c>
    </row>
    <row r="46" spans="1:14" x14ac:dyDescent="0.25">
      <c r="A46" s="10">
        <v>39815</v>
      </c>
      <c r="B46" s="11" t="s">
        <v>15</v>
      </c>
      <c r="C46" s="11" t="s">
        <v>6</v>
      </c>
      <c r="D46" s="12" t="s">
        <v>56</v>
      </c>
      <c r="E46" s="13">
        <v>113013.6</v>
      </c>
      <c r="F46" s="2">
        <v>0.02</v>
      </c>
      <c r="G46" s="13">
        <v>2260</v>
      </c>
      <c r="H46" s="13">
        <v>115274</v>
      </c>
      <c r="I46" s="11" t="s">
        <v>8</v>
      </c>
      <c r="J46" s="11" t="s">
        <v>0</v>
      </c>
      <c r="K46" s="25" t="s">
        <v>0</v>
      </c>
      <c r="L46" s="10"/>
      <c r="M46" s="3">
        <f t="shared" si="0"/>
        <v>0.02</v>
      </c>
      <c r="N46" s="15">
        <f t="shared" si="1"/>
        <v>2260.2720000000004</v>
      </c>
    </row>
    <row r="47" spans="1:14" x14ac:dyDescent="0.25">
      <c r="A47" s="10">
        <v>39822</v>
      </c>
      <c r="B47" s="11" t="s">
        <v>15</v>
      </c>
      <c r="C47" s="11" t="s">
        <v>6</v>
      </c>
      <c r="D47" s="12" t="s">
        <v>58</v>
      </c>
      <c r="E47" s="13">
        <v>109200</v>
      </c>
      <c r="F47" s="2">
        <v>0.02</v>
      </c>
      <c r="G47" s="13">
        <v>2184</v>
      </c>
      <c r="H47" s="13">
        <v>111384</v>
      </c>
      <c r="I47" s="11" t="s">
        <v>8</v>
      </c>
      <c r="J47" s="11" t="s">
        <v>0</v>
      </c>
      <c r="K47" s="25" t="s">
        <v>0</v>
      </c>
      <c r="L47" s="10"/>
      <c r="M47" s="3">
        <f t="shared" si="0"/>
        <v>0.02</v>
      </c>
      <c r="N47" s="15">
        <f t="shared" si="1"/>
        <v>2184</v>
      </c>
    </row>
    <row r="48" spans="1:14" x14ac:dyDescent="0.25">
      <c r="A48" s="10">
        <v>39835</v>
      </c>
      <c r="B48" s="11" t="s">
        <v>15</v>
      </c>
      <c r="C48" s="11" t="s">
        <v>6</v>
      </c>
      <c r="D48" s="12" t="s">
        <v>62</v>
      </c>
      <c r="E48" s="13">
        <v>120960</v>
      </c>
      <c r="F48" s="2">
        <v>0.02</v>
      </c>
      <c r="G48" s="13">
        <v>2419.1999999999998</v>
      </c>
      <c r="H48" s="13">
        <v>123379</v>
      </c>
      <c r="I48" s="11" t="s">
        <v>8</v>
      </c>
      <c r="J48" s="11" t="s">
        <v>0</v>
      </c>
      <c r="K48" s="25" t="s">
        <v>0</v>
      </c>
      <c r="L48" s="10"/>
      <c r="M48" s="3">
        <f t="shared" si="0"/>
        <v>0.02</v>
      </c>
      <c r="N48" s="15">
        <f t="shared" si="1"/>
        <v>2419.2000000000003</v>
      </c>
    </row>
    <row r="49" spans="1:14" x14ac:dyDescent="0.25">
      <c r="A49" s="10">
        <v>39837</v>
      </c>
      <c r="B49" s="11" t="s">
        <v>15</v>
      </c>
      <c r="C49" s="11" t="s">
        <v>6</v>
      </c>
      <c r="D49" s="12" t="s">
        <v>64</v>
      </c>
      <c r="E49" s="13">
        <v>105840</v>
      </c>
      <c r="F49" s="2">
        <v>0.02</v>
      </c>
      <c r="G49" s="13">
        <v>2116.8000000000002</v>
      </c>
      <c r="H49" s="13">
        <v>107957</v>
      </c>
      <c r="I49" s="11" t="s">
        <v>8</v>
      </c>
      <c r="J49" s="11" t="s">
        <v>0</v>
      </c>
      <c r="K49" s="25" t="s">
        <v>0</v>
      </c>
      <c r="L49" s="10"/>
      <c r="M49" s="3">
        <f t="shared" si="0"/>
        <v>0.02</v>
      </c>
      <c r="N49" s="15">
        <f t="shared" si="1"/>
        <v>2116.8000000000002</v>
      </c>
    </row>
    <row r="50" spans="1:14" x14ac:dyDescent="0.25">
      <c r="A50" s="10">
        <v>39846</v>
      </c>
      <c r="B50" s="11" t="s">
        <v>15</v>
      </c>
      <c r="C50" s="11" t="s">
        <v>6</v>
      </c>
      <c r="D50" s="12" t="s">
        <v>65</v>
      </c>
      <c r="E50" s="13">
        <v>83640</v>
      </c>
      <c r="F50" s="2">
        <v>0.02</v>
      </c>
      <c r="G50" s="13">
        <v>1672.8</v>
      </c>
      <c r="H50" s="13">
        <v>85313</v>
      </c>
      <c r="I50" s="11" t="s">
        <v>8</v>
      </c>
      <c r="J50" s="11" t="s">
        <v>0</v>
      </c>
      <c r="K50" s="25" t="s">
        <v>0</v>
      </c>
      <c r="L50" s="10"/>
      <c r="M50" s="3">
        <f t="shared" si="0"/>
        <v>0.02</v>
      </c>
      <c r="N50" s="15">
        <f t="shared" si="1"/>
        <v>1672.8</v>
      </c>
    </row>
    <row r="51" spans="1:14" x14ac:dyDescent="0.25">
      <c r="A51" s="10">
        <v>39847</v>
      </c>
      <c r="B51" s="11" t="s">
        <v>28</v>
      </c>
      <c r="C51" s="11" t="s">
        <v>6</v>
      </c>
      <c r="D51" s="12" t="s">
        <v>66</v>
      </c>
      <c r="E51" s="13">
        <v>70520</v>
      </c>
      <c r="F51" s="2">
        <v>0.02</v>
      </c>
      <c r="G51" s="13">
        <v>1411</v>
      </c>
      <c r="H51" s="13">
        <v>71931</v>
      </c>
      <c r="I51" s="11" t="s">
        <v>8</v>
      </c>
      <c r="J51" s="11" t="s">
        <v>0</v>
      </c>
      <c r="K51" s="25" t="s">
        <v>0</v>
      </c>
      <c r="L51" s="10"/>
      <c r="M51" s="3">
        <f t="shared" si="0"/>
        <v>0.02</v>
      </c>
      <c r="N51" s="15">
        <f t="shared" si="1"/>
        <v>1410.4</v>
      </c>
    </row>
    <row r="52" spans="1:14" x14ac:dyDescent="0.25">
      <c r="A52" s="10">
        <v>39847</v>
      </c>
      <c r="B52" s="11" t="s">
        <v>15</v>
      </c>
      <c r="C52" s="11" t="s">
        <v>6</v>
      </c>
      <c r="D52" s="12" t="s">
        <v>67</v>
      </c>
      <c r="E52" s="13">
        <v>68880</v>
      </c>
      <c r="F52" s="2">
        <v>0.02</v>
      </c>
      <c r="G52" s="13">
        <v>1378</v>
      </c>
      <c r="H52" s="13">
        <v>70258</v>
      </c>
      <c r="I52" s="11" t="s">
        <v>8</v>
      </c>
      <c r="J52" s="11" t="s">
        <v>0</v>
      </c>
      <c r="K52" s="25" t="s">
        <v>0</v>
      </c>
      <c r="L52" s="10"/>
      <c r="M52" s="3">
        <f t="shared" si="0"/>
        <v>0.02</v>
      </c>
      <c r="N52" s="15">
        <f t="shared" si="1"/>
        <v>1377.6000000000001</v>
      </c>
    </row>
    <row r="53" spans="1:14" x14ac:dyDescent="0.25">
      <c r="A53" s="10">
        <v>39851</v>
      </c>
      <c r="B53" s="11" t="s">
        <v>15</v>
      </c>
      <c r="C53" s="11" t="s">
        <v>6</v>
      </c>
      <c r="D53" s="12" t="s">
        <v>68</v>
      </c>
      <c r="E53" s="13">
        <v>113452.35</v>
      </c>
      <c r="F53" s="2">
        <v>0.02</v>
      </c>
      <c r="G53" s="13">
        <v>2269.0500000000002</v>
      </c>
      <c r="H53" s="13">
        <v>115721</v>
      </c>
      <c r="I53" s="11" t="s">
        <v>8</v>
      </c>
      <c r="J53" s="11" t="s">
        <v>0</v>
      </c>
      <c r="K53" s="25" t="s">
        <v>0</v>
      </c>
      <c r="L53" s="10"/>
      <c r="M53" s="3">
        <f t="shared" si="0"/>
        <v>0.02</v>
      </c>
      <c r="N53" s="15">
        <f t="shared" si="1"/>
        <v>2269.047</v>
      </c>
    </row>
    <row r="54" spans="1:14" x14ac:dyDescent="0.25">
      <c r="A54" s="10">
        <v>39853</v>
      </c>
      <c r="B54" s="11" t="s">
        <v>28</v>
      </c>
      <c r="C54" s="11" t="s">
        <v>6</v>
      </c>
      <c r="D54" s="12" t="s">
        <v>69</v>
      </c>
      <c r="E54" s="13">
        <v>83640</v>
      </c>
      <c r="F54" s="2">
        <v>0.02</v>
      </c>
      <c r="G54" s="13">
        <v>1673</v>
      </c>
      <c r="H54" s="13">
        <v>85313</v>
      </c>
      <c r="I54" s="11" t="s">
        <v>8</v>
      </c>
      <c r="J54" s="11" t="s">
        <v>0</v>
      </c>
      <c r="K54" s="25" t="s">
        <v>0</v>
      </c>
      <c r="L54" s="10"/>
      <c r="M54" s="3">
        <f t="shared" si="0"/>
        <v>0.02</v>
      </c>
      <c r="N54" s="15">
        <f t="shared" si="1"/>
        <v>1672.8</v>
      </c>
    </row>
    <row r="55" spans="1:14" x14ac:dyDescent="0.25">
      <c r="A55" s="10">
        <v>39859</v>
      </c>
      <c r="B55" s="11" t="s">
        <v>52</v>
      </c>
      <c r="C55" s="11" t="s">
        <v>6</v>
      </c>
      <c r="D55" s="12" t="s">
        <v>70</v>
      </c>
      <c r="E55" s="13">
        <v>14924.5</v>
      </c>
      <c r="F55" s="2">
        <v>0.02</v>
      </c>
      <c r="G55" s="13">
        <v>299</v>
      </c>
      <c r="H55" s="13">
        <v>15223.5</v>
      </c>
      <c r="I55" s="11" t="s">
        <v>8</v>
      </c>
      <c r="J55" s="11" t="s">
        <v>0</v>
      </c>
      <c r="K55" s="25" t="s">
        <v>0</v>
      </c>
      <c r="L55" s="10"/>
      <c r="M55" s="3">
        <f t="shared" si="0"/>
        <v>0.02</v>
      </c>
      <c r="N55" s="15">
        <f t="shared" si="1"/>
        <v>298.49</v>
      </c>
    </row>
    <row r="56" spans="1:14" x14ac:dyDescent="0.25">
      <c r="A56" s="10">
        <v>39863</v>
      </c>
      <c r="B56" s="11" t="s">
        <v>15</v>
      </c>
      <c r="C56" s="11" t="s">
        <v>6</v>
      </c>
      <c r="D56" s="12" t="s">
        <v>71</v>
      </c>
      <c r="E56" s="13">
        <v>71280</v>
      </c>
      <c r="F56" s="2">
        <v>0.02</v>
      </c>
      <c r="G56" s="13">
        <v>1426</v>
      </c>
      <c r="H56" s="13">
        <v>72706</v>
      </c>
      <c r="I56" s="11" t="s">
        <v>8</v>
      </c>
      <c r="J56" s="11" t="s">
        <v>0</v>
      </c>
      <c r="K56" s="25" t="s">
        <v>0</v>
      </c>
      <c r="L56" s="10"/>
      <c r="M56" s="3">
        <f t="shared" si="0"/>
        <v>0.02</v>
      </c>
      <c r="N56" s="15">
        <f t="shared" si="1"/>
        <v>1425.6000000000001</v>
      </c>
    </row>
    <row r="57" spans="1:14" x14ac:dyDescent="0.25">
      <c r="A57" s="10">
        <v>39870</v>
      </c>
      <c r="B57" s="11" t="s">
        <v>28</v>
      </c>
      <c r="C57" s="11" t="s">
        <v>6</v>
      </c>
      <c r="D57" s="12" t="s">
        <v>72</v>
      </c>
      <c r="E57" s="13">
        <v>53460</v>
      </c>
      <c r="F57" s="2">
        <v>0.02</v>
      </c>
      <c r="G57" s="13">
        <v>1069</v>
      </c>
      <c r="H57" s="13">
        <v>54529</v>
      </c>
      <c r="I57" s="11" t="s">
        <v>8</v>
      </c>
      <c r="J57" s="11" t="s">
        <v>0</v>
      </c>
      <c r="K57" s="25" t="s">
        <v>0</v>
      </c>
      <c r="L57" s="10"/>
      <c r="M57" s="3">
        <f t="shared" si="0"/>
        <v>0.02</v>
      </c>
      <c r="N57" s="15">
        <f t="shared" si="1"/>
        <v>1069.2</v>
      </c>
    </row>
    <row r="58" spans="1:14" x14ac:dyDescent="0.25">
      <c r="A58" s="10">
        <v>39874</v>
      </c>
      <c r="B58" s="11" t="s">
        <v>28</v>
      </c>
      <c r="C58" s="11" t="s">
        <v>6</v>
      </c>
      <c r="D58" s="12" t="s">
        <v>73</v>
      </c>
      <c r="E58" s="13">
        <v>103360</v>
      </c>
      <c r="F58" s="2">
        <v>0.02</v>
      </c>
      <c r="G58" s="13">
        <v>2067</v>
      </c>
      <c r="H58" s="13">
        <v>105427</v>
      </c>
      <c r="I58" s="11" t="s">
        <v>8</v>
      </c>
      <c r="J58" s="11" t="s">
        <v>0</v>
      </c>
      <c r="K58" s="25" t="s">
        <v>0</v>
      </c>
      <c r="L58" s="10"/>
      <c r="M58" s="3">
        <f t="shared" si="0"/>
        <v>0.02</v>
      </c>
      <c r="N58" s="15">
        <f t="shared" si="1"/>
        <v>2067.1999999999998</v>
      </c>
    </row>
    <row r="59" spans="1:14" x14ac:dyDescent="0.25">
      <c r="A59" s="10">
        <v>39877</v>
      </c>
      <c r="B59" s="11" t="s">
        <v>15</v>
      </c>
      <c r="C59" s="11" t="s">
        <v>6</v>
      </c>
      <c r="D59" s="12" t="s">
        <v>78</v>
      </c>
      <c r="E59" s="13">
        <v>109500</v>
      </c>
      <c r="F59" s="2">
        <v>0.02</v>
      </c>
      <c r="G59" s="13">
        <v>2190</v>
      </c>
      <c r="H59" s="13">
        <v>111690</v>
      </c>
      <c r="I59" s="11" t="s">
        <v>8</v>
      </c>
      <c r="J59" s="11" t="s">
        <v>0</v>
      </c>
      <c r="K59" s="25" t="s">
        <v>0</v>
      </c>
      <c r="L59" s="10"/>
      <c r="M59" s="3">
        <f t="shared" si="0"/>
        <v>0.02</v>
      </c>
      <c r="N59" s="15">
        <f t="shared" si="1"/>
        <v>2190</v>
      </c>
    </row>
    <row r="60" spans="1:14" x14ac:dyDescent="0.25">
      <c r="A60" s="10">
        <v>39878</v>
      </c>
      <c r="B60" s="11" t="s">
        <v>28</v>
      </c>
      <c r="C60" s="11" t="s">
        <v>6</v>
      </c>
      <c r="D60" s="12" t="s">
        <v>79</v>
      </c>
      <c r="E60" s="13">
        <v>82080</v>
      </c>
      <c r="F60" s="2">
        <v>0.02</v>
      </c>
      <c r="G60" s="13">
        <v>1642</v>
      </c>
      <c r="H60" s="13">
        <v>83722</v>
      </c>
      <c r="I60" s="11" t="s">
        <v>8</v>
      </c>
      <c r="J60" s="11" t="s">
        <v>0</v>
      </c>
      <c r="K60" s="25" t="s">
        <v>0</v>
      </c>
      <c r="L60" s="10"/>
      <c r="M60" s="3">
        <f t="shared" si="0"/>
        <v>0.02</v>
      </c>
      <c r="N60" s="15">
        <f t="shared" si="1"/>
        <v>1641.6000000000001</v>
      </c>
    </row>
    <row r="61" spans="1:14" x14ac:dyDescent="0.25">
      <c r="A61" s="10">
        <v>39884</v>
      </c>
      <c r="B61" s="11" t="s">
        <v>15</v>
      </c>
      <c r="C61" s="11" t="s">
        <v>6</v>
      </c>
      <c r="D61" s="12" t="s">
        <v>81</v>
      </c>
      <c r="E61" s="13">
        <v>103500</v>
      </c>
      <c r="F61" s="2">
        <v>0.02</v>
      </c>
      <c r="G61" s="13">
        <v>2070</v>
      </c>
      <c r="H61" s="13">
        <v>105570</v>
      </c>
      <c r="I61" s="11" t="s">
        <v>8</v>
      </c>
      <c r="J61" s="11" t="s">
        <v>0</v>
      </c>
      <c r="K61" s="25" t="s">
        <v>0</v>
      </c>
      <c r="L61" s="10"/>
      <c r="M61" s="3">
        <f t="shared" si="0"/>
        <v>0.02</v>
      </c>
      <c r="N61" s="15">
        <f t="shared" si="1"/>
        <v>2070</v>
      </c>
    </row>
    <row r="62" spans="1:14" x14ac:dyDescent="0.25">
      <c r="A62" s="10">
        <v>39888</v>
      </c>
      <c r="B62" s="11" t="s">
        <v>28</v>
      </c>
      <c r="C62" s="11" t="s">
        <v>6</v>
      </c>
      <c r="D62" s="12" t="s">
        <v>82</v>
      </c>
      <c r="E62" s="13">
        <v>80560</v>
      </c>
      <c r="F62" s="2">
        <v>0.02</v>
      </c>
      <c r="G62" s="13">
        <v>1611.2</v>
      </c>
      <c r="H62" s="13">
        <v>82171</v>
      </c>
      <c r="I62" s="11" t="s">
        <v>8</v>
      </c>
      <c r="J62" s="11" t="s">
        <v>0</v>
      </c>
      <c r="K62" s="25" t="s">
        <v>0</v>
      </c>
      <c r="L62" s="10"/>
      <c r="M62" s="3">
        <f t="shared" si="0"/>
        <v>0.02</v>
      </c>
      <c r="N62" s="15">
        <f t="shared" si="1"/>
        <v>1611.2</v>
      </c>
    </row>
    <row r="63" spans="1:14" x14ac:dyDescent="0.25">
      <c r="A63" s="10">
        <v>39891</v>
      </c>
      <c r="B63" s="11" t="s">
        <v>15</v>
      </c>
      <c r="C63" s="11" t="s">
        <v>6</v>
      </c>
      <c r="D63" s="12" t="s">
        <v>83</v>
      </c>
      <c r="E63" s="13">
        <v>93525</v>
      </c>
      <c r="F63" s="2">
        <v>0.02</v>
      </c>
      <c r="G63" s="13">
        <v>1871</v>
      </c>
      <c r="H63" s="13">
        <v>95396</v>
      </c>
      <c r="I63" s="11" t="s">
        <v>8</v>
      </c>
      <c r="J63" s="11" t="s">
        <v>0</v>
      </c>
      <c r="K63" s="25" t="s">
        <v>0</v>
      </c>
      <c r="L63" s="10"/>
      <c r="M63" s="3">
        <f t="shared" si="0"/>
        <v>0.02</v>
      </c>
      <c r="N63" s="15">
        <f t="shared" si="1"/>
        <v>1870.5</v>
      </c>
    </row>
    <row r="64" spans="1:14" x14ac:dyDescent="0.25">
      <c r="A64" s="10">
        <v>39896</v>
      </c>
      <c r="B64" s="11" t="s">
        <v>15</v>
      </c>
      <c r="C64" s="11" t="s">
        <v>6</v>
      </c>
      <c r="D64" s="12" t="s">
        <v>84</v>
      </c>
      <c r="E64" s="13">
        <v>108000</v>
      </c>
      <c r="F64" s="2">
        <v>0.02</v>
      </c>
      <c r="G64" s="13">
        <v>2160</v>
      </c>
      <c r="H64" s="13">
        <v>110160</v>
      </c>
      <c r="I64" s="11" t="s">
        <v>8</v>
      </c>
      <c r="J64" s="11" t="s">
        <v>0</v>
      </c>
      <c r="K64" s="25" t="s">
        <v>0</v>
      </c>
      <c r="L64" s="10"/>
      <c r="M64" s="3">
        <f t="shared" si="0"/>
        <v>0.02</v>
      </c>
      <c r="N64" s="15">
        <f t="shared" si="1"/>
        <v>2160</v>
      </c>
    </row>
    <row r="65" spans="1:15" x14ac:dyDescent="0.25">
      <c r="A65" s="39" t="s">
        <v>0</v>
      </c>
      <c r="B65" s="16" t="s">
        <v>85</v>
      </c>
      <c r="C65" s="33" t="s">
        <v>0</v>
      </c>
      <c r="D65" s="40" t="s">
        <v>0</v>
      </c>
      <c r="E65" s="17">
        <v>3882865.98</v>
      </c>
      <c r="F65" s="38" t="s">
        <v>0</v>
      </c>
      <c r="G65" s="18">
        <v>63393.32</v>
      </c>
      <c r="H65" s="18">
        <v>3946267</v>
      </c>
      <c r="I65" s="33" t="s">
        <v>0</v>
      </c>
      <c r="J65" s="34" t="s">
        <v>0</v>
      </c>
      <c r="K65" s="35" t="s">
        <v>0</v>
      </c>
      <c r="L65" s="36" t="s">
        <v>0</v>
      </c>
      <c r="M65" s="37"/>
      <c r="N65" s="19">
        <f>SUM(N18:N64)</f>
        <v>63159.817599999995</v>
      </c>
    </row>
    <row r="67" spans="1:15" x14ac:dyDescent="0.25">
      <c r="G67" s="24"/>
    </row>
    <row r="68" spans="1:15" x14ac:dyDescent="0.25">
      <c r="D68" s="20" t="s">
        <v>87</v>
      </c>
      <c r="E68" s="21">
        <f>SUMIF(F3:F64,1%,E3:E64)</f>
        <v>1426668.73</v>
      </c>
      <c r="M68" s="20"/>
    </row>
    <row r="69" spans="1:15" x14ac:dyDescent="0.25">
      <c r="D69" s="20" t="s">
        <v>88</v>
      </c>
      <c r="E69" s="21">
        <f>SUMIF(F3:F64,2%,E3:E64)</f>
        <v>2456197.25</v>
      </c>
      <c r="M69" s="20"/>
      <c r="N69" s="22"/>
    </row>
    <row r="70" spans="1:15" ht="15.75" thickBot="1" x14ac:dyDescent="0.3">
      <c r="E70" s="23">
        <f>SUM(E68:E69)</f>
        <v>3882865.98</v>
      </c>
      <c r="K70" s="26" t="s">
        <v>100</v>
      </c>
    </row>
    <row r="71" spans="1:15" ht="15.75" thickTop="1" x14ac:dyDescent="0.25"/>
    <row r="72" spans="1:15" x14ac:dyDescent="0.25">
      <c r="B72" s="42" t="s">
        <v>98</v>
      </c>
      <c r="C72" s="43" t="s">
        <v>87</v>
      </c>
      <c r="D72" s="43"/>
      <c r="E72" s="31">
        <f>SUMPRODUCT((Rate_of_Tax=F72)*(Form_Number&lt;&gt;"")*(Assessable_Value))</f>
        <v>138420.1</v>
      </c>
      <c r="F72" s="3">
        <v>0.01</v>
      </c>
      <c r="G72" s="31">
        <f>SUMPRODUCT((Rate_of_Tax=F72)*(Form_Number&lt;&gt;"")*(CST_Amount))</f>
        <v>1384</v>
      </c>
      <c r="H72" s="27"/>
      <c r="J72" s="42" t="s">
        <v>98</v>
      </c>
      <c r="K72" s="43" t="s">
        <v>87</v>
      </c>
      <c r="L72" s="43"/>
      <c r="M72" s="31">
        <v>138420.1</v>
      </c>
      <c r="N72" s="3">
        <v>0.01</v>
      </c>
      <c r="O72" s="31">
        <v>1384</v>
      </c>
    </row>
    <row r="73" spans="1:15" x14ac:dyDescent="0.25">
      <c r="B73" s="42"/>
      <c r="C73" s="43" t="s">
        <v>88</v>
      </c>
      <c r="D73" s="43"/>
      <c r="E73" s="31">
        <f>SUMPRODUCT((Rate_of_Tax=F73)*(Form_Number&lt;&gt;"")*(Assessable_Value))</f>
        <v>586455</v>
      </c>
      <c r="F73" s="3">
        <v>0.02</v>
      </c>
      <c r="G73" s="31">
        <f>SUMPRODUCT((Rate_of_Tax=F73)*(Form_Number&lt;&gt;"")*(CST_Amount))</f>
        <v>11729.099999999999</v>
      </c>
      <c r="J73" s="42"/>
      <c r="K73" s="43" t="s">
        <v>88</v>
      </c>
      <c r="L73" s="43"/>
      <c r="M73" s="31">
        <v>586455</v>
      </c>
      <c r="N73" s="3">
        <v>0.02</v>
      </c>
      <c r="O73" s="31">
        <v>11729.099999999999</v>
      </c>
    </row>
    <row r="74" spans="1:15" x14ac:dyDescent="0.25">
      <c r="E74" s="30">
        <f>SUBTOTAL(9,E72:E73)</f>
        <v>724875.1</v>
      </c>
      <c r="G74" s="30">
        <f>SUBTOTAL(9,G72:G73)</f>
        <v>13113.099999999999</v>
      </c>
      <c r="K74" s="9"/>
      <c r="M74" s="30">
        <v>724875.1</v>
      </c>
      <c r="N74" s="1"/>
      <c r="O74" s="30">
        <v>13113.099999999999</v>
      </c>
    </row>
    <row r="75" spans="1:15" x14ac:dyDescent="0.25">
      <c r="K75" s="9"/>
      <c r="N75" s="1"/>
    </row>
    <row r="76" spans="1:15" x14ac:dyDescent="0.25">
      <c r="B76" s="44" t="s">
        <v>99</v>
      </c>
      <c r="C76" s="43" t="s">
        <v>87</v>
      </c>
      <c r="D76" s="43"/>
      <c r="E76" s="31">
        <f>SUMPRODUCT((Rate_of_Tax=1%)*(Form_Number=0)*(Assessable_Value))</f>
        <v>0</v>
      </c>
      <c r="F76" s="3">
        <v>0.02</v>
      </c>
      <c r="G76" s="31">
        <f>E76*F76</f>
        <v>0</v>
      </c>
      <c r="J76" s="44" t="s">
        <v>99</v>
      </c>
      <c r="K76" s="43" t="s">
        <v>87</v>
      </c>
      <c r="L76" s="43"/>
      <c r="M76" s="31">
        <v>1288248.6299999999</v>
      </c>
      <c r="N76" s="3">
        <v>0.02</v>
      </c>
      <c r="O76" s="31">
        <v>25764.972599999997</v>
      </c>
    </row>
    <row r="77" spans="1:15" x14ac:dyDescent="0.25">
      <c r="B77" s="42"/>
      <c r="C77" s="43" t="s">
        <v>88</v>
      </c>
      <c r="D77" s="43"/>
      <c r="E77" s="31"/>
      <c r="F77" s="3">
        <v>0.02</v>
      </c>
      <c r="G77" s="31">
        <f>E77*F77</f>
        <v>0</v>
      </c>
      <c r="J77" s="42"/>
      <c r="K77" s="43" t="s">
        <v>88</v>
      </c>
      <c r="L77" s="43"/>
      <c r="M77" s="31">
        <v>1869742.25</v>
      </c>
      <c r="N77" s="3">
        <v>0.02</v>
      </c>
      <c r="O77" s="31">
        <v>37394.845000000001</v>
      </c>
    </row>
    <row r="78" spans="1:15" ht="15.75" thickBot="1" x14ac:dyDescent="0.3">
      <c r="E78" s="23">
        <f>SUM(E76:E77)</f>
        <v>0</v>
      </c>
      <c r="G78" s="23">
        <f>SUM(G76:G77)</f>
        <v>0</v>
      </c>
      <c r="K78" s="9"/>
      <c r="M78" s="23">
        <v>3157990.88</v>
      </c>
      <c r="N78" s="1"/>
      <c r="O78" s="23">
        <v>63159.817599999995</v>
      </c>
    </row>
    <row r="79" spans="1:15" ht="15.75" thickTop="1" x14ac:dyDescent="0.25">
      <c r="K79" s="9"/>
      <c r="N79" s="1"/>
    </row>
    <row r="80" spans="1:15" ht="15.75" thickBot="1" x14ac:dyDescent="0.3">
      <c r="E80" s="32">
        <f>E74+E78</f>
        <v>724875.1</v>
      </c>
      <c r="G80" s="41"/>
      <c r="K80" s="9"/>
      <c r="M80" s="32">
        <f>M74+M78</f>
        <v>3882865.98</v>
      </c>
      <c r="N80" s="1"/>
      <c r="O80" s="41"/>
    </row>
    <row r="81" ht="15.75" thickTop="1" x14ac:dyDescent="0.25"/>
  </sheetData>
  <autoFilter ref="A2:N65"/>
  <sortState ref="A11:M72">
    <sortCondition ref="K11:K72"/>
  </sortState>
  <mergeCells count="12">
    <mergeCell ref="B72:B73"/>
    <mergeCell ref="C72:D72"/>
    <mergeCell ref="C73:D73"/>
    <mergeCell ref="B76:B77"/>
    <mergeCell ref="C76:D76"/>
    <mergeCell ref="C77:D77"/>
    <mergeCell ref="J72:J73"/>
    <mergeCell ref="K72:L72"/>
    <mergeCell ref="K73:L73"/>
    <mergeCell ref="J76:J77"/>
    <mergeCell ref="K76:L76"/>
    <mergeCell ref="K77:L7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Forms Receivable</vt:lpstr>
      <vt:lpstr>'Forms Receivable'!Assessable_Value</vt:lpstr>
      <vt:lpstr>'Forms Receivable'!CST_Amount</vt:lpstr>
      <vt:lpstr>'Forms Receivable'!Form_Number</vt:lpstr>
      <vt:lpstr>'Forms Receivable'!Rate_of_Tax</vt:lpstr>
      <vt:lpstr>'Forms Receivable'!Rate_of_Tax_With_Out__C__Form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Sivaraj</dc:creator>
  <cp:lastModifiedBy>Siva Raj</cp:lastModifiedBy>
  <dcterms:created xsi:type="dcterms:W3CDTF">2014-10-06T05:47:09Z</dcterms:created>
  <dcterms:modified xsi:type="dcterms:W3CDTF">2014-10-07T03:39:35Z</dcterms:modified>
</cp:coreProperties>
</file>