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0" windowWidth="21570" windowHeight="10245"/>
  </bookViews>
  <sheets>
    <sheet name="Avril" sheetId="2" r:id="rId1"/>
    <sheet name="Feuil3" sheetId="4" r:id="rId2"/>
    <sheet name="Données" sheetId="3" r:id="rId3"/>
  </sheets>
  <externalReferences>
    <externalReference r:id="rId4"/>
  </externalReferences>
  <definedNames>
    <definedName name="An">'[1]Récap annuel'!$A$1</definedName>
    <definedName name="date">Avril!$C$4:$M$4</definedName>
    <definedName name="début">Avril!#REF!</definedName>
    <definedName name="F">Avril!$B$5:$M$5</definedName>
    <definedName name="fin">Avril!#REF!</definedName>
    <definedName name="Personnels">Données!$E$2:$E$58</definedName>
    <definedName name="_xlnm.Print_Area" localSheetId="1">Feuil3!$A$1:$DQ$50</definedName>
  </definedNames>
  <calcPr calcId="124519"/>
</workbook>
</file>

<file path=xl/calcChain.xml><?xml version="1.0" encoding="utf-8"?>
<calcChain xmlns="http://schemas.openxmlformats.org/spreadsheetml/2006/main">
  <c r="N7" i="2"/>
  <c r="N8"/>
  <c r="N9"/>
  <c r="N10"/>
  <c r="N11"/>
  <c r="N12"/>
  <c r="N14"/>
  <c r="N6"/>
  <c r="X6" l="1"/>
  <c r="W6"/>
  <c r="V6"/>
  <c r="U6"/>
  <c r="T6"/>
  <c r="S6"/>
  <c r="S7"/>
  <c r="R6"/>
  <c r="Q6"/>
  <c r="Q7"/>
  <c r="O6"/>
  <c r="B15"/>
  <c r="I27" l="1"/>
  <c r="G26" l="1"/>
  <c r="G25"/>
  <c r="G24"/>
  <c r="G23"/>
  <c r="G22"/>
  <c r="G21"/>
  <c r="G20"/>
  <c r="G19"/>
  <c r="G18"/>
  <c r="E25"/>
  <c r="E26"/>
  <c r="C24"/>
  <c r="C25"/>
  <c r="C26"/>
  <c r="E23"/>
  <c r="E24"/>
  <c r="E22"/>
  <c r="E21"/>
  <c r="E20"/>
  <c r="E19"/>
  <c r="E18"/>
  <c r="C23"/>
  <c r="C22"/>
  <c r="G17"/>
  <c r="G16"/>
  <c r="Q27"/>
  <c r="C17"/>
  <c r="K16"/>
  <c r="I16"/>
  <c r="C16"/>
  <c r="C18" s="1"/>
  <c r="X15"/>
  <c r="W15"/>
  <c r="V15"/>
  <c r="U15"/>
  <c r="T15"/>
  <c r="S15"/>
  <c r="R15"/>
  <c r="Q15"/>
  <c r="P15"/>
  <c r="O15"/>
  <c r="X13"/>
  <c r="W13"/>
  <c r="V13"/>
  <c r="U13"/>
  <c r="T13"/>
  <c r="S13"/>
  <c r="R13"/>
  <c r="Q13"/>
  <c r="P13"/>
  <c r="O13"/>
  <c r="X12"/>
  <c r="W12"/>
  <c r="V12"/>
  <c r="U12"/>
  <c r="T12"/>
  <c r="S12"/>
  <c r="R12"/>
  <c r="Q12"/>
  <c r="P12"/>
  <c r="O12"/>
  <c r="X11"/>
  <c r="W11"/>
  <c r="V11"/>
  <c r="U11"/>
  <c r="T11"/>
  <c r="S11"/>
  <c r="R11"/>
  <c r="Q11"/>
  <c r="P11"/>
  <c r="O11"/>
  <c r="X10"/>
  <c r="W10"/>
  <c r="V10"/>
  <c r="U10"/>
  <c r="T10"/>
  <c r="S10"/>
  <c r="R10"/>
  <c r="Q10"/>
  <c r="P10"/>
  <c r="O10"/>
  <c r="X9"/>
  <c r="W9"/>
  <c r="V9"/>
  <c r="U9"/>
  <c r="T9"/>
  <c r="S9"/>
  <c r="R9"/>
  <c r="Q9"/>
  <c r="P9"/>
  <c r="O9"/>
  <c r="X8"/>
  <c r="W8"/>
  <c r="V8"/>
  <c r="U8"/>
  <c r="T8"/>
  <c r="S8"/>
  <c r="R8"/>
  <c r="Q8"/>
  <c r="P8"/>
  <c r="O8"/>
  <c r="X7"/>
  <c r="W7"/>
  <c r="V7"/>
  <c r="U7"/>
  <c r="T7"/>
  <c r="R7"/>
  <c r="P7"/>
  <c r="O7"/>
  <c r="P6"/>
  <c r="G4"/>
  <c r="C4"/>
  <c r="E17"/>
  <c r="E16"/>
  <c r="B14"/>
  <c r="N13" l="1"/>
  <c r="E27"/>
  <c r="G27"/>
  <c r="C20"/>
  <c r="C19"/>
  <c r="C21" s="1"/>
  <c r="DF10" i="4"/>
  <c r="D40"/>
  <c r="D38"/>
  <c r="B27" i="2"/>
  <c r="B26"/>
  <c r="B25"/>
  <c r="B24"/>
  <c r="B23"/>
  <c r="B22"/>
  <c r="B21"/>
  <c r="B20"/>
  <c r="B19"/>
  <c r="B18"/>
  <c r="B17"/>
  <c r="B16"/>
  <c r="DF37" i="4"/>
  <c r="DG37"/>
  <c r="DH37"/>
  <c r="DI37"/>
  <c r="DJ37"/>
  <c r="DK37"/>
  <c r="BL4"/>
  <c r="C27" i="2" l="1"/>
  <c r="DL37" i="4"/>
  <c r="DN37"/>
  <c r="DO37"/>
  <c r="DM37"/>
  <c r="DP37"/>
  <c r="DF7"/>
  <c r="DD4"/>
  <c r="DK48"/>
  <c r="DK36"/>
  <c r="DK35"/>
  <c r="DK34"/>
  <c r="DK33"/>
  <c r="DK32"/>
  <c r="DK31"/>
  <c r="DK30"/>
  <c r="DK29"/>
  <c r="DK28"/>
  <c r="DK27"/>
  <c r="DK26"/>
  <c r="DK25"/>
  <c r="DK24"/>
  <c r="DK23"/>
  <c r="DK22"/>
  <c r="DK21"/>
  <c r="DK20"/>
  <c r="DK19"/>
  <c r="DK18"/>
  <c r="DK17"/>
  <c r="DK16"/>
  <c r="DK15"/>
  <c r="DK14"/>
  <c r="DK13"/>
  <c r="DK12"/>
  <c r="DK11"/>
  <c r="DK10"/>
  <c r="DK9"/>
  <c r="DK8"/>
  <c r="DJ48"/>
  <c r="DJ36"/>
  <c r="DJ35"/>
  <c r="DJ34"/>
  <c r="DJ33"/>
  <c r="DJ32"/>
  <c r="DJ31"/>
  <c r="DJ30"/>
  <c r="DJ29"/>
  <c r="DJ28"/>
  <c r="DJ27"/>
  <c r="DJ26"/>
  <c r="DJ25"/>
  <c r="DJ24"/>
  <c r="DJ23"/>
  <c r="DJ22"/>
  <c r="DJ21"/>
  <c r="DJ20"/>
  <c r="DJ19"/>
  <c r="DJ18"/>
  <c r="DJ17"/>
  <c r="DJ16"/>
  <c r="DJ15"/>
  <c r="DJ14"/>
  <c r="DJ13"/>
  <c r="DJ12"/>
  <c r="DJ11"/>
  <c r="DJ10"/>
  <c r="DJ9"/>
  <c r="DJ8"/>
  <c r="DI48"/>
  <c r="DI36"/>
  <c r="DI35"/>
  <c r="DI34"/>
  <c r="DI33"/>
  <c r="DI32"/>
  <c r="DI31"/>
  <c r="DI30"/>
  <c r="DI29"/>
  <c r="DI28"/>
  <c r="DI27"/>
  <c r="DI26"/>
  <c r="DI25"/>
  <c r="DI24"/>
  <c r="DI23"/>
  <c r="DI22"/>
  <c r="DI21"/>
  <c r="DI20"/>
  <c r="DI19"/>
  <c r="DI18"/>
  <c r="DI17"/>
  <c r="DI16"/>
  <c r="DI15"/>
  <c r="DI14"/>
  <c r="DI13"/>
  <c r="DI12"/>
  <c r="DI11"/>
  <c r="DI10"/>
  <c r="DI9"/>
  <c r="DI8"/>
  <c r="DH48"/>
  <c r="DH36"/>
  <c r="DH35"/>
  <c r="DH34"/>
  <c r="DH33"/>
  <c r="DH32"/>
  <c r="DH31"/>
  <c r="DH30"/>
  <c r="DH29"/>
  <c r="DH28"/>
  <c r="DH27"/>
  <c r="DH26"/>
  <c r="DH25"/>
  <c r="DH24"/>
  <c r="DH23"/>
  <c r="DH22"/>
  <c r="DH21"/>
  <c r="DH20"/>
  <c r="DH19"/>
  <c r="DH18"/>
  <c r="DH17"/>
  <c r="DH16"/>
  <c r="DH15"/>
  <c r="DH14"/>
  <c r="DH13"/>
  <c r="DH12"/>
  <c r="DH11"/>
  <c r="DH10"/>
  <c r="DH9"/>
  <c r="DH8"/>
  <c r="DG48"/>
  <c r="DG36"/>
  <c r="DG35"/>
  <c r="DG34"/>
  <c r="DG33"/>
  <c r="DG32"/>
  <c r="DG31"/>
  <c r="DG30"/>
  <c r="DG29"/>
  <c r="DG28"/>
  <c r="DG27"/>
  <c r="DG26"/>
  <c r="DG25"/>
  <c r="DG24"/>
  <c r="DG23"/>
  <c r="DG22"/>
  <c r="DG21"/>
  <c r="DG20"/>
  <c r="DG19"/>
  <c r="DG18"/>
  <c r="DG17"/>
  <c r="DG16"/>
  <c r="DG15"/>
  <c r="DG14"/>
  <c r="DG13"/>
  <c r="DG12"/>
  <c r="DG11"/>
  <c r="DG10"/>
  <c r="DG9"/>
  <c r="DG8"/>
  <c r="DK7"/>
  <c r="DJ7"/>
  <c r="DI7"/>
  <c r="DH7"/>
  <c r="DG7"/>
  <c r="DF48"/>
  <c r="DF36"/>
  <c r="DF35"/>
  <c r="DF34"/>
  <c r="DF33"/>
  <c r="DF32"/>
  <c r="DF31"/>
  <c r="DF30"/>
  <c r="DF29"/>
  <c r="DF28"/>
  <c r="DF27"/>
  <c r="DF26"/>
  <c r="DF25"/>
  <c r="DF24"/>
  <c r="DF23"/>
  <c r="DF22"/>
  <c r="DF21"/>
  <c r="DF20"/>
  <c r="DF19"/>
  <c r="DF18"/>
  <c r="DF17"/>
  <c r="DF16"/>
  <c r="DF15"/>
  <c r="DF14"/>
  <c r="DF13"/>
  <c r="DF12"/>
  <c r="DF11"/>
  <c r="DF9"/>
  <c r="DF8"/>
  <c r="V27" i="2"/>
  <c r="U27"/>
  <c r="T27"/>
  <c r="O27"/>
  <c r="P27"/>
  <c r="R27"/>
  <c r="DB4" i="4"/>
  <c r="CZ4"/>
  <c r="CX4"/>
  <c r="CV4"/>
  <c r="CT4"/>
  <c r="CR4"/>
  <c r="CP4"/>
  <c r="CN4"/>
  <c r="CL4"/>
  <c r="CJ4"/>
  <c r="CH4"/>
  <c r="CF4"/>
  <c r="CD4"/>
  <c r="CB4"/>
  <c r="BZ4"/>
  <c r="BX4"/>
  <c r="BV4"/>
  <c r="BT4"/>
  <c r="BR4"/>
  <c r="BP4"/>
  <c r="BN4"/>
  <c r="BJ4"/>
  <c r="BH4"/>
  <c r="BF4"/>
  <c r="BD4"/>
  <c r="BB4"/>
  <c r="AZ4"/>
  <c r="AX4"/>
  <c r="AV4"/>
  <c r="AT4"/>
  <c r="AR4"/>
  <c r="AP4"/>
  <c r="AN4"/>
  <c r="AL4"/>
  <c r="AJ4"/>
  <c r="AH4"/>
  <c r="AF4"/>
  <c r="AD4"/>
  <c r="AB4"/>
  <c r="Z4"/>
  <c r="X4"/>
  <c r="V4"/>
  <c r="T4"/>
  <c r="R4"/>
  <c r="P4"/>
  <c r="N4"/>
  <c r="L4"/>
  <c r="J4"/>
  <c r="H4"/>
  <c r="F4"/>
  <c r="D4"/>
  <c r="X27" i="2"/>
  <c r="W27"/>
  <c r="S27"/>
  <c r="N27"/>
  <c r="DP19" i="4" l="1"/>
  <c r="DM23"/>
  <c r="DP27"/>
  <c r="DP31"/>
  <c r="DP35"/>
  <c r="DP13"/>
  <c r="DP21"/>
  <c r="DP25"/>
  <c r="DP29"/>
  <c r="DP33"/>
  <c r="DP17"/>
  <c r="DP48"/>
  <c r="DN10"/>
  <c r="DP14"/>
  <c r="DP18"/>
  <c r="DN22"/>
  <c r="DP26"/>
  <c r="DP30"/>
  <c r="DO34"/>
  <c r="DL31"/>
  <c r="DO31"/>
  <c r="DP8"/>
  <c r="DM28"/>
  <c r="DP32"/>
  <c r="DP36"/>
  <c r="DL35"/>
  <c r="DM35"/>
  <c r="DN35"/>
  <c r="DO35"/>
  <c r="DM31"/>
  <c r="DL13"/>
  <c r="DM13"/>
  <c r="DN13"/>
  <c r="DO13"/>
  <c r="DN31"/>
  <c r="DP23"/>
  <c r="DL21"/>
  <c r="DM21"/>
  <c r="DN21"/>
  <c r="DO21"/>
  <c r="DP34"/>
  <c r="DM20"/>
  <c r="DL14"/>
  <c r="DL25"/>
  <c r="DL32"/>
  <c r="DL36"/>
  <c r="DM14"/>
  <c r="DM25"/>
  <c r="DM32"/>
  <c r="DM36"/>
  <c r="DN14"/>
  <c r="DN25"/>
  <c r="DN32"/>
  <c r="DN36"/>
  <c r="DO14"/>
  <c r="DO25"/>
  <c r="DO32"/>
  <c r="DO36"/>
  <c r="DN9"/>
  <c r="DL17"/>
  <c r="DL26"/>
  <c r="DL33"/>
  <c r="DL48"/>
  <c r="DM17"/>
  <c r="DM26"/>
  <c r="DM33"/>
  <c r="DM48"/>
  <c r="DN17"/>
  <c r="DN26"/>
  <c r="DN33"/>
  <c r="DN48"/>
  <c r="DO17"/>
  <c r="DO26"/>
  <c r="DO33"/>
  <c r="DO48"/>
  <c r="DM22"/>
  <c r="DL8"/>
  <c r="DL18"/>
  <c r="DL29"/>
  <c r="DL34"/>
  <c r="DM8"/>
  <c r="DM18"/>
  <c r="DM29"/>
  <c r="DM34"/>
  <c r="DN8"/>
  <c r="DN18"/>
  <c r="DN29"/>
  <c r="DN34"/>
  <c r="DO8"/>
  <c r="DO18"/>
  <c r="DO29"/>
  <c r="DL7"/>
  <c r="DP9"/>
  <c r="DM9"/>
  <c r="DO9"/>
  <c r="DL9"/>
  <c r="DO16"/>
  <c r="DL16"/>
  <c r="DN16"/>
  <c r="DP16"/>
  <c r="DM16"/>
  <c r="DN15"/>
  <c r="DM15"/>
  <c r="DP20"/>
  <c r="DO23"/>
  <c r="DN23"/>
  <c r="DL23"/>
  <c r="DL27"/>
  <c r="DM27"/>
  <c r="DN27"/>
  <c r="DO27"/>
  <c r="DO30"/>
  <c r="DM30"/>
  <c r="DN30"/>
  <c r="DL30"/>
  <c r="DO28"/>
  <c r="DL28"/>
  <c r="DN28"/>
  <c r="DP28"/>
  <c r="DL22"/>
  <c r="DP22"/>
  <c r="DO22"/>
  <c r="DL19"/>
  <c r="DM19"/>
  <c r="DN19"/>
  <c r="DO19"/>
  <c r="DN20"/>
  <c r="DL20"/>
  <c r="DO20"/>
  <c r="DP24"/>
  <c r="DO24"/>
  <c r="DL24"/>
  <c r="DM24"/>
  <c r="DN24"/>
  <c r="DL15"/>
  <c r="DP15"/>
  <c r="DO15"/>
  <c r="DO12"/>
  <c r="DP11"/>
  <c r="DL11"/>
  <c r="DM11"/>
  <c r="DN11"/>
  <c r="DO11"/>
  <c r="DO10"/>
  <c r="DL10"/>
  <c r="DP10"/>
  <c r="DM10"/>
  <c r="DP12"/>
  <c r="DM12"/>
  <c r="DL12"/>
  <c r="DN12"/>
  <c r="DP7"/>
  <c r="DO7"/>
  <c r="DN7"/>
  <c r="DM7"/>
  <c r="B13" i="2"/>
  <c r="B12"/>
  <c r="B11"/>
  <c r="B10"/>
  <c r="B9"/>
  <c r="B8"/>
  <c r="B7"/>
  <c r="B6"/>
  <c r="E4"/>
  <c r="I4"/>
  <c r="K4"/>
  <c r="B33" i="3"/>
  <c r="B32"/>
  <c r="B31"/>
  <c r="B30"/>
  <c r="B29"/>
  <c r="B26"/>
  <c r="B23"/>
  <c r="B25" s="1"/>
  <c r="B21"/>
  <c r="B27" l="1"/>
  <c r="B28"/>
  <c r="B24"/>
  <c r="K5" i="2" l="1"/>
  <c r="I5"/>
  <c r="G5"/>
  <c r="K27"/>
</calcChain>
</file>

<file path=xl/sharedStrings.xml><?xml version="1.0" encoding="utf-8"?>
<sst xmlns="http://schemas.openxmlformats.org/spreadsheetml/2006/main" count="206" uniqueCount="82">
  <si>
    <t>NOM Prénom</t>
  </si>
  <si>
    <t>MOIS</t>
  </si>
  <si>
    <t>Personnels :</t>
  </si>
  <si>
    <t>Janvier</t>
  </si>
  <si>
    <t>Février</t>
  </si>
  <si>
    <t>Type d'absences</t>
  </si>
  <si>
    <t>Mars</t>
  </si>
  <si>
    <t>Avril</t>
  </si>
  <si>
    <t>Présent</t>
  </si>
  <si>
    <t>Mai</t>
  </si>
  <si>
    <t>Vacances</t>
  </si>
  <si>
    <t>Juin</t>
  </si>
  <si>
    <t>Vacances - Demi-journée</t>
  </si>
  <si>
    <t>Juillet</t>
  </si>
  <si>
    <t>Maladie</t>
  </si>
  <si>
    <t>Août</t>
  </si>
  <si>
    <t>Maladie - Demie-journée</t>
  </si>
  <si>
    <t>Septembre</t>
  </si>
  <si>
    <t>Crédit horaire</t>
  </si>
  <si>
    <t>Octobre</t>
  </si>
  <si>
    <t>Crédit horaire - Demie-journée</t>
  </si>
  <si>
    <t>Novembre</t>
  </si>
  <si>
    <t>ARTT</t>
  </si>
  <si>
    <t>Décembre</t>
  </si>
  <si>
    <t>ARTT - Demie-journée</t>
  </si>
  <si>
    <t>Obligations familiales</t>
  </si>
  <si>
    <t>Obligations familiales - Demie-journée</t>
  </si>
  <si>
    <t>Retraite progressive</t>
  </si>
  <si>
    <t>Formation</t>
  </si>
  <si>
    <t>Fériés de l'année</t>
  </si>
  <si>
    <t>Formation - Demie-journée</t>
  </si>
  <si>
    <t>Syndicat</t>
  </si>
  <si>
    <t>Syndicat - Demie-journée</t>
  </si>
  <si>
    <t>Congé paternité, maternité, parental</t>
  </si>
  <si>
    <t>Autres: Précisez.</t>
  </si>
  <si>
    <t>ANNÉES</t>
  </si>
  <si>
    <t>Autres</t>
  </si>
  <si>
    <t>Absent</t>
  </si>
  <si>
    <t>Présent - Demi-journée</t>
  </si>
  <si>
    <t>TOTAL DU MOIS</t>
  </si>
  <si>
    <t>avr</t>
  </si>
  <si>
    <t>Congés pat /mat / par</t>
  </si>
  <si>
    <t>F</t>
  </si>
  <si>
    <t>ASSUIDITÉ DU MOIS D'AVRIL</t>
  </si>
  <si>
    <t>V</t>
  </si>
  <si>
    <t>V/2</t>
  </si>
  <si>
    <t>M</t>
  </si>
  <si>
    <t>M/2</t>
  </si>
  <si>
    <t>C/2</t>
  </si>
  <si>
    <t>*</t>
  </si>
  <si>
    <t>/2</t>
  </si>
  <si>
    <t>Congés pat
 /mat / par</t>
  </si>
  <si>
    <t>Obligation familiale</t>
  </si>
  <si>
    <t>Congés pat /mat</t>
  </si>
  <si>
    <t>✓</t>
  </si>
  <si>
    <t>Att</t>
  </si>
  <si>
    <t>Of</t>
  </si>
  <si>
    <t>Sy</t>
  </si>
  <si>
    <t>Ma</t>
  </si>
  <si>
    <t>Va</t>
  </si>
  <si>
    <t>Au</t>
  </si>
  <si>
    <t>Fo</t>
  </si>
  <si>
    <t>Ch</t>
  </si>
  <si>
    <t>Retraite proCressive</t>
  </si>
  <si>
    <t>SyndiCat</t>
  </si>
  <si>
    <t>ConCés 
pat /mat</t>
  </si>
  <si>
    <t>Ret</t>
  </si>
  <si>
    <t>Contraintes de la journée</t>
  </si>
  <si>
    <t>va</t>
  </si>
  <si>
    <t>Obligations
familiales</t>
  </si>
  <si>
    <t>Par</t>
  </si>
  <si>
    <t>Pierre</t>
  </si>
  <si>
    <t>Jean</t>
  </si>
  <si>
    <t>Jacques</t>
  </si>
  <si>
    <t>Lucie</t>
  </si>
  <si>
    <t>Marie</t>
  </si>
  <si>
    <t>Normand</t>
  </si>
  <si>
    <t>Thérèse</t>
  </si>
  <si>
    <t>Simon</t>
  </si>
  <si>
    <t>Manon</t>
  </si>
  <si>
    <t>fo</t>
  </si>
  <si>
    <t>ma</t>
  </si>
</sst>
</file>

<file path=xl/styles.xml><?xml version="1.0" encoding="utf-8"?>
<styleSheet xmlns="http://schemas.openxmlformats.org/spreadsheetml/2006/main">
  <numFmts count="6">
    <numFmt numFmtId="164" formatCode="ddd"/>
    <numFmt numFmtId="165" formatCode="dd\ mmm"/>
    <numFmt numFmtId="166" formatCode="[$-F800]dddd\,\ mmmm\ dd\,\ yyyy"/>
    <numFmt numFmtId="167" formatCode="mmmm"/>
    <numFmt numFmtId="168" formatCode="00"/>
    <numFmt numFmtId="169" formatCode="mmm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sz val="11"/>
      <color theme="1"/>
      <name val="Cambria"/>
      <family val="2"/>
      <scheme val="major"/>
    </font>
    <font>
      <sz val="11"/>
      <name val="Cambria"/>
      <family val="2"/>
      <scheme val="major"/>
    </font>
    <font>
      <b/>
      <i/>
      <sz val="11"/>
      <color theme="1"/>
      <name val="Cambria"/>
      <family val="2"/>
      <scheme val="major"/>
    </font>
    <font>
      <b/>
      <sz val="10"/>
      <name val="Cambria"/>
      <family val="2"/>
      <scheme val="major"/>
    </font>
    <font>
      <b/>
      <i/>
      <sz val="11"/>
      <name val="Cambria"/>
      <family val="2"/>
      <scheme val="major"/>
    </font>
    <font>
      <sz val="10"/>
      <name val="Cambria"/>
      <family val="2"/>
      <scheme val="major"/>
    </font>
    <font>
      <sz val="11"/>
      <name val="Cambria"/>
      <family val="1"/>
      <scheme val="major"/>
    </font>
    <font>
      <sz val="11"/>
      <color theme="1"/>
      <name val="Arial Narrow"/>
      <family val="2"/>
    </font>
    <font>
      <b/>
      <i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1"/>
      <name val="Yu Gothic"/>
      <family val="2"/>
    </font>
    <font>
      <sz val="11"/>
      <name val="Yu Gothic"/>
      <family val="2"/>
    </font>
    <font>
      <sz val="13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89">
    <border>
      <left/>
      <right/>
      <top/>
      <bottom/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/>
      <diagonal/>
    </border>
    <border>
      <left style="thick">
        <color auto="1"/>
      </left>
      <right style="medium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hair">
        <color auto="1"/>
      </right>
      <top style="thin">
        <color indexed="64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double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thick">
        <color indexed="64"/>
      </top>
      <bottom/>
      <diagonal/>
    </border>
    <border>
      <left style="double">
        <color indexed="64"/>
      </left>
      <right/>
      <top style="thick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ck">
        <color indexed="64"/>
      </right>
      <top/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auto="1"/>
      </left>
      <right style="medium">
        <color auto="1"/>
      </right>
      <top style="double">
        <color indexed="64"/>
      </top>
      <bottom/>
      <diagonal/>
    </border>
    <border>
      <left/>
      <right style="hair">
        <color auto="1"/>
      </right>
      <top style="hair">
        <color auto="1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/>
      <diagonal/>
    </border>
    <border>
      <left style="medium">
        <color auto="1"/>
      </left>
      <right/>
      <top style="hair">
        <color auto="1"/>
      </top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 style="medium">
        <color auto="1"/>
      </left>
      <right/>
      <top style="thick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indexed="64"/>
      </bottom>
      <diagonal/>
    </border>
    <border>
      <left style="hair">
        <color auto="1"/>
      </left>
      <right/>
      <top style="thick">
        <color auto="1"/>
      </top>
      <bottom style="hair">
        <color auto="1"/>
      </bottom>
      <diagonal/>
    </border>
    <border>
      <left style="hair">
        <color auto="1"/>
      </left>
      <right/>
      <top style="thin">
        <color indexed="64"/>
      </top>
      <bottom style="medium">
        <color auto="1"/>
      </bottom>
      <diagonal/>
    </border>
    <border>
      <left style="medium">
        <color auto="1"/>
      </left>
      <right/>
      <top style="thin">
        <color indexed="64"/>
      </top>
      <bottom style="medium">
        <color auto="1"/>
      </bottom>
      <diagonal/>
    </border>
    <border>
      <left style="medium">
        <color auto="1"/>
      </left>
      <right/>
      <top style="double">
        <color indexed="64"/>
      </top>
      <bottom/>
      <diagonal/>
    </border>
    <border>
      <left style="hair">
        <color auto="1"/>
      </left>
      <right style="thin">
        <color indexed="64"/>
      </right>
      <top/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double">
        <color indexed="64"/>
      </bottom>
      <diagonal/>
    </border>
    <border>
      <left style="hair">
        <color auto="1"/>
      </left>
      <right style="thin">
        <color indexed="64"/>
      </right>
      <top style="medium">
        <color auto="1"/>
      </top>
      <bottom style="hair">
        <color auto="1"/>
      </bottom>
      <diagonal/>
    </border>
    <border>
      <left/>
      <right style="thin">
        <color indexed="64"/>
      </right>
      <top style="thick">
        <color auto="1"/>
      </top>
      <bottom style="hair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hair">
        <color auto="1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3">
    <xf numFmtId="0" fontId="0" fillId="0" borderId="0" xfId="0"/>
    <xf numFmtId="0" fontId="2" fillId="0" borderId="0" xfId="0" applyFont="1"/>
    <xf numFmtId="0" fontId="1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7" fillId="0" borderId="12" xfId="0" applyFont="1" applyBorder="1" applyAlignment="1">
      <alignment horizontal="center"/>
    </xf>
    <xf numFmtId="0" fontId="4" fillId="0" borderId="13" xfId="0" applyFont="1" applyBorder="1"/>
    <xf numFmtId="0" fontId="4" fillId="0" borderId="14" xfId="0" applyFont="1" applyBorder="1"/>
    <xf numFmtId="0" fontId="4" fillId="0" borderId="15" xfId="0" applyFont="1" applyBorder="1" applyAlignment="1">
      <alignment horizontal="left"/>
    </xf>
    <xf numFmtId="0" fontId="4" fillId="0" borderId="0" xfId="0" applyFont="1" applyBorder="1"/>
    <xf numFmtId="0" fontId="5" fillId="0" borderId="18" xfId="0" applyFont="1" applyBorder="1" applyAlignment="1">
      <alignment horizontal="left"/>
    </xf>
    <xf numFmtId="0" fontId="4" fillId="0" borderId="19" xfId="0" applyFont="1" applyBorder="1"/>
    <xf numFmtId="0" fontId="4" fillId="0" borderId="20" xfId="0" applyFont="1" applyBorder="1"/>
    <xf numFmtId="0" fontId="7" fillId="0" borderId="0" xfId="0" applyFont="1" applyBorder="1" applyAlignment="1"/>
    <xf numFmtId="0" fontId="4" fillId="0" borderId="21" xfId="0" applyFont="1" applyBorder="1" applyAlignment="1">
      <alignment horizontal="left"/>
    </xf>
    <xf numFmtId="0" fontId="4" fillId="0" borderId="0" xfId="0" applyFont="1" applyBorder="1" applyAlignment="1"/>
    <xf numFmtId="0" fontId="6" fillId="0" borderId="23" xfId="0" applyFont="1" applyBorder="1" applyAlignment="1">
      <alignment horizontal="center"/>
    </xf>
    <xf numFmtId="0" fontId="4" fillId="0" borderId="24" xfId="0" applyFont="1" applyBorder="1" applyAlignment="1"/>
    <xf numFmtId="166" fontId="9" fillId="0" borderId="25" xfId="0" applyNumberFormat="1" applyFont="1" applyFill="1" applyBorder="1" applyAlignment="1" applyProtection="1">
      <protection hidden="1"/>
    </xf>
    <xf numFmtId="166" fontId="4" fillId="0" borderId="25" xfId="0" applyNumberFormat="1" applyFont="1" applyFill="1" applyBorder="1" applyAlignment="1" applyProtection="1">
      <protection hidden="1"/>
    </xf>
    <xf numFmtId="0" fontId="5" fillId="0" borderId="0" xfId="0" applyFont="1" applyBorder="1"/>
    <xf numFmtId="166" fontId="4" fillId="0" borderId="27" xfId="0" applyNumberFormat="1" applyFont="1" applyFill="1" applyBorder="1" applyAlignment="1" applyProtection="1">
      <protection hidden="1"/>
    </xf>
    <xf numFmtId="0" fontId="4" fillId="0" borderId="25" xfId="0" applyFont="1" applyBorder="1" applyAlignment="1">
      <alignment horizontal="left"/>
    </xf>
    <xf numFmtId="0" fontId="6" fillId="0" borderId="0" xfId="0" applyFont="1" applyAlignment="1">
      <alignment horizontal="center" vertical="center"/>
    </xf>
    <xf numFmtId="0" fontId="6" fillId="0" borderId="25" xfId="0" applyFont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0" fillId="0" borderId="28" xfId="0" applyBorder="1"/>
    <xf numFmtId="0" fontId="0" fillId="0" borderId="9" xfId="0" applyFont="1" applyBorder="1" applyAlignment="1">
      <alignment horizontal="left"/>
    </xf>
    <xf numFmtId="0" fontId="8" fillId="0" borderId="18" xfId="0" applyFont="1" applyBorder="1" applyAlignment="1">
      <alignment horizontal="left"/>
    </xf>
    <xf numFmtId="0" fontId="10" fillId="0" borderId="17" xfId="0" applyFont="1" applyBorder="1" applyAlignment="1">
      <alignment horizontal="left"/>
    </xf>
    <xf numFmtId="0" fontId="0" fillId="0" borderId="30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28" xfId="0" applyNumberFormat="1" applyBorder="1" applyAlignment="1">
      <alignment horizontal="center"/>
    </xf>
    <xf numFmtId="169" fontId="0" fillId="0" borderId="40" xfId="0" applyNumberFormat="1" applyBorder="1" applyAlignment="1">
      <alignment horizontal="center"/>
    </xf>
    <xf numFmtId="167" fontId="0" fillId="0" borderId="40" xfId="0" applyNumberFormat="1" applyBorder="1" applyAlignment="1">
      <alignment horizontal="center"/>
    </xf>
    <xf numFmtId="1" fontId="0" fillId="0" borderId="28" xfId="0" applyNumberFormat="1" applyBorder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9" xfId="0" applyBorder="1"/>
    <xf numFmtId="0" fontId="0" fillId="0" borderId="45" xfId="0" applyBorder="1" applyAlignment="1">
      <alignment horizontal="center" vertical="center"/>
    </xf>
    <xf numFmtId="168" fontId="0" fillId="0" borderId="46" xfId="0" applyNumberFormat="1" applyBorder="1" applyAlignment="1">
      <alignment horizontal="center"/>
    </xf>
    <xf numFmtId="167" fontId="0" fillId="0" borderId="47" xfId="0" applyNumberFormat="1" applyBorder="1" applyAlignment="1">
      <alignment horizont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1" fontId="0" fillId="0" borderId="0" xfId="0" applyNumberFormat="1" applyBorder="1" applyAlignment="1">
      <alignment horizontal="center"/>
    </xf>
    <xf numFmtId="0" fontId="12" fillId="0" borderId="0" xfId="0" applyFont="1" applyBorder="1" applyAlignment="1">
      <alignment horizontal="center" vertical="center" wrapText="1"/>
    </xf>
    <xf numFmtId="0" fontId="12" fillId="0" borderId="56" xfId="0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4" fillId="0" borderId="57" xfId="0" applyFont="1" applyBorder="1" applyAlignment="1">
      <alignment horizontal="left"/>
    </xf>
    <xf numFmtId="0" fontId="12" fillId="0" borderId="6" xfId="0" applyFont="1" applyBorder="1" applyAlignment="1">
      <alignment horizontal="left"/>
    </xf>
    <xf numFmtId="0" fontId="0" fillId="0" borderId="58" xfId="0" applyFont="1" applyBorder="1" applyAlignment="1">
      <alignment horizontal="left"/>
    </xf>
    <xf numFmtId="0" fontId="1" fillId="0" borderId="59" xfId="0" applyFont="1" applyBorder="1" applyAlignment="1">
      <alignment horizont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15" fillId="0" borderId="16" xfId="0" applyFont="1" applyBorder="1" applyAlignment="1">
      <alignment horizontal="left"/>
    </xf>
    <xf numFmtId="0" fontId="0" fillId="3" borderId="7" xfId="0" applyFont="1" applyFill="1" applyBorder="1" applyAlignment="1">
      <alignment horizontal="center"/>
    </xf>
    <xf numFmtId="0" fontId="1" fillId="0" borderId="71" xfId="0" applyFont="1" applyBorder="1" applyAlignment="1">
      <alignment horizontal="center"/>
    </xf>
    <xf numFmtId="0" fontId="1" fillId="0" borderId="74" xfId="0" applyFont="1" applyBorder="1" applyAlignment="1">
      <alignment horizontal="center"/>
    </xf>
    <xf numFmtId="0" fontId="1" fillId="0" borderId="75" xfId="0" applyFont="1" applyBorder="1" applyAlignment="1">
      <alignment horizontal="center"/>
    </xf>
    <xf numFmtId="0" fontId="1" fillId="0" borderId="76" xfId="0" applyFont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165" fontId="1" fillId="4" borderId="83" xfId="0" applyNumberFormat="1" applyFont="1" applyFill="1" applyBorder="1" applyAlignment="1">
      <alignment horizontal="center"/>
    </xf>
    <xf numFmtId="0" fontId="0" fillId="4" borderId="33" xfId="0" applyFill="1" applyBorder="1"/>
    <xf numFmtId="0" fontId="0" fillId="4" borderId="26" xfId="0" applyFill="1" applyBorder="1"/>
    <xf numFmtId="0" fontId="0" fillId="4" borderId="22" xfId="0" applyFill="1" applyBorder="1"/>
    <xf numFmtId="165" fontId="11" fillId="4" borderId="26" xfId="0" applyNumberFormat="1" applyFont="1" applyFill="1" applyBorder="1" applyAlignment="1">
      <alignment horizontal="center" textRotation="90"/>
    </xf>
    <xf numFmtId="164" fontId="3" fillId="4" borderId="35" xfId="0" applyNumberFormat="1" applyFont="1" applyFill="1" applyBorder="1" applyAlignment="1">
      <alignment horizontal="center"/>
    </xf>
    <xf numFmtId="0" fontId="1" fillId="0" borderId="85" xfId="0" applyFont="1" applyBorder="1" applyAlignment="1">
      <alignment horizontal="center"/>
    </xf>
    <xf numFmtId="0" fontId="4" fillId="0" borderId="88" xfId="0" applyFont="1" applyBorder="1"/>
    <xf numFmtId="0" fontId="17" fillId="0" borderId="5" xfId="0" applyFont="1" applyBorder="1" applyAlignment="1">
      <alignment horizontal="left"/>
    </xf>
    <xf numFmtId="0" fontId="17" fillId="0" borderId="9" xfId="0" applyFont="1" applyBorder="1" applyAlignment="1">
      <alignment horizontal="left"/>
    </xf>
    <xf numFmtId="0" fontId="8" fillId="0" borderId="18" xfId="0" applyFont="1" applyFill="1" applyBorder="1"/>
    <xf numFmtId="0" fontId="5" fillId="0" borderId="18" xfId="0" applyFont="1" applyFill="1" applyBorder="1"/>
    <xf numFmtId="0" fontId="8" fillId="0" borderId="10" xfId="0" applyFont="1" applyFill="1" applyBorder="1"/>
    <xf numFmtId="0" fontId="5" fillId="0" borderId="22" xfId="0" applyFont="1" applyFill="1" applyBorder="1"/>
    <xf numFmtId="0" fontId="5" fillId="0" borderId="17" xfId="0" applyFont="1" applyFill="1" applyBorder="1"/>
    <xf numFmtId="0" fontId="8" fillId="0" borderId="11" xfId="0" applyFont="1" applyFill="1" applyBorder="1"/>
    <xf numFmtId="0" fontId="8" fillId="0" borderId="17" xfId="0" applyFont="1" applyFill="1" applyBorder="1"/>
    <xf numFmtId="0" fontId="5" fillId="0" borderId="0" xfId="0" applyFont="1" applyFill="1" applyBorder="1"/>
    <xf numFmtId="0" fontId="5" fillId="0" borderId="0" xfId="0" applyFont="1" applyFill="1"/>
    <xf numFmtId="0" fontId="16" fillId="0" borderId="0" xfId="0" applyFont="1" applyFill="1" applyBorder="1"/>
    <xf numFmtId="0" fontId="12" fillId="0" borderId="35" xfId="0" applyFont="1" applyBorder="1" applyAlignment="1">
      <alignment horizontal="center" vertical="center" textRotation="65" wrapText="1"/>
    </xf>
    <xf numFmtId="0" fontId="12" fillId="0" borderId="33" xfId="0" applyFont="1" applyBorder="1" applyAlignment="1">
      <alignment horizontal="center" vertical="center" textRotation="65" wrapText="1"/>
    </xf>
    <xf numFmtId="0" fontId="12" fillId="0" borderId="38" xfId="0" applyFont="1" applyBorder="1" applyAlignment="1">
      <alignment horizontal="center" vertical="center" textRotation="65" wrapText="1"/>
    </xf>
    <xf numFmtId="0" fontId="12" fillId="0" borderId="36" xfId="0" applyFont="1" applyBorder="1" applyAlignment="1">
      <alignment horizontal="center" vertical="center" textRotation="65" wrapText="1"/>
    </xf>
    <xf numFmtId="0" fontId="12" fillId="0" borderId="37" xfId="0" applyFont="1" applyBorder="1" applyAlignment="1">
      <alignment horizontal="center" vertical="center" textRotation="65" wrapText="1"/>
    </xf>
    <xf numFmtId="0" fontId="12" fillId="0" borderId="86" xfId="0" applyFont="1" applyBorder="1" applyAlignment="1">
      <alignment horizontal="center" vertical="center" textRotation="65" wrapText="1"/>
    </xf>
    <xf numFmtId="165" fontId="1" fillId="2" borderId="69" xfId="0" applyNumberFormat="1" applyFont="1" applyFill="1" applyBorder="1" applyAlignment="1">
      <alignment horizontal="center"/>
    </xf>
    <xf numFmtId="165" fontId="1" fillId="2" borderId="8" xfId="0" applyNumberFormat="1" applyFont="1" applyFill="1" applyBorder="1" applyAlignment="1">
      <alignment horizontal="center"/>
    </xf>
    <xf numFmtId="165" fontId="11" fillId="0" borderId="63" xfId="0" applyNumberFormat="1" applyFont="1" applyBorder="1" applyAlignment="1">
      <alignment horizontal="center"/>
    </xf>
    <xf numFmtId="165" fontId="11" fillId="0" borderId="64" xfId="0" applyNumberFormat="1" applyFont="1" applyBorder="1" applyAlignment="1">
      <alignment horizontal="center"/>
    </xf>
    <xf numFmtId="164" fontId="3" fillId="0" borderId="65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5" fontId="11" fillId="0" borderId="66" xfId="0" applyNumberFormat="1" applyFont="1" applyBorder="1" applyAlignment="1">
      <alignment horizontal="center"/>
    </xf>
    <xf numFmtId="164" fontId="3" fillId="0" borderId="67" xfId="0" applyNumberFormat="1" applyFont="1" applyBorder="1" applyAlignment="1">
      <alignment horizontal="center"/>
    </xf>
    <xf numFmtId="165" fontId="11" fillId="0" borderId="72" xfId="0" applyNumberFormat="1" applyFont="1" applyBorder="1" applyAlignment="1">
      <alignment horizontal="center"/>
    </xf>
    <xf numFmtId="165" fontId="1" fillId="2" borderId="68" xfId="0" applyNumberFormat="1" applyFont="1" applyFill="1" applyBorder="1" applyAlignment="1">
      <alignment horizontal="center"/>
    </xf>
    <xf numFmtId="165" fontId="1" fillId="2" borderId="73" xfId="0" applyNumberFormat="1" applyFont="1" applyFill="1" applyBorder="1" applyAlignment="1">
      <alignment horizontal="center"/>
    </xf>
    <xf numFmtId="164" fontId="3" fillId="0" borderId="77" xfId="0" applyNumberFormat="1" applyFont="1" applyBorder="1" applyAlignment="1">
      <alignment horizontal="center"/>
    </xf>
    <xf numFmtId="0" fontId="0" fillId="0" borderId="7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7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81" xfId="0" applyBorder="1" applyAlignment="1">
      <alignment horizontal="center"/>
    </xf>
    <xf numFmtId="0" fontId="0" fillId="0" borderId="82" xfId="0" applyBorder="1" applyAlignment="1">
      <alignment horizontal="center"/>
    </xf>
    <xf numFmtId="0" fontId="12" fillId="0" borderId="4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31" xfId="0" applyFont="1" applyBorder="1" applyAlignment="1">
      <alignment horizontal="center" wrapText="1"/>
    </xf>
    <xf numFmtId="0" fontId="12" fillId="0" borderId="28" xfId="0" applyFont="1" applyBorder="1" applyAlignment="1">
      <alignment horizontal="center" wrapText="1"/>
    </xf>
    <xf numFmtId="0" fontId="12" fillId="0" borderId="52" xfId="0" applyFont="1" applyBorder="1" applyAlignment="1">
      <alignment horizontal="left" vertical="top" wrapText="1"/>
    </xf>
    <xf numFmtId="0" fontId="12" fillId="0" borderId="40" xfId="0" applyFont="1" applyBorder="1" applyAlignment="1">
      <alignment horizontal="left" vertical="top" wrapText="1"/>
    </xf>
    <xf numFmtId="0" fontId="12" fillId="0" borderId="40" xfId="0" applyFont="1" applyBorder="1" applyAlignment="1">
      <alignment horizontal="left" vertical="top"/>
    </xf>
    <xf numFmtId="0" fontId="12" fillId="0" borderId="53" xfId="0" applyFont="1" applyBorder="1" applyAlignment="1">
      <alignment horizontal="left" vertical="top" wrapText="1"/>
    </xf>
    <xf numFmtId="0" fontId="12" fillId="0" borderId="41" xfId="0" applyFont="1" applyBorder="1" applyAlignment="1">
      <alignment horizontal="left" vertical="top" wrapText="1"/>
    </xf>
    <xf numFmtId="0" fontId="12" fillId="0" borderId="42" xfId="0" applyFont="1" applyBorder="1" applyAlignment="1">
      <alignment horizontal="center" wrapText="1"/>
    </xf>
    <xf numFmtId="0" fontId="12" fillId="0" borderId="0" xfId="0" applyFont="1" applyBorder="1" applyAlignment="1">
      <alignment horizontal="center" wrapText="1"/>
    </xf>
    <xf numFmtId="0" fontId="12" fillId="0" borderId="50" xfId="0" applyFont="1" applyBorder="1" applyAlignment="1">
      <alignment horizontal="left" vertical="top" wrapText="1"/>
    </xf>
    <xf numFmtId="0" fontId="12" fillId="0" borderId="54" xfId="0" applyFont="1" applyBorder="1" applyAlignment="1">
      <alignment horizontal="left" vertical="top" wrapText="1"/>
    </xf>
    <xf numFmtId="0" fontId="12" fillId="0" borderId="55" xfId="0" applyFont="1" applyBorder="1" applyAlignment="1">
      <alignment horizontal="center" wrapText="1"/>
    </xf>
    <xf numFmtId="0" fontId="12" fillId="0" borderId="51" xfId="0" applyFont="1" applyBorder="1" applyAlignment="1">
      <alignment horizontal="center" wrapText="1"/>
    </xf>
    <xf numFmtId="0" fontId="0" fillId="0" borderId="39" xfId="0" applyBorder="1" applyAlignment="1">
      <alignment horizontal="center" textRotation="90"/>
    </xf>
    <xf numFmtId="0" fontId="0" fillId="0" borderId="0" xfId="0" applyAlignment="1">
      <alignment horizontal="center" textRotation="90"/>
    </xf>
    <xf numFmtId="0" fontId="13" fillId="0" borderId="0" xfId="0" applyNumberFormat="1" applyFont="1" applyBorder="1" applyAlignment="1">
      <alignment horizontal="center" vertical="center"/>
    </xf>
    <xf numFmtId="0" fontId="13" fillId="0" borderId="40" xfId="0" applyNumberFormat="1" applyFont="1" applyBorder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0" fontId="0" fillId="0" borderId="44" xfId="0" applyBorder="1" applyAlignment="1">
      <alignment horizontal="center" textRotation="90"/>
    </xf>
    <xf numFmtId="0" fontId="0" fillId="0" borderId="42" xfId="0" applyBorder="1" applyAlignment="1">
      <alignment horizontal="center" textRotation="90"/>
    </xf>
    <xf numFmtId="0" fontId="12" fillId="0" borderId="39" xfId="0" applyFont="1" applyBorder="1" applyAlignment="1">
      <alignment horizontal="center" textRotation="90" wrapText="1"/>
    </xf>
    <xf numFmtId="0" fontId="12" fillId="0" borderId="0" xfId="0" applyFont="1" applyBorder="1" applyAlignment="1">
      <alignment horizontal="center" textRotation="90" wrapText="1"/>
    </xf>
    <xf numFmtId="0" fontId="12" fillId="0" borderId="39" xfId="0" applyFont="1" applyBorder="1" applyAlignment="1">
      <alignment horizontal="center" textRotation="90"/>
    </xf>
    <xf numFmtId="0" fontId="12" fillId="0" borderId="0" xfId="0" applyFont="1" applyBorder="1" applyAlignment="1">
      <alignment horizontal="center" textRotation="90"/>
    </xf>
    <xf numFmtId="0" fontId="12" fillId="0" borderId="29" xfId="0" applyFont="1" applyBorder="1" applyAlignment="1">
      <alignment horizontal="center" textRotation="90" wrapText="1"/>
    </xf>
    <xf numFmtId="0" fontId="12" fillId="0" borderId="30" xfId="0" applyFont="1" applyBorder="1" applyAlignment="1">
      <alignment horizontal="center" textRotation="90" wrapText="1"/>
    </xf>
    <xf numFmtId="0" fontId="0" fillId="0" borderId="43" xfId="0" applyBorder="1" applyAlignment="1">
      <alignment horizontal="center" textRotation="90"/>
    </xf>
    <xf numFmtId="0" fontId="0" fillId="0" borderId="0" xfId="0" applyBorder="1" applyAlignment="1">
      <alignment horizontal="center" textRotation="90"/>
    </xf>
    <xf numFmtId="0" fontId="0" fillId="0" borderId="40" xfId="0" applyBorder="1" applyAlignment="1">
      <alignment horizontal="center" textRotation="90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0" fillId="0" borderId="87" xfId="0" applyFont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Outils\Absences\Gabarit%20&#224;%20ne%20pas%20modifier\Planning%20de%20pr&#233;sence%20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 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ecembre"/>
      <sheetName val="Récap annuel"/>
      <sheetName val="Données"/>
      <sheetName val="Planning de présence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>
            <v>2011</v>
          </cell>
        </row>
      </sheetData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B2:Y28"/>
  <sheetViews>
    <sheetView tabSelected="1" zoomScale="90" zoomScaleNormal="90" workbookViewId="0">
      <selection activeCell="AC20" sqref="AC20"/>
    </sheetView>
  </sheetViews>
  <sheetFormatPr baseColWidth="10" defaultRowHeight="15"/>
  <cols>
    <col min="1" max="1" width="2.85546875" customWidth="1"/>
    <col min="2" max="2" width="25.85546875" customWidth="1"/>
    <col min="3" max="12" width="4.7109375" customWidth="1"/>
    <col min="13" max="13" width="0.85546875" customWidth="1"/>
    <col min="14" max="24" width="8.7109375" customWidth="1"/>
    <col min="25" max="25" width="9.7109375" customWidth="1"/>
  </cols>
  <sheetData>
    <row r="2" spans="2:25" ht="15.75" thickBot="1"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</row>
    <row r="3" spans="2:25" ht="32.25" customHeight="1" thickTop="1">
      <c r="B3" s="4">
        <v>2015</v>
      </c>
      <c r="C3" s="107">
        <v>42095</v>
      </c>
      <c r="D3" s="108"/>
      <c r="E3" s="110">
        <v>42096</v>
      </c>
      <c r="F3" s="108"/>
      <c r="G3" s="110">
        <v>42097</v>
      </c>
      <c r="H3" s="108"/>
      <c r="I3" s="110">
        <v>42117</v>
      </c>
      <c r="J3" s="108"/>
      <c r="K3" s="110">
        <v>42118</v>
      </c>
      <c r="L3" s="114"/>
      <c r="M3" s="82"/>
      <c r="N3" s="97" t="s">
        <v>8</v>
      </c>
      <c r="O3" s="97" t="s">
        <v>10</v>
      </c>
      <c r="P3" s="97" t="s">
        <v>14</v>
      </c>
      <c r="Q3" s="97" t="s">
        <v>18</v>
      </c>
      <c r="R3" s="97" t="s">
        <v>22</v>
      </c>
      <c r="S3" s="97" t="s">
        <v>69</v>
      </c>
      <c r="T3" s="97" t="s">
        <v>63</v>
      </c>
      <c r="U3" s="97" t="s">
        <v>28</v>
      </c>
      <c r="V3" s="97" t="s">
        <v>64</v>
      </c>
      <c r="W3" s="97" t="s">
        <v>65</v>
      </c>
      <c r="X3" s="97" t="s">
        <v>36</v>
      </c>
      <c r="Y3" s="100" t="s">
        <v>39</v>
      </c>
    </row>
    <row r="4" spans="2:25" s="1" customFormat="1" ht="30" customHeight="1">
      <c r="B4" s="3" t="s">
        <v>0</v>
      </c>
      <c r="C4" s="105">
        <f>C3</f>
        <v>42095</v>
      </c>
      <c r="D4" s="106"/>
      <c r="E4" s="109">
        <f t="shared" ref="E4:K4" si="0">E3</f>
        <v>42096</v>
      </c>
      <c r="F4" s="106"/>
      <c r="G4" s="109">
        <f>C3</f>
        <v>42095</v>
      </c>
      <c r="H4" s="111"/>
      <c r="I4" s="109">
        <f t="shared" si="0"/>
        <v>42117</v>
      </c>
      <c r="J4" s="106"/>
      <c r="K4" s="109">
        <f t="shared" si="0"/>
        <v>42118</v>
      </c>
      <c r="L4" s="111"/>
      <c r="M4" s="81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101"/>
    </row>
    <row r="5" spans="2:25" ht="15.75" thickBot="1">
      <c r="B5" s="70"/>
      <c r="C5" s="103"/>
      <c r="D5" s="104"/>
      <c r="E5" s="112"/>
      <c r="F5" s="104"/>
      <c r="G5" s="112" t="str">
        <f>IF(WEEKDAY(3:3,2)&gt;5,"f","")</f>
        <v/>
      </c>
      <c r="H5" s="113"/>
      <c r="I5" s="112" t="str">
        <f>IF(WEEKDAY(3:3,2)&gt;5,"f","")</f>
        <v/>
      </c>
      <c r="J5" s="104"/>
      <c r="K5" s="112" t="str">
        <f>IF(WEEKDAY(3:3,2)&gt;5,"f","")</f>
        <v/>
      </c>
      <c r="L5" s="113"/>
      <c r="M5" s="77"/>
      <c r="N5" s="98"/>
      <c r="O5" s="99"/>
      <c r="P5" s="99"/>
      <c r="Q5" s="99"/>
      <c r="R5" s="99"/>
      <c r="S5" s="99"/>
      <c r="T5" s="99"/>
      <c r="U5" s="99"/>
      <c r="V5" s="99"/>
      <c r="W5" s="99"/>
      <c r="X5" s="99"/>
      <c r="Y5" s="102"/>
    </row>
    <row r="6" spans="2:25" ht="24.95" customHeight="1" thickBot="1">
      <c r="B6" s="28" t="str">
        <f>Données!$E$3</f>
        <v>Pierre</v>
      </c>
      <c r="C6" s="2" t="s">
        <v>68</v>
      </c>
      <c r="D6" s="2" t="s">
        <v>68</v>
      </c>
      <c r="E6" s="2" t="s">
        <v>68</v>
      </c>
      <c r="F6" s="2" t="s">
        <v>68</v>
      </c>
      <c r="G6" s="2" t="s">
        <v>68</v>
      </c>
      <c r="H6" s="71" t="s">
        <v>68</v>
      </c>
      <c r="I6" s="2" t="s">
        <v>68</v>
      </c>
      <c r="J6" s="2" t="s">
        <v>68</v>
      </c>
      <c r="K6" s="2" t="s">
        <v>68</v>
      </c>
      <c r="L6" s="74" t="s">
        <v>68</v>
      </c>
      <c r="M6" s="78"/>
      <c r="N6" s="162">
        <f>5-SUM(O6:Y6)</f>
        <v>0</v>
      </c>
      <c r="O6" s="35">
        <f>IF(COUNTIF($C6:$L6,"Va")+(COUNTIF($C6:$L6,"Va")/2)=0,"",COUNTIF($C6:$L6,"VaA")+(COUNTIF($C6:$L6,"Va")/2))</f>
        <v>5</v>
      </c>
      <c r="P6" s="36" t="str">
        <f>IF(COUNTIF($C6:$M6,"Ma")+(COUNTIF($C6:$M6,"Ma")/2)=0,"",COUNTIF($C6:$M6,"Maa")+(COUNTIF($C6:$M6,"Ma")/2))</f>
        <v/>
      </c>
      <c r="Q6" s="35" t="str">
        <f>IF(COUNTIF($C6:$M6,"Ch")+(COUNTIF($C6:$M6,"Ch")/2)=0,"",COUNTIF($C6:$M6,"Cha")+(COUNTIF($C6:$M6,"Ch")/2))</f>
        <v/>
      </c>
      <c r="R6" s="36" t="str">
        <f>IF(COUNTIF($C6:$M6,"Att")+(COUNTIF($C6:$M6,"Att")/2)=0,"",COUNTIF($C6:$M6,"Atta")+(COUNTIF($C6:$M6,"Att")/2))</f>
        <v/>
      </c>
      <c r="S6" s="35" t="str">
        <f>IF(COUNTIF($C6:$M6,"Of")+(COUNTIF($C6:$M6,"Of")/2)=0,"",COUNTIF($C6:$M6,"Ofa")+(COUNTIF($C6:$M6,"Of")/2))</f>
        <v/>
      </c>
      <c r="T6" s="36" t="str">
        <f>IF(COUNTIF($C6:$M6,"Ret")+(COUNTIF($C6:$M6,"Ret")/2)=0,"",COUNTIF($C6:$M6,"Reta")+(COUNTIF($C6:$M6,"Ret")/2))</f>
        <v/>
      </c>
      <c r="U6" s="35" t="str">
        <f>IF(COUNTIF($C6:$M6,"Fo")+(COUNTIF($C6:$M6,"Fo")/2)=0,"",COUNTIF($C6:$M6,"Foa")+(COUNTIF($C6:$M6,"Fo")/2))</f>
        <v/>
      </c>
      <c r="V6" s="36" t="str">
        <f>IF(COUNTIF($C6:$M6,"Sy")+(COUNTIF($C6:$M6,"Sy")/2)=0,"",COUNTIF($C6:$M6,"Sya")+(COUNTIF($C6:$M6,"Sy")/2))</f>
        <v/>
      </c>
      <c r="W6" s="35" t="str">
        <f>IF(COUNTIF($C6:$M6,"Par")+(COUNTIF($C6:$M6,"Par")/2)=0,"",COUNTIF($C6:$M6,"Para")+(COUNTIF($C6:$M6,"Par")/2))</f>
        <v/>
      </c>
      <c r="X6" s="36" t="str">
        <f>IF(COUNTIF($C6:$M6,"Au")+(COUNTIF($C6:$M6,"Au")/2)=0,"",COUNTIF($C6:$M6,"Aua")+(COUNTIF($C6:$M6,"Au")/2))</f>
        <v/>
      </c>
      <c r="Y6" s="37"/>
    </row>
    <row r="7" spans="2:25" ht="24.95" customHeight="1" thickBot="1">
      <c r="B7" s="85" t="str">
        <f>Données!$E$4</f>
        <v>Jean</v>
      </c>
      <c r="C7" s="2"/>
      <c r="D7" s="2"/>
      <c r="E7" s="2"/>
      <c r="F7" s="2"/>
      <c r="G7" s="2"/>
      <c r="H7" s="72"/>
      <c r="I7" s="2"/>
      <c r="J7" s="2"/>
      <c r="K7" s="2"/>
      <c r="L7" s="71"/>
      <c r="M7" s="78"/>
      <c r="N7" s="162">
        <f t="shared" ref="N7:N15" si="1">5-SUM(O7:Y7)</f>
        <v>5</v>
      </c>
      <c r="O7" s="35" t="str">
        <f t="shared" ref="O7:O13" si="2">IF(COUNTIF($C7:$M7,"VA")+(COUNTIF($C7:$M7,"VA/2")/2)=0,"",COUNTIF($C7:$M7,"VA")+(COUNTIF($C7:$M7,"VA/2")/2))</f>
        <v/>
      </c>
      <c r="P7" s="36" t="str">
        <f t="shared" ref="P7:P13" si="3">IF(COUNTIF($C7:$M7,"MA")+(COUNTIF($C7:$M7,"MA/2")/2)=0,"",COUNTIF($C7:$M7,"MA")+(COUNTIF($C7:$M7,"MA/2")/2))</f>
        <v/>
      </c>
      <c r="Q7" s="35" t="str">
        <f>IF(COUNTIF($C7:$M7,"CH")+(COUNTIF($C7:$M7,"CH/2")/2)=0,"",COUNTIF($C7:$M7,"CHA")+(COUNTIF($C7:$M7,"CH/2")/2))</f>
        <v/>
      </c>
      <c r="R7" s="36" t="str">
        <f t="shared" ref="R7:R13" si="4">IF(COUNTIF($C7:$M7,"AT")+(COUNTIF($C7:$M7,"AT/2")/2)=0,"",COUNTIF($C7:$M7,"AT")+(COUNTIF($C7:$M7,"AT/2")/2))</f>
        <v/>
      </c>
      <c r="S7" s="35" t="str">
        <f>IF(COUNTIF($C7:$M7,"OF")+(COUNTIF($C7:$M7,"OF/2")/2)=0,"",COUNTIF($C7:$M7,"OFA")+(COUNTIF($C7:$M7,"OF/2")/2))</f>
        <v/>
      </c>
      <c r="T7" s="36" t="str">
        <f t="shared" ref="T7:T13" si="5">IF(COUNTIF($C7:$M7,"RE")+(COUNTIF($C7:$M7,"RE/2")/2)=0,"",COUNTIF($C7:$M7,"RE")+(COUNTIF($C7:$M7,"RE/2")/2))</f>
        <v/>
      </c>
      <c r="U7" s="35" t="str">
        <f t="shared" ref="U7:U13" si="6">IF(COUNTIF($C7:$M7,"FO")+(COUNTIF($C7:$M7,"FO/2")/2)=0,"",COUNTIF($C7:$M7,"FO")+(COUNTIF($C7:$M7,"FO/2")/2))</f>
        <v/>
      </c>
      <c r="V7" s="36" t="str">
        <f t="shared" ref="V7:V13" si="7">IF(COUNTIF($C7:$M7,"SY")+(COUNTIF($C7:$M7,"SY/2")/2)=0,"",COUNTIF($C7:$M7,"SY")+(COUNTIF($C7:$M7,"SY/2")/2))</f>
        <v/>
      </c>
      <c r="W7" s="35" t="str">
        <f t="shared" ref="W7:W13" si="8">IF(COUNTIF($C7:$M7,"PAR")+(COUNTIF($C7:$M7,"PAR/2")/2)=0,"",COUNTIF($C7:$M7,"PAR")+(COUNTIF($C7:$M7,"PAR/2")/2))</f>
        <v/>
      </c>
      <c r="X7" s="36" t="str">
        <f t="shared" ref="X7:X13" si="9">IF(COUNTIF($C7:$M7,"AUT")+(COUNTIF($C7:$M7,"AUT/2")/2)=0,"",COUNTIF($C7:$M7,"AUT")+(COUNTIF($C7:$M7,"AUT/2")/2))</f>
        <v/>
      </c>
      <c r="Y7" s="37"/>
    </row>
    <row r="8" spans="2:25" ht="24.95" customHeight="1" thickBot="1">
      <c r="B8" s="85" t="str">
        <f>Données!$E$5</f>
        <v>Jacques</v>
      </c>
      <c r="C8" s="2" t="s">
        <v>58</v>
      </c>
      <c r="D8" s="2" t="s">
        <v>68</v>
      </c>
      <c r="E8" s="2" t="s">
        <v>61</v>
      </c>
      <c r="F8" s="2" t="s">
        <v>80</v>
      </c>
      <c r="G8" s="2"/>
      <c r="H8" s="71"/>
      <c r="I8" s="2"/>
      <c r="J8" s="2"/>
      <c r="K8" s="2"/>
      <c r="L8" s="71"/>
      <c r="M8" s="78"/>
      <c r="N8" s="162">
        <f t="shared" si="1"/>
        <v>1</v>
      </c>
      <c r="O8" s="35">
        <f t="shared" si="2"/>
        <v>1</v>
      </c>
      <c r="P8" s="36">
        <f t="shared" si="3"/>
        <v>1</v>
      </c>
      <c r="Q8" s="35" t="str">
        <f t="shared" ref="Q8:Q13" si="10">IF(COUNTIF($C8:$M8,"CH")+(COUNTIF($C8:$M8,"CH/2")/2)=0,"",COUNTIF($C8:$M8,"CH")+(COUNTIF($C8:$M8,"CH/2")/2))</f>
        <v/>
      </c>
      <c r="R8" s="36" t="str">
        <f t="shared" si="4"/>
        <v/>
      </c>
      <c r="S8" s="35" t="str">
        <f t="shared" ref="S8:S13" si="11">IF(COUNTIF($C8:$M8,"OF")+(COUNTIF($C8:$M8,"OF/2")/2)=0,"",COUNTIF($C8:$M8,"OF")+(COUNTIF($C8:$M8,"OF/2")/2))</f>
        <v/>
      </c>
      <c r="T8" s="36" t="str">
        <f t="shared" si="5"/>
        <v/>
      </c>
      <c r="U8" s="35">
        <f t="shared" si="6"/>
        <v>2</v>
      </c>
      <c r="V8" s="36" t="str">
        <f t="shared" si="7"/>
        <v/>
      </c>
      <c r="W8" s="35" t="str">
        <f t="shared" si="8"/>
        <v/>
      </c>
      <c r="X8" s="36" t="str">
        <f t="shared" si="9"/>
        <v/>
      </c>
      <c r="Y8" s="37"/>
    </row>
    <row r="9" spans="2:25" ht="24.95" customHeight="1" thickBot="1">
      <c r="B9" s="85" t="str">
        <f>Données!$E$6</f>
        <v>Lucie</v>
      </c>
      <c r="C9" s="2"/>
      <c r="D9" s="2"/>
      <c r="E9" s="2" t="s">
        <v>62</v>
      </c>
      <c r="F9" s="2"/>
      <c r="G9" s="2"/>
      <c r="H9" s="71"/>
      <c r="I9" s="2"/>
      <c r="J9" s="2"/>
      <c r="K9" s="2"/>
      <c r="L9" s="71"/>
      <c r="M9" s="78"/>
      <c r="N9" s="162">
        <f t="shared" si="1"/>
        <v>4</v>
      </c>
      <c r="O9" s="35" t="str">
        <f t="shared" si="2"/>
        <v/>
      </c>
      <c r="P9" s="36" t="str">
        <f t="shared" si="3"/>
        <v/>
      </c>
      <c r="Q9" s="35">
        <f t="shared" si="10"/>
        <v>1</v>
      </c>
      <c r="R9" s="36" t="str">
        <f t="shared" si="4"/>
        <v/>
      </c>
      <c r="S9" s="35" t="str">
        <f t="shared" si="11"/>
        <v/>
      </c>
      <c r="T9" s="36" t="str">
        <f t="shared" si="5"/>
        <v/>
      </c>
      <c r="U9" s="35" t="str">
        <f t="shared" si="6"/>
        <v/>
      </c>
      <c r="V9" s="36" t="str">
        <f t="shared" si="7"/>
        <v/>
      </c>
      <c r="W9" s="35" t="str">
        <f t="shared" si="8"/>
        <v/>
      </c>
      <c r="X9" s="36" t="str">
        <f t="shared" si="9"/>
        <v/>
      </c>
      <c r="Y9" s="37"/>
    </row>
    <row r="10" spans="2:25" ht="24.95" customHeight="1" thickBot="1">
      <c r="B10" s="85" t="str">
        <f>Données!$E$7</f>
        <v>Marie</v>
      </c>
      <c r="C10" s="2"/>
      <c r="D10" s="2"/>
      <c r="E10" s="2"/>
      <c r="F10" s="2"/>
      <c r="G10" s="2" t="s">
        <v>55</v>
      </c>
      <c r="H10" s="71"/>
      <c r="I10" s="2"/>
      <c r="J10" s="2"/>
      <c r="K10" s="2"/>
      <c r="L10" s="71"/>
      <c r="M10" s="78"/>
      <c r="N10" s="162">
        <f t="shared" si="1"/>
        <v>5</v>
      </c>
      <c r="O10" s="35" t="str">
        <f t="shared" si="2"/>
        <v/>
      </c>
      <c r="P10" s="36" t="str">
        <f t="shared" si="3"/>
        <v/>
      </c>
      <c r="Q10" s="35" t="str">
        <f t="shared" si="10"/>
        <v/>
      </c>
      <c r="R10" s="36" t="str">
        <f t="shared" si="4"/>
        <v/>
      </c>
      <c r="S10" s="35" t="str">
        <f t="shared" si="11"/>
        <v/>
      </c>
      <c r="T10" s="36" t="str">
        <f t="shared" si="5"/>
        <v/>
      </c>
      <c r="U10" s="35" t="str">
        <f t="shared" si="6"/>
        <v/>
      </c>
      <c r="V10" s="36" t="str">
        <f t="shared" si="7"/>
        <v/>
      </c>
      <c r="W10" s="35" t="str">
        <f t="shared" si="8"/>
        <v/>
      </c>
      <c r="X10" s="36" t="str">
        <f t="shared" si="9"/>
        <v/>
      </c>
      <c r="Y10" s="37"/>
    </row>
    <row r="11" spans="2:25" ht="24.95" customHeight="1" thickBot="1">
      <c r="B11" s="85" t="str">
        <f>Données!$E$8</f>
        <v>Normand</v>
      </c>
      <c r="C11" s="2"/>
      <c r="D11" s="2"/>
      <c r="E11" s="2"/>
      <c r="F11" s="2"/>
      <c r="G11" s="2"/>
      <c r="H11" s="71"/>
      <c r="I11" s="2"/>
      <c r="J11" s="2"/>
      <c r="K11" s="2"/>
      <c r="L11" s="71"/>
      <c r="M11" s="78"/>
      <c r="N11" s="162">
        <f t="shared" si="1"/>
        <v>5</v>
      </c>
      <c r="O11" s="35" t="str">
        <f t="shared" si="2"/>
        <v/>
      </c>
      <c r="P11" s="36" t="str">
        <f t="shared" si="3"/>
        <v/>
      </c>
      <c r="Q11" s="35" t="str">
        <f t="shared" si="10"/>
        <v/>
      </c>
      <c r="R11" s="36" t="str">
        <f t="shared" si="4"/>
        <v/>
      </c>
      <c r="S11" s="35" t="str">
        <f t="shared" si="11"/>
        <v/>
      </c>
      <c r="T11" s="36" t="str">
        <f t="shared" si="5"/>
        <v/>
      </c>
      <c r="U11" s="35" t="str">
        <f t="shared" si="6"/>
        <v/>
      </c>
      <c r="V11" s="36" t="str">
        <f t="shared" si="7"/>
        <v/>
      </c>
      <c r="W11" s="35" t="str">
        <f t="shared" si="8"/>
        <v/>
      </c>
      <c r="X11" s="36" t="str">
        <f t="shared" si="9"/>
        <v/>
      </c>
      <c r="Y11" s="37"/>
    </row>
    <row r="12" spans="2:25" ht="24.95" customHeight="1" thickBot="1">
      <c r="B12" s="85" t="str">
        <f>Données!$E$9</f>
        <v>Thérèse</v>
      </c>
      <c r="C12" s="2"/>
      <c r="D12" s="2"/>
      <c r="E12" s="2"/>
      <c r="F12" s="2"/>
      <c r="G12" s="2"/>
      <c r="H12" s="71"/>
      <c r="I12" s="2"/>
      <c r="J12" s="2"/>
      <c r="K12" s="2"/>
      <c r="L12" s="71"/>
      <c r="M12" s="78"/>
      <c r="N12" s="162">
        <f t="shared" si="1"/>
        <v>5</v>
      </c>
      <c r="O12" s="35" t="str">
        <f t="shared" si="2"/>
        <v/>
      </c>
      <c r="P12" s="36" t="str">
        <f t="shared" si="3"/>
        <v/>
      </c>
      <c r="Q12" s="35" t="str">
        <f t="shared" si="10"/>
        <v/>
      </c>
      <c r="R12" s="36" t="str">
        <f t="shared" si="4"/>
        <v/>
      </c>
      <c r="S12" s="35" t="str">
        <f t="shared" si="11"/>
        <v/>
      </c>
      <c r="T12" s="36" t="str">
        <f t="shared" si="5"/>
        <v/>
      </c>
      <c r="U12" s="35" t="str">
        <f t="shared" si="6"/>
        <v/>
      </c>
      <c r="V12" s="36" t="str">
        <f t="shared" si="7"/>
        <v/>
      </c>
      <c r="W12" s="35" t="str">
        <f t="shared" si="8"/>
        <v/>
      </c>
      <c r="X12" s="36" t="str">
        <f t="shared" si="9"/>
        <v/>
      </c>
      <c r="Y12" s="37"/>
    </row>
    <row r="13" spans="2:25" ht="24.95" customHeight="1" thickBot="1">
      <c r="B13" s="85" t="str">
        <f>Données!$E$11</f>
        <v>Manon</v>
      </c>
      <c r="C13" s="2"/>
      <c r="D13" s="2"/>
      <c r="E13" s="2"/>
      <c r="F13" s="2"/>
      <c r="G13" s="2" t="s">
        <v>62</v>
      </c>
      <c r="H13" s="71"/>
      <c r="I13" s="2"/>
      <c r="J13" s="2" t="s">
        <v>81</v>
      </c>
      <c r="K13" s="2"/>
      <c r="L13" s="71"/>
      <c r="M13" s="78"/>
      <c r="N13" s="162">
        <f t="shared" si="1"/>
        <v>3</v>
      </c>
      <c r="O13" s="35" t="str">
        <f t="shared" si="2"/>
        <v/>
      </c>
      <c r="P13" s="36">
        <f t="shared" si="3"/>
        <v>1</v>
      </c>
      <c r="Q13" s="35">
        <f t="shared" si="10"/>
        <v>1</v>
      </c>
      <c r="R13" s="36" t="str">
        <f t="shared" si="4"/>
        <v/>
      </c>
      <c r="S13" s="35" t="str">
        <f t="shared" si="11"/>
        <v/>
      </c>
      <c r="T13" s="36" t="str">
        <f t="shared" si="5"/>
        <v/>
      </c>
      <c r="U13" s="35" t="str">
        <f t="shared" si="6"/>
        <v/>
      </c>
      <c r="V13" s="36" t="str">
        <f t="shared" si="7"/>
        <v/>
      </c>
      <c r="W13" s="35" t="str">
        <f t="shared" si="8"/>
        <v/>
      </c>
      <c r="X13" s="36" t="str">
        <f t="shared" si="9"/>
        <v/>
      </c>
      <c r="Y13" s="37"/>
    </row>
    <row r="14" spans="2:25" ht="24.95" customHeight="1" thickBot="1">
      <c r="B14" s="85" t="str">
        <f>Données!$E$10</f>
        <v>Simon</v>
      </c>
      <c r="C14" s="2"/>
      <c r="D14" s="2"/>
      <c r="E14" s="2"/>
      <c r="F14" s="2"/>
      <c r="G14" s="2"/>
      <c r="H14" s="71"/>
      <c r="I14" s="2"/>
      <c r="J14" s="2"/>
      <c r="K14" s="2"/>
      <c r="L14" s="71"/>
      <c r="M14" s="78"/>
      <c r="N14" s="162">
        <f t="shared" si="1"/>
        <v>5</v>
      </c>
      <c r="O14" s="35"/>
      <c r="P14" s="36"/>
      <c r="Q14" s="35"/>
      <c r="R14" s="36"/>
      <c r="S14" s="35"/>
      <c r="T14" s="36"/>
      <c r="U14" s="35"/>
      <c r="V14" s="36"/>
      <c r="W14" s="35"/>
      <c r="X14" s="36"/>
      <c r="Y14" s="37"/>
    </row>
    <row r="15" spans="2:25" ht="24.95" customHeight="1" thickBot="1">
      <c r="B15" s="86">
        <f>Données!$E$58</f>
        <v>0</v>
      </c>
      <c r="C15" s="2" t="s">
        <v>49</v>
      </c>
      <c r="D15" s="2" t="s">
        <v>49</v>
      </c>
      <c r="E15" s="2" t="s">
        <v>49</v>
      </c>
      <c r="F15" s="2" t="s">
        <v>49</v>
      </c>
      <c r="G15" s="2" t="s">
        <v>49</v>
      </c>
      <c r="H15" s="83" t="s">
        <v>49</v>
      </c>
      <c r="I15" s="65" t="s">
        <v>49</v>
      </c>
      <c r="J15" s="65" t="s">
        <v>49</v>
      </c>
      <c r="K15" s="65" t="s">
        <v>49</v>
      </c>
      <c r="L15" s="73" t="s">
        <v>49</v>
      </c>
      <c r="M15" s="79"/>
      <c r="N15" s="162"/>
      <c r="O15" s="55" t="str">
        <f>IF(COUNTIF($C15:$M15,"VA")+(COUNTIF($C15:$M15,"VA/2")/2)=0,"",COUNTIF($C15:$M15,"VA")+(COUNTIF($C15:$M15,"VA/2")/2))</f>
        <v/>
      </c>
      <c r="P15" s="66" t="str">
        <f>IF(COUNTIF($C15:$M15,"MA")+(COUNTIF($C15:$M15,"MA/2")/2)=0,"",COUNTIF($C15:$M15,"MA")+(COUNTIF($C15:$M15,"MA/2")/2))</f>
        <v/>
      </c>
      <c r="Q15" s="67" t="str">
        <f>IF(COUNTIF($C15:$M15,"CH")+(COUNTIF($C15:$M15,"CH/2")/2)=0,"",COUNTIF($C15:$M15,"CH")+(COUNTIF($C15:$M15,"CH/2")/2))</f>
        <v/>
      </c>
      <c r="R15" s="66" t="str">
        <f>IF(COUNTIF($C15:$M15,"AT")+(COUNTIF($C15:$M15,"AT/2")/2)=0,"",COUNTIF($C15:$M15,"AT")+(COUNTIF($C15:$M15,"AT/2")/2))</f>
        <v/>
      </c>
      <c r="S15" s="55" t="str">
        <f>IF(COUNTIF($C15:$M15,"OF")+(COUNTIF($C15:$M15,"OF/2")/2)=0,"",COUNTIF($C15:$M15,"OF")+(COUNTIF($C15:$M15,"OF/2")/2))</f>
        <v/>
      </c>
      <c r="T15" s="66" t="str">
        <f>IF(COUNTIF($C15:$M15,"RE")+(COUNTIF($C15:$M15,"RE/2")/2)=0,"",COUNTIF($C15:$M15,"RE")+(COUNTIF($C15:$M15,"RE/2")/2))</f>
        <v/>
      </c>
      <c r="U15" s="55" t="str">
        <f>IF(COUNTIF($C15:$M15,"FO")+(COUNTIF($C15:$M15,"FO/2")/2)=0,"",COUNTIF($C15:$M15,"FO")+(COUNTIF($C15:$M15,"FO/2")/2))</f>
        <v/>
      </c>
      <c r="V15" s="66" t="str">
        <f>IF(COUNTIF($C15:$M15,"SY")+(COUNTIF($C15:$M15,"SY/2")/2)=0,"",COUNTIF($C15:$M15,"SY")+(COUNTIF($C15:$M15,"SY/2")/2))</f>
        <v/>
      </c>
      <c r="W15" s="55" t="str">
        <f>IF(COUNTIF($C15:$M15,"PAR")+(COUNTIF($C15:$M15,"PAR/2")/2)=0,"",COUNTIF($C15:$M15,"PAR")+(COUNTIF($C15:$M15,"PAR/2")/2))</f>
        <v/>
      </c>
      <c r="X15" s="66" t="str">
        <f>IF(COUNTIF($C15:$M15,"AUT")+(COUNTIF($C15:$M15,"AUT/2")/2)=0,"",COUNTIF($C15:$M15,"AUT")+(COUNTIF($C15:$M15,"AUT/2")/2))</f>
        <v/>
      </c>
      <c r="Y15" s="37"/>
    </row>
    <row r="16" spans="2:25" ht="20.100000000000001" customHeight="1" thickTop="1">
      <c r="B16" s="64" t="str">
        <f>Données!$E$59</f>
        <v>Présent</v>
      </c>
      <c r="C16" s="117">
        <f>(IF(COUNTIF($C6:$D15,"")+(COUNTIF($C6:$D15,"")/2)=0,"",COUNTIF($C6:$D15,"A")+(COUNTIF($C6:$D15,"")/2)))</f>
        <v>7</v>
      </c>
      <c r="D16" s="118"/>
      <c r="E16" s="120">
        <f>(IF(COUNTIF($E6:$F15,"")+(COUNTIF($E6:$F15,"")/2)=0,"",COUNTIF($E6:$F15,"A")+(COUNTIF($E6:$F15,"")/2)))</f>
        <v>6.5</v>
      </c>
      <c r="F16" s="121"/>
      <c r="G16" s="120">
        <f>(IF(COUNTIF($G6:$H15,"")+(COUNTIF($G6:$H15,"")/2)=0,"",COUNTIF($G6:$H15,"A")+(COUNTIF($G6:$H15,"")/2)))</f>
        <v>7</v>
      </c>
      <c r="H16" s="121"/>
      <c r="I16" s="118">
        <f>(IF(COUNTIF($C6:$D15,"")+(COUNTIF($C6:$D15,"")/2)=0,"",COUNTIF($C6:$D15,"A")+(COUNTIF($C6:$D15,"")/2)))</f>
        <v>7</v>
      </c>
      <c r="J16" s="118"/>
      <c r="K16" s="120">
        <f>(IF(COUNTIF($C6:$D15,"")+(COUNTIF($C6:$D15,"")/2)=0,"",COUNTIF($C6:$D15,"A")+(COUNTIF($C6:$D15,"")/2)))</f>
        <v>7</v>
      </c>
      <c r="L16" s="121"/>
      <c r="M16" s="80"/>
      <c r="N16" s="75"/>
      <c r="O16" s="35"/>
      <c r="P16" s="36"/>
      <c r="Q16" s="35"/>
      <c r="R16" s="36"/>
      <c r="S16" s="35"/>
      <c r="T16" s="36"/>
      <c r="U16" s="35"/>
      <c r="V16" s="36"/>
      <c r="W16" s="35"/>
      <c r="X16" s="36"/>
      <c r="Y16" s="68"/>
    </row>
    <row r="17" spans="2:25" ht="20.100000000000001" customHeight="1">
      <c r="B17" s="30" t="str">
        <f>Données!$E$60</f>
        <v>Vacances</v>
      </c>
      <c r="C17" s="115">
        <f>(IF(COUNTIF($C6:$D15,"Va")+(COUNTIF($C6:$D15,"Va")/2)=0,"",COUNTIF($C6:$D15,"VaA")+(COUNTIF($C6:$D15,"Va")/2)))</f>
        <v>1.5</v>
      </c>
      <c r="D17" s="116"/>
      <c r="E17" s="122">
        <f>(IF(COUNTIF($E6:$F15,"Va")+(COUNTIF($E6:$F15,"Va")/2)=0,"",COUNTIF($E6:$F15,"VaA")+(COUNTIF($E6:$F15,"Va")/2)))</f>
        <v>1</v>
      </c>
      <c r="F17" s="116"/>
      <c r="G17" s="122">
        <f>(IF(COUNTIF($G6:$H15,"Va")+(COUNTIF($G6:$H15,"Va")/2)=0,"",COUNTIF($G6:$H15,"VaA")+(COUNTIF($G6:$H15,"Va")/2)))</f>
        <v>1</v>
      </c>
      <c r="H17" s="116"/>
      <c r="I17" s="122"/>
      <c r="J17" s="116"/>
      <c r="K17" s="122"/>
      <c r="L17" s="116"/>
      <c r="M17" s="78"/>
      <c r="N17" s="75"/>
      <c r="O17" s="35"/>
      <c r="P17" s="36"/>
      <c r="Q17" s="35"/>
      <c r="R17" s="36"/>
      <c r="S17" s="35"/>
      <c r="T17" s="36"/>
      <c r="U17" s="35"/>
      <c r="V17" s="36"/>
      <c r="W17" s="35"/>
      <c r="X17" s="36"/>
      <c r="Y17" s="37"/>
    </row>
    <row r="18" spans="2:25" ht="20.100000000000001" customHeight="1">
      <c r="B18" s="30" t="str">
        <f>Données!$E$61</f>
        <v>Maladie</v>
      </c>
      <c r="C18" s="115">
        <f>(IF(COUNTIF($C7:$D16,"Ma")+(COUNTIF($C7:$D16,"Ma")/2)=0,"",COUNTIF($C7:$D16,"MaA")+(COUNTIF($C7:$D16,"Ma")/2)))</f>
        <v>0.5</v>
      </c>
      <c r="D18" s="116"/>
      <c r="E18" s="119" t="str">
        <f>(IF(COUNTIF($E6:$F15,"Ma")+(COUNTIF($E6:$F15,"Ma")/2)=0,"",COUNTIF($E6:$F15,"MaA")+(COUNTIF($E6:$F15,"Ma")/2)))</f>
        <v/>
      </c>
      <c r="F18" s="116"/>
      <c r="G18" s="119" t="str">
        <f>(IF(COUNTIF($G6:$H15,"Ma")+(COUNTIF($G6:$H15,"Ma")/2)=0,"",COUNTIF($G6:$H15,"MaA")+(COUNTIF($G6:$H15,"Ma")/2)))</f>
        <v/>
      </c>
      <c r="H18" s="116"/>
      <c r="I18" s="122"/>
      <c r="J18" s="116"/>
      <c r="K18" s="122"/>
      <c r="L18" s="116"/>
      <c r="M18" s="78"/>
      <c r="N18" s="75"/>
      <c r="O18" s="35"/>
      <c r="P18" s="36"/>
      <c r="Q18" s="35"/>
      <c r="R18" s="36"/>
      <c r="S18" s="35"/>
      <c r="T18" s="36"/>
      <c r="U18" s="35"/>
      <c r="V18" s="36"/>
      <c r="W18" s="35"/>
      <c r="X18" s="36"/>
      <c r="Y18" s="37"/>
    </row>
    <row r="19" spans="2:25" ht="20.100000000000001" customHeight="1">
      <c r="B19" s="30" t="str">
        <f>Données!$E$62</f>
        <v>Crédit horaire</v>
      </c>
      <c r="C19" s="115" t="str">
        <f>(IF(COUNTIF($C8:$D17,"Ch")+(COUNTIF($C8:$D17,"Ch")/2)=0,"",COUNTIF($C8:$D17,"ChA")+(COUNTIF($C8:$D17,"Ch")/2)))</f>
        <v/>
      </c>
      <c r="D19" s="116"/>
      <c r="E19" s="119">
        <f>(IF(COUNTIF($E6:$F15,"Ch")+(COUNTIF($E6:$F15,"Ch")/2)=0,"",COUNTIF($E6:$F15,"ChA")+(COUNTIF($E6:$F15,"Ch")/2)))</f>
        <v>0.5</v>
      </c>
      <c r="F19" s="116"/>
      <c r="G19" s="119">
        <f>(IF(COUNTIF($G6:$H15,"Ch")+(COUNTIF($G6:$H15,"Ch")/2)=0,"",COUNTIF($G6:$H15,"ChA")+(COUNTIF($G6:$H15,"Ch")/2)))</f>
        <v>0.5</v>
      </c>
      <c r="H19" s="116"/>
      <c r="I19" s="122"/>
      <c r="J19" s="116"/>
      <c r="K19" s="122"/>
      <c r="L19" s="116"/>
      <c r="M19" s="78"/>
      <c r="N19" s="75"/>
      <c r="O19" s="35"/>
      <c r="P19" s="36"/>
      <c r="Q19" s="35"/>
      <c r="R19" s="36"/>
      <c r="S19" s="35"/>
      <c r="T19" s="36"/>
      <c r="U19" s="35"/>
      <c r="V19" s="36"/>
      <c r="W19" s="35"/>
      <c r="X19" s="36"/>
      <c r="Y19" s="37"/>
    </row>
    <row r="20" spans="2:25" ht="20.100000000000001" customHeight="1">
      <c r="B20" s="30" t="str">
        <f>Données!$E$63</f>
        <v>ARTT</v>
      </c>
      <c r="C20" s="115" t="str">
        <f>(IF(COUNTIF($C9:$D18,"Att")+(COUNTIF($C9:$D18,"Att")/2)=0,"",COUNTIF($C9:$D18,"AttA")+(COUNTIF($C9:$D18,"Att")/2)))</f>
        <v/>
      </c>
      <c r="D20" s="116"/>
      <c r="E20" s="119" t="str">
        <f>(IF(COUNTIF($E6:$F15,"Att")+(COUNTIF($E6:$F15,"Att")/2)=0,"",COUNTIF($E6:$F15,"AttA")+(COUNTIF($E6:$F15,"Att")/2)))</f>
        <v/>
      </c>
      <c r="F20" s="116"/>
      <c r="G20" s="119">
        <f>(IF(COUNTIF($G6:$H15,"Att")+(COUNTIF($G6:$H15,"Att")/2)=0,"",COUNTIF($G6:$H15,"AttA")+(COUNTIF($G6:$H15,"Att")/2)))</f>
        <v>0.5</v>
      </c>
      <c r="H20" s="116"/>
      <c r="I20" s="122"/>
      <c r="J20" s="116"/>
      <c r="K20" s="122"/>
      <c r="L20" s="116"/>
      <c r="M20" s="78"/>
      <c r="N20" s="75"/>
      <c r="O20" s="35"/>
      <c r="P20" s="36"/>
      <c r="Q20" s="35"/>
      <c r="R20" s="36"/>
      <c r="S20" s="35"/>
      <c r="T20" s="36"/>
      <c r="U20" s="35"/>
      <c r="V20" s="36"/>
      <c r="W20" s="35"/>
      <c r="X20" s="36"/>
      <c r="Y20" s="37"/>
    </row>
    <row r="21" spans="2:25" ht="20.100000000000001" customHeight="1">
      <c r="B21" s="30" t="str">
        <f>Données!$E$64</f>
        <v>Obligations familiales</v>
      </c>
      <c r="C21" s="115" t="str">
        <f>(IF(COUNTIF($C10:$D19,"Of")+(COUNTIF($C10:$D19,"Of")/2)=0,"",COUNTIF($C10:$D19,"OfA")+(COUNTIF($C10:$D19,"Of")/2)))</f>
        <v/>
      </c>
      <c r="D21" s="116"/>
      <c r="E21" s="119" t="str">
        <f>(IF(COUNTIF($E6:$F15,"Of")+(COUNTIF($E6:$F15,"Of")/2)=0,"",COUNTIF($E6:$F15,"OfA")+(COUNTIF($E6:$F15,"Of")/2)))</f>
        <v/>
      </c>
      <c r="F21" s="116"/>
      <c r="G21" s="119" t="str">
        <f>(IF(COUNTIF($G6:$H15,"Of")+(COUNTIF($G6:$H15,"Of")/2)=0,"",COUNTIF($G6:$H15,"OfA")+(COUNTIF($G6:$H15,"Of")/2)))</f>
        <v/>
      </c>
      <c r="H21" s="116"/>
      <c r="I21" s="122"/>
      <c r="J21" s="116"/>
      <c r="K21" s="122"/>
      <c r="L21" s="116"/>
      <c r="M21" s="78"/>
      <c r="N21" s="75"/>
      <c r="O21" s="35"/>
      <c r="P21" s="36"/>
      <c r="Q21" s="35"/>
      <c r="R21" s="36"/>
      <c r="S21" s="35"/>
      <c r="T21" s="36"/>
      <c r="U21" s="35"/>
      <c r="V21" s="36"/>
      <c r="W21" s="35"/>
      <c r="X21" s="36"/>
      <c r="Y21" s="37"/>
    </row>
    <row r="22" spans="2:25" ht="20.100000000000001" customHeight="1">
      <c r="B22" s="30" t="str">
        <f>Données!$E$65</f>
        <v>Retraite progressive</v>
      </c>
      <c r="C22" s="115" t="str">
        <f>(IF(COUNTIF($C6:$D15,"Ret")+(COUNTIF($C6:$D15,"Ret")/2)=0,"",COUNTIF($C6:$D15,"RetA")+(COUNTIF($C6:$D15,"Ret")/2)))</f>
        <v/>
      </c>
      <c r="D22" s="116"/>
      <c r="E22" s="119" t="str">
        <f>(IF(COUNTIF($E6:$F15,"Ret")+(COUNTIF($E6:$F15,"Ret")/2)=0,"",COUNTIF($E6:$F15,"RetA")+(COUNTIF($E6:$F15,"Ret")/2)))</f>
        <v/>
      </c>
      <c r="F22" s="116"/>
      <c r="G22" s="119" t="str">
        <f>(IF(COUNTIF($G6:$H15,"Ret")+(COUNTIF($G6:$H15,"Ret")/2)=0,"",COUNTIF($G6:$H15,"Reta")+(COUNTIF($G6:$H15,"Ret")/2)))</f>
        <v/>
      </c>
      <c r="H22" s="116"/>
      <c r="I22" s="122"/>
      <c r="J22" s="116"/>
      <c r="K22" s="122"/>
      <c r="L22" s="116"/>
      <c r="M22" s="78"/>
      <c r="N22" s="75"/>
      <c r="O22" s="35"/>
      <c r="P22" s="36"/>
      <c r="Q22" s="35"/>
      <c r="R22" s="36"/>
      <c r="S22" s="35"/>
      <c r="T22" s="36"/>
      <c r="U22" s="35"/>
      <c r="V22" s="36"/>
      <c r="W22" s="35"/>
      <c r="X22" s="36"/>
      <c r="Y22" s="37"/>
    </row>
    <row r="23" spans="2:25" ht="20.100000000000001" customHeight="1">
      <c r="B23" s="30" t="str">
        <f>Données!$E$66</f>
        <v>Formation</v>
      </c>
      <c r="C23" s="115" t="str">
        <f>(IF(COUNTIF($C6:$D15,"Fo")+(COUNTIF($C6:$D15,"Fo")/2)=0,"",COUNTIF($C6:$D15,"FoA")+(COUNTIF($C6:$D15,"Fo")/2)))</f>
        <v/>
      </c>
      <c r="D23" s="116"/>
      <c r="E23" s="119">
        <f>(IF(COUNTIF($E6:$F15,"Fo")+(COUNTIF($E6:$F15,"Fo")/2)=0,"",COUNTIF($E6:$F15,"FoA")+(COUNTIF($E6:$F15,"Fo")/2)))</f>
        <v>1</v>
      </c>
      <c r="F23" s="116"/>
      <c r="G23" s="119" t="str">
        <f>(IF(COUNTIF($G6:$H15,"Fo")+(COUNTIF($G6:$H15,"Fo")/2)=0,"",COUNTIF($G6:$H15,"FoA")+(COUNTIF($G6:$H15,"Fo")/2)))</f>
        <v/>
      </c>
      <c r="H23" s="116"/>
      <c r="I23" s="122"/>
      <c r="J23" s="116"/>
      <c r="K23" s="122"/>
      <c r="L23" s="116"/>
      <c r="M23" s="78"/>
      <c r="N23" s="75"/>
      <c r="O23" s="35"/>
      <c r="P23" s="36"/>
      <c r="Q23" s="35"/>
      <c r="R23" s="36"/>
      <c r="S23" s="35"/>
      <c r="T23" s="36"/>
      <c r="U23" s="35"/>
      <c r="V23" s="36"/>
      <c r="W23" s="35"/>
      <c r="X23" s="36"/>
      <c r="Y23" s="37"/>
    </row>
    <row r="24" spans="2:25" ht="20.100000000000001" customHeight="1">
      <c r="B24" s="30" t="str">
        <f>Données!$E$67</f>
        <v>Syndicat</v>
      </c>
      <c r="C24" s="115" t="str">
        <f>(IF(COUNTIF($C6:$D15,"Sy")+(COUNTIF($C6:$D15,"Sy")/2)=0,"",COUNTIF($C6:$D15,"SyA")+(COUNTIF($C6:$D15,"Sy")/2)))</f>
        <v/>
      </c>
      <c r="D24" s="116"/>
      <c r="E24" s="119" t="str">
        <f>(IF(COUNTIF($E6:$F15,"Sy")+(COUNTIF($E6:$F15,"Sy")/2)=0,"",COUNTIF($E6:$F15,"SyA")+(COUNTIF($E6:$F15,"Sy")/2)))</f>
        <v/>
      </c>
      <c r="F24" s="116"/>
      <c r="G24" s="119" t="str">
        <f>(IF(COUNTIF($G6:$H15,"Sy")+(COUNTIF($G6:$H15,"Sy")/2)=0,"",COUNTIF($G6:$H15,"SyA")+(COUNTIF($G6:$H15,"Sy")/2)))</f>
        <v/>
      </c>
      <c r="H24" s="116"/>
      <c r="I24" s="122"/>
      <c r="J24" s="116"/>
      <c r="K24" s="122"/>
      <c r="L24" s="116"/>
      <c r="M24" s="78"/>
      <c r="N24" s="75"/>
      <c r="O24" s="35"/>
      <c r="P24" s="36"/>
      <c r="Q24" s="35"/>
      <c r="R24" s="36"/>
      <c r="S24" s="35"/>
      <c r="T24" s="36"/>
      <c r="U24" s="35"/>
      <c r="V24" s="36"/>
      <c r="W24" s="35"/>
      <c r="X24" s="36"/>
      <c r="Y24" s="37"/>
    </row>
    <row r="25" spans="2:25" ht="20.100000000000001" customHeight="1">
      <c r="B25" s="30" t="str">
        <f>Données!$E$68</f>
        <v>Congés pat /mat</v>
      </c>
      <c r="C25" s="115" t="str">
        <f>(IF(COUNTIF($C6:$D15,"Pa")+(COUNTIF($C6:$D15,"Pa")/2)=0,"",COUNTIF($C6:$D15,"PaA")+(COUNTIF($C6:$D15,"Pa")/2)))</f>
        <v/>
      </c>
      <c r="D25" s="116"/>
      <c r="E25" s="119" t="str">
        <f>(IF(COUNTIF($E6:$F15,"Pa")+(COUNTIF($E6:$F15,"Pa")/2)=0,"",COUNTIF($E6:$F15,"PaA")+(COUNTIF($E6:$F15,"Pa")/2)))</f>
        <v/>
      </c>
      <c r="F25" s="116"/>
      <c r="G25" s="119" t="str">
        <f>(IF(COUNTIF($G6:$H15,"Pa")+(COUNTIF($G6:$H15,"Pa")/2)=0,"",COUNTIF($G6:$H15,"PaA")+(COUNTIF($G6:$H15,"Pa")/2)))</f>
        <v/>
      </c>
      <c r="H25" s="116"/>
      <c r="I25" s="122"/>
      <c r="J25" s="116"/>
      <c r="K25" s="122"/>
      <c r="L25" s="116"/>
      <c r="M25" s="78"/>
      <c r="N25" s="75"/>
      <c r="O25" s="35"/>
      <c r="P25" s="36"/>
      <c r="Q25" s="35"/>
      <c r="R25" s="36"/>
      <c r="S25" s="35"/>
      <c r="T25" s="36"/>
      <c r="U25" s="35"/>
      <c r="V25" s="36"/>
      <c r="W25" s="35"/>
      <c r="X25" s="36"/>
      <c r="Y25" s="37"/>
    </row>
    <row r="26" spans="2:25" ht="20.100000000000001" customHeight="1">
      <c r="B26" s="30" t="str">
        <f>Données!$E$69</f>
        <v>Autres</v>
      </c>
      <c r="C26" s="115" t="str">
        <f>(IF(COUNTIF($C6:$D15,"Au")+(COUNTIF($C6:$D15,"Au")/2)=0,"",COUNTIF($C6:$D15,"AuA")+(COUNTIF($C6:$D15,"Au")/2)))</f>
        <v/>
      </c>
      <c r="D26" s="116"/>
      <c r="E26" s="119" t="str">
        <f>(IF(COUNTIF($E6:$F15,"Au")+(COUNTIF($E6:$F15,"Au")/2)=0,"",COUNTIF($E6:$F15,"AuA")+(COUNTIF($E6:$F15,"Au")/2)))</f>
        <v/>
      </c>
      <c r="F26" s="116"/>
      <c r="G26" s="119" t="str">
        <f>(IF(COUNTIF($G6:$H15,"Au")+(COUNTIF($G6:$H15,"Au")/2)=0,"",COUNTIF($G6:$H15,"AuA")+(COUNTIF($G6:$H15,"Au")/2)))</f>
        <v/>
      </c>
      <c r="H26" s="116"/>
      <c r="I26" s="122"/>
      <c r="J26" s="116"/>
      <c r="K26" s="122"/>
      <c r="L26" s="116"/>
      <c r="M26" s="78"/>
      <c r="N26" s="75"/>
      <c r="O26" s="35"/>
      <c r="P26" s="36"/>
      <c r="Q26" s="35"/>
      <c r="R26" s="36"/>
      <c r="S26" s="35"/>
      <c r="T26" s="36"/>
      <c r="U26" s="35"/>
      <c r="V26" s="36"/>
      <c r="W26" s="35"/>
      <c r="X26" s="36"/>
      <c r="Y26" s="37"/>
    </row>
    <row r="27" spans="2:25" ht="20.100000000000001" customHeight="1" thickBot="1">
      <c r="B27" s="63" t="str">
        <f>Données!$E$70</f>
        <v>Contraintes de la journée</v>
      </c>
      <c r="C27" s="125">
        <f>SUM(C17:D26)</f>
        <v>2</v>
      </c>
      <c r="D27" s="124"/>
      <c r="E27" s="123">
        <f>SUM(E17:F26)</f>
        <v>2.5</v>
      </c>
      <c r="F27" s="124"/>
      <c r="G27" s="126">
        <f>SUM(G17:H26)</f>
        <v>2</v>
      </c>
      <c r="H27" s="124"/>
      <c r="I27" s="123">
        <f>SUM(I17:J26)</f>
        <v>0</v>
      </c>
      <c r="J27" s="124"/>
      <c r="K27" s="123">
        <f ca="1">SUM(K17:L27)</f>
        <v>0</v>
      </c>
      <c r="L27" s="124"/>
      <c r="M27" s="79"/>
      <c r="N27" s="76" t="e">
        <f>IF(COUNTIF(#REF!,"P")+(COUNTIF(#REF!,"P/2")/2)=0,"",COUNTIF(#REF!,"P")+(COUNTIF(#REF!,"P/2")/2))</f>
        <v>#REF!</v>
      </c>
      <c r="O27" s="35" t="e">
        <f>IF(COUNTIF(#REF!,"VA")+(COUNTIF(#REF!,"VA/2")/2)=0,"",COUNTIF(#REF!,"VA")+(COUNTIF(#REF!,"VA/2")/2))</f>
        <v>#REF!</v>
      </c>
      <c r="P27" s="36" t="e">
        <f>IF(COUNTIF(#REF!,"MA")+(COUNTIF(#REF!,"MA/2")/2)=0,"",COUNTIF(#REF!,"MA")+(COUNTIF(#REF!,"MA/2")/2))</f>
        <v>#REF!</v>
      </c>
      <c r="Q27" s="38" t="e">
        <f>IF(COUNTIF(#REF!,"CH")+(COUNTIF(#REF!,"CH/2")/2)=0,"",COUNTIF(#REF!,"CH")+(COUNTIF(#REF!,"CH/2")/2))</f>
        <v>#REF!</v>
      </c>
      <c r="R27" s="36" t="e">
        <f>IF(COUNTIF(#REF!,"AT")+(COUNTIF(#REF!,"AT/2")/2)=0,"",COUNTIF(#REF!,"AT")+(COUNTIF(#REF!,"AT/2")/2))</f>
        <v>#REF!</v>
      </c>
      <c r="S27" s="38" t="e">
        <f>IF(COUNTIF(#REF!,"OF")+(COUNTIF(#REF!,"OF/2")/2)=0,"",COUNTIF(#REF!,"OF")+(COUNTIF(#REF!,"OF/2")/2))</f>
        <v>#REF!</v>
      </c>
      <c r="T27" s="36" t="e">
        <f>IF(COUNTIF(#REF!,"RE")+(COUNTIF(#REF!,"RE/2")/2)=0,"",COUNTIF(#REF!,"RE")+(COUNTIF(#REF!,"RE/2")/2))</f>
        <v>#REF!</v>
      </c>
      <c r="U27" s="35" t="e">
        <f>IF(COUNTIF(#REF!,"FO")+(COUNTIF(#REF!,"FO/2")/2)=0,"",COUNTIF(#REF!,"FO")+(COUNTIF(#REF!,"FO/2")/2))</f>
        <v>#REF!</v>
      </c>
      <c r="V27" s="36" t="e">
        <f>IF(COUNTIF(#REF!,"SY")+(COUNTIF(#REF!,"SY/2")/2)=0,"",COUNTIF(#REF!,"SY")+(COUNTIF(#REF!,"SY/2")/2))</f>
        <v>#REF!</v>
      </c>
      <c r="W27" s="38" t="e">
        <f>IF(COUNTIF(#REF!,"PAR")+(COUNTIF(#REF!,"PAR/2")/2)=0,"",COUNTIF(#REF!,"PAR")+(COUNTIF(#REF!,"PAR/2")/2))</f>
        <v>#REF!</v>
      </c>
      <c r="X27" s="39" t="e">
        <f>IF(COUNTIF(#REF!,"AUT")+(COUNTIF(#REF!,"AUT/2")/2)=0,"",COUNTIF(#REF!,"AUT")+(COUNTIF(#REF!,"AUT/2")/2))</f>
        <v>#REF!</v>
      </c>
      <c r="Y27" s="40"/>
    </row>
    <row r="28" spans="2:25" ht="15.75" thickTop="1"/>
  </sheetData>
  <mergeCells count="87">
    <mergeCell ref="K25:L25"/>
    <mergeCell ref="K26:L26"/>
    <mergeCell ref="K27:L27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I24:J24"/>
    <mergeCell ref="I25:J25"/>
    <mergeCell ref="I16:J16"/>
    <mergeCell ref="I17:J17"/>
    <mergeCell ref="I18:J18"/>
    <mergeCell ref="I19:J19"/>
    <mergeCell ref="I20:J20"/>
    <mergeCell ref="I26:J26"/>
    <mergeCell ref="I27:J27"/>
    <mergeCell ref="G24:H24"/>
    <mergeCell ref="C22:D22"/>
    <mergeCell ref="C23:D23"/>
    <mergeCell ref="C24:D24"/>
    <mergeCell ref="G25:H25"/>
    <mergeCell ref="G26:H26"/>
    <mergeCell ref="C25:D25"/>
    <mergeCell ref="C26:D26"/>
    <mergeCell ref="E26:F26"/>
    <mergeCell ref="C27:D27"/>
    <mergeCell ref="E27:F27"/>
    <mergeCell ref="G27:H27"/>
    <mergeCell ref="I22:J22"/>
    <mergeCell ref="I23:J23"/>
    <mergeCell ref="G22:H22"/>
    <mergeCell ref="G23:H23"/>
    <mergeCell ref="G4:H4"/>
    <mergeCell ref="G3:H3"/>
    <mergeCell ref="G16:H16"/>
    <mergeCell ref="G17:H17"/>
    <mergeCell ref="G18:H18"/>
    <mergeCell ref="G19:H19"/>
    <mergeCell ref="G20:H20"/>
    <mergeCell ref="E22:F22"/>
    <mergeCell ref="E23:F23"/>
    <mergeCell ref="E24:F24"/>
    <mergeCell ref="E25:F25"/>
    <mergeCell ref="E16:F16"/>
    <mergeCell ref="E17:F17"/>
    <mergeCell ref="E18:F18"/>
    <mergeCell ref="E19:F19"/>
    <mergeCell ref="E20:F20"/>
    <mergeCell ref="C21:D21"/>
    <mergeCell ref="O3:O5"/>
    <mergeCell ref="N3:N5"/>
    <mergeCell ref="P3:P5"/>
    <mergeCell ref="Q3:Q5"/>
    <mergeCell ref="C16:D16"/>
    <mergeCell ref="C17:D17"/>
    <mergeCell ref="C18:D18"/>
    <mergeCell ref="C19:D19"/>
    <mergeCell ref="C20:D20"/>
    <mergeCell ref="E21:F21"/>
    <mergeCell ref="G21:H21"/>
    <mergeCell ref="I21:J21"/>
    <mergeCell ref="R3:R5"/>
    <mergeCell ref="S3:S5"/>
    <mergeCell ref="T3:T5"/>
    <mergeCell ref="U3:U5"/>
    <mergeCell ref="V3:V5"/>
    <mergeCell ref="W3:W5"/>
    <mergeCell ref="X3:X5"/>
    <mergeCell ref="Y3:Y5"/>
    <mergeCell ref="C5:D5"/>
    <mergeCell ref="C4:D4"/>
    <mergeCell ref="C3:D3"/>
    <mergeCell ref="E4:F4"/>
    <mergeCell ref="E3:F3"/>
    <mergeCell ref="K4:L4"/>
    <mergeCell ref="G5:H5"/>
    <mergeCell ref="E5:F5"/>
    <mergeCell ref="I4:J4"/>
    <mergeCell ref="K5:L5"/>
    <mergeCell ref="I5:J5"/>
    <mergeCell ref="I3:J3"/>
    <mergeCell ref="K3:L3"/>
  </mergeCells>
  <conditionalFormatting sqref="C6:L15">
    <cfRule type="expression" dxfId="6" priority="242">
      <formula>C$5="F"</formula>
    </cfRule>
    <cfRule type="cellIs" dxfId="5" priority="243" operator="equal">
      <formula>"C"</formula>
    </cfRule>
    <cfRule type="cellIs" dxfId="4" priority="244" operator="equal">
      <formula>"F"</formula>
    </cfRule>
    <cfRule type="cellIs" dxfId="3" priority="245" operator="equal">
      <formula>"M"</formula>
    </cfRule>
    <cfRule type="cellIs" dxfId="2" priority="246" operator="equal">
      <formula>"A"</formula>
    </cfRule>
  </conditionalFormatting>
  <conditionalFormatting sqref="C3:H5">
    <cfRule type="expression" dxfId="1" priority="248">
      <formula>C$5="F"</formula>
    </cfRule>
  </conditionalFormatting>
  <conditionalFormatting sqref="C3:H3">
    <cfRule type="timePeriod" dxfId="0" priority="241" timePeriod="lastMonth">
      <formula>AND(MONTH(C3)=MONTH(TODAY())-1,OR(YEAR(C3)=YEAR(TODAY()),AND(MONTH(C3)=1,YEAR(C3)=YEAR(TODAY())-1)))</formula>
    </cfRule>
  </conditionalFormatting>
  <pageMargins left="0.31496062992125984" right="0.31496062992125984" top="0.35433070866141736" bottom="0.35433070866141736" header="0.31496062992125984" footer="0.31496062992125984"/>
  <pageSetup paperSize="5" scale="54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Données!$G$6:$G$16</xm:f>
          </x14:formula1>
          <xm:sqref>E6:H6</xm:sqref>
        </x14:dataValidation>
        <x14:dataValidation type="list" showInputMessage="1" showErrorMessage="1">
          <x14:formula1>
            <xm:f>Données!$G$5:$G$16</xm:f>
          </x14:formula1>
          <xm:sqref>C6:D6 I6:L15 C7:H15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DV50"/>
  <sheetViews>
    <sheetView view="pageBreakPreview" topLeftCell="A4" zoomScale="90" zoomScaleSheetLayoutView="90" workbookViewId="0">
      <selection activeCell="D4" sqref="D4:E6"/>
    </sheetView>
  </sheetViews>
  <sheetFormatPr baseColWidth="10" defaultRowHeight="15"/>
  <cols>
    <col min="1" max="1" width="3.28515625" customWidth="1"/>
    <col min="2" max="2" width="5.140625" style="41" customWidth="1"/>
    <col min="3" max="3" width="5.85546875" style="42" customWidth="1"/>
    <col min="4" max="109" width="3" customWidth="1"/>
    <col min="110" max="120" width="5.7109375" customWidth="1"/>
    <col min="121" max="121" width="4" customWidth="1"/>
  </cols>
  <sheetData>
    <row r="1" spans="1:126" ht="33" customHeight="1"/>
    <row r="2" spans="1:126" ht="71.25" customHeight="1">
      <c r="B2" s="146" t="s">
        <v>43</v>
      </c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46"/>
      <c r="AD2" s="146"/>
      <c r="AE2" s="146"/>
      <c r="AF2" s="146"/>
      <c r="AG2" s="146"/>
      <c r="AH2" s="146"/>
      <c r="AI2" s="146"/>
      <c r="AJ2" s="146"/>
      <c r="AK2" s="146"/>
      <c r="AL2" s="146"/>
      <c r="AM2" s="146"/>
      <c r="AN2" s="146"/>
      <c r="AO2" s="146"/>
      <c r="AP2" s="146"/>
      <c r="AQ2" s="146"/>
      <c r="AR2" s="146"/>
      <c r="AS2" s="146"/>
      <c r="AT2" s="146"/>
      <c r="AU2" s="146"/>
      <c r="AV2" s="146"/>
      <c r="AW2" s="146"/>
      <c r="AX2" s="146"/>
      <c r="AY2" s="146"/>
      <c r="AZ2" s="146"/>
      <c r="BA2" s="146"/>
      <c r="BB2" s="146"/>
      <c r="BC2" s="146"/>
      <c r="BD2" s="146"/>
      <c r="BE2" s="146"/>
      <c r="BF2" s="146"/>
      <c r="BG2" s="146"/>
      <c r="BH2" s="146"/>
      <c r="BI2" s="146"/>
      <c r="BJ2" s="146"/>
      <c r="BK2" s="146"/>
      <c r="BL2" s="146"/>
      <c r="BM2" s="146"/>
      <c r="BN2" s="146"/>
      <c r="BO2" s="146"/>
      <c r="BP2" s="146"/>
      <c r="BQ2" s="146"/>
      <c r="BR2" s="146"/>
      <c r="BS2" s="146"/>
      <c r="BT2" s="146"/>
      <c r="BU2" s="146"/>
      <c r="BV2" s="146"/>
      <c r="BW2" s="146"/>
      <c r="BX2" s="146"/>
      <c r="BY2" s="146"/>
      <c r="BZ2" s="146"/>
      <c r="CA2" s="146"/>
      <c r="CB2" s="146"/>
      <c r="CC2" s="146"/>
      <c r="CD2" s="146"/>
      <c r="CE2" s="146"/>
      <c r="CF2" s="146"/>
      <c r="CG2" s="146"/>
      <c r="CH2" s="146"/>
      <c r="CI2" s="146"/>
      <c r="CJ2" s="146"/>
      <c r="CK2" s="146"/>
      <c r="CL2" s="146"/>
      <c r="CM2" s="146"/>
      <c r="CN2" s="146"/>
      <c r="CO2" s="146"/>
      <c r="CP2" s="146"/>
      <c r="CQ2" s="146"/>
      <c r="CR2" s="146"/>
      <c r="CS2" s="146"/>
      <c r="CT2" s="146"/>
      <c r="CU2" s="146"/>
      <c r="CV2" s="146"/>
      <c r="CW2" s="146"/>
      <c r="CX2" s="146"/>
      <c r="CY2" s="146"/>
      <c r="CZ2" s="146"/>
      <c r="DA2" s="146"/>
      <c r="DB2" s="146"/>
      <c r="DC2" s="146"/>
      <c r="DD2" s="146"/>
      <c r="DE2" s="146"/>
      <c r="DF2" s="146"/>
      <c r="DG2" s="146"/>
      <c r="DH2" s="146"/>
      <c r="DI2" s="146"/>
      <c r="DJ2" s="146"/>
      <c r="DK2" s="146"/>
      <c r="DL2" s="146"/>
      <c r="DM2" s="146"/>
      <c r="DN2" s="146"/>
      <c r="DO2" s="146"/>
      <c r="DP2" s="146"/>
    </row>
    <row r="3" spans="1:126" ht="19.5" customHeight="1" thickBot="1">
      <c r="B3" s="46"/>
      <c r="C3" s="43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</row>
    <row r="4" spans="1:126" ht="30" customHeight="1" thickTop="1">
      <c r="A4" s="33"/>
      <c r="B4" s="144">
        <v>2015</v>
      </c>
      <c r="C4" s="145"/>
      <c r="D4" s="147" t="str">
        <f>Données!$E$3</f>
        <v>Pierre</v>
      </c>
      <c r="E4" s="142"/>
      <c r="F4" s="142" t="str">
        <f>Données!$E$4</f>
        <v>Jean</v>
      </c>
      <c r="G4" s="142"/>
      <c r="H4" s="142" t="str">
        <f>Données!$E$5</f>
        <v>Jacques</v>
      </c>
      <c r="I4" s="142"/>
      <c r="J4" s="142" t="str">
        <f>Données!$E$6</f>
        <v>Lucie</v>
      </c>
      <c r="K4" s="142"/>
      <c r="L4" s="142" t="str">
        <f>Données!$E$7</f>
        <v>Marie</v>
      </c>
      <c r="M4" s="142"/>
      <c r="N4" s="142" t="str">
        <f>Données!$E$8</f>
        <v>Normand</v>
      </c>
      <c r="O4" s="142"/>
      <c r="P4" s="142" t="str">
        <f>Données!$E$9</f>
        <v>Thérèse</v>
      </c>
      <c r="Q4" s="142"/>
      <c r="R4" s="142" t="str">
        <f>Données!$E$11</f>
        <v>Manon</v>
      </c>
      <c r="S4" s="142"/>
      <c r="T4" s="142">
        <f>Données!$E$12</f>
        <v>0</v>
      </c>
      <c r="U4" s="142"/>
      <c r="V4" s="142">
        <f>Données!$E$13</f>
        <v>0</v>
      </c>
      <c r="W4" s="142"/>
      <c r="X4" s="142">
        <f>Données!$E$14</f>
        <v>0</v>
      </c>
      <c r="Y4" s="142"/>
      <c r="Z4" s="142">
        <f>Données!$E$15</f>
        <v>0</v>
      </c>
      <c r="AA4" s="142"/>
      <c r="AB4" s="142">
        <f>Données!$E$16</f>
        <v>0</v>
      </c>
      <c r="AC4" s="142"/>
      <c r="AD4" s="142">
        <f>Données!$E$18</f>
        <v>0</v>
      </c>
      <c r="AE4" s="142"/>
      <c r="AF4" s="142">
        <f>Données!$E$19</f>
        <v>0</v>
      </c>
      <c r="AG4" s="142"/>
      <c r="AH4" s="142">
        <f>Données!$E$20</f>
        <v>0</v>
      </c>
      <c r="AI4" s="142"/>
      <c r="AJ4" s="142">
        <f>Données!$E$22</f>
        <v>0</v>
      </c>
      <c r="AK4" s="142"/>
      <c r="AL4" s="142">
        <f>Données!$E$23</f>
        <v>0</v>
      </c>
      <c r="AM4" s="142"/>
      <c r="AN4" s="142">
        <f>Données!$E$24</f>
        <v>0</v>
      </c>
      <c r="AO4" s="142"/>
      <c r="AP4" s="142">
        <f>Données!$E$25</f>
        <v>0</v>
      </c>
      <c r="AQ4" s="142"/>
      <c r="AR4" s="142">
        <f>Données!$E$26</f>
        <v>0</v>
      </c>
      <c r="AS4" s="142"/>
      <c r="AT4" s="142">
        <f>Données!$E$27</f>
        <v>0</v>
      </c>
      <c r="AU4" s="142"/>
      <c r="AV4" s="142">
        <f>Données!$E$28</f>
        <v>0</v>
      </c>
      <c r="AW4" s="142"/>
      <c r="AX4" s="142">
        <f>Données!$E$29</f>
        <v>0</v>
      </c>
      <c r="AY4" s="142"/>
      <c r="AZ4" s="142">
        <f>Données!$E$30</f>
        <v>0</v>
      </c>
      <c r="BA4" s="142"/>
      <c r="BB4" s="142">
        <f>Données!$E$31</f>
        <v>0</v>
      </c>
      <c r="BC4" s="142"/>
      <c r="BD4" s="142">
        <f>Données!$E$32</f>
        <v>0</v>
      </c>
      <c r="BE4" s="142"/>
      <c r="BF4" s="142">
        <f>Données!$E$33</f>
        <v>0</v>
      </c>
      <c r="BG4" s="142"/>
      <c r="BH4" s="142">
        <f>Données!$E$34</f>
        <v>0</v>
      </c>
      <c r="BI4" s="142"/>
      <c r="BJ4" s="142">
        <f>Données!$E$35</f>
        <v>0</v>
      </c>
      <c r="BK4" s="142"/>
      <c r="BL4" s="142" t="e">
        <f>Données!#REF!</f>
        <v>#REF!</v>
      </c>
      <c r="BM4" s="142"/>
      <c r="BN4" s="142" t="e">
        <f>Données!#REF!</f>
        <v>#REF!</v>
      </c>
      <c r="BO4" s="142"/>
      <c r="BP4" s="142" t="e">
        <f>Données!#REF!</f>
        <v>#REF!</v>
      </c>
      <c r="BQ4" s="142"/>
      <c r="BR4" s="142" t="e">
        <f>Données!#REF!</f>
        <v>#REF!</v>
      </c>
      <c r="BS4" s="142"/>
      <c r="BT4" s="142" t="e">
        <f>Données!#REF!</f>
        <v>#REF!</v>
      </c>
      <c r="BU4" s="142"/>
      <c r="BV4" s="142">
        <f>Données!$E$41</f>
        <v>0</v>
      </c>
      <c r="BW4" s="142"/>
      <c r="BX4" s="142">
        <f>Données!$E$52</f>
        <v>0</v>
      </c>
      <c r="BY4" s="142"/>
      <c r="BZ4" s="142">
        <f>Données!$E$53</f>
        <v>0</v>
      </c>
      <c r="CA4" s="142"/>
      <c r="CB4" s="142">
        <f>Données!$E$54</f>
        <v>0</v>
      </c>
      <c r="CC4" s="142"/>
      <c r="CD4" s="142">
        <f>Données!$E$55</f>
        <v>0</v>
      </c>
      <c r="CE4" s="142"/>
      <c r="CF4" s="142">
        <f>Données!$E$56</f>
        <v>0</v>
      </c>
      <c r="CG4" s="142"/>
      <c r="CH4" s="142">
        <f>Données!$E$57</f>
        <v>0</v>
      </c>
      <c r="CI4" s="142"/>
      <c r="CJ4" s="142">
        <f>Données!$E$58</f>
        <v>0</v>
      </c>
      <c r="CK4" s="142"/>
      <c r="CL4" s="142">
        <f>Données!$E$49</f>
        <v>0</v>
      </c>
      <c r="CM4" s="142"/>
      <c r="CN4" s="142">
        <f>Données!$E$37</f>
        <v>0</v>
      </c>
      <c r="CO4" s="142"/>
      <c r="CP4" s="142">
        <f>Données!$E$38</f>
        <v>0</v>
      </c>
      <c r="CQ4" s="142"/>
      <c r="CR4" s="142">
        <f>Données!$E$39</f>
        <v>0</v>
      </c>
      <c r="CS4" s="142"/>
      <c r="CT4" s="142">
        <f>Données!$E$40</f>
        <v>0</v>
      </c>
      <c r="CU4" s="142"/>
      <c r="CV4" s="142" t="e">
        <f>Données!#REF!</f>
        <v>#REF!</v>
      </c>
      <c r="CW4" s="142"/>
      <c r="CX4" s="142" t="e">
        <f>Données!#REF!</f>
        <v>#REF!</v>
      </c>
      <c r="CY4" s="142"/>
      <c r="CZ4" s="142" t="e">
        <f>Données!#REF!</f>
        <v>#REF!</v>
      </c>
      <c r="DA4" s="142"/>
      <c r="DB4" s="142" t="e">
        <f>Données!#REF!</f>
        <v>#REF!</v>
      </c>
      <c r="DC4" s="142"/>
      <c r="DD4" s="142" t="e">
        <f>Données!#REF!</f>
        <v>#REF!</v>
      </c>
      <c r="DE4" s="155"/>
      <c r="DF4" s="149" t="s">
        <v>8</v>
      </c>
      <c r="DG4" s="149" t="s">
        <v>10</v>
      </c>
      <c r="DH4" s="149" t="s">
        <v>14</v>
      </c>
      <c r="DI4" s="149" t="s">
        <v>18</v>
      </c>
      <c r="DJ4" s="149" t="s">
        <v>22</v>
      </c>
      <c r="DK4" s="149" t="s">
        <v>25</v>
      </c>
      <c r="DL4" s="149" t="s">
        <v>27</v>
      </c>
      <c r="DM4" s="149" t="s">
        <v>28</v>
      </c>
      <c r="DN4" s="149" t="s">
        <v>31</v>
      </c>
      <c r="DO4" s="151" t="s">
        <v>41</v>
      </c>
      <c r="DP4" s="153" t="s">
        <v>36</v>
      </c>
    </row>
    <row r="5" spans="1:126" ht="30" customHeight="1">
      <c r="A5" s="33"/>
      <c r="B5" s="144"/>
      <c r="C5" s="145"/>
      <c r="D5" s="148"/>
      <c r="E5" s="143"/>
      <c r="F5" s="143"/>
      <c r="G5" s="143"/>
      <c r="H5" s="143"/>
      <c r="I5" s="143"/>
      <c r="J5" s="143"/>
      <c r="K5" s="143"/>
      <c r="L5" s="143"/>
      <c r="M5" s="143"/>
      <c r="N5" s="143"/>
      <c r="O5" s="143"/>
      <c r="P5" s="143"/>
      <c r="Q5" s="143"/>
      <c r="R5" s="143"/>
      <c r="S5" s="143"/>
      <c r="T5" s="143"/>
      <c r="U5" s="143"/>
      <c r="V5" s="143"/>
      <c r="W5" s="143"/>
      <c r="X5" s="143"/>
      <c r="Y5" s="143"/>
      <c r="Z5" s="143"/>
      <c r="AA5" s="143"/>
      <c r="AB5" s="143"/>
      <c r="AC5" s="143"/>
      <c r="AD5" s="143"/>
      <c r="AE5" s="143"/>
      <c r="AF5" s="143"/>
      <c r="AG5" s="143"/>
      <c r="AH5" s="143"/>
      <c r="AI5" s="143"/>
      <c r="AJ5" s="143"/>
      <c r="AK5" s="143"/>
      <c r="AL5" s="143"/>
      <c r="AM5" s="143"/>
      <c r="AN5" s="143"/>
      <c r="AO5" s="143"/>
      <c r="AP5" s="143"/>
      <c r="AQ5" s="143"/>
      <c r="AR5" s="143"/>
      <c r="AS5" s="143"/>
      <c r="AT5" s="143"/>
      <c r="AU5" s="143"/>
      <c r="AV5" s="143"/>
      <c r="AW5" s="143"/>
      <c r="AX5" s="143"/>
      <c r="AY5" s="143"/>
      <c r="AZ5" s="143"/>
      <c r="BA5" s="143"/>
      <c r="BB5" s="143"/>
      <c r="BC5" s="143"/>
      <c r="BD5" s="143"/>
      <c r="BE5" s="143"/>
      <c r="BF5" s="143"/>
      <c r="BG5" s="143"/>
      <c r="BH5" s="143"/>
      <c r="BI5" s="143"/>
      <c r="BJ5" s="143"/>
      <c r="BK5" s="143"/>
      <c r="BL5" s="143"/>
      <c r="BM5" s="143"/>
      <c r="BN5" s="143"/>
      <c r="BO5" s="143"/>
      <c r="BP5" s="143"/>
      <c r="BQ5" s="143"/>
      <c r="BR5" s="143"/>
      <c r="BS5" s="143"/>
      <c r="BT5" s="143"/>
      <c r="BU5" s="143"/>
      <c r="BV5" s="143"/>
      <c r="BW5" s="143"/>
      <c r="BX5" s="143"/>
      <c r="BY5" s="143"/>
      <c r="BZ5" s="143"/>
      <c r="CA5" s="143"/>
      <c r="CB5" s="143"/>
      <c r="CC5" s="143"/>
      <c r="CD5" s="143"/>
      <c r="CE5" s="143"/>
      <c r="CF5" s="143"/>
      <c r="CG5" s="143"/>
      <c r="CH5" s="143"/>
      <c r="CI5" s="143"/>
      <c r="CJ5" s="143"/>
      <c r="CK5" s="143"/>
      <c r="CL5" s="143"/>
      <c r="CM5" s="143"/>
      <c r="CN5" s="143"/>
      <c r="CO5" s="143"/>
      <c r="CP5" s="143"/>
      <c r="CQ5" s="143"/>
      <c r="CR5" s="143"/>
      <c r="CS5" s="143"/>
      <c r="CT5" s="143"/>
      <c r="CU5" s="143"/>
      <c r="CV5" s="143"/>
      <c r="CW5" s="143"/>
      <c r="CX5" s="143"/>
      <c r="CY5" s="143"/>
      <c r="CZ5" s="143"/>
      <c r="DA5" s="143"/>
      <c r="DB5" s="143"/>
      <c r="DC5" s="143"/>
      <c r="DD5" s="156"/>
      <c r="DE5" s="157"/>
      <c r="DF5" s="150"/>
      <c r="DG5" s="150"/>
      <c r="DH5" s="150"/>
      <c r="DI5" s="150"/>
      <c r="DJ5" s="150"/>
      <c r="DK5" s="150"/>
      <c r="DL5" s="150"/>
      <c r="DM5" s="150"/>
      <c r="DN5" s="150"/>
      <c r="DO5" s="152"/>
      <c r="DP5" s="154"/>
    </row>
    <row r="6" spans="1:126" ht="79.5" customHeight="1">
      <c r="A6" s="33"/>
      <c r="B6" s="144"/>
      <c r="C6" s="145"/>
      <c r="D6" s="148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3"/>
      <c r="AH6" s="143"/>
      <c r="AI6" s="143"/>
      <c r="AJ6" s="143"/>
      <c r="AK6" s="143"/>
      <c r="AL6" s="143"/>
      <c r="AM6" s="143"/>
      <c r="AN6" s="143"/>
      <c r="AO6" s="143"/>
      <c r="AP6" s="143"/>
      <c r="AQ6" s="143"/>
      <c r="AR6" s="143"/>
      <c r="AS6" s="143"/>
      <c r="AT6" s="143"/>
      <c r="AU6" s="143"/>
      <c r="AV6" s="143"/>
      <c r="AW6" s="143"/>
      <c r="AX6" s="143"/>
      <c r="AY6" s="143"/>
      <c r="AZ6" s="143"/>
      <c r="BA6" s="143"/>
      <c r="BB6" s="143"/>
      <c r="BC6" s="143"/>
      <c r="BD6" s="143"/>
      <c r="BE6" s="143"/>
      <c r="BF6" s="143"/>
      <c r="BG6" s="143"/>
      <c r="BH6" s="143"/>
      <c r="BI6" s="143"/>
      <c r="BJ6" s="143"/>
      <c r="BK6" s="143"/>
      <c r="BL6" s="143"/>
      <c r="BM6" s="143"/>
      <c r="BN6" s="143"/>
      <c r="BO6" s="143"/>
      <c r="BP6" s="143"/>
      <c r="BQ6" s="143"/>
      <c r="BR6" s="143"/>
      <c r="BS6" s="143"/>
      <c r="BT6" s="143"/>
      <c r="BU6" s="143"/>
      <c r="BV6" s="143"/>
      <c r="BW6" s="143"/>
      <c r="BX6" s="143"/>
      <c r="BY6" s="143"/>
      <c r="BZ6" s="143"/>
      <c r="CA6" s="143"/>
      <c r="CB6" s="143"/>
      <c r="CC6" s="143"/>
      <c r="CD6" s="143"/>
      <c r="CE6" s="143"/>
      <c r="CF6" s="143"/>
      <c r="CG6" s="143"/>
      <c r="CH6" s="143"/>
      <c r="CI6" s="143"/>
      <c r="CJ6" s="143"/>
      <c r="CK6" s="143"/>
      <c r="CL6" s="143"/>
      <c r="CM6" s="143"/>
      <c r="CN6" s="143"/>
      <c r="CO6" s="143"/>
      <c r="CP6" s="143"/>
      <c r="CQ6" s="143"/>
      <c r="CR6" s="143"/>
      <c r="CS6" s="143"/>
      <c r="CT6" s="143"/>
      <c r="CU6" s="143"/>
      <c r="CV6" s="143"/>
      <c r="CW6" s="143"/>
      <c r="CX6" s="143"/>
      <c r="CY6" s="143"/>
      <c r="CZ6" s="143"/>
      <c r="DA6" s="143"/>
      <c r="DB6" s="143"/>
      <c r="DC6" s="143"/>
      <c r="DD6" s="156"/>
      <c r="DE6" s="157"/>
      <c r="DF6" s="150"/>
      <c r="DG6" s="150"/>
      <c r="DH6" s="150"/>
      <c r="DI6" s="150"/>
      <c r="DJ6" s="150"/>
      <c r="DK6" s="150"/>
      <c r="DL6" s="150"/>
      <c r="DM6" s="150"/>
      <c r="DN6" s="150"/>
      <c r="DO6" s="152"/>
      <c r="DP6" s="154"/>
    </row>
    <row r="7" spans="1:126" ht="24.95" customHeight="1">
      <c r="A7" s="33"/>
      <c r="B7" s="47">
        <v>1</v>
      </c>
      <c r="C7" s="44" t="s">
        <v>40</v>
      </c>
      <c r="D7" s="35"/>
      <c r="E7" s="52"/>
      <c r="F7" s="35"/>
      <c r="G7" s="52"/>
      <c r="H7" s="35"/>
      <c r="I7" s="52"/>
      <c r="J7" s="35"/>
      <c r="K7" s="52"/>
      <c r="L7" s="35"/>
      <c r="M7" s="52"/>
      <c r="N7" s="35"/>
      <c r="O7" s="52"/>
      <c r="P7" s="35"/>
      <c r="Q7" s="52"/>
      <c r="R7" s="35"/>
      <c r="S7" s="52"/>
      <c r="T7" s="35"/>
      <c r="U7" s="52"/>
      <c r="V7" s="35"/>
      <c r="W7" s="52"/>
      <c r="X7" s="35"/>
      <c r="Y7" s="52"/>
      <c r="Z7" s="35"/>
      <c r="AA7" s="52"/>
      <c r="AB7" s="35"/>
      <c r="AC7" s="52"/>
      <c r="AD7" s="35"/>
      <c r="AE7" s="52"/>
      <c r="AF7" s="35"/>
      <c r="AG7" s="52"/>
      <c r="AH7" s="35"/>
      <c r="AI7" s="52"/>
      <c r="AJ7" s="35"/>
      <c r="AK7" s="52"/>
      <c r="AL7" s="35"/>
      <c r="AM7" s="52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 t="s">
        <v>47</v>
      </c>
      <c r="BK7" s="35"/>
      <c r="BL7" s="35" t="s">
        <v>49</v>
      </c>
      <c r="BM7" s="35" t="s">
        <v>49</v>
      </c>
      <c r="BN7" s="35" t="s">
        <v>49</v>
      </c>
      <c r="BO7" s="35" t="s">
        <v>49</v>
      </c>
      <c r="BP7" s="35" t="s">
        <v>49</v>
      </c>
      <c r="BQ7" s="35" t="s">
        <v>49</v>
      </c>
      <c r="BR7" s="35" t="s">
        <v>49</v>
      </c>
      <c r="BS7" s="35" t="s">
        <v>49</v>
      </c>
      <c r="BT7" s="35" t="s">
        <v>49</v>
      </c>
      <c r="BU7" s="35" t="s">
        <v>49</v>
      </c>
      <c r="BV7" s="35" t="s">
        <v>49</v>
      </c>
      <c r="BW7" s="35" t="s">
        <v>49</v>
      </c>
      <c r="BX7" s="35"/>
      <c r="BY7" s="35"/>
      <c r="BZ7" s="35"/>
      <c r="CA7" s="35"/>
      <c r="CB7" s="35" t="s">
        <v>49</v>
      </c>
      <c r="CC7" s="35" t="s">
        <v>49</v>
      </c>
      <c r="CD7" s="35"/>
      <c r="CE7" s="35"/>
      <c r="CF7" s="35"/>
      <c r="CG7" s="35"/>
      <c r="CH7" s="35"/>
      <c r="CI7" s="35"/>
      <c r="CJ7" s="35"/>
      <c r="CK7" s="35"/>
      <c r="CL7" s="35" t="s">
        <v>49</v>
      </c>
      <c r="CM7" s="35" t="s">
        <v>49</v>
      </c>
      <c r="CN7" s="35"/>
      <c r="CO7" s="35"/>
      <c r="CP7" s="35"/>
      <c r="CQ7" s="35"/>
      <c r="CR7" s="35" t="s">
        <v>44</v>
      </c>
      <c r="CS7" s="35"/>
      <c r="CT7" s="35"/>
      <c r="CU7" s="35" t="s">
        <v>46</v>
      </c>
      <c r="CV7" s="35" t="s">
        <v>49</v>
      </c>
      <c r="CW7" s="35" t="s">
        <v>49</v>
      </c>
      <c r="CX7" s="35" t="s">
        <v>49</v>
      </c>
      <c r="CY7" s="35" t="s">
        <v>49</v>
      </c>
      <c r="CZ7" s="35" t="s">
        <v>49</v>
      </c>
      <c r="DA7" s="35" t="s">
        <v>49</v>
      </c>
      <c r="DB7" s="35" t="s">
        <v>49</v>
      </c>
      <c r="DC7" s="35" t="s">
        <v>49</v>
      </c>
      <c r="DD7" s="35" t="s">
        <v>49</v>
      </c>
      <c r="DE7" s="35" t="s">
        <v>49</v>
      </c>
      <c r="DF7" s="48" t="b">
        <f>IF(COUNTIF($C7:$DE7,"")+(COUNTIF($C7:$DE7,"/2")/2)=0,COUNTIF($C7:$DE7,"")+(COUNTIF($C7:$DE7,"/2")/2))</f>
        <v>0</v>
      </c>
      <c r="DG7" s="35" t="str">
        <f t="shared" ref="DG7:DG48" si="0">IF(COUNTIF($C7:$DE7,"VA")+(COUNTIF($C7:$DE7,"VA/2")/2)=0,"",COUNTIF($C7:$DE7,"VA")+(COUNTIF($C7:$DE7,"VA/2")/2))</f>
        <v/>
      </c>
      <c r="DH7" s="35" t="str">
        <f t="shared" ref="DH7:DH48" si="1">IF(COUNTIF($C7:$DE7,"MA")+(COUNTIF($C7:$DE7,"MA/2")/2)=0,"",COUNTIF($C7:$DE7,"MA")+(COUNTIF($C7:$DE7,"MA/2")/2))</f>
        <v/>
      </c>
      <c r="DI7" s="35" t="str">
        <f t="shared" ref="DI7:DI48" si="2">IF(COUNTIF($C7:$DE7,"CH")+(COUNTIF($C7:$DE7,"CH/2")/2)=0,"",COUNTIF($C7:$DE7,"CH")+(COUNTIF($C7:$DE7,"CH/2")/2))</f>
        <v/>
      </c>
      <c r="DJ7" s="35" t="str">
        <f t="shared" ref="DJ7:DJ48" si="3">IF(COUNTIF($C7:$DE7,"AT")+(COUNTIF($C7:$DE7,"AT/2")/2)=0,"",COUNTIF($C7:$DE7,"AT")+(COUNTIF($C7:$DE7,"AT/2")/2))</f>
        <v/>
      </c>
      <c r="DK7" s="35" t="str">
        <f t="shared" ref="DK7:DK48" si="4">IF(COUNTIF($C7:$DE7,"OF")+(COUNTIF($C7:$DE7,"OF/2")/2)=0,"",COUNTIF($C7:$DE7,"OF")+(COUNTIF($C7:$DE7,"OF/2")/2))</f>
        <v/>
      </c>
      <c r="DL7" s="35" t="str">
        <f t="shared" ref="DL7:DL48" si="5">IF(COUNTIF($C7:$DG7,"RE")+(COUNTIF($C7:$DG7,"RE/2")/2)=0,"",COUNTIF($C7:$DG7,"RE")+(COUNTIF($C7:$DG7,"RE/2")/2))</f>
        <v/>
      </c>
      <c r="DM7" s="35" t="str">
        <f t="shared" ref="DM7:DM48" si="6">IF(COUNTIF($C7:$DG7,"FO")+(COUNTIF($C7:$DG7,"FO/2")/2)=0,"",COUNTIF($C7:$DG7,"FO")+(COUNTIF($C7:$DG7,"FO/2")/2))</f>
        <v/>
      </c>
      <c r="DN7" s="35" t="str">
        <f t="shared" ref="DN7:DN48" si="7">IF(COUNTIF($C7:$DG7,"SY")+(COUNTIF($C7:$DG7,"SY/2")/2)=0,"",COUNTIF($C7:$DG7,"SY")+(COUNTIF($C7:$DG7,"SY/2")/2))</f>
        <v/>
      </c>
      <c r="DO7" s="35" t="str">
        <f t="shared" ref="DO7:DO48" si="8">IF(COUNTIF($C7:$DG7,"PA")+(COUNTIF($C7:$DG7,"PA/2")/2)=0,"",COUNTIF($C7:$DG7,"PA")+(COUNTIF($C7:$DG7,"PA/2")/2))</f>
        <v/>
      </c>
      <c r="DP7" s="37" t="str">
        <f t="shared" ref="DP7:DP48" si="9">IF(COUNTIF($C7:$DG7,"AU")+(COUNTIF($C7:$DG7,"AU/2")/2)=0,"",COUNTIF($C7:$DG7,"AU")+(COUNTIF($C7:$DG7,"AU/2")/2))</f>
        <v/>
      </c>
    </row>
    <row r="8" spans="1:126" ht="24.95" customHeight="1">
      <c r="A8" s="33"/>
      <c r="B8" s="47">
        <v>2</v>
      </c>
      <c r="C8" s="45" t="s">
        <v>40</v>
      </c>
      <c r="D8" s="35"/>
      <c r="E8" s="52"/>
      <c r="F8" s="35"/>
      <c r="G8" s="52"/>
      <c r="H8" s="35"/>
      <c r="I8" s="52"/>
      <c r="J8" s="35"/>
      <c r="K8" s="52"/>
      <c r="L8" s="35"/>
      <c r="M8" s="52"/>
      <c r="N8" s="35"/>
      <c r="O8" s="52"/>
      <c r="P8" s="35"/>
      <c r="Q8" s="52"/>
      <c r="R8" s="35"/>
      <c r="S8" s="52"/>
      <c r="T8" s="35"/>
      <c r="U8" s="52"/>
      <c r="V8" s="35"/>
      <c r="W8" s="52"/>
      <c r="X8" s="35"/>
      <c r="Y8" s="52"/>
      <c r="Z8" s="35"/>
      <c r="AA8" s="52"/>
      <c r="AB8" s="35"/>
      <c r="AC8" s="52"/>
      <c r="AD8" s="35"/>
      <c r="AE8" s="52"/>
      <c r="AF8" s="35"/>
      <c r="AG8" s="52"/>
      <c r="AH8" s="35"/>
      <c r="AI8" s="52"/>
      <c r="AJ8" s="35" t="s">
        <v>44</v>
      </c>
      <c r="AK8" s="52" t="s">
        <v>45</v>
      </c>
      <c r="AL8" s="35"/>
      <c r="AM8" s="52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50"/>
      <c r="DF8" s="35" t="str">
        <f t="shared" ref="DF8:DF48" si="10">IF(COUNTIF($C8:$DE8,"P")+(COUNTIF($C8:$DE8,"P/2")/2)=0,"",COUNTIF($C8:$DE8,"P")+(COUNTIF($C8:$DE8,"P/2")/2))</f>
        <v/>
      </c>
      <c r="DG8" s="35" t="str">
        <f t="shared" si="0"/>
        <v/>
      </c>
      <c r="DH8" s="35" t="str">
        <f t="shared" si="1"/>
        <v/>
      </c>
      <c r="DI8" s="35" t="str">
        <f t="shared" si="2"/>
        <v/>
      </c>
      <c r="DJ8" s="35" t="str">
        <f t="shared" si="3"/>
        <v/>
      </c>
      <c r="DK8" s="35" t="str">
        <f t="shared" si="4"/>
        <v/>
      </c>
      <c r="DL8" s="35" t="str">
        <f t="shared" si="5"/>
        <v/>
      </c>
      <c r="DM8" s="35" t="str">
        <f t="shared" si="6"/>
        <v/>
      </c>
      <c r="DN8" s="35" t="str">
        <f t="shared" si="7"/>
        <v/>
      </c>
      <c r="DO8" s="35" t="str">
        <f t="shared" si="8"/>
        <v/>
      </c>
      <c r="DP8" s="37" t="str">
        <f t="shared" si="9"/>
        <v/>
      </c>
    </row>
    <row r="9" spans="1:126" ht="24.95" customHeight="1">
      <c r="A9" s="33"/>
      <c r="B9" s="47">
        <v>3</v>
      </c>
      <c r="C9" s="45" t="s">
        <v>40</v>
      </c>
      <c r="D9" s="35"/>
      <c r="E9" s="52"/>
      <c r="F9" s="35"/>
      <c r="G9" s="52"/>
      <c r="H9" s="35"/>
      <c r="I9" s="52"/>
      <c r="J9" s="35"/>
      <c r="K9" s="52"/>
      <c r="L9" s="35"/>
      <c r="M9" s="52"/>
      <c r="N9" s="35"/>
      <c r="O9" s="52"/>
      <c r="P9" s="35"/>
      <c r="Q9" s="52"/>
      <c r="R9" s="35"/>
      <c r="S9" s="52"/>
      <c r="T9" s="35"/>
      <c r="U9" s="52"/>
      <c r="V9" s="35"/>
      <c r="W9" s="52"/>
      <c r="X9" s="35"/>
      <c r="Y9" s="52"/>
      <c r="Z9" s="35"/>
      <c r="AA9" s="52"/>
      <c r="AB9" s="35"/>
      <c r="AC9" s="52"/>
      <c r="AD9" s="35"/>
      <c r="AE9" s="52"/>
      <c r="AF9" s="35"/>
      <c r="AG9" s="52"/>
      <c r="AH9" s="35"/>
      <c r="AI9" s="52"/>
      <c r="AJ9" s="35"/>
      <c r="AK9" s="52"/>
      <c r="AL9" s="35"/>
      <c r="AM9" s="52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50"/>
      <c r="DF9" s="35" t="str">
        <f t="shared" si="10"/>
        <v/>
      </c>
      <c r="DG9" s="35" t="str">
        <f t="shared" si="0"/>
        <v/>
      </c>
      <c r="DH9" s="35" t="str">
        <f t="shared" si="1"/>
        <v/>
      </c>
      <c r="DI9" s="35" t="str">
        <f t="shared" si="2"/>
        <v/>
      </c>
      <c r="DJ9" s="35" t="str">
        <f t="shared" si="3"/>
        <v/>
      </c>
      <c r="DK9" s="35" t="str">
        <f t="shared" si="4"/>
        <v/>
      </c>
      <c r="DL9" s="35" t="str">
        <f t="shared" si="5"/>
        <v/>
      </c>
      <c r="DM9" s="35" t="str">
        <f t="shared" si="6"/>
        <v/>
      </c>
      <c r="DN9" s="35" t="str">
        <f t="shared" si="7"/>
        <v/>
      </c>
      <c r="DO9" s="35" t="str">
        <f t="shared" si="8"/>
        <v/>
      </c>
      <c r="DP9" s="37" t="str">
        <f t="shared" si="9"/>
        <v/>
      </c>
      <c r="DV9" t="s">
        <v>42</v>
      </c>
    </row>
    <row r="10" spans="1:126" ht="24.95" customHeight="1">
      <c r="A10" s="33"/>
      <c r="B10" s="47">
        <v>4</v>
      </c>
      <c r="C10" s="45" t="s">
        <v>40</v>
      </c>
      <c r="D10" s="35"/>
      <c r="E10" s="52"/>
      <c r="F10" s="35"/>
      <c r="G10" s="52"/>
      <c r="H10" s="35"/>
      <c r="I10" s="52"/>
      <c r="J10" s="35"/>
      <c r="K10" s="52"/>
      <c r="L10" s="35"/>
      <c r="M10" s="52"/>
      <c r="N10" s="35"/>
      <c r="O10" s="52"/>
      <c r="P10" s="35"/>
      <c r="Q10" s="52"/>
      <c r="R10" s="35"/>
      <c r="S10" s="52"/>
      <c r="T10" s="35"/>
      <c r="U10" s="52"/>
      <c r="V10" s="35"/>
      <c r="W10" s="52"/>
      <c r="X10" s="35"/>
      <c r="Y10" s="52"/>
      <c r="Z10" s="35"/>
      <c r="AA10" s="52"/>
      <c r="AB10" s="35"/>
      <c r="AC10" s="52"/>
      <c r="AD10" s="35"/>
      <c r="AE10" s="52"/>
      <c r="AF10" s="35"/>
      <c r="AG10" s="52"/>
      <c r="AH10" s="35"/>
      <c r="AI10" s="52"/>
      <c r="AJ10" s="35"/>
      <c r="AK10" s="52"/>
      <c r="AL10" s="35"/>
      <c r="AM10" s="52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 t="s">
        <v>47</v>
      </c>
      <c r="BC10" s="35" t="s">
        <v>46</v>
      </c>
      <c r="BD10" s="35"/>
      <c r="BE10" s="35"/>
      <c r="BF10" s="35" t="s">
        <v>44</v>
      </c>
      <c r="BG10" s="35"/>
      <c r="BH10" s="35"/>
      <c r="BI10" s="35" t="s">
        <v>48</v>
      </c>
      <c r="BJ10" s="35"/>
      <c r="BK10" s="35"/>
      <c r="BL10" s="35"/>
      <c r="BM10" s="35"/>
      <c r="BN10" s="35"/>
      <c r="BO10" s="35"/>
      <c r="BP10" s="35" t="s">
        <v>42</v>
      </c>
      <c r="BQ10" s="35"/>
      <c r="BR10" s="35"/>
      <c r="BS10" s="35"/>
      <c r="BT10" s="35"/>
      <c r="BU10" s="35"/>
      <c r="BV10" s="35"/>
      <c r="BW10" s="35" t="s">
        <v>45</v>
      </c>
      <c r="BX10" s="35"/>
      <c r="BY10" s="35"/>
      <c r="BZ10" s="35" t="s">
        <v>47</v>
      </c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 t="s">
        <v>50</v>
      </c>
      <c r="CX10" s="35"/>
      <c r="CY10" s="35"/>
      <c r="CZ10" s="35"/>
      <c r="DA10" s="35" t="s">
        <v>47</v>
      </c>
      <c r="DB10" s="35" t="s">
        <v>50</v>
      </c>
      <c r="DC10" s="35" t="s">
        <v>46</v>
      </c>
      <c r="DD10" s="35" t="s">
        <v>50</v>
      </c>
      <c r="DE10" s="50" t="s">
        <v>50</v>
      </c>
      <c r="DF10" s="35">
        <f>IF(COUNTIF($C10:$DE10,"")+(COUNTIF($C10:$DE10,"/2")/2)=0,"",COUNTIF($C10:$DE10,"")+(COUNTIF($C10:$DE10,"/2")/2))</f>
        <v>95</v>
      </c>
      <c r="DG10" s="35" t="str">
        <f t="shared" si="0"/>
        <v/>
      </c>
      <c r="DH10" s="35" t="str">
        <f t="shared" si="1"/>
        <v/>
      </c>
      <c r="DI10" s="35" t="str">
        <f t="shared" si="2"/>
        <v/>
      </c>
      <c r="DJ10" s="35" t="str">
        <f t="shared" si="3"/>
        <v/>
      </c>
      <c r="DK10" s="35" t="str">
        <f t="shared" si="4"/>
        <v/>
      </c>
      <c r="DL10" s="35" t="str">
        <f t="shared" si="5"/>
        <v/>
      </c>
      <c r="DM10" s="35" t="str">
        <f t="shared" si="6"/>
        <v/>
      </c>
      <c r="DN10" s="35" t="str">
        <f t="shared" si="7"/>
        <v/>
      </c>
      <c r="DO10" s="35" t="str">
        <f t="shared" si="8"/>
        <v/>
      </c>
      <c r="DP10" s="37" t="str">
        <f t="shared" si="9"/>
        <v/>
      </c>
    </row>
    <row r="11" spans="1:126" ht="24.95" customHeight="1">
      <c r="A11" s="33"/>
      <c r="B11" s="47">
        <v>5</v>
      </c>
      <c r="C11" s="45" t="s">
        <v>40</v>
      </c>
      <c r="D11" s="35"/>
      <c r="E11" s="52"/>
      <c r="F11" s="35"/>
      <c r="G11" s="52"/>
      <c r="H11" s="35"/>
      <c r="I11" s="52"/>
      <c r="J11" s="35"/>
      <c r="K11" s="52"/>
      <c r="L11" s="35"/>
      <c r="M11" s="52"/>
      <c r="N11" s="35"/>
      <c r="O11" s="52"/>
      <c r="P11" s="35"/>
      <c r="Q11" s="52"/>
      <c r="R11" s="35"/>
      <c r="S11" s="52"/>
      <c r="T11" s="35"/>
      <c r="U11" s="52"/>
      <c r="V11" s="35"/>
      <c r="W11" s="52"/>
      <c r="X11" s="35"/>
      <c r="Y11" s="52"/>
      <c r="Z11" s="35"/>
      <c r="AA11" s="52"/>
      <c r="AB11" s="35"/>
      <c r="AC11" s="52"/>
      <c r="AD11" s="35"/>
      <c r="AE11" s="52"/>
      <c r="AF11" s="35"/>
      <c r="AG11" s="52"/>
      <c r="AH11" s="35"/>
      <c r="AI11" s="52"/>
      <c r="AJ11" s="35"/>
      <c r="AK11" s="52"/>
      <c r="AL11" s="35"/>
      <c r="AM11" s="52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50"/>
      <c r="DF11" s="35" t="str">
        <f t="shared" si="10"/>
        <v/>
      </c>
      <c r="DG11" s="35" t="str">
        <f t="shared" si="0"/>
        <v/>
      </c>
      <c r="DH11" s="35" t="str">
        <f t="shared" si="1"/>
        <v/>
      </c>
      <c r="DI11" s="35" t="str">
        <f t="shared" si="2"/>
        <v/>
      </c>
      <c r="DJ11" s="35" t="str">
        <f t="shared" si="3"/>
        <v/>
      </c>
      <c r="DK11" s="35" t="str">
        <f t="shared" si="4"/>
        <v/>
      </c>
      <c r="DL11" s="35" t="str">
        <f t="shared" si="5"/>
        <v/>
      </c>
      <c r="DM11" s="35" t="str">
        <f t="shared" si="6"/>
        <v/>
      </c>
      <c r="DN11" s="35" t="str">
        <f t="shared" si="7"/>
        <v/>
      </c>
      <c r="DO11" s="35" t="str">
        <f t="shared" si="8"/>
        <v/>
      </c>
      <c r="DP11" s="37" t="str">
        <f t="shared" si="9"/>
        <v/>
      </c>
    </row>
    <row r="12" spans="1:126" ht="24.95" customHeight="1">
      <c r="A12" s="33"/>
      <c r="B12" s="47">
        <v>6</v>
      </c>
      <c r="C12" s="45" t="s">
        <v>40</v>
      </c>
      <c r="D12" s="35"/>
      <c r="E12" s="52"/>
      <c r="F12" s="35"/>
      <c r="G12" s="52"/>
      <c r="H12" s="35"/>
      <c r="I12" s="52"/>
      <c r="J12" s="35"/>
      <c r="K12" s="52"/>
      <c r="L12" s="35"/>
      <c r="M12" s="52"/>
      <c r="N12" s="35"/>
      <c r="O12" s="52"/>
      <c r="P12" s="35"/>
      <c r="Q12" s="52"/>
      <c r="R12" s="35"/>
      <c r="S12" s="52"/>
      <c r="T12" s="35"/>
      <c r="U12" s="52"/>
      <c r="V12" s="35"/>
      <c r="W12" s="52"/>
      <c r="X12" s="35"/>
      <c r="Y12" s="52"/>
      <c r="Z12" s="35"/>
      <c r="AA12" s="52"/>
      <c r="AB12" s="35"/>
      <c r="AC12" s="52"/>
      <c r="AD12" s="35"/>
      <c r="AE12" s="52"/>
      <c r="AF12" s="35"/>
      <c r="AG12" s="52"/>
      <c r="AH12" s="35"/>
      <c r="AI12" s="52"/>
      <c r="AJ12" s="35"/>
      <c r="AK12" s="52"/>
      <c r="AL12" s="35"/>
      <c r="AM12" s="52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50"/>
      <c r="DF12" s="35" t="str">
        <f t="shared" si="10"/>
        <v/>
      </c>
      <c r="DG12" s="35" t="str">
        <f t="shared" si="0"/>
        <v/>
      </c>
      <c r="DH12" s="35" t="str">
        <f t="shared" si="1"/>
        <v/>
      </c>
      <c r="DI12" s="35" t="str">
        <f t="shared" si="2"/>
        <v/>
      </c>
      <c r="DJ12" s="35" t="str">
        <f t="shared" si="3"/>
        <v/>
      </c>
      <c r="DK12" s="35" t="str">
        <f t="shared" si="4"/>
        <v/>
      </c>
      <c r="DL12" s="35" t="str">
        <f t="shared" si="5"/>
        <v/>
      </c>
      <c r="DM12" s="35" t="str">
        <f t="shared" si="6"/>
        <v/>
      </c>
      <c r="DN12" s="35" t="str">
        <f t="shared" si="7"/>
        <v/>
      </c>
      <c r="DO12" s="35" t="str">
        <f t="shared" si="8"/>
        <v/>
      </c>
      <c r="DP12" s="37" t="str">
        <f t="shared" si="9"/>
        <v/>
      </c>
    </row>
    <row r="13" spans="1:126" ht="24.95" customHeight="1">
      <c r="A13" s="33"/>
      <c r="B13" s="47">
        <v>7</v>
      </c>
      <c r="C13" s="45" t="s">
        <v>40</v>
      </c>
      <c r="D13" s="35"/>
      <c r="E13" s="52"/>
      <c r="F13" s="35"/>
      <c r="G13" s="52"/>
      <c r="H13" s="35"/>
      <c r="I13" s="52"/>
      <c r="J13" s="35"/>
      <c r="K13" s="52"/>
      <c r="L13" s="35"/>
      <c r="M13" s="52"/>
      <c r="N13" s="35"/>
      <c r="O13" s="52"/>
      <c r="P13" s="35"/>
      <c r="Q13" s="52"/>
      <c r="R13" s="35"/>
      <c r="S13" s="52"/>
      <c r="T13" s="35"/>
      <c r="U13" s="52"/>
      <c r="V13" s="35"/>
      <c r="W13" s="52"/>
      <c r="X13" s="35"/>
      <c r="Y13" s="52"/>
      <c r="Z13" s="35"/>
      <c r="AA13" s="52"/>
      <c r="AB13" s="35"/>
      <c r="AC13" s="52"/>
      <c r="AD13" s="35"/>
      <c r="AE13" s="52"/>
      <c r="AF13" s="35"/>
      <c r="AG13" s="52"/>
      <c r="AH13" s="35"/>
      <c r="AI13" s="52"/>
      <c r="AJ13" s="35"/>
      <c r="AK13" s="52"/>
      <c r="AL13" s="35"/>
      <c r="AM13" s="52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50"/>
      <c r="DF13" s="35" t="str">
        <f t="shared" si="10"/>
        <v/>
      </c>
      <c r="DG13" s="35" t="str">
        <f t="shared" si="0"/>
        <v/>
      </c>
      <c r="DH13" s="35" t="str">
        <f t="shared" si="1"/>
        <v/>
      </c>
      <c r="DI13" s="35" t="str">
        <f t="shared" si="2"/>
        <v/>
      </c>
      <c r="DJ13" s="35" t="str">
        <f t="shared" si="3"/>
        <v/>
      </c>
      <c r="DK13" s="35" t="str">
        <f t="shared" si="4"/>
        <v/>
      </c>
      <c r="DL13" s="35" t="str">
        <f t="shared" si="5"/>
        <v/>
      </c>
      <c r="DM13" s="35" t="str">
        <f t="shared" si="6"/>
        <v/>
      </c>
      <c r="DN13" s="35" t="str">
        <f t="shared" si="7"/>
        <v/>
      </c>
      <c r="DO13" s="35" t="str">
        <f t="shared" si="8"/>
        <v/>
      </c>
      <c r="DP13" s="37" t="str">
        <f t="shared" si="9"/>
        <v/>
      </c>
    </row>
    <row r="14" spans="1:126" ht="24.95" customHeight="1">
      <c r="A14" s="33"/>
      <c r="B14" s="47">
        <v>8</v>
      </c>
      <c r="C14" s="45" t="s">
        <v>40</v>
      </c>
      <c r="D14" s="35"/>
      <c r="E14" s="52"/>
      <c r="F14" s="35"/>
      <c r="G14" s="35"/>
      <c r="H14" s="35"/>
      <c r="I14" s="52"/>
      <c r="J14" s="35"/>
      <c r="K14" s="52"/>
      <c r="L14" s="35"/>
      <c r="M14" s="52"/>
      <c r="N14" s="35"/>
      <c r="O14" s="52"/>
      <c r="P14" s="35"/>
      <c r="Q14" s="52"/>
      <c r="R14" s="35"/>
      <c r="S14" s="52"/>
      <c r="T14" s="35"/>
      <c r="U14" s="52"/>
      <c r="V14" s="35"/>
      <c r="W14" s="52"/>
      <c r="X14" s="35"/>
      <c r="Y14" s="52"/>
      <c r="Z14" s="35"/>
      <c r="AA14" s="52"/>
      <c r="AB14" s="35"/>
      <c r="AC14" s="52"/>
      <c r="AD14" s="35"/>
      <c r="AE14" s="52"/>
      <c r="AF14" s="35"/>
      <c r="AG14" s="52"/>
      <c r="AH14" s="35"/>
      <c r="AI14" s="52"/>
      <c r="AJ14" s="35"/>
      <c r="AK14" s="52"/>
      <c r="AL14" s="35"/>
      <c r="AM14" s="52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50"/>
      <c r="DF14" s="35" t="str">
        <f t="shared" si="10"/>
        <v/>
      </c>
      <c r="DG14" s="35" t="str">
        <f t="shared" si="0"/>
        <v/>
      </c>
      <c r="DH14" s="35" t="str">
        <f t="shared" si="1"/>
        <v/>
      </c>
      <c r="DI14" s="35" t="str">
        <f t="shared" si="2"/>
        <v/>
      </c>
      <c r="DJ14" s="35" t="str">
        <f t="shared" si="3"/>
        <v/>
      </c>
      <c r="DK14" s="35" t="str">
        <f t="shared" si="4"/>
        <v/>
      </c>
      <c r="DL14" s="35" t="str">
        <f t="shared" si="5"/>
        <v/>
      </c>
      <c r="DM14" s="35" t="str">
        <f t="shared" si="6"/>
        <v/>
      </c>
      <c r="DN14" s="35" t="str">
        <f t="shared" si="7"/>
        <v/>
      </c>
      <c r="DO14" s="35" t="str">
        <f t="shared" si="8"/>
        <v/>
      </c>
      <c r="DP14" s="37" t="str">
        <f t="shared" si="9"/>
        <v/>
      </c>
    </row>
    <row r="15" spans="1:126" ht="24.95" customHeight="1">
      <c r="A15" s="33"/>
      <c r="B15" s="47">
        <v>9</v>
      </c>
      <c r="C15" s="45" t="s">
        <v>40</v>
      </c>
      <c r="D15" s="35"/>
      <c r="E15" s="52"/>
      <c r="F15" s="35"/>
      <c r="G15" s="35"/>
      <c r="H15" s="35"/>
      <c r="I15" s="35"/>
      <c r="J15" s="35"/>
      <c r="K15" s="35"/>
      <c r="L15" s="35"/>
      <c r="M15" s="35"/>
      <c r="N15" s="35"/>
      <c r="O15" s="52"/>
      <c r="P15" s="35"/>
      <c r="Q15" s="52"/>
      <c r="R15" s="35"/>
      <c r="S15" s="52"/>
      <c r="T15" s="35"/>
      <c r="U15" s="52"/>
      <c r="V15" s="35"/>
      <c r="W15" s="52"/>
      <c r="X15" s="35"/>
      <c r="Y15" s="52"/>
      <c r="Z15" s="35"/>
      <c r="AA15" s="52"/>
      <c r="AB15" s="35"/>
      <c r="AC15" s="52"/>
      <c r="AD15" s="35"/>
      <c r="AE15" s="52"/>
      <c r="AF15" s="35"/>
      <c r="AG15" s="52"/>
      <c r="AH15" s="35"/>
      <c r="AI15" s="52"/>
      <c r="AJ15" s="35"/>
      <c r="AK15" s="52"/>
      <c r="AL15" s="35"/>
      <c r="AM15" s="52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50"/>
      <c r="DF15" s="35" t="str">
        <f t="shared" si="10"/>
        <v/>
      </c>
      <c r="DG15" s="35" t="str">
        <f t="shared" si="0"/>
        <v/>
      </c>
      <c r="DH15" s="35" t="str">
        <f t="shared" si="1"/>
        <v/>
      </c>
      <c r="DI15" s="35" t="str">
        <f t="shared" si="2"/>
        <v/>
      </c>
      <c r="DJ15" s="35" t="str">
        <f t="shared" si="3"/>
        <v/>
      </c>
      <c r="DK15" s="35" t="str">
        <f t="shared" si="4"/>
        <v/>
      </c>
      <c r="DL15" s="35" t="str">
        <f t="shared" si="5"/>
        <v/>
      </c>
      <c r="DM15" s="35" t="str">
        <f t="shared" si="6"/>
        <v/>
      </c>
      <c r="DN15" s="35" t="str">
        <f t="shared" si="7"/>
        <v/>
      </c>
      <c r="DO15" s="35" t="str">
        <f t="shared" si="8"/>
        <v/>
      </c>
      <c r="DP15" s="37" t="str">
        <f t="shared" si="9"/>
        <v/>
      </c>
    </row>
    <row r="16" spans="1:126" ht="24.95" customHeight="1">
      <c r="A16" s="33"/>
      <c r="B16" s="47">
        <v>10</v>
      </c>
      <c r="C16" s="45" t="s">
        <v>40</v>
      </c>
      <c r="D16" s="35"/>
      <c r="E16" s="52"/>
      <c r="F16" s="35"/>
      <c r="G16" s="35"/>
      <c r="H16" s="35"/>
      <c r="I16" s="35"/>
      <c r="J16" s="35"/>
      <c r="K16" s="35"/>
      <c r="L16" s="35"/>
      <c r="M16" s="35"/>
      <c r="N16" s="35"/>
      <c r="O16" s="52"/>
      <c r="P16" s="35"/>
      <c r="Q16" s="52"/>
      <c r="R16" s="35"/>
      <c r="S16" s="52"/>
      <c r="T16" s="35"/>
      <c r="U16" s="52"/>
      <c r="V16" s="35"/>
      <c r="W16" s="52"/>
      <c r="X16" s="35"/>
      <c r="Y16" s="52"/>
      <c r="Z16" s="35"/>
      <c r="AA16" s="52"/>
      <c r="AB16" s="35"/>
      <c r="AC16" s="52"/>
      <c r="AD16" s="35"/>
      <c r="AE16" s="52"/>
      <c r="AF16" s="35"/>
      <c r="AG16" s="52"/>
      <c r="AH16" s="35"/>
      <c r="AI16" s="52"/>
      <c r="AJ16" s="35"/>
      <c r="AK16" s="52"/>
      <c r="AL16" s="35"/>
      <c r="AM16" s="52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50"/>
      <c r="DF16" s="35" t="str">
        <f t="shared" si="10"/>
        <v/>
      </c>
      <c r="DG16" s="35" t="str">
        <f t="shared" si="0"/>
        <v/>
      </c>
      <c r="DH16" s="35" t="str">
        <f t="shared" si="1"/>
        <v/>
      </c>
      <c r="DI16" s="35" t="str">
        <f t="shared" si="2"/>
        <v/>
      </c>
      <c r="DJ16" s="35" t="str">
        <f t="shared" si="3"/>
        <v/>
      </c>
      <c r="DK16" s="35" t="str">
        <f t="shared" si="4"/>
        <v/>
      </c>
      <c r="DL16" s="35" t="str">
        <f t="shared" si="5"/>
        <v/>
      </c>
      <c r="DM16" s="35" t="str">
        <f t="shared" si="6"/>
        <v/>
      </c>
      <c r="DN16" s="35" t="str">
        <f t="shared" si="7"/>
        <v/>
      </c>
      <c r="DO16" s="35" t="str">
        <f t="shared" si="8"/>
        <v/>
      </c>
      <c r="DP16" s="37" t="str">
        <f t="shared" si="9"/>
        <v/>
      </c>
    </row>
    <row r="17" spans="1:120" ht="24.95" customHeight="1">
      <c r="A17" s="33"/>
      <c r="B17" s="47">
        <v>11</v>
      </c>
      <c r="C17" s="45" t="s">
        <v>40</v>
      </c>
      <c r="D17" s="35"/>
      <c r="E17" s="52"/>
      <c r="F17" s="35"/>
      <c r="G17" s="35"/>
      <c r="H17" s="35"/>
      <c r="I17" s="35"/>
      <c r="J17" s="35"/>
      <c r="K17" s="35"/>
      <c r="L17" s="35"/>
      <c r="M17" s="35"/>
      <c r="N17" s="35"/>
      <c r="O17" s="52"/>
      <c r="P17" s="35"/>
      <c r="Q17" s="35"/>
      <c r="R17" s="35"/>
      <c r="S17" s="52"/>
      <c r="T17" s="35"/>
      <c r="U17" s="52"/>
      <c r="V17" s="35"/>
      <c r="W17" s="52"/>
      <c r="X17" s="35"/>
      <c r="Y17" s="52"/>
      <c r="Z17" s="35"/>
      <c r="AA17" s="52"/>
      <c r="AB17" s="35"/>
      <c r="AC17" s="52"/>
      <c r="AD17" s="35"/>
      <c r="AE17" s="52"/>
      <c r="AF17" s="35"/>
      <c r="AG17" s="52"/>
      <c r="AH17" s="35"/>
      <c r="AI17" s="52"/>
      <c r="AJ17" s="35"/>
      <c r="AK17" s="52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50"/>
      <c r="DF17" s="35" t="str">
        <f t="shared" si="10"/>
        <v/>
      </c>
      <c r="DG17" s="35" t="str">
        <f t="shared" si="0"/>
        <v/>
      </c>
      <c r="DH17" s="35" t="str">
        <f t="shared" si="1"/>
        <v/>
      </c>
      <c r="DI17" s="35" t="str">
        <f t="shared" si="2"/>
        <v/>
      </c>
      <c r="DJ17" s="35" t="str">
        <f t="shared" si="3"/>
        <v/>
      </c>
      <c r="DK17" s="35" t="str">
        <f t="shared" si="4"/>
        <v/>
      </c>
      <c r="DL17" s="35" t="str">
        <f t="shared" si="5"/>
        <v/>
      </c>
      <c r="DM17" s="35" t="str">
        <f t="shared" si="6"/>
        <v/>
      </c>
      <c r="DN17" s="35" t="str">
        <f t="shared" si="7"/>
        <v/>
      </c>
      <c r="DO17" s="35" t="str">
        <f t="shared" si="8"/>
        <v/>
      </c>
      <c r="DP17" s="37" t="str">
        <f t="shared" si="9"/>
        <v/>
      </c>
    </row>
    <row r="18" spans="1:120" ht="24.95" customHeight="1">
      <c r="A18" s="33"/>
      <c r="B18" s="47">
        <v>12</v>
      </c>
      <c r="C18" s="45" t="s">
        <v>40</v>
      </c>
      <c r="D18" s="35"/>
      <c r="E18" s="52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52"/>
      <c r="Z18" s="35"/>
      <c r="AA18" s="52"/>
      <c r="AB18" s="35"/>
      <c r="AC18" s="35"/>
      <c r="AD18" s="35"/>
      <c r="AE18" s="52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50"/>
      <c r="DF18" s="35" t="str">
        <f t="shared" si="10"/>
        <v/>
      </c>
      <c r="DG18" s="35" t="str">
        <f t="shared" si="0"/>
        <v/>
      </c>
      <c r="DH18" s="35" t="str">
        <f t="shared" si="1"/>
        <v/>
      </c>
      <c r="DI18" s="35" t="str">
        <f t="shared" si="2"/>
        <v/>
      </c>
      <c r="DJ18" s="35" t="str">
        <f t="shared" si="3"/>
        <v/>
      </c>
      <c r="DK18" s="35" t="str">
        <f t="shared" si="4"/>
        <v/>
      </c>
      <c r="DL18" s="35" t="str">
        <f t="shared" si="5"/>
        <v/>
      </c>
      <c r="DM18" s="35" t="str">
        <f t="shared" si="6"/>
        <v/>
      </c>
      <c r="DN18" s="35" t="str">
        <f t="shared" si="7"/>
        <v/>
      </c>
      <c r="DO18" s="35" t="str">
        <f t="shared" si="8"/>
        <v/>
      </c>
      <c r="DP18" s="37" t="str">
        <f t="shared" si="9"/>
        <v/>
      </c>
    </row>
    <row r="19" spans="1:120" ht="24.95" customHeight="1">
      <c r="A19" s="33"/>
      <c r="B19" s="47">
        <v>13</v>
      </c>
      <c r="C19" s="45" t="s">
        <v>40</v>
      </c>
      <c r="D19" s="35"/>
      <c r="E19" s="52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50"/>
      <c r="DF19" s="35" t="str">
        <f t="shared" si="10"/>
        <v/>
      </c>
      <c r="DG19" s="35" t="str">
        <f t="shared" si="0"/>
        <v/>
      </c>
      <c r="DH19" s="35" t="str">
        <f t="shared" si="1"/>
        <v/>
      </c>
      <c r="DI19" s="35" t="str">
        <f t="shared" si="2"/>
        <v/>
      </c>
      <c r="DJ19" s="35" t="str">
        <f t="shared" si="3"/>
        <v/>
      </c>
      <c r="DK19" s="35" t="str">
        <f t="shared" si="4"/>
        <v/>
      </c>
      <c r="DL19" s="35" t="str">
        <f t="shared" si="5"/>
        <v/>
      </c>
      <c r="DM19" s="35" t="str">
        <f t="shared" si="6"/>
        <v/>
      </c>
      <c r="DN19" s="35" t="str">
        <f t="shared" si="7"/>
        <v/>
      </c>
      <c r="DO19" s="35" t="str">
        <f t="shared" si="8"/>
        <v/>
      </c>
      <c r="DP19" s="37" t="str">
        <f t="shared" si="9"/>
        <v/>
      </c>
    </row>
    <row r="20" spans="1:120" ht="24.95" customHeight="1">
      <c r="A20" s="33"/>
      <c r="B20" s="47">
        <v>14</v>
      </c>
      <c r="C20" s="45" t="s">
        <v>40</v>
      </c>
      <c r="D20" s="35"/>
      <c r="E20" s="52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50"/>
      <c r="DF20" s="35" t="str">
        <f t="shared" si="10"/>
        <v/>
      </c>
      <c r="DG20" s="35" t="str">
        <f t="shared" si="0"/>
        <v/>
      </c>
      <c r="DH20" s="35" t="str">
        <f t="shared" si="1"/>
        <v/>
      </c>
      <c r="DI20" s="35" t="str">
        <f t="shared" si="2"/>
        <v/>
      </c>
      <c r="DJ20" s="35" t="str">
        <f t="shared" si="3"/>
        <v/>
      </c>
      <c r="DK20" s="35" t="str">
        <f t="shared" si="4"/>
        <v/>
      </c>
      <c r="DL20" s="35" t="str">
        <f t="shared" si="5"/>
        <v/>
      </c>
      <c r="DM20" s="35" t="str">
        <f t="shared" si="6"/>
        <v/>
      </c>
      <c r="DN20" s="35" t="str">
        <f t="shared" si="7"/>
        <v/>
      </c>
      <c r="DO20" s="35" t="str">
        <f t="shared" si="8"/>
        <v/>
      </c>
      <c r="DP20" s="37" t="str">
        <f t="shared" si="9"/>
        <v/>
      </c>
    </row>
    <row r="21" spans="1:120" ht="24.95" customHeight="1">
      <c r="A21" s="33"/>
      <c r="B21" s="47">
        <v>15</v>
      </c>
      <c r="C21" s="45" t="s">
        <v>40</v>
      </c>
      <c r="D21" s="35"/>
      <c r="E21" s="52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50"/>
      <c r="DF21" s="35" t="str">
        <f t="shared" si="10"/>
        <v/>
      </c>
      <c r="DG21" s="35" t="str">
        <f t="shared" si="0"/>
        <v/>
      </c>
      <c r="DH21" s="35" t="str">
        <f t="shared" si="1"/>
        <v/>
      </c>
      <c r="DI21" s="35" t="str">
        <f t="shared" si="2"/>
        <v/>
      </c>
      <c r="DJ21" s="35" t="str">
        <f t="shared" si="3"/>
        <v/>
      </c>
      <c r="DK21" s="35" t="str">
        <f t="shared" si="4"/>
        <v/>
      </c>
      <c r="DL21" s="35" t="str">
        <f t="shared" si="5"/>
        <v/>
      </c>
      <c r="DM21" s="35" t="str">
        <f t="shared" si="6"/>
        <v/>
      </c>
      <c r="DN21" s="35" t="str">
        <f t="shared" si="7"/>
        <v/>
      </c>
      <c r="DO21" s="35" t="str">
        <f t="shared" si="8"/>
        <v/>
      </c>
      <c r="DP21" s="37" t="str">
        <f t="shared" si="9"/>
        <v/>
      </c>
    </row>
    <row r="22" spans="1:120" ht="24.95" customHeight="1">
      <c r="A22" s="33"/>
      <c r="B22" s="47">
        <v>16</v>
      </c>
      <c r="C22" s="45" t="s">
        <v>40</v>
      </c>
      <c r="D22" s="35"/>
      <c r="E22" s="52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50"/>
      <c r="DF22" s="35" t="str">
        <f t="shared" si="10"/>
        <v/>
      </c>
      <c r="DG22" s="35" t="str">
        <f t="shared" si="0"/>
        <v/>
      </c>
      <c r="DH22" s="35" t="str">
        <f t="shared" si="1"/>
        <v/>
      </c>
      <c r="DI22" s="35" t="str">
        <f t="shared" si="2"/>
        <v/>
      </c>
      <c r="DJ22" s="35" t="str">
        <f t="shared" si="3"/>
        <v/>
      </c>
      <c r="DK22" s="35" t="str">
        <f t="shared" si="4"/>
        <v/>
      </c>
      <c r="DL22" s="35" t="str">
        <f t="shared" si="5"/>
        <v/>
      </c>
      <c r="DM22" s="35" t="str">
        <f t="shared" si="6"/>
        <v/>
      </c>
      <c r="DN22" s="35" t="str">
        <f t="shared" si="7"/>
        <v/>
      </c>
      <c r="DO22" s="35" t="str">
        <f t="shared" si="8"/>
        <v/>
      </c>
      <c r="DP22" s="37" t="str">
        <f t="shared" si="9"/>
        <v/>
      </c>
    </row>
    <row r="23" spans="1:120" ht="24.95" customHeight="1">
      <c r="A23" s="33"/>
      <c r="B23" s="47">
        <v>17</v>
      </c>
      <c r="C23" s="45" t="s">
        <v>40</v>
      </c>
      <c r="D23" s="35"/>
      <c r="E23" s="52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50"/>
      <c r="DF23" s="35" t="str">
        <f t="shared" si="10"/>
        <v/>
      </c>
      <c r="DG23" s="35" t="str">
        <f t="shared" si="0"/>
        <v/>
      </c>
      <c r="DH23" s="35" t="str">
        <f t="shared" si="1"/>
        <v/>
      </c>
      <c r="DI23" s="35" t="str">
        <f t="shared" si="2"/>
        <v/>
      </c>
      <c r="DJ23" s="35" t="str">
        <f t="shared" si="3"/>
        <v/>
      </c>
      <c r="DK23" s="35" t="str">
        <f t="shared" si="4"/>
        <v/>
      </c>
      <c r="DL23" s="35" t="str">
        <f t="shared" si="5"/>
        <v/>
      </c>
      <c r="DM23" s="35" t="str">
        <f t="shared" si="6"/>
        <v/>
      </c>
      <c r="DN23" s="35" t="str">
        <f t="shared" si="7"/>
        <v/>
      </c>
      <c r="DO23" s="35" t="str">
        <f t="shared" si="8"/>
        <v/>
      </c>
      <c r="DP23" s="37" t="str">
        <f t="shared" si="9"/>
        <v/>
      </c>
    </row>
    <row r="24" spans="1:120" ht="24.95" customHeight="1">
      <c r="A24" s="33"/>
      <c r="B24" s="47">
        <v>18</v>
      </c>
      <c r="C24" s="45" t="s">
        <v>40</v>
      </c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50"/>
      <c r="DF24" s="35" t="str">
        <f t="shared" si="10"/>
        <v/>
      </c>
      <c r="DG24" s="35" t="str">
        <f t="shared" si="0"/>
        <v/>
      </c>
      <c r="DH24" s="35" t="str">
        <f t="shared" si="1"/>
        <v/>
      </c>
      <c r="DI24" s="35" t="str">
        <f t="shared" si="2"/>
        <v/>
      </c>
      <c r="DJ24" s="35" t="str">
        <f t="shared" si="3"/>
        <v/>
      </c>
      <c r="DK24" s="35" t="str">
        <f t="shared" si="4"/>
        <v/>
      </c>
      <c r="DL24" s="35" t="str">
        <f t="shared" si="5"/>
        <v/>
      </c>
      <c r="DM24" s="35" t="str">
        <f t="shared" si="6"/>
        <v/>
      </c>
      <c r="DN24" s="35" t="str">
        <f t="shared" si="7"/>
        <v/>
      </c>
      <c r="DO24" s="35" t="str">
        <f t="shared" si="8"/>
        <v/>
      </c>
      <c r="DP24" s="37" t="str">
        <f t="shared" si="9"/>
        <v/>
      </c>
    </row>
    <row r="25" spans="1:120" ht="24.95" customHeight="1">
      <c r="A25" s="33"/>
      <c r="B25" s="47">
        <v>19</v>
      </c>
      <c r="C25" s="45" t="s">
        <v>40</v>
      </c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50"/>
      <c r="DF25" s="35" t="str">
        <f t="shared" si="10"/>
        <v/>
      </c>
      <c r="DG25" s="35" t="str">
        <f t="shared" si="0"/>
        <v/>
      </c>
      <c r="DH25" s="35" t="str">
        <f t="shared" si="1"/>
        <v/>
      </c>
      <c r="DI25" s="35" t="str">
        <f t="shared" si="2"/>
        <v/>
      </c>
      <c r="DJ25" s="35" t="str">
        <f t="shared" si="3"/>
        <v/>
      </c>
      <c r="DK25" s="35" t="str">
        <f t="shared" si="4"/>
        <v/>
      </c>
      <c r="DL25" s="35" t="str">
        <f t="shared" si="5"/>
        <v/>
      </c>
      <c r="DM25" s="35" t="str">
        <f t="shared" si="6"/>
        <v/>
      </c>
      <c r="DN25" s="35" t="str">
        <f t="shared" si="7"/>
        <v/>
      </c>
      <c r="DO25" s="35" t="str">
        <f t="shared" si="8"/>
        <v/>
      </c>
      <c r="DP25" s="37" t="str">
        <f t="shared" si="9"/>
        <v/>
      </c>
    </row>
    <row r="26" spans="1:120" ht="24.95" customHeight="1">
      <c r="A26" s="33"/>
      <c r="B26" s="47">
        <v>20</v>
      </c>
      <c r="C26" s="45" t="s">
        <v>40</v>
      </c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50"/>
      <c r="DF26" s="35" t="str">
        <f t="shared" si="10"/>
        <v/>
      </c>
      <c r="DG26" s="35" t="str">
        <f t="shared" si="0"/>
        <v/>
      </c>
      <c r="DH26" s="35" t="str">
        <f t="shared" si="1"/>
        <v/>
      </c>
      <c r="DI26" s="35" t="str">
        <f t="shared" si="2"/>
        <v/>
      </c>
      <c r="DJ26" s="35" t="str">
        <f t="shared" si="3"/>
        <v/>
      </c>
      <c r="DK26" s="35" t="str">
        <f t="shared" si="4"/>
        <v/>
      </c>
      <c r="DL26" s="35" t="str">
        <f t="shared" si="5"/>
        <v/>
      </c>
      <c r="DM26" s="35" t="str">
        <f t="shared" si="6"/>
        <v/>
      </c>
      <c r="DN26" s="35" t="str">
        <f t="shared" si="7"/>
        <v/>
      </c>
      <c r="DO26" s="35" t="str">
        <f t="shared" si="8"/>
        <v/>
      </c>
      <c r="DP26" s="37" t="str">
        <f t="shared" si="9"/>
        <v/>
      </c>
    </row>
    <row r="27" spans="1:120" ht="24.95" customHeight="1">
      <c r="A27" s="33"/>
      <c r="B27" s="47">
        <v>21</v>
      </c>
      <c r="C27" s="45" t="s">
        <v>40</v>
      </c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50"/>
      <c r="DF27" s="35" t="str">
        <f t="shared" si="10"/>
        <v/>
      </c>
      <c r="DG27" s="35" t="str">
        <f t="shared" si="0"/>
        <v/>
      </c>
      <c r="DH27" s="35" t="str">
        <f t="shared" si="1"/>
        <v/>
      </c>
      <c r="DI27" s="35" t="str">
        <f t="shared" si="2"/>
        <v/>
      </c>
      <c r="DJ27" s="35" t="str">
        <f t="shared" si="3"/>
        <v/>
      </c>
      <c r="DK27" s="35" t="str">
        <f t="shared" si="4"/>
        <v/>
      </c>
      <c r="DL27" s="35" t="str">
        <f t="shared" si="5"/>
        <v/>
      </c>
      <c r="DM27" s="35" t="str">
        <f t="shared" si="6"/>
        <v/>
      </c>
      <c r="DN27" s="35" t="str">
        <f t="shared" si="7"/>
        <v/>
      </c>
      <c r="DO27" s="35" t="str">
        <f t="shared" si="8"/>
        <v/>
      </c>
      <c r="DP27" s="37" t="str">
        <f t="shared" si="9"/>
        <v/>
      </c>
    </row>
    <row r="28" spans="1:120" ht="24.95" customHeight="1">
      <c r="A28" s="33"/>
      <c r="B28" s="47">
        <v>22</v>
      </c>
      <c r="C28" s="45" t="s">
        <v>40</v>
      </c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50"/>
      <c r="DF28" s="35" t="str">
        <f t="shared" si="10"/>
        <v/>
      </c>
      <c r="DG28" s="35" t="str">
        <f t="shared" si="0"/>
        <v/>
      </c>
      <c r="DH28" s="35" t="str">
        <f t="shared" si="1"/>
        <v/>
      </c>
      <c r="DI28" s="35" t="str">
        <f t="shared" si="2"/>
        <v/>
      </c>
      <c r="DJ28" s="35" t="str">
        <f t="shared" si="3"/>
        <v/>
      </c>
      <c r="DK28" s="35" t="str">
        <f t="shared" si="4"/>
        <v/>
      </c>
      <c r="DL28" s="35" t="str">
        <f t="shared" si="5"/>
        <v/>
      </c>
      <c r="DM28" s="35" t="str">
        <f t="shared" si="6"/>
        <v/>
      </c>
      <c r="DN28" s="35" t="str">
        <f t="shared" si="7"/>
        <v/>
      </c>
      <c r="DO28" s="35" t="str">
        <f t="shared" si="8"/>
        <v/>
      </c>
      <c r="DP28" s="37" t="str">
        <f t="shared" si="9"/>
        <v/>
      </c>
    </row>
    <row r="29" spans="1:120" ht="24.95" customHeight="1">
      <c r="A29" s="33"/>
      <c r="B29" s="47">
        <v>23</v>
      </c>
      <c r="C29" s="45" t="s">
        <v>40</v>
      </c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50"/>
      <c r="DF29" s="35" t="str">
        <f t="shared" si="10"/>
        <v/>
      </c>
      <c r="DG29" s="35" t="str">
        <f t="shared" si="0"/>
        <v/>
      </c>
      <c r="DH29" s="35" t="str">
        <f t="shared" si="1"/>
        <v/>
      </c>
      <c r="DI29" s="35" t="str">
        <f t="shared" si="2"/>
        <v/>
      </c>
      <c r="DJ29" s="35" t="str">
        <f t="shared" si="3"/>
        <v/>
      </c>
      <c r="DK29" s="35" t="str">
        <f t="shared" si="4"/>
        <v/>
      </c>
      <c r="DL29" s="35" t="str">
        <f t="shared" si="5"/>
        <v/>
      </c>
      <c r="DM29" s="35" t="str">
        <f t="shared" si="6"/>
        <v/>
      </c>
      <c r="DN29" s="35" t="str">
        <f t="shared" si="7"/>
        <v/>
      </c>
      <c r="DO29" s="35" t="str">
        <f t="shared" si="8"/>
        <v/>
      </c>
      <c r="DP29" s="37" t="str">
        <f t="shared" si="9"/>
        <v/>
      </c>
    </row>
    <row r="30" spans="1:120" ht="24.95" customHeight="1">
      <c r="A30" s="33"/>
      <c r="B30" s="47">
        <v>24</v>
      </c>
      <c r="C30" s="45" t="s">
        <v>40</v>
      </c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50"/>
      <c r="DF30" s="35" t="str">
        <f t="shared" si="10"/>
        <v/>
      </c>
      <c r="DG30" s="35" t="str">
        <f t="shared" si="0"/>
        <v/>
      </c>
      <c r="DH30" s="35" t="str">
        <f t="shared" si="1"/>
        <v/>
      </c>
      <c r="DI30" s="35" t="str">
        <f t="shared" si="2"/>
        <v/>
      </c>
      <c r="DJ30" s="35" t="str">
        <f t="shared" si="3"/>
        <v/>
      </c>
      <c r="DK30" s="35" t="str">
        <f t="shared" si="4"/>
        <v/>
      </c>
      <c r="DL30" s="35" t="str">
        <f t="shared" si="5"/>
        <v/>
      </c>
      <c r="DM30" s="35" t="str">
        <f t="shared" si="6"/>
        <v/>
      </c>
      <c r="DN30" s="35" t="str">
        <f t="shared" si="7"/>
        <v/>
      </c>
      <c r="DO30" s="35" t="str">
        <f t="shared" si="8"/>
        <v/>
      </c>
      <c r="DP30" s="37" t="str">
        <f t="shared" si="9"/>
        <v/>
      </c>
    </row>
    <row r="31" spans="1:120" ht="24.95" customHeight="1">
      <c r="A31" s="33"/>
      <c r="B31" s="47">
        <v>25</v>
      </c>
      <c r="C31" s="45" t="s">
        <v>40</v>
      </c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50"/>
      <c r="DF31" s="35" t="str">
        <f t="shared" si="10"/>
        <v/>
      </c>
      <c r="DG31" s="35" t="str">
        <f t="shared" si="0"/>
        <v/>
      </c>
      <c r="DH31" s="35" t="str">
        <f t="shared" si="1"/>
        <v/>
      </c>
      <c r="DI31" s="35" t="str">
        <f t="shared" si="2"/>
        <v/>
      </c>
      <c r="DJ31" s="35" t="str">
        <f t="shared" si="3"/>
        <v/>
      </c>
      <c r="DK31" s="35" t="str">
        <f t="shared" si="4"/>
        <v/>
      </c>
      <c r="DL31" s="35" t="str">
        <f t="shared" si="5"/>
        <v/>
      </c>
      <c r="DM31" s="35" t="str">
        <f t="shared" si="6"/>
        <v/>
      </c>
      <c r="DN31" s="35" t="str">
        <f t="shared" si="7"/>
        <v/>
      </c>
      <c r="DO31" s="35" t="str">
        <f t="shared" si="8"/>
        <v/>
      </c>
      <c r="DP31" s="37" t="str">
        <f t="shared" si="9"/>
        <v/>
      </c>
    </row>
    <row r="32" spans="1:120" ht="24.95" customHeight="1">
      <c r="A32" s="33"/>
      <c r="B32" s="47">
        <v>26</v>
      </c>
      <c r="C32" s="45" t="s">
        <v>40</v>
      </c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50"/>
      <c r="DF32" s="35" t="str">
        <f t="shared" si="10"/>
        <v/>
      </c>
      <c r="DG32" s="35" t="str">
        <f t="shared" si="0"/>
        <v/>
      </c>
      <c r="DH32" s="35" t="str">
        <f t="shared" si="1"/>
        <v/>
      </c>
      <c r="DI32" s="35" t="str">
        <f t="shared" si="2"/>
        <v/>
      </c>
      <c r="DJ32" s="35" t="str">
        <f t="shared" si="3"/>
        <v/>
      </c>
      <c r="DK32" s="35" t="str">
        <f t="shared" si="4"/>
        <v/>
      </c>
      <c r="DL32" s="35" t="str">
        <f t="shared" si="5"/>
        <v/>
      </c>
      <c r="DM32" s="35" t="str">
        <f t="shared" si="6"/>
        <v/>
      </c>
      <c r="DN32" s="35" t="str">
        <f t="shared" si="7"/>
        <v/>
      </c>
      <c r="DO32" s="35" t="str">
        <f t="shared" si="8"/>
        <v/>
      </c>
      <c r="DP32" s="37" t="str">
        <f t="shared" si="9"/>
        <v/>
      </c>
    </row>
    <row r="33" spans="1:120" ht="24.95" customHeight="1">
      <c r="A33" s="33"/>
      <c r="B33" s="47">
        <v>27</v>
      </c>
      <c r="C33" s="45" t="s">
        <v>40</v>
      </c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50"/>
      <c r="DF33" s="35" t="str">
        <f t="shared" si="10"/>
        <v/>
      </c>
      <c r="DG33" s="35" t="str">
        <f t="shared" si="0"/>
        <v/>
      </c>
      <c r="DH33" s="35" t="str">
        <f t="shared" si="1"/>
        <v/>
      </c>
      <c r="DI33" s="35" t="str">
        <f t="shared" si="2"/>
        <v/>
      </c>
      <c r="DJ33" s="35" t="str">
        <f t="shared" si="3"/>
        <v/>
      </c>
      <c r="DK33" s="35" t="str">
        <f t="shared" si="4"/>
        <v/>
      </c>
      <c r="DL33" s="35" t="str">
        <f t="shared" si="5"/>
        <v/>
      </c>
      <c r="DM33" s="35" t="str">
        <f t="shared" si="6"/>
        <v/>
      </c>
      <c r="DN33" s="35" t="str">
        <f t="shared" si="7"/>
        <v/>
      </c>
      <c r="DO33" s="35" t="str">
        <f t="shared" si="8"/>
        <v/>
      </c>
      <c r="DP33" s="37" t="str">
        <f t="shared" si="9"/>
        <v/>
      </c>
    </row>
    <row r="34" spans="1:120" ht="24.95" customHeight="1">
      <c r="A34" s="33"/>
      <c r="B34" s="47">
        <v>28</v>
      </c>
      <c r="C34" s="45" t="s">
        <v>40</v>
      </c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50"/>
      <c r="DF34" s="35" t="str">
        <f t="shared" si="10"/>
        <v/>
      </c>
      <c r="DG34" s="35" t="str">
        <f t="shared" si="0"/>
        <v/>
      </c>
      <c r="DH34" s="35" t="str">
        <f t="shared" si="1"/>
        <v/>
      </c>
      <c r="DI34" s="35" t="str">
        <f t="shared" si="2"/>
        <v/>
      </c>
      <c r="DJ34" s="35" t="str">
        <f t="shared" si="3"/>
        <v/>
      </c>
      <c r="DK34" s="35" t="str">
        <f t="shared" si="4"/>
        <v/>
      </c>
      <c r="DL34" s="35" t="str">
        <f t="shared" si="5"/>
        <v/>
      </c>
      <c r="DM34" s="35" t="str">
        <f t="shared" si="6"/>
        <v/>
      </c>
      <c r="DN34" s="35" t="str">
        <f t="shared" si="7"/>
        <v/>
      </c>
      <c r="DO34" s="35" t="str">
        <f t="shared" si="8"/>
        <v/>
      </c>
      <c r="DP34" s="37" t="str">
        <f t="shared" si="9"/>
        <v/>
      </c>
    </row>
    <row r="35" spans="1:120" ht="24.95" customHeight="1">
      <c r="A35" s="33"/>
      <c r="B35" s="47">
        <v>29</v>
      </c>
      <c r="C35" s="45" t="s">
        <v>40</v>
      </c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50"/>
      <c r="DF35" s="35" t="str">
        <f t="shared" si="10"/>
        <v/>
      </c>
      <c r="DG35" s="35" t="str">
        <f t="shared" si="0"/>
        <v/>
      </c>
      <c r="DH35" s="35" t="str">
        <f t="shared" si="1"/>
        <v/>
      </c>
      <c r="DI35" s="35" t="str">
        <f t="shared" si="2"/>
        <v/>
      </c>
      <c r="DJ35" s="35" t="str">
        <f t="shared" si="3"/>
        <v/>
      </c>
      <c r="DK35" s="35" t="str">
        <f t="shared" si="4"/>
        <v/>
      </c>
      <c r="DL35" s="35" t="str">
        <f t="shared" si="5"/>
        <v/>
      </c>
      <c r="DM35" s="35" t="str">
        <f t="shared" si="6"/>
        <v/>
      </c>
      <c r="DN35" s="35" t="str">
        <f t="shared" si="7"/>
        <v/>
      </c>
      <c r="DO35" s="35" t="str">
        <f t="shared" si="8"/>
        <v/>
      </c>
      <c r="DP35" s="37" t="str">
        <f t="shared" si="9"/>
        <v/>
      </c>
    </row>
    <row r="36" spans="1:120" ht="24.95" customHeight="1">
      <c r="A36" s="33"/>
      <c r="B36" s="47">
        <v>30</v>
      </c>
      <c r="C36" s="45" t="s">
        <v>40</v>
      </c>
      <c r="D36" s="35" t="s">
        <v>47</v>
      </c>
      <c r="E36" s="35" t="s">
        <v>47</v>
      </c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50"/>
      <c r="DF36" s="35" t="str">
        <f t="shared" si="10"/>
        <v/>
      </c>
      <c r="DG36" s="35" t="str">
        <f t="shared" si="0"/>
        <v/>
      </c>
      <c r="DH36" s="35" t="str">
        <f t="shared" si="1"/>
        <v/>
      </c>
      <c r="DI36" s="35" t="str">
        <f t="shared" si="2"/>
        <v/>
      </c>
      <c r="DJ36" s="35" t="str">
        <f t="shared" si="3"/>
        <v/>
      </c>
      <c r="DK36" s="35" t="str">
        <f t="shared" si="4"/>
        <v/>
      </c>
      <c r="DL36" s="35" t="str">
        <f t="shared" si="5"/>
        <v/>
      </c>
      <c r="DM36" s="35" t="str">
        <f t="shared" si="6"/>
        <v/>
      </c>
      <c r="DN36" s="35" t="str">
        <f t="shared" si="7"/>
        <v/>
      </c>
      <c r="DO36" s="35" t="str">
        <f t="shared" si="8"/>
        <v/>
      </c>
      <c r="DP36" s="37" t="str">
        <f t="shared" si="9"/>
        <v/>
      </c>
    </row>
    <row r="37" spans="1:120" ht="24.95" customHeight="1" thickBot="1">
      <c r="A37" s="33"/>
      <c r="B37" s="53">
        <v>31</v>
      </c>
      <c r="C37" s="54" t="s">
        <v>40</v>
      </c>
      <c r="D37" s="55" t="s">
        <v>49</v>
      </c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/>
      <c r="AI37" s="55"/>
      <c r="AJ37" s="55"/>
      <c r="AK37" s="55"/>
      <c r="AL37" s="55"/>
      <c r="AM37" s="55"/>
      <c r="AN37" s="55"/>
      <c r="AO37" s="55"/>
      <c r="AP37" s="55"/>
      <c r="AQ37" s="55"/>
      <c r="AR37" s="55"/>
      <c r="AS37" s="55"/>
      <c r="AT37" s="55"/>
      <c r="AU37" s="55"/>
      <c r="AV37" s="55"/>
      <c r="AW37" s="55"/>
      <c r="AX37" s="55"/>
      <c r="AY37" s="55"/>
      <c r="AZ37" s="55"/>
      <c r="BA37" s="55"/>
      <c r="BB37" s="55"/>
      <c r="BC37" s="55"/>
      <c r="BD37" s="55"/>
      <c r="BE37" s="55"/>
      <c r="BF37" s="55"/>
      <c r="BG37" s="55"/>
      <c r="BH37" s="55"/>
      <c r="BI37" s="55"/>
      <c r="BJ37" s="55"/>
      <c r="BK37" s="55"/>
      <c r="BL37" s="55"/>
      <c r="BM37" s="55"/>
      <c r="BN37" s="55"/>
      <c r="BO37" s="55"/>
      <c r="BP37" s="55"/>
      <c r="BQ37" s="55"/>
      <c r="BR37" s="55"/>
      <c r="BS37" s="55"/>
      <c r="BT37" s="55"/>
      <c r="BU37" s="55"/>
      <c r="BV37" s="55"/>
      <c r="BW37" s="55"/>
      <c r="BX37" s="55"/>
      <c r="BY37" s="55"/>
      <c r="BZ37" s="55"/>
      <c r="CA37" s="55"/>
      <c r="CB37" s="55"/>
      <c r="CC37" s="55"/>
      <c r="CD37" s="55"/>
      <c r="CE37" s="55"/>
      <c r="CF37" s="55"/>
      <c r="CG37" s="55"/>
      <c r="CH37" s="55"/>
      <c r="CI37" s="55"/>
      <c r="CJ37" s="55"/>
      <c r="CK37" s="55"/>
      <c r="CL37" s="55"/>
      <c r="CM37" s="55"/>
      <c r="CN37" s="55"/>
      <c r="CO37" s="55"/>
      <c r="CP37" s="55"/>
      <c r="CQ37" s="55"/>
      <c r="CR37" s="55"/>
      <c r="CS37" s="55"/>
      <c r="CT37" s="55"/>
      <c r="CU37" s="55"/>
      <c r="CV37" s="55"/>
      <c r="CW37" s="55"/>
      <c r="CX37" s="55"/>
      <c r="CY37" s="55"/>
      <c r="CZ37" s="55"/>
      <c r="DA37" s="55"/>
      <c r="DB37" s="55"/>
      <c r="DC37" s="55"/>
      <c r="DD37" s="55"/>
      <c r="DE37" s="57"/>
      <c r="DF37" s="55" t="str">
        <f t="shared" si="10"/>
        <v/>
      </c>
      <c r="DG37" s="55" t="str">
        <f t="shared" si="0"/>
        <v/>
      </c>
      <c r="DH37" s="55" t="str">
        <f t="shared" si="1"/>
        <v/>
      </c>
      <c r="DI37" s="55" t="str">
        <f t="shared" si="2"/>
        <v/>
      </c>
      <c r="DJ37" s="55" t="str">
        <f t="shared" si="3"/>
        <v/>
      </c>
      <c r="DK37" s="55" t="str">
        <f t="shared" si="4"/>
        <v/>
      </c>
      <c r="DL37" s="55" t="str">
        <f t="shared" si="5"/>
        <v/>
      </c>
      <c r="DM37" s="55" t="str">
        <f t="shared" si="6"/>
        <v/>
      </c>
      <c r="DN37" s="55" t="str">
        <f t="shared" si="7"/>
        <v/>
      </c>
      <c r="DO37" s="55" t="str">
        <f t="shared" si="8"/>
        <v/>
      </c>
      <c r="DP37" s="56" t="str">
        <f t="shared" si="9"/>
        <v/>
      </c>
    </row>
    <row r="38" spans="1:120" ht="30" customHeight="1" thickTop="1">
      <c r="A38" s="33"/>
      <c r="B38" s="138" t="s">
        <v>8</v>
      </c>
      <c r="C38" s="139"/>
      <c r="D38" s="140" t="b">
        <f>IF(COUNTIF($D7:$E37,"")+(COUNTIF($D7:$E37,"/2")/2)=0,COUNTIF($D7:$E37,"")+(COUNTIF($D7:$E37,"/2")/2))</f>
        <v>0</v>
      </c>
      <c r="E38" s="141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50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7"/>
    </row>
    <row r="39" spans="1:120" ht="30" customHeight="1">
      <c r="A39" s="33"/>
      <c r="B39" s="131" t="s">
        <v>10</v>
      </c>
      <c r="C39" s="132"/>
      <c r="D39" s="136"/>
      <c r="E39" s="137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50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7"/>
    </row>
    <row r="40" spans="1:120" ht="30" customHeight="1">
      <c r="A40" s="33"/>
      <c r="B40" s="131" t="s">
        <v>14</v>
      </c>
      <c r="C40" s="132"/>
      <c r="D40" s="136" t="b">
        <f>IF(COUNTIF($D7:$E37,"")+(COUNTIF($D7:$E37,"/2")/2)=0,COUNTIF($D7:$E37,"")+(COUNTIF($D7:$E37,"/2")/2))</f>
        <v>0</v>
      </c>
      <c r="E40" s="137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50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7"/>
    </row>
    <row r="41" spans="1:120" ht="30" customHeight="1">
      <c r="A41" s="33"/>
      <c r="B41" s="131" t="s">
        <v>18</v>
      </c>
      <c r="C41" s="132"/>
      <c r="D41" s="136"/>
      <c r="E41" s="137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50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7"/>
    </row>
    <row r="42" spans="1:120" ht="30" customHeight="1">
      <c r="A42" s="33"/>
      <c r="B42" s="131" t="s">
        <v>22</v>
      </c>
      <c r="C42" s="132"/>
      <c r="D42" s="136"/>
      <c r="E42" s="137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50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7"/>
    </row>
    <row r="43" spans="1:120" ht="30" customHeight="1">
      <c r="A43" s="33"/>
      <c r="B43" s="131" t="s">
        <v>52</v>
      </c>
      <c r="C43" s="132"/>
      <c r="D43" s="136"/>
      <c r="E43" s="137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50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7"/>
    </row>
    <row r="44" spans="1:120" ht="30" customHeight="1">
      <c r="A44" s="33"/>
      <c r="B44" s="131" t="s">
        <v>27</v>
      </c>
      <c r="C44" s="132"/>
      <c r="D44" s="136"/>
      <c r="E44" s="137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50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7"/>
    </row>
    <row r="45" spans="1:120" ht="30" customHeight="1">
      <c r="A45" s="33"/>
      <c r="B45" s="131" t="s">
        <v>28</v>
      </c>
      <c r="C45" s="132"/>
      <c r="D45" s="136"/>
      <c r="E45" s="137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50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7"/>
    </row>
    <row r="46" spans="1:120" ht="30" customHeight="1">
      <c r="A46" s="33"/>
      <c r="B46" s="131" t="s">
        <v>31</v>
      </c>
      <c r="C46" s="132"/>
      <c r="D46" s="136"/>
      <c r="E46" s="137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50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7"/>
    </row>
    <row r="47" spans="1:120" ht="30" customHeight="1">
      <c r="A47" s="33"/>
      <c r="B47" s="131" t="s">
        <v>51</v>
      </c>
      <c r="C47" s="133"/>
      <c r="D47" s="127"/>
      <c r="E47" s="128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50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7"/>
    </row>
    <row r="48" spans="1:120" ht="30" customHeight="1" thickBot="1">
      <c r="A48" s="33"/>
      <c r="B48" s="134" t="s">
        <v>36</v>
      </c>
      <c r="C48" s="135"/>
      <c r="D48" s="129"/>
      <c r="E48" s="130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38"/>
      <c r="AU48" s="38"/>
      <c r="AV48" s="38"/>
      <c r="AW48" s="38"/>
      <c r="AX48" s="38"/>
      <c r="AY48" s="38"/>
      <c r="AZ48" s="38"/>
      <c r="BA48" s="38"/>
      <c r="BB48" s="38"/>
      <c r="BC48" s="38"/>
      <c r="BD48" s="38"/>
      <c r="BE48" s="38"/>
      <c r="BF48" s="38"/>
      <c r="BG48" s="38"/>
      <c r="BH48" s="38"/>
      <c r="BI48" s="38"/>
      <c r="BJ48" s="38"/>
      <c r="BK48" s="38"/>
      <c r="BL48" s="38"/>
      <c r="BM48" s="38"/>
      <c r="BN48" s="38"/>
      <c r="BO48" s="38"/>
      <c r="BP48" s="38"/>
      <c r="BQ48" s="38"/>
      <c r="BR48" s="38"/>
      <c r="BS48" s="38"/>
      <c r="BT48" s="38"/>
      <c r="BU48" s="38"/>
      <c r="BV48" s="38"/>
      <c r="BW48" s="38"/>
      <c r="BX48" s="38"/>
      <c r="BY48" s="38"/>
      <c r="BZ48" s="38"/>
      <c r="CA48" s="38"/>
      <c r="CB48" s="38"/>
      <c r="CC48" s="38"/>
      <c r="CD48" s="38"/>
      <c r="CE48" s="38"/>
      <c r="CF48" s="38"/>
      <c r="CG48" s="38"/>
      <c r="CH48" s="38"/>
      <c r="CI48" s="38"/>
      <c r="CJ48" s="38"/>
      <c r="CK48" s="38"/>
      <c r="CL48" s="38"/>
      <c r="CM48" s="38"/>
      <c r="CN48" s="38"/>
      <c r="CO48" s="38"/>
      <c r="CP48" s="38"/>
      <c r="CQ48" s="38"/>
      <c r="CR48" s="38"/>
      <c r="CS48" s="38"/>
      <c r="CT48" s="38"/>
      <c r="CU48" s="38"/>
      <c r="CV48" s="38"/>
      <c r="CW48" s="38"/>
      <c r="CX48" s="38"/>
      <c r="CY48" s="38"/>
      <c r="CZ48" s="38"/>
      <c r="DA48" s="38"/>
      <c r="DB48" s="38"/>
      <c r="DC48" s="38"/>
      <c r="DD48" s="38"/>
      <c r="DE48" s="38"/>
      <c r="DF48" s="49" t="str">
        <f t="shared" si="10"/>
        <v/>
      </c>
      <c r="DG48" s="38" t="str">
        <f t="shared" si="0"/>
        <v/>
      </c>
      <c r="DH48" s="38" t="str">
        <f t="shared" si="1"/>
        <v/>
      </c>
      <c r="DI48" s="38" t="str">
        <f t="shared" si="2"/>
        <v/>
      </c>
      <c r="DJ48" s="38" t="str">
        <f t="shared" si="3"/>
        <v/>
      </c>
      <c r="DK48" s="38" t="str">
        <f t="shared" si="4"/>
        <v/>
      </c>
      <c r="DL48" s="38" t="str">
        <f t="shared" si="5"/>
        <v/>
      </c>
      <c r="DM48" s="38" t="str">
        <f t="shared" si="6"/>
        <v/>
      </c>
      <c r="DN48" s="38" t="str">
        <f t="shared" si="7"/>
        <v/>
      </c>
      <c r="DO48" s="38" t="str">
        <f t="shared" si="8"/>
        <v/>
      </c>
      <c r="DP48" s="40" t="str">
        <f t="shared" si="9"/>
        <v/>
      </c>
    </row>
    <row r="49" spans="2:121" ht="15.75" thickTop="1">
      <c r="B49" s="58"/>
      <c r="D49" s="51"/>
      <c r="DP49" s="51"/>
      <c r="DQ49" s="34"/>
    </row>
    <row r="50" spans="2:121">
      <c r="DN50" s="34"/>
      <c r="DO50" s="34"/>
      <c r="DP50" s="34"/>
      <c r="DQ50" s="34"/>
    </row>
  </sheetData>
  <mergeCells count="88">
    <mergeCell ref="DD4:DE6"/>
    <mergeCell ref="BF4:BG6"/>
    <mergeCell ref="BH4:BI6"/>
    <mergeCell ref="BJ4:BK6"/>
    <mergeCell ref="BL4:BM6"/>
    <mergeCell ref="BN4:BO6"/>
    <mergeCell ref="BP4:BQ6"/>
    <mergeCell ref="CT4:CU6"/>
    <mergeCell ref="CV4:CW6"/>
    <mergeCell ref="CX4:CY6"/>
    <mergeCell ref="CZ4:DA6"/>
    <mergeCell ref="DB4:DC6"/>
    <mergeCell ref="AH4:AI6"/>
    <mergeCell ref="AJ4:AK6"/>
    <mergeCell ref="AL4:AM6"/>
    <mergeCell ref="AN4:AO6"/>
    <mergeCell ref="AP4:AQ6"/>
    <mergeCell ref="AR4:AS6"/>
    <mergeCell ref="DM4:DM6"/>
    <mergeCell ref="DN4:DN6"/>
    <mergeCell ref="DO4:DO6"/>
    <mergeCell ref="DP4:DP6"/>
    <mergeCell ref="CL4:CM6"/>
    <mergeCell ref="CN4:CO6"/>
    <mergeCell ref="CP4:CQ6"/>
    <mergeCell ref="CR4:CS6"/>
    <mergeCell ref="CD4:CE6"/>
    <mergeCell ref="CF4:CG6"/>
    <mergeCell ref="CH4:CI6"/>
    <mergeCell ref="CJ4:CK6"/>
    <mergeCell ref="BX4:BY6"/>
    <mergeCell ref="BZ4:CA6"/>
    <mergeCell ref="CB4:CC6"/>
    <mergeCell ref="B2:DP2"/>
    <mergeCell ref="D4:E6"/>
    <mergeCell ref="F4:G6"/>
    <mergeCell ref="H4:I6"/>
    <mergeCell ref="J4:K6"/>
    <mergeCell ref="L4:M6"/>
    <mergeCell ref="DF4:DF6"/>
    <mergeCell ref="DG4:DG6"/>
    <mergeCell ref="DH4:DH6"/>
    <mergeCell ref="DI4:DI6"/>
    <mergeCell ref="DJ4:DJ6"/>
    <mergeCell ref="DK4:DK6"/>
    <mergeCell ref="DL4:DL6"/>
    <mergeCell ref="BR4:BS6"/>
    <mergeCell ref="BT4:BU6"/>
    <mergeCell ref="BV4:BW6"/>
    <mergeCell ref="B4:C6"/>
    <mergeCell ref="N4:O6"/>
    <mergeCell ref="P4:Q6"/>
    <mergeCell ref="R4:S6"/>
    <mergeCell ref="T4:U6"/>
    <mergeCell ref="AX4:AY6"/>
    <mergeCell ref="AZ4:BA6"/>
    <mergeCell ref="BB4:BC6"/>
    <mergeCell ref="BD4:BE6"/>
    <mergeCell ref="AT4:AU6"/>
    <mergeCell ref="AV4:AW6"/>
    <mergeCell ref="Z4:AA6"/>
    <mergeCell ref="AB4:AC6"/>
    <mergeCell ref="AD4:AE6"/>
    <mergeCell ref="AF4:AG6"/>
    <mergeCell ref="V4:W6"/>
    <mergeCell ref="X4:Y6"/>
    <mergeCell ref="B38:C38"/>
    <mergeCell ref="B39:C39"/>
    <mergeCell ref="B40:C40"/>
    <mergeCell ref="D38:E38"/>
    <mergeCell ref="D39:E39"/>
    <mergeCell ref="D40:E40"/>
    <mergeCell ref="D47:E47"/>
    <mergeCell ref="D48:E48"/>
    <mergeCell ref="B41:C41"/>
    <mergeCell ref="B42:C42"/>
    <mergeCell ref="B43:C43"/>
    <mergeCell ref="B44:C44"/>
    <mergeCell ref="B45:C45"/>
    <mergeCell ref="B46:C46"/>
    <mergeCell ref="B47:C47"/>
    <mergeCell ref="B48:C48"/>
    <mergeCell ref="D41:E41"/>
    <mergeCell ref="D42:E42"/>
    <mergeCell ref="D43:E43"/>
    <mergeCell ref="D44:E44"/>
    <mergeCell ref="D45:E45"/>
    <mergeCell ref="D46:E46"/>
  </mergeCells>
  <pageMargins left="0.31496062992125984" right="0.31496062992125984" top="0.74803149606299213" bottom="0.35433070866141736" header="0.31496062992125984" footer="0.31496062992125984"/>
  <pageSetup paperSize="17" scale="52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Données!$G$5:$G$16</xm:f>
          </x14:formula1>
          <xm:sqref>D7:D37</xm:sqref>
        </x14:dataValidation>
        <x14:dataValidation type="list" allowBlank="1" showInputMessage="1" showErrorMessage="1">
          <x14:formula1>
            <xm:f>Données!$G$5:$G$16</xm:f>
          </x14:formula1>
          <xm:sqref>F7:DE48</xm:sqref>
        </x14:dataValidation>
        <x14:dataValidation type="list" allowBlank="1" showInputMessage="1" showErrorMessage="1">
          <x14:formula1>
            <xm:f>Données!$G$5:$G$16</xm:f>
          </x14:formula1>
          <xm:sqref>E7:E37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B1:I71"/>
  <sheetViews>
    <sheetView topLeftCell="A52" workbookViewId="0">
      <selection activeCell="K8" sqref="K8"/>
    </sheetView>
  </sheetViews>
  <sheetFormatPr baseColWidth="10" defaultRowHeight="14.25"/>
  <cols>
    <col min="1" max="1" width="4.5703125" style="5" customWidth="1"/>
    <col min="2" max="2" width="23.5703125" style="5" customWidth="1"/>
    <col min="3" max="3" width="11.42578125" style="5"/>
    <col min="4" max="4" width="9.140625" style="5" customWidth="1"/>
    <col min="5" max="5" width="28.42578125" style="6" customWidth="1"/>
    <col min="6" max="6" width="17.140625" style="5" bestFit="1" customWidth="1"/>
    <col min="7" max="7" width="11.42578125" style="7"/>
    <col min="8" max="8" width="35.42578125" style="7" customWidth="1"/>
    <col min="9" max="9" width="10.42578125" style="5" customWidth="1"/>
    <col min="10" max="258" width="11.42578125" style="5"/>
    <col min="259" max="259" width="25.140625" style="5" bestFit="1" customWidth="1"/>
    <col min="260" max="260" width="11.42578125" style="5"/>
    <col min="261" max="261" width="14.5703125" style="5" bestFit="1" customWidth="1"/>
    <col min="262" max="262" width="17.140625" style="5" bestFit="1" customWidth="1"/>
    <col min="263" max="264" width="11.42578125" style="5"/>
    <col min="265" max="265" width="0" style="5" hidden="1" customWidth="1"/>
    <col min="266" max="514" width="11.42578125" style="5"/>
    <col min="515" max="515" width="25.140625" style="5" bestFit="1" customWidth="1"/>
    <col min="516" max="516" width="11.42578125" style="5"/>
    <col min="517" max="517" width="14.5703125" style="5" bestFit="1" customWidth="1"/>
    <col min="518" max="518" width="17.140625" style="5" bestFit="1" customWidth="1"/>
    <col min="519" max="520" width="11.42578125" style="5"/>
    <col min="521" max="521" width="0" style="5" hidden="1" customWidth="1"/>
    <col min="522" max="770" width="11.42578125" style="5"/>
    <col min="771" max="771" width="25.140625" style="5" bestFit="1" customWidth="1"/>
    <col min="772" max="772" width="11.42578125" style="5"/>
    <col min="773" max="773" width="14.5703125" style="5" bestFit="1" customWidth="1"/>
    <col min="774" max="774" width="17.140625" style="5" bestFit="1" customWidth="1"/>
    <col min="775" max="776" width="11.42578125" style="5"/>
    <col min="777" max="777" width="0" style="5" hidden="1" customWidth="1"/>
    <col min="778" max="1026" width="11.42578125" style="5"/>
    <col min="1027" max="1027" width="25.140625" style="5" bestFit="1" customWidth="1"/>
    <col min="1028" max="1028" width="11.42578125" style="5"/>
    <col min="1029" max="1029" width="14.5703125" style="5" bestFit="1" customWidth="1"/>
    <col min="1030" max="1030" width="17.140625" style="5" bestFit="1" customWidth="1"/>
    <col min="1031" max="1032" width="11.42578125" style="5"/>
    <col min="1033" max="1033" width="0" style="5" hidden="1" customWidth="1"/>
    <col min="1034" max="1282" width="11.42578125" style="5"/>
    <col min="1283" max="1283" width="25.140625" style="5" bestFit="1" customWidth="1"/>
    <col min="1284" max="1284" width="11.42578125" style="5"/>
    <col min="1285" max="1285" width="14.5703125" style="5" bestFit="1" customWidth="1"/>
    <col min="1286" max="1286" width="17.140625" style="5" bestFit="1" customWidth="1"/>
    <col min="1287" max="1288" width="11.42578125" style="5"/>
    <col min="1289" max="1289" width="0" style="5" hidden="1" customWidth="1"/>
    <col min="1290" max="1538" width="11.42578125" style="5"/>
    <col min="1539" max="1539" width="25.140625" style="5" bestFit="1" customWidth="1"/>
    <col min="1540" max="1540" width="11.42578125" style="5"/>
    <col min="1541" max="1541" width="14.5703125" style="5" bestFit="1" customWidth="1"/>
    <col min="1542" max="1542" width="17.140625" style="5" bestFit="1" customWidth="1"/>
    <col min="1543" max="1544" width="11.42578125" style="5"/>
    <col min="1545" max="1545" width="0" style="5" hidden="1" customWidth="1"/>
    <col min="1546" max="1794" width="11.42578125" style="5"/>
    <col min="1795" max="1795" width="25.140625" style="5" bestFit="1" customWidth="1"/>
    <col min="1796" max="1796" width="11.42578125" style="5"/>
    <col min="1797" max="1797" width="14.5703125" style="5" bestFit="1" customWidth="1"/>
    <col min="1798" max="1798" width="17.140625" style="5" bestFit="1" customWidth="1"/>
    <col min="1799" max="1800" width="11.42578125" style="5"/>
    <col min="1801" max="1801" width="0" style="5" hidden="1" customWidth="1"/>
    <col min="1802" max="2050" width="11.42578125" style="5"/>
    <col min="2051" max="2051" width="25.140625" style="5" bestFit="1" customWidth="1"/>
    <col min="2052" max="2052" width="11.42578125" style="5"/>
    <col min="2053" max="2053" width="14.5703125" style="5" bestFit="1" customWidth="1"/>
    <col min="2054" max="2054" width="17.140625" style="5" bestFit="1" customWidth="1"/>
    <col min="2055" max="2056" width="11.42578125" style="5"/>
    <col min="2057" max="2057" width="0" style="5" hidden="1" customWidth="1"/>
    <col min="2058" max="2306" width="11.42578125" style="5"/>
    <col min="2307" max="2307" width="25.140625" style="5" bestFit="1" customWidth="1"/>
    <col min="2308" max="2308" width="11.42578125" style="5"/>
    <col min="2309" max="2309" width="14.5703125" style="5" bestFit="1" customWidth="1"/>
    <col min="2310" max="2310" width="17.140625" style="5" bestFit="1" customWidth="1"/>
    <col min="2311" max="2312" width="11.42578125" style="5"/>
    <col min="2313" max="2313" width="0" style="5" hidden="1" customWidth="1"/>
    <col min="2314" max="2562" width="11.42578125" style="5"/>
    <col min="2563" max="2563" width="25.140625" style="5" bestFit="1" customWidth="1"/>
    <col min="2564" max="2564" width="11.42578125" style="5"/>
    <col min="2565" max="2565" width="14.5703125" style="5" bestFit="1" customWidth="1"/>
    <col min="2566" max="2566" width="17.140625" style="5" bestFit="1" customWidth="1"/>
    <col min="2567" max="2568" width="11.42578125" style="5"/>
    <col min="2569" max="2569" width="0" style="5" hidden="1" customWidth="1"/>
    <col min="2570" max="2818" width="11.42578125" style="5"/>
    <col min="2819" max="2819" width="25.140625" style="5" bestFit="1" customWidth="1"/>
    <col min="2820" max="2820" width="11.42578125" style="5"/>
    <col min="2821" max="2821" width="14.5703125" style="5" bestFit="1" customWidth="1"/>
    <col min="2822" max="2822" width="17.140625" style="5" bestFit="1" customWidth="1"/>
    <col min="2823" max="2824" width="11.42578125" style="5"/>
    <col min="2825" max="2825" width="0" style="5" hidden="1" customWidth="1"/>
    <col min="2826" max="3074" width="11.42578125" style="5"/>
    <col min="3075" max="3075" width="25.140625" style="5" bestFit="1" customWidth="1"/>
    <col min="3076" max="3076" width="11.42578125" style="5"/>
    <col min="3077" max="3077" width="14.5703125" style="5" bestFit="1" customWidth="1"/>
    <col min="3078" max="3078" width="17.140625" style="5" bestFit="1" customWidth="1"/>
    <col min="3079" max="3080" width="11.42578125" style="5"/>
    <col min="3081" max="3081" width="0" style="5" hidden="1" customWidth="1"/>
    <col min="3082" max="3330" width="11.42578125" style="5"/>
    <col min="3331" max="3331" width="25.140625" style="5" bestFit="1" customWidth="1"/>
    <col min="3332" max="3332" width="11.42578125" style="5"/>
    <col min="3333" max="3333" width="14.5703125" style="5" bestFit="1" customWidth="1"/>
    <col min="3334" max="3334" width="17.140625" style="5" bestFit="1" customWidth="1"/>
    <col min="3335" max="3336" width="11.42578125" style="5"/>
    <col min="3337" max="3337" width="0" style="5" hidden="1" customWidth="1"/>
    <col min="3338" max="3586" width="11.42578125" style="5"/>
    <col min="3587" max="3587" width="25.140625" style="5" bestFit="1" customWidth="1"/>
    <col min="3588" max="3588" width="11.42578125" style="5"/>
    <col min="3589" max="3589" width="14.5703125" style="5" bestFit="1" customWidth="1"/>
    <col min="3590" max="3590" width="17.140625" style="5" bestFit="1" customWidth="1"/>
    <col min="3591" max="3592" width="11.42578125" style="5"/>
    <col min="3593" max="3593" width="0" style="5" hidden="1" customWidth="1"/>
    <col min="3594" max="3842" width="11.42578125" style="5"/>
    <col min="3843" max="3843" width="25.140625" style="5" bestFit="1" customWidth="1"/>
    <col min="3844" max="3844" width="11.42578125" style="5"/>
    <col min="3845" max="3845" width="14.5703125" style="5" bestFit="1" customWidth="1"/>
    <col min="3846" max="3846" width="17.140625" style="5" bestFit="1" customWidth="1"/>
    <col min="3847" max="3848" width="11.42578125" style="5"/>
    <col min="3849" max="3849" width="0" style="5" hidden="1" customWidth="1"/>
    <col min="3850" max="4098" width="11.42578125" style="5"/>
    <col min="4099" max="4099" width="25.140625" style="5" bestFit="1" customWidth="1"/>
    <col min="4100" max="4100" width="11.42578125" style="5"/>
    <col min="4101" max="4101" width="14.5703125" style="5" bestFit="1" customWidth="1"/>
    <col min="4102" max="4102" width="17.140625" style="5" bestFit="1" customWidth="1"/>
    <col min="4103" max="4104" width="11.42578125" style="5"/>
    <col min="4105" max="4105" width="0" style="5" hidden="1" customWidth="1"/>
    <col min="4106" max="4354" width="11.42578125" style="5"/>
    <col min="4355" max="4355" width="25.140625" style="5" bestFit="1" customWidth="1"/>
    <col min="4356" max="4356" width="11.42578125" style="5"/>
    <col min="4357" max="4357" width="14.5703125" style="5" bestFit="1" customWidth="1"/>
    <col min="4358" max="4358" width="17.140625" style="5" bestFit="1" customWidth="1"/>
    <col min="4359" max="4360" width="11.42578125" style="5"/>
    <col min="4361" max="4361" width="0" style="5" hidden="1" customWidth="1"/>
    <col min="4362" max="4610" width="11.42578125" style="5"/>
    <col min="4611" max="4611" width="25.140625" style="5" bestFit="1" customWidth="1"/>
    <col min="4612" max="4612" width="11.42578125" style="5"/>
    <col min="4613" max="4613" width="14.5703125" style="5" bestFit="1" customWidth="1"/>
    <col min="4614" max="4614" width="17.140625" style="5" bestFit="1" customWidth="1"/>
    <col min="4615" max="4616" width="11.42578125" style="5"/>
    <col min="4617" max="4617" width="0" style="5" hidden="1" customWidth="1"/>
    <col min="4618" max="4866" width="11.42578125" style="5"/>
    <col min="4867" max="4867" width="25.140625" style="5" bestFit="1" customWidth="1"/>
    <col min="4868" max="4868" width="11.42578125" style="5"/>
    <col min="4869" max="4869" width="14.5703125" style="5" bestFit="1" customWidth="1"/>
    <col min="4870" max="4870" width="17.140625" style="5" bestFit="1" customWidth="1"/>
    <col min="4871" max="4872" width="11.42578125" style="5"/>
    <col min="4873" max="4873" width="0" style="5" hidden="1" customWidth="1"/>
    <col min="4874" max="5122" width="11.42578125" style="5"/>
    <col min="5123" max="5123" width="25.140625" style="5" bestFit="1" customWidth="1"/>
    <col min="5124" max="5124" width="11.42578125" style="5"/>
    <col min="5125" max="5125" width="14.5703125" style="5" bestFit="1" customWidth="1"/>
    <col min="5126" max="5126" width="17.140625" style="5" bestFit="1" customWidth="1"/>
    <col min="5127" max="5128" width="11.42578125" style="5"/>
    <col min="5129" max="5129" width="0" style="5" hidden="1" customWidth="1"/>
    <col min="5130" max="5378" width="11.42578125" style="5"/>
    <col min="5379" max="5379" width="25.140625" style="5" bestFit="1" customWidth="1"/>
    <col min="5380" max="5380" width="11.42578125" style="5"/>
    <col min="5381" max="5381" width="14.5703125" style="5" bestFit="1" customWidth="1"/>
    <col min="5382" max="5382" width="17.140625" style="5" bestFit="1" customWidth="1"/>
    <col min="5383" max="5384" width="11.42578125" style="5"/>
    <col min="5385" max="5385" width="0" style="5" hidden="1" customWidth="1"/>
    <col min="5386" max="5634" width="11.42578125" style="5"/>
    <col min="5635" max="5635" width="25.140625" style="5" bestFit="1" customWidth="1"/>
    <col min="5636" max="5636" width="11.42578125" style="5"/>
    <col min="5637" max="5637" width="14.5703125" style="5" bestFit="1" customWidth="1"/>
    <col min="5638" max="5638" width="17.140625" style="5" bestFit="1" customWidth="1"/>
    <col min="5639" max="5640" width="11.42578125" style="5"/>
    <col min="5641" max="5641" width="0" style="5" hidden="1" customWidth="1"/>
    <col min="5642" max="5890" width="11.42578125" style="5"/>
    <col min="5891" max="5891" width="25.140625" style="5" bestFit="1" customWidth="1"/>
    <col min="5892" max="5892" width="11.42578125" style="5"/>
    <col min="5893" max="5893" width="14.5703125" style="5" bestFit="1" customWidth="1"/>
    <col min="5894" max="5894" width="17.140625" style="5" bestFit="1" customWidth="1"/>
    <col min="5895" max="5896" width="11.42578125" style="5"/>
    <col min="5897" max="5897" width="0" style="5" hidden="1" customWidth="1"/>
    <col min="5898" max="6146" width="11.42578125" style="5"/>
    <col min="6147" max="6147" width="25.140625" style="5" bestFit="1" customWidth="1"/>
    <col min="6148" max="6148" width="11.42578125" style="5"/>
    <col min="6149" max="6149" width="14.5703125" style="5" bestFit="1" customWidth="1"/>
    <col min="6150" max="6150" width="17.140625" style="5" bestFit="1" customWidth="1"/>
    <col min="6151" max="6152" width="11.42578125" style="5"/>
    <col min="6153" max="6153" width="0" style="5" hidden="1" customWidth="1"/>
    <col min="6154" max="6402" width="11.42578125" style="5"/>
    <col min="6403" max="6403" width="25.140625" style="5" bestFit="1" customWidth="1"/>
    <col min="6404" max="6404" width="11.42578125" style="5"/>
    <col min="6405" max="6405" width="14.5703125" style="5" bestFit="1" customWidth="1"/>
    <col min="6406" max="6406" width="17.140625" style="5" bestFit="1" customWidth="1"/>
    <col min="6407" max="6408" width="11.42578125" style="5"/>
    <col min="6409" max="6409" width="0" style="5" hidden="1" customWidth="1"/>
    <col min="6410" max="6658" width="11.42578125" style="5"/>
    <col min="6659" max="6659" width="25.140625" style="5" bestFit="1" customWidth="1"/>
    <col min="6660" max="6660" width="11.42578125" style="5"/>
    <col min="6661" max="6661" width="14.5703125" style="5" bestFit="1" customWidth="1"/>
    <col min="6662" max="6662" width="17.140625" style="5" bestFit="1" customWidth="1"/>
    <col min="6663" max="6664" width="11.42578125" style="5"/>
    <col min="6665" max="6665" width="0" style="5" hidden="1" customWidth="1"/>
    <col min="6666" max="6914" width="11.42578125" style="5"/>
    <col min="6915" max="6915" width="25.140625" style="5" bestFit="1" customWidth="1"/>
    <col min="6916" max="6916" width="11.42578125" style="5"/>
    <col min="6917" max="6917" width="14.5703125" style="5" bestFit="1" customWidth="1"/>
    <col min="6918" max="6918" width="17.140625" style="5" bestFit="1" customWidth="1"/>
    <col min="6919" max="6920" width="11.42578125" style="5"/>
    <col min="6921" max="6921" width="0" style="5" hidden="1" customWidth="1"/>
    <col min="6922" max="7170" width="11.42578125" style="5"/>
    <col min="7171" max="7171" width="25.140625" style="5" bestFit="1" customWidth="1"/>
    <col min="7172" max="7172" width="11.42578125" style="5"/>
    <col min="7173" max="7173" width="14.5703125" style="5" bestFit="1" customWidth="1"/>
    <col min="7174" max="7174" width="17.140625" style="5" bestFit="1" customWidth="1"/>
    <col min="7175" max="7176" width="11.42578125" style="5"/>
    <col min="7177" max="7177" width="0" style="5" hidden="1" customWidth="1"/>
    <col min="7178" max="7426" width="11.42578125" style="5"/>
    <col min="7427" max="7427" width="25.140625" style="5" bestFit="1" customWidth="1"/>
    <col min="7428" max="7428" width="11.42578125" style="5"/>
    <col min="7429" max="7429" width="14.5703125" style="5" bestFit="1" customWidth="1"/>
    <col min="7430" max="7430" width="17.140625" style="5" bestFit="1" customWidth="1"/>
    <col min="7431" max="7432" width="11.42578125" style="5"/>
    <col min="7433" max="7433" width="0" style="5" hidden="1" customWidth="1"/>
    <col min="7434" max="7682" width="11.42578125" style="5"/>
    <col min="7683" max="7683" width="25.140625" style="5" bestFit="1" customWidth="1"/>
    <col min="7684" max="7684" width="11.42578125" style="5"/>
    <col min="7685" max="7685" width="14.5703125" style="5" bestFit="1" customWidth="1"/>
    <col min="7686" max="7686" width="17.140625" style="5" bestFit="1" customWidth="1"/>
    <col min="7687" max="7688" width="11.42578125" style="5"/>
    <col min="7689" max="7689" width="0" style="5" hidden="1" customWidth="1"/>
    <col min="7690" max="7938" width="11.42578125" style="5"/>
    <col min="7939" max="7939" width="25.140625" style="5" bestFit="1" customWidth="1"/>
    <col min="7940" max="7940" width="11.42578125" style="5"/>
    <col min="7941" max="7941" width="14.5703125" style="5" bestFit="1" customWidth="1"/>
    <col min="7942" max="7942" width="17.140625" style="5" bestFit="1" customWidth="1"/>
    <col min="7943" max="7944" width="11.42578125" style="5"/>
    <col min="7945" max="7945" width="0" style="5" hidden="1" customWidth="1"/>
    <col min="7946" max="8194" width="11.42578125" style="5"/>
    <col min="8195" max="8195" width="25.140625" style="5" bestFit="1" customWidth="1"/>
    <col min="8196" max="8196" width="11.42578125" style="5"/>
    <col min="8197" max="8197" width="14.5703125" style="5" bestFit="1" customWidth="1"/>
    <col min="8198" max="8198" width="17.140625" style="5" bestFit="1" customWidth="1"/>
    <col min="8199" max="8200" width="11.42578125" style="5"/>
    <col min="8201" max="8201" width="0" style="5" hidden="1" customWidth="1"/>
    <col min="8202" max="8450" width="11.42578125" style="5"/>
    <col min="8451" max="8451" width="25.140625" style="5" bestFit="1" customWidth="1"/>
    <col min="8452" max="8452" width="11.42578125" style="5"/>
    <col min="8453" max="8453" width="14.5703125" style="5" bestFit="1" customWidth="1"/>
    <col min="8454" max="8454" width="17.140625" style="5" bestFit="1" customWidth="1"/>
    <col min="8455" max="8456" width="11.42578125" style="5"/>
    <col min="8457" max="8457" width="0" style="5" hidden="1" customWidth="1"/>
    <col min="8458" max="8706" width="11.42578125" style="5"/>
    <col min="8707" max="8707" width="25.140625" style="5" bestFit="1" customWidth="1"/>
    <col min="8708" max="8708" width="11.42578125" style="5"/>
    <col min="8709" max="8709" width="14.5703125" style="5" bestFit="1" customWidth="1"/>
    <col min="8710" max="8710" width="17.140625" style="5" bestFit="1" customWidth="1"/>
    <col min="8711" max="8712" width="11.42578125" style="5"/>
    <col min="8713" max="8713" width="0" style="5" hidden="1" customWidth="1"/>
    <col min="8714" max="8962" width="11.42578125" style="5"/>
    <col min="8963" max="8963" width="25.140625" style="5" bestFit="1" customWidth="1"/>
    <col min="8964" max="8964" width="11.42578125" style="5"/>
    <col min="8965" max="8965" width="14.5703125" style="5" bestFit="1" customWidth="1"/>
    <col min="8966" max="8966" width="17.140625" style="5" bestFit="1" customWidth="1"/>
    <col min="8967" max="8968" width="11.42578125" style="5"/>
    <col min="8969" max="8969" width="0" style="5" hidden="1" customWidth="1"/>
    <col min="8970" max="9218" width="11.42578125" style="5"/>
    <col min="9219" max="9219" width="25.140625" style="5" bestFit="1" customWidth="1"/>
    <col min="9220" max="9220" width="11.42578125" style="5"/>
    <col min="9221" max="9221" width="14.5703125" style="5" bestFit="1" customWidth="1"/>
    <col min="9222" max="9222" width="17.140625" style="5" bestFit="1" customWidth="1"/>
    <col min="9223" max="9224" width="11.42578125" style="5"/>
    <col min="9225" max="9225" width="0" style="5" hidden="1" customWidth="1"/>
    <col min="9226" max="9474" width="11.42578125" style="5"/>
    <col min="9475" max="9475" width="25.140625" style="5" bestFit="1" customWidth="1"/>
    <col min="9476" max="9476" width="11.42578125" style="5"/>
    <col min="9477" max="9477" width="14.5703125" style="5" bestFit="1" customWidth="1"/>
    <col min="9478" max="9478" width="17.140625" style="5" bestFit="1" customWidth="1"/>
    <col min="9479" max="9480" width="11.42578125" style="5"/>
    <col min="9481" max="9481" width="0" style="5" hidden="1" customWidth="1"/>
    <col min="9482" max="9730" width="11.42578125" style="5"/>
    <col min="9731" max="9731" width="25.140625" style="5" bestFit="1" customWidth="1"/>
    <col min="9732" max="9732" width="11.42578125" style="5"/>
    <col min="9733" max="9733" width="14.5703125" style="5" bestFit="1" customWidth="1"/>
    <col min="9734" max="9734" width="17.140625" style="5" bestFit="1" customWidth="1"/>
    <col min="9735" max="9736" width="11.42578125" style="5"/>
    <col min="9737" max="9737" width="0" style="5" hidden="1" customWidth="1"/>
    <col min="9738" max="9986" width="11.42578125" style="5"/>
    <col min="9987" max="9987" width="25.140625" style="5" bestFit="1" customWidth="1"/>
    <col min="9988" max="9988" width="11.42578125" style="5"/>
    <col min="9989" max="9989" width="14.5703125" style="5" bestFit="1" customWidth="1"/>
    <col min="9990" max="9990" width="17.140625" style="5" bestFit="1" customWidth="1"/>
    <col min="9991" max="9992" width="11.42578125" style="5"/>
    <col min="9993" max="9993" width="0" style="5" hidden="1" customWidth="1"/>
    <col min="9994" max="10242" width="11.42578125" style="5"/>
    <col min="10243" max="10243" width="25.140625" style="5" bestFit="1" customWidth="1"/>
    <col min="10244" max="10244" width="11.42578125" style="5"/>
    <col min="10245" max="10245" width="14.5703125" style="5" bestFit="1" customWidth="1"/>
    <col min="10246" max="10246" width="17.140625" style="5" bestFit="1" customWidth="1"/>
    <col min="10247" max="10248" width="11.42578125" style="5"/>
    <col min="10249" max="10249" width="0" style="5" hidden="1" customWidth="1"/>
    <col min="10250" max="10498" width="11.42578125" style="5"/>
    <col min="10499" max="10499" width="25.140625" style="5" bestFit="1" customWidth="1"/>
    <col min="10500" max="10500" width="11.42578125" style="5"/>
    <col min="10501" max="10501" width="14.5703125" style="5" bestFit="1" customWidth="1"/>
    <col min="10502" max="10502" width="17.140625" style="5" bestFit="1" customWidth="1"/>
    <col min="10503" max="10504" width="11.42578125" style="5"/>
    <col min="10505" max="10505" width="0" style="5" hidden="1" customWidth="1"/>
    <col min="10506" max="10754" width="11.42578125" style="5"/>
    <col min="10755" max="10755" width="25.140625" style="5" bestFit="1" customWidth="1"/>
    <col min="10756" max="10756" width="11.42578125" style="5"/>
    <col min="10757" max="10757" width="14.5703125" style="5" bestFit="1" customWidth="1"/>
    <col min="10758" max="10758" width="17.140625" style="5" bestFit="1" customWidth="1"/>
    <col min="10759" max="10760" width="11.42578125" style="5"/>
    <col min="10761" max="10761" width="0" style="5" hidden="1" customWidth="1"/>
    <col min="10762" max="11010" width="11.42578125" style="5"/>
    <col min="11011" max="11011" width="25.140625" style="5" bestFit="1" customWidth="1"/>
    <col min="11012" max="11012" width="11.42578125" style="5"/>
    <col min="11013" max="11013" width="14.5703125" style="5" bestFit="1" customWidth="1"/>
    <col min="11014" max="11014" width="17.140625" style="5" bestFit="1" customWidth="1"/>
    <col min="11015" max="11016" width="11.42578125" style="5"/>
    <col min="11017" max="11017" width="0" style="5" hidden="1" customWidth="1"/>
    <col min="11018" max="11266" width="11.42578125" style="5"/>
    <col min="11267" max="11267" width="25.140625" style="5" bestFit="1" customWidth="1"/>
    <col min="11268" max="11268" width="11.42578125" style="5"/>
    <col min="11269" max="11269" width="14.5703125" style="5" bestFit="1" customWidth="1"/>
    <col min="11270" max="11270" width="17.140625" style="5" bestFit="1" customWidth="1"/>
    <col min="11271" max="11272" width="11.42578125" style="5"/>
    <col min="11273" max="11273" width="0" style="5" hidden="1" customWidth="1"/>
    <col min="11274" max="11522" width="11.42578125" style="5"/>
    <col min="11523" max="11523" width="25.140625" style="5" bestFit="1" customWidth="1"/>
    <col min="11524" max="11524" width="11.42578125" style="5"/>
    <col min="11525" max="11525" width="14.5703125" style="5" bestFit="1" customWidth="1"/>
    <col min="11526" max="11526" width="17.140625" style="5" bestFit="1" customWidth="1"/>
    <col min="11527" max="11528" width="11.42578125" style="5"/>
    <col min="11529" max="11529" width="0" style="5" hidden="1" customWidth="1"/>
    <col min="11530" max="11778" width="11.42578125" style="5"/>
    <col min="11779" max="11779" width="25.140625" style="5" bestFit="1" customWidth="1"/>
    <col min="11780" max="11780" width="11.42578125" style="5"/>
    <col min="11781" max="11781" width="14.5703125" style="5" bestFit="1" customWidth="1"/>
    <col min="11782" max="11782" width="17.140625" style="5" bestFit="1" customWidth="1"/>
    <col min="11783" max="11784" width="11.42578125" style="5"/>
    <col min="11785" max="11785" width="0" style="5" hidden="1" customWidth="1"/>
    <col min="11786" max="12034" width="11.42578125" style="5"/>
    <col min="12035" max="12035" width="25.140625" style="5" bestFit="1" customWidth="1"/>
    <col min="12036" max="12036" width="11.42578125" style="5"/>
    <col min="12037" max="12037" width="14.5703125" style="5" bestFit="1" customWidth="1"/>
    <col min="12038" max="12038" width="17.140625" style="5" bestFit="1" customWidth="1"/>
    <col min="12039" max="12040" width="11.42578125" style="5"/>
    <col min="12041" max="12041" width="0" style="5" hidden="1" customWidth="1"/>
    <col min="12042" max="12290" width="11.42578125" style="5"/>
    <col min="12291" max="12291" width="25.140625" style="5" bestFit="1" customWidth="1"/>
    <col min="12292" max="12292" width="11.42578125" style="5"/>
    <col min="12293" max="12293" width="14.5703125" style="5" bestFit="1" customWidth="1"/>
    <col min="12294" max="12294" width="17.140625" style="5" bestFit="1" customWidth="1"/>
    <col min="12295" max="12296" width="11.42578125" style="5"/>
    <col min="12297" max="12297" width="0" style="5" hidden="1" customWidth="1"/>
    <col min="12298" max="12546" width="11.42578125" style="5"/>
    <col min="12547" max="12547" width="25.140625" style="5" bestFit="1" customWidth="1"/>
    <col min="12548" max="12548" width="11.42578125" style="5"/>
    <col min="12549" max="12549" width="14.5703125" style="5" bestFit="1" customWidth="1"/>
    <col min="12550" max="12550" width="17.140625" style="5" bestFit="1" customWidth="1"/>
    <col min="12551" max="12552" width="11.42578125" style="5"/>
    <col min="12553" max="12553" width="0" style="5" hidden="1" customWidth="1"/>
    <col min="12554" max="12802" width="11.42578125" style="5"/>
    <col min="12803" max="12803" width="25.140625" style="5" bestFit="1" customWidth="1"/>
    <col min="12804" max="12804" width="11.42578125" style="5"/>
    <col min="12805" max="12805" width="14.5703125" style="5" bestFit="1" customWidth="1"/>
    <col min="12806" max="12806" width="17.140625" style="5" bestFit="1" customWidth="1"/>
    <col min="12807" max="12808" width="11.42578125" style="5"/>
    <col min="12809" max="12809" width="0" style="5" hidden="1" customWidth="1"/>
    <col min="12810" max="13058" width="11.42578125" style="5"/>
    <col min="13059" max="13059" width="25.140625" style="5" bestFit="1" customWidth="1"/>
    <col min="13060" max="13060" width="11.42578125" style="5"/>
    <col min="13061" max="13061" width="14.5703125" style="5" bestFit="1" customWidth="1"/>
    <col min="13062" max="13062" width="17.140625" style="5" bestFit="1" customWidth="1"/>
    <col min="13063" max="13064" width="11.42578125" style="5"/>
    <col min="13065" max="13065" width="0" style="5" hidden="1" customWidth="1"/>
    <col min="13066" max="13314" width="11.42578125" style="5"/>
    <col min="13315" max="13315" width="25.140625" style="5" bestFit="1" customWidth="1"/>
    <col min="13316" max="13316" width="11.42578125" style="5"/>
    <col min="13317" max="13317" width="14.5703125" style="5" bestFit="1" customWidth="1"/>
    <col min="13318" max="13318" width="17.140625" style="5" bestFit="1" customWidth="1"/>
    <col min="13319" max="13320" width="11.42578125" style="5"/>
    <col min="13321" max="13321" width="0" style="5" hidden="1" customWidth="1"/>
    <col min="13322" max="13570" width="11.42578125" style="5"/>
    <col min="13571" max="13571" width="25.140625" style="5" bestFit="1" customWidth="1"/>
    <col min="13572" max="13572" width="11.42578125" style="5"/>
    <col min="13573" max="13573" width="14.5703125" style="5" bestFit="1" customWidth="1"/>
    <col min="13574" max="13574" width="17.140625" style="5" bestFit="1" customWidth="1"/>
    <col min="13575" max="13576" width="11.42578125" style="5"/>
    <col min="13577" max="13577" width="0" style="5" hidden="1" customWidth="1"/>
    <col min="13578" max="13826" width="11.42578125" style="5"/>
    <col min="13827" max="13827" width="25.140625" style="5" bestFit="1" customWidth="1"/>
    <col min="13828" max="13828" width="11.42578125" style="5"/>
    <col min="13829" max="13829" width="14.5703125" style="5" bestFit="1" customWidth="1"/>
    <col min="13830" max="13830" width="17.140625" style="5" bestFit="1" customWidth="1"/>
    <col min="13831" max="13832" width="11.42578125" style="5"/>
    <col min="13833" max="13833" width="0" style="5" hidden="1" customWidth="1"/>
    <col min="13834" max="14082" width="11.42578125" style="5"/>
    <col min="14083" max="14083" width="25.140625" style="5" bestFit="1" customWidth="1"/>
    <col min="14084" max="14084" width="11.42578125" style="5"/>
    <col min="14085" max="14085" width="14.5703125" style="5" bestFit="1" customWidth="1"/>
    <col min="14086" max="14086" width="17.140625" style="5" bestFit="1" customWidth="1"/>
    <col min="14087" max="14088" width="11.42578125" style="5"/>
    <col min="14089" max="14089" width="0" style="5" hidden="1" customWidth="1"/>
    <col min="14090" max="14338" width="11.42578125" style="5"/>
    <col min="14339" max="14339" width="25.140625" style="5" bestFit="1" customWidth="1"/>
    <col min="14340" max="14340" width="11.42578125" style="5"/>
    <col min="14341" max="14341" width="14.5703125" style="5" bestFit="1" customWidth="1"/>
    <col min="14342" max="14342" width="17.140625" style="5" bestFit="1" customWidth="1"/>
    <col min="14343" max="14344" width="11.42578125" style="5"/>
    <col min="14345" max="14345" width="0" style="5" hidden="1" customWidth="1"/>
    <col min="14346" max="14594" width="11.42578125" style="5"/>
    <col min="14595" max="14595" width="25.140625" style="5" bestFit="1" customWidth="1"/>
    <col min="14596" max="14596" width="11.42578125" style="5"/>
    <col min="14597" max="14597" width="14.5703125" style="5" bestFit="1" customWidth="1"/>
    <col min="14598" max="14598" width="17.140625" style="5" bestFit="1" customWidth="1"/>
    <col min="14599" max="14600" width="11.42578125" style="5"/>
    <col min="14601" max="14601" width="0" style="5" hidden="1" customWidth="1"/>
    <col min="14602" max="14850" width="11.42578125" style="5"/>
    <col min="14851" max="14851" width="25.140625" style="5" bestFit="1" customWidth="1"/>
    <col min="14852" max="14852" width="11.42578125" style="5"/>
    <col min="14853" max="14853" width="14.5703125" style="5" bestFit="1" customWidth="1"/>
    <col min="14854" max="14854" width="17.140625" style="5" bestFit="1" customWidth="1"/>
    <col min="14855" max="14856" width="11.42578125" style="5"/>
    <col min="14857" max="14857" width="0" style="5" hidden="1" customWidth="1"/>
    <col min="14858" max="15106" width="11.42578125" style="5"/>
    <col min="15107" max="15107" width="25.140625" style="5" bestFit="1" customWidth="1"/>
    <col min="15108" max="15108" width="11.42578125" style="5"/>
    <col min="15109" max="15109" width="14.5703125" style="5" bestFit="1" customWidth="1"/>
    <col min="15110" max="15110" width="17.140625" style="5" bestFit="1" customWidth="1"/>
    <col min="15111" max="15112" width="11.42578125" style="5"/>
    <col min="15113" max="15113" width="0" style="5" hidden="1" customWidth="1"/>
    <col min="15114" max="15362" width="11.42578125" style="5"/>
    <col min="15363" max="15363" width="25.140625" style="5" bestFit="1" customWidth="1"/>
    <col min="15364" max="15364" width="11.42578125" style="5"/>
    <col min="15365" max="15365" width="14.5703125" style="5" bestFit="1" customWidth="1"/>
    <col min="15366" max="15366" width="17.140625" style="5" bestFit="1" customWidth="1"/>
    <col min="15367" max="15368" width="11.42578125" style="5"/>
    <col min="15369" max="15369" width="0" style="5" hidden="1" customWidth="1"/>
    <col min="15370" max="15618" width="11.42578125" style="5"/>
    <col min="15619" max="15619" width="25.140625" style="5" bestFit="1" customWidth="1"/>
    <col min="15620" max="15620" width="11.42578125" style="5"/>
    <col min="15621" max="15621" width="14.5703125" style="5" bestFit="1" customWidth="1"/>
    <col min="15622" max="15622" width="17.140625" style="5" bestFit="1" customWidth="1"/>
    <col min="15623" max="15624" width="11.42578125" style="5"/>
    <col min="15625" max="15625" width="0" style="5" hidden="1" customWidth="1"/>
    <col min="15626" max="15874" width="11.42578125" style="5"/>
    <col min="15875" max="15875" width="25.140625" style="5" bestFit="1" customWidth="1"/>
    <col min="15876" max="15876" width="11.42578125" style="5"/>
    <col min="15877" max="15877" width="14.5703125" style="5" bestFit="1" customWidth="1"/>
    <col min="15878" max="15878" width="17.140625" style="5" bestFit="1" customWidth="1"/>
    <col min="15879" max="15880" width="11.42578125" style="5"/>
    <col min="15881" max="15881" width="0" style="5" hidden="1" customWidth="1"/>
    <col min="15882" max="16130" width="11.42578125" style="5"/>
    <col min="16131" max="16131" width="25.140625" style="5" bestFit="1" customWidth="1"/>
    <col min="16132" max="16132" width="11.42578125" style="5"/>
    <col min="16133" max="16133" width="14.5703125" style="5" bestFit="1" customWidth="1"/>
    <col min="16134" max="16134" width="17.140625" style="5" bestFit="1" customWidth="1"/>
    <col min="16135" max="16136" width="11.42578125" style="5"/>
    <col min="16137" max="16137" width="0" style="5" hidden="1" customWidth="1"/>
    <col min="16138" max="16384" width="11.42578125" style="5"/>
  </cols>
  <sheetData>
    <row r="1" spans="2:9" ht="15" thickBot="1"/>
    <row r="2" spans="2:9" ht="20.100000000000001" customHeight="1">
      <c r="B2" s="158" t="s">
        <v>1</v>
      </c>
      <c r="C2" s="159"/>
      <c r="E2" s="8" t="s">
        <v>2</v>
      </c>
    </row>
    <row r="3" spans="2:9" ht="20.100000000000001" customHeight="1">
      <c r="B3" s="9" t="s">
        <v>3</v>
      </c>
      <c r="C3" s="10">
        <v>1</v>
      </c>
      <c r="E3" s="11" t="s">
        <v>71</v>
      </c>
      <c r="F3" s="12"/>
    </row>
    <row r="4" spans="2:9" ht="20.100000000000001" customHeight="1">
      <c r="B4" s="9" t="s">
        <v>4</v>
      </c>
      <c r="C4" s="10">
        <v>2</v>
      </c>
      <c r="E4" s="11" t="s">
        <v>72</v>
      </c>
      <c r="F4" s="12"/>
      <c r="G4" s="160" t="s">
        <v>5</v>
      </c>
      <c r="H4" s="161"/>
      <c r="I4" s="12"/>
    </row>
    <row r="5" spans="2:9" ht="20.100000000000001" customHeight="1">
      <c r="B5" s="9" t="s">
        <v>6</v>
      </c>
      <c r="C5" s="10">
        <v>3</v>
      </c>
      <c r="E5" s="11" t="s">
        <v>73</v>
      </c>
      <c r="F5" s="12"/>
      <c r="G5" s="31" t="s">
        <v>49</v>
      </c>
      <c r="H5" s="32" t="s">
        <v>37</v>
      </c>
    </row>
    <row r="6" spans="2:9" ht="20.100000000000001" customHeight="1">
      <c r="B6" s="9" t="s">
        <v>7</v>
      </c>
      <c r="C6" s="10">
        <v>4</v>
      </c>
      <c r="E6" s="11" t="s">
        <v>74</v>
      </c>
      <c r="F6" s="12"/>
      <c r="G6" s="69" t="s">
        <v>54</v>
      </c>
      <c r="H6" s="13" t="s">
        <v>38</v>
      </c>
    </row>
    <row r="7" spans="2:9" ht="20.100000000000001" customHeight="1">
      <c r="B7" s="9" t="s">
        <v>9</v>
      </c>
      <c r="C7" s="10">
        <v>5</v>
      </c>
      <c r="E7" s="11" t="s">
        <v>75</v>
      </c>
      <c r="F7" s="12"/>
      <c r="G7" s="87" t="s">
        <v>59</v>
      </c>
      <c r="H7" s="88" t="s">
        <v>12</v>
      </c>
    </row>
    <row r="8" spans="2:9" ht="20.100000000000001" customHeight="1">
      <c r="B8" s="9" t="s">
        <v>11</v>
      </c>
      <c r="C8" s="10">
        <v>6</v>
      </c>
      <c r="E8" s="11" t="s">
        <v>76</v>
      </c>
      <c r="F8" s="12"/>
      <c r="G8" s="87" t="s">
        <v>58</v>
      </c>
      <c r="H8" s="88" t="s">
        <v>16</v>
      </c>
    </row>
    <row r="9" spans="2:9" ht="20.100000000000001" customHeight="1">
      <c r="B9" s="9" t="s">
        <v>13</v>
      </c>
      <c r="C9" s="10">
        <v>7</v>
      </c>
      <c r="E9" s="11" t="s">
        <v>77</v>
      </c>
      <c r="F9" s="12"/>
      <c r="G9" s="87" t="s">
        <v>62</v>
      </c>
      <c r="H9" s="88" t="s">
        <v>20</v>
      </c>
    </row>
    <row r="10" spans="2:9" ht="20.100000000000001" customHeight="1">
      <c r="B10" s="9" t="s">
        <v>15</v>
      </c>
      <c r="C10" s="10">
        <v>8</v>
      </c>
      <c r="E10" s="11" t="s">
        <v>78</v>
      </c>
      <c r="F10" s="12"/>
      <c r="G10" s="87" t="s">
        <v>55</v>
      </c>
      <c r="H10" s="88" t="s">
        <v>24</v>
      </c>
    </row>
    <row r="11" spans="2:9" ht="20.100000000000001" customHeight="1">
      <c r="B11" s="9" t="s">
        <v>17</v>
      </c>
      <c r="C11" s="10">
        <v>9</v>
      </c>
      <c r="E11" s="11" t="s">
        <v>79</v>
      </c>
      <c r="F11" s="12"/>
      <c r="G11" s="87" t="s">
        <v>56</v>
      </c>
      <c r="H11" s="88" t="s">
        <v>26</v>
      </c>
    </row>
    <row r="12" spans="2:9" ht="20.100000000000001" customHeight="1">
      <c r="B12" s="9" t="s">
        <v>19</v>
      </c>
      <c r="C12" s="10">
        <v>10</v>
      </c>
      <c r="E12" s="11"/>
      <c r="F12" s="12"/>
      <c r="G12" s="89" t="s">
        <v>66</v>
      </c>
      <c r="H12" s="90" t="s">
        <v>27</v>
      </c>
    </row>
    <row r="13" spans="2:9" ht="20.100000000000001" customHeight="1">
      <c r="B13" s="9" t="s">
        <v>21</v>
      </c>
      <c r="C13" s="10">
        <v>11</v>
      </c>
      <c r="E13" s="11"/>
      <c r="F13" s="12"/>
      <c r="G13" s="87" t="s">
        <v>61</v>
      </c>
      <c r="H13" s="91" t="s">
        <v>30</v>
      </c>
    </row>
    <row r="14" spans="2:9" ht="20.100000000000001" customHeight="1">
      <c r="B14" s="14" t="s">
        <v>23</v>
      </c>
      <c r="C14" s="15">
        <v>12</v>
      </c>
      <c r="E14" s="11"/>
      <c r="F14" s="12"/>
      <c r="G14" s="92" t="s">
        <v>57</v>
      </c>
      <c r="H14" s="90" t="s">
        <v>32</v>
      </c>
    </row>
    <row r="15" spans="2:9" ht="20.100000000000001" customHeight="1">
      <c r="E15" s="11"/>
      <c r="F15" s="12"/>
      <c r="G15" s="92" t="s">
        <v>70</v>
      </c>
      <c r="H15" s="90" t="s">
        <v>33</v>
      </c>
    </row>
    <row r="16" spans="2:9" ht="20.100000000000001" customHeight="1">
      <c r="E16" s="11"/>
      <c r="F16" s="16"/>
      <c r="G16" s="93" t="s">
        <v>60</v>
      </c>
      <c r="H16" s="88" t="s">
        <v>34</v>
      </c>
    </row>
    <row r="17" spans="2:8" ht="20.100000000000001" customHeight="1">
      <c r="E17" s="11"/>
      <c r="F17" s="18"/>
      <c r="G17" s="94"/>
      <c r="H17" s="95"/>
    </row>
    <row r="18" spans="2:8" ht="20.100000000000001" customHeight="1" thickBot="1">
      <c r="E18" s="17"/>
      <c r="F18" s="18"/>
      <c r="G18" s="96" t="s">
        <v>54</v>
      </c>
      <c r="H18" s="95"/>
    </row>
    <row r="19" spans="2:8" ht="20.100000000000001" customHeight="1">
      <c r="B19" s="19" t="s">
        <v>29</v>
      </c>
      <c r="E19" s="11"/>
      <c r="F19" s="20"/>
      <c r="G19" s="94"/>
      <c r="H19" s="95"/>
    </row>
    <row r="20" spans="2:8" ht="20.100000000000001" customHeight="1">
      <c r="B20" s="27"/>
      <c r="E20" s="11"/>
      <c r="F20" s="20"/>
      <c r="G20" s="23"/>
    </row>
    <row r="21" spans="2:8" ht="20.100000000000001" customHeight="1">
      <c r="B21" s="21">
        <f>DATE(An,1,1)</f>
        <v>40544</v>
      </c>
      <c r="E21" s="11"/>
      <c r="F21" s="20"/>
    </row>
    <row r="22" spans="2:8" ht="20.100000000000001" customHeight="1">
      <c r="B22" s="22"/>
      <c r="E22" s="11"/>
      <c r="F22" s="20"/>
    </row>
    <row r="23" spans="2:8" ht="20.100000000000001" customHeight="1">
      <c r="B23" s="21" t="e">
        <f>FLOOR(DAY(MINUTE(An/38)/2+56)&amp;"/5/"&amp;An,7)-34</f>
        <v>#VALUE!</v>
      </c>
      <c r="E23" s="11"/>
      <c r="F23" s="18"/>
    </row>
    <row r="24" spans="2:8" ht="20.100000000000001" customHeight="1">
      <c r="B24" s="22" t="e">
        <f>B23+1</f>
        <v>#VALUE!</v>
      </c>
      <c r="E24" s="11"/>
      <c r="F24" s="18"/>
    </row>
    <row r="25" spans="2:8" ht="20.100000000000001" customHeight="1">
      <c r="B25" s="22" t="e">
        <f>B23+39</f>
        <v>#VALUE!</v>
      </c>
      <c r="E25" s="11"/>
      <c r="F25" s="18"/>
    </row>
    <row r="26" spans="2:8" ht="20.100000000000001" customHeight="1">
      <c r="B26" s="22">
        <f>DATE(An,5,8)</f>
        <v>40671</v>
      </c>
      <c r="E26" s="11"/>
      <c r="F26" s="18"/>
    </row>
    <row r="27" spans="2:8" ht="20.100000000000001" customHeight="1">
      <c r="B27" s="22" t="e">
        <f>B23+49</f>
        <v>#VALUE!</v>
      </c>
      <c r="E27" s="11"/>
      <c r="F27" s="18"/>
    </row>
    <row r="28" spans="2:8" ht="20.100000000000001" customHeight="1">
      <c r="B28" s="22" t="e">
        <f>B23+50</f>
        <v>#VALUE!</v>
      </c>
      <c r="E28" s="11"/>
      <c r="F28" s="18"/>
    </row>
    <row r="29" spans="2:8" ht="20.100000000000001" customHeight="1">
      <c r="B29" s="22">
        <f>DATE(An,7,14)</f>
        <v>40738</v>
      </c>
      <c r="E29" s="11"/>
      <c r="F29" s="18"/>
    </row>
    <row r="30" spans="2:8" ht="20.100000000000001" customHeight="1">
      <c r="B30" s="22">
        <f>DATE(An,8,15)</f>
        <v>40770</v>
      </c>
      <c r="E30" s="11"/>
      <c r="F30" s="18"/>
    </row>
    <row r="31" spans="2:8" ht="20.100000000000001" customHeight="1">
      <c r="B31" s="22">
        <f>DATE(An,11,1)</f>
        <v>40848</v>
      </c>
      <c r="E31" s="11"/>
      <c r="F31" s="18"/>
    </row>
    <row r="32" spans="2:8" ht="20.100000000000001" customHeight="1">
      <c r="B32" s="22">
        <f>DATE(An,11,11)</f>
        <v>40858</v>
      </c>
      <c r="E32" s="11"/>
      <c r="F32" s="18"/>
    </row>
    <row r="33" spans="2:6" ht="20.100000000000001" customHeight="1" thickBot="1">
      <c r="B33" s="24">
        <f>DATE(An,12,25)</f>
        <v>40902</v>
      </c>
      <c r="E33" s="11"/>
      <c r="F33" s="18"/>
    </row>
    <row r="34" spans="2:6" ht="20.100000000000001" customHeight="1">
      <c r="E34" s="25"/>
      <c r="F34" s="18"/>
    </row>
    <row r="35" spans="2:6" ht="20.100000000000001" customHeight="1">
      <c r="E35" s="25"/>
      <c r="F35" s="18"/>
    </row>
    <row r="36" spans="2:6" ht="20.100000000000001" customHeight="1">
      <c r="B36" s="26" t="s">
        <v>35</v>
      </c>
      <c r="F36" s="18"/>
    </row>
    <row r="37" spans="2:6" ht="20.100000000000001" customHeight="1">
      <c r="B37" s="6">
        <v>2015</v>
      </c>
      <c r="E37" s="25"/>
    </row>
    <row r="38" spans="2:6" ht="20.100000000000001" customHeight="1">
      <c r="B38" s="6">
        <v>2016</v>
      </c>
      <c r="E38" s="25"/>
    </row>
    <row r="39" spans="2:6" ht="20.100000000000001" customHeight="1">
      <c r="B39" s="6">
        <v>2017</v>
      </c>
      <c r="E39" s="25"/>
    </row>
    <row r="40" spans="2:6" ht="20.100000000000001" customHeight="1">
      <c r="B40" s="6">
        <v>2018</v>
      </c>
      <c r="E40" s="25"/>
    </row>
    <row r="41" spans="2:6" ht="20.100000000000001" customHeight="1">
      <c r="B41" s="6">
        <v>2019</v>
      </c>
      <c r="E41" s="25"/>
    </row>
    <row r="42" spans="2:6" ht="20.100000000000001" customHeight="1">
      <c r="B42" s="6">
        <v>2020</v>
      </c>
      <c r="D42" s="84"/>
      <c r="E42" s="25"/>
    </row>
    <row r="43" spans="2:6" ht="20.100000000000001" customHeight="1">
      <c r="B43" s="6">
        <v>2021</v>
      </c>
      <c r="D43" s="84"/>
      <c r="E43" s="25"/>
    </row>
    <row r="44" spans="2:6" ht="20.100000000000001" customHeight="1">
      <c r="B44" s="6">
        <v>2022</v>
      </c>
      <c r="D44" s="84"/>
      <c r="E44" s="25"/>
    </row>
    <row r="45" spans="2:6" ht="20.100000000000001" customHeight="1">
      <c r="B45" s="6">
        <v>2023</v>
      </c>
      <c r="D45" s="84"/>
      <c r="E45" s="25"/>
    </row>
    <row r="46" spans="2:6" ht="20.100000000000001" customHeight="1">
      <c r="B46" s="6">
        <v>2024</v>
      </c>
      <c r="D46" s="84"/>
      <c r="E46" s="25"/>
    </row>
    <row r="47" spans="2:6" ht="20.100000000000001" customHeight="1">
      <c r="B47" s="6">
        <v>2025</v>
      </c>
      <c r="D47" s="84"/>
      <c r="E47" s="25"/>
    </row>
    <row r="48" spans="2:6" ht="20.100000000000001" customHeight="1">
      <c r="B48" s="6">
        <v>2026</v>
      </c>
      <c r="D48" s="84"/>
      <c r="E48" s="25"/>
    </row>
    <row r="49" spans="2:6" ht="20.100000000000001" customHeight="1">
      <c r="B49" s="6">
        <v>2027</v>
      </c>
      <c r="D49" s="84"/>
      <c r="E49" s="27"/>
    </row>
    <row r="50" spans="2:6" ht="20.100000000000001" customHeight="1">
      <c r="B50" s="6">
        <v>2028</v>
      </c>
      <c r="D50" s="84"/>
      <c r="E50" s="25"/>
    </row>
    <row r="51" spans="2:6" ht="20.100000000000001" customHeight="1">
      <c r="B51" s="6">
        <v>2029</v>
      </c>
      <c r="D51" s="84"/>
      <c r="E51" s="25"/>
    </row>
    <row r="52" spans="2:6" ht="20.100000000000001" customHeight="1">
      <c r="B52" s="6">
        <v>2030</v>
      </c>
      <c r="E52" s="25"/>
    </row>
    <row r="53" spans="2:6" ht="20.100000000000001" customHeight="1">
      <c r="E53" s="25"/>
    </row>
    <row r="54" spans="2:6" ht="20.100000000000001" customHeight="1">
      <c r="E54" s="25"/>
    </row>
    <row r="55" spans="2:6" ht="20.100000000000001" customHeight="1">
      <c r="E55" s="25"/>
    </row>
    <row r="56" spans="2:6" ht="20.100000000000001" customHeight="1">
      <c r="E56" s="25"/>
    </row>
    <row r="57" spans="2:6" ht="20.100000000000001" customHeight="1">
      <c r="E57" s="25"/>
    </row>
    <row r="58" spans="2:6" ht="20.100000000000001" customHeight="1" thickBot="1">
      <c r="D58" s="12"/>
      <c r="E58" s="25"/>
      <c r="F58" s="59"/>
    </row>
    <row r="59" spans="2:6" ht="20.100000000000001" customHeight="1" thickTop="1">
      <c r="D59" s="10"/>
      <c r="E59" s="60" t="s">
        <v>8</v>
      </c>
      <c r="F59" s="59"/>
    </row>
    <row r="60" spans="2:6" ht="20.100000000000001" customHeight="1">
      <c r="D60" s="10"/>
      <c r="E60" s="61" t="s">
        <v>10</v>
      </c>
      <c r="F60" s="59"/>
    </row>
    <row r="61" spans="2:6" ht="20.100000000000001" customHeight="1">
      <c r="D61" s="10"/>
      <c r="E61" s="61" t="s">
        <v>14</v>
      </c>
      <c r="F61" s="59"/>
    </row>
    <row r="62" spans="2:6" ht="20.100000000000001" customHeight="1">
      <c r="D62" s="10"/>
      <c r="E62" s="61" t="s">
        <v>18</v>
      </c>
      <c r="F62" s="59"/>
    </row>
    <row r="63" spans="2:6" ht="20.100000000000001" customHeight="1">
      <c r="D63" s="10"/>
      <c r="E63" s="61" t="s">
        <v>22</v>
      </c>
      <c r="F63" s="59"/>
    </row>
    <row r="64" spans="2:6" ht="20.100000000000001" customHeight="1">
      <c r="D64" s="10"/>
      <c r="E64" s="61" t="s">
        <v>25</v>
      </c>
      <c r="F64" s="59"/>
    </row>
    <row r="65" spans="4:6" ht="20.100000000000001" customHeight="1">
      <c r="D65" s="10"/>
      <c r="E65" s="61" t="s">
        <v>27</v>
      </c>
      <c r="F65" s="59"/>
    </row>
    <row r="66" spans="4:6" ht="20.100000000000001" customHeight="1">
      <c r="D66" s="10"/>
      <c r="E66" s="61" t="s">
        <v>28</v>
      </c>
      <c r="F66" s="59"/>
    </row>
    <row r="67" spans="4:6" ht="20.100000000000001" customHeight="1">
      <c r="D67" s="10"/>
      <c r="E67" s="61" t="s">
        <v>31</v>
      </c>
      <c r="F67" s="59"/>
    </row>
    <row r="68" spans="4:6" ht="20.100000000000001" customHeight="1">
      <c r="D68" s="10"/>
      <c r="E68" s="61" t="s">
        <v>53</v>
      </c>
      <c r="F68" s="59"/>
    </row>
    <row r="69" spans="4:6" ht="20.100000000000001" customHeight="1">
      <c r="D69" s="10"/>
      <c r="E69" s="61" t="s">
        <v>36</v>
      </c>
      <c r="F69" s="59"/>
    </row>
    <row r="70" spans="4:6" ht="15">
      <c r="D70" s="12"/>
      <c r="E70" s="61" t="s">
        <v>67</v>
      </c>
    </row>
    <row r="71" spans="4:6">
      <c r="E71" s="62"/>
    </row>
  </sheetData>
  <mergeCells count="2">
    <mergeCell ref="B2:C2"/>
    <mergeCell ref="G4:H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Avril</vt:lpstr>
      <vt:lpstr>Feuil3</vt:lpstr>
      <vt:lpstr>Données</vt:lpstr>
      <vt:lpstr>date</vt:lpstr>
      <vt:lpstr>F</vt:lpstr>
      <vt:lpstr>Personnels</vt:lpstr>
      <vt:lpstr>Feuil3!Zone_d_impression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DALOYANA</cp:lastModifiedBy>
  <cp:lastPrinted>2015-04-07T16:15:43Z</cp:lastPrinted>
  <dcterms:created xsi:type="dcterms:W3CDTF">2009-06-26T07:17:42Z</dcterms:created>
  <dcterms:modified xsi:type="dcterms:W3CDTF">2015-04-07T22:34:46Z</dcterms:modified>
</cp:coreProperties>
</file>