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éphane\Desktop\Gréco Joyeria dossiers\"/>
    </mc:Choice>
  </mc:AlternateContent>
  <bookViews>
    <workbookView xWindow="0" yWindow="0" windowWidth="28800" windowHeight="13020" activeTab="1"/>
  </bookViews>
  <sheets>
    <sheet name="Tableau de bord" sheetId="1" r:id="rId1"/>
    <sheet name="Table" sheetId="9" r:id="rId2"/>
    <sheet name="Lista de Municipios de NL" sheetId="3" r:id="rId3"/>
  </sheets>
  <definedNames>
    <definedName name="Cantidad">Table!$C$2:$C$1048576</definedName>
    <definedName name="Lista_de_N.L">'Lista de Municipios de NL'!$A$1:$A$52</definedName>
    <definedName name="Numero_modelos">Table!$A$2:$A$1048576</definedName>
    <definedName name="Precio_unit">Table!$B$2:$B$1048576</definedName>
    <definedName name="Stock_dispo">'Tableau de bord'!$M$15:$M$73</definedName>
    <definedName name="Tableau_entier">Table!$A:$C</definedName>
    <definedName name="Vendidas">'Tableau de bord'!$F$15:$F$73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6" i="9" l="1"/>
  <c r="E117" i="9"/>
  <c r="E118" i="9"/>
  <c r="E119" i="9"/>
  <c r="E120" i="9"/>
  <c r="E121" i="9"/>
  <c r="E122" i="9"/>
  <c r="E123" i="9"/>
  <c r="E124" i="9"/>
  <c r="E125" i="9"/>
  <c r="E126" i="9"/>
  <c r="E127" i="9"/>
  <c r="E128" i="9"/>
  <c r="E61" i="9"/>
  <c r="E62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D61" i="9"/>
  <c r="D62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M19" i="1"/>
  <c r="M20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C15" i="1"/>
  <c r="N4" i="1" l="1"/>
  <c r="F15" i="1" l="1"/>
  <c r="F16" i="1"/>
  <c r="F17" i="1"/>
  <c r="F18" i="1"/>
  <c r="F19" i="1"/>
  <c r="D6" i="9" s="1"/>
  <c r="E6" i="9" s="1"/>
  <c r="F20" i="1"/>
  <c r="D7" i="9" s="1"/>
  <c r="E7" i="9" s="1"/>
  <c r="F21" i="1"/>
  <c r="F22" i="1"/>
  <c r="D9" i="9" s="1"/>
  <c r="E9" i="9" s="1"/>
  <c r="F23" i="1"/>
  <c r="D10" i="9" s="1"/>
  <c r="E10" i="9" s="1"/>
  <c r="F24" i="1"/>
  <c r="D11" i="9" s="1"/>
  <c r="E11" i="9" s="1"/>
  <c r="F25" i="1"/>
  <c r="D12" i="9" s="1"/>
  <c r="E12" i="9" s="1"/>
  <c r="F26" i="1"/>
  <c r="D13" i="9" s="1"/>
  <c r="E13" i="9" s="1"/>
  <c r="F27" i="1"/>
  <c r="D14" i="9" s="1"/>
  <c r="E14" i="9" s="1"/>
  <c r="F28" i="1"/>
  <c r="D15" i="9" s="1"/>
  <c r="E15" i="9" s="1"/>
  <c r="F69" i="1"/>
  <c r="D56" i="9" s="1"/>
  <c r="E56" i="9" s="1"/>
  <c r="F29" i="1"/>
  <c r="D16" i="9" s="1"/>
  <c r="E16" i="9" s="1"/>
  <c r="F30" i="1"/>
  <c r="D17" i="9" s="1"/>
  <c r="E17" i="9" s="1"/>
  <c r="F31" i="1"/>
  <c r="D18" i="9" s="1"/>
  <c r="E18" i="9" s="1"/>
  <c r="F32" i="1"/>
  <c r="D19" i="9" s="1"/>
  <c r="E19" i="9" s="1"/>
  <c r="F33" i="1"/>
  <c r="D20" i="9" s="1"/>
  <c r="E20" i="9" s="1"/>
  <c r="F34" i="1"/>
  <c r="D21" i="9" s="1"/>
  <c r="E21" i="9" s="1"/>
  <c r="F35" i="1"/>
  <c r="D22" i="9" s="1"/>
  <c r="E22" i="9" s="1"/>
  <c r="F36" i="1"/>
  <c r="D23" i="9" s="1"/>
  <c r="E23" i="9" s="1"/>
  <c r="F37" i="1"/>
  <c r="D24" i="9" s="1"/>
  <c r="E24" i="9" s="1"/>
  <c r="F38" i="1"/>
  <c r="D25" i="9" s="1"/>
  <c r="E25" i="9" s="1"/>
  <c r="F39" i="1"/>
  <c r="D26" i="9" s="1"/>
  <c r="E26" i="9" s="1"/>
  <c r="F40" i="1"/>
  <c r="D27" i="9" s="1"/>
  <c r="E27" i="9" s="1"/>
  <c r="F41" i="1"/>
  <c r="D28" i="9" s="1"/>
  <c r="E28" i="9" s="1"/>
  <c r="F42" i="1"/>
  <c r="D29" i="9" s="1"/>
  <c r="E29" i="9" s="1"/>
  <c r="F43" i="1"/>
  <c r="D30" i="9" s="1"/>
  <c r="E30" i="9" s="1"/>
  <c r="F44" i="1"/>
  <c r="D31" i="9" s="1"/>
  <c r="E31" i="9" s="1"/>
  <c r="F45" i="1"/>
  <c r="D32" i="9" s="1"/>
  <c r="E32" i="9" s="1"/>
  <c r="F46" i="1"/>
  <c r="D33" i="9" s="1"/>
  <c r="E33" i="9" s="1"/>
  <c r="F47" i="1"/>
  <c r="D34" i="9" s="1"/>
  <c r="E34" i="9" s="1"/>
  <c r="F48" i="1"/>
  <c r="D35" i="9" s="1"/>
  <c r="E35" i="9" s="1"/>
  <c r="F49" i="1"/>
  <c r="D36" i="9" s="1"/>
  <c r="E36" i="9" s="1"/>
  <c r="F50" i="1"/>
  <c r="D37" i="9" s="1"/>
  <c r="E37" i="9" s="1"/>
  <c r="F51" i="1"/>
  <c r="D38" i="9" s="1"/>
  <c r="E38" i="9" s="1"/>
  <c r="F52" i="1"/>
  <c r="D39" i="9" s="1"/>
  <c r="E39" i="9" s="1"/>
  <c r="F53" i="1"/>
  <c r="D40" i="9" s="1"/>
  <c r="E40" i="9" s="1"/>
  <c r="F54" i="1"/>
  <c r="D41" i="9" s="1"/>
  <c r="E41" i="9" s="1"/>
  <c r="F55" i="1"/>
  <c r="D42" i="9" s="1"/>
  <c r="E42" i="9" s="1"/>
  <c r="F56" i="1"/>
  <c r="D43" i="9" s="1"/>
  <c r="E43" i="9" s="1"/>
  <c r="F57" i="1"/>
  <c r="D44" i="9" s="1"/>
  <c r="E44" i="9" s="1"/>
  <c r="F58" i="1"/>
  <c r="D45" i="9" s="1"/>
  <c r="E45" i="9" s="1"/>
  <c r="F59" i="1"/>
  <c r="D46" i="9" s="1"/>
  <c r="E46" i="9" s="1"/>
  <c r="F60" i="1"/>
  <c r="D47" i="9" s="1"/>
  <c r="E47" i="9" s="1"/>
  <c r="F61" i="1"/>
  <c r="D48" i="9" s="1"/>
  <c r="E48" i="9" s="1"/>
  <c r="F62" i="1"/>
  <c r="D49" i="9" s="1"/>
  <c r="E49" i="9" s="1"/>
  <c r="F63" i="1"/>
  <c r="D50" i="9" s="1"/>
  <c r="E50" i="9" s="1"/>
  <c r="F64" i="1"/>
  <c r="D51" i="9" s="1"/>
  <c r="E51" i="9" s="1"/>
  <c r="F65" i="1"/>
  <c r="D52" i="9" s="1"/>
  <c r="E52" i="9" s="1"/>
  <c r="F66" i="1"/>
  <c r="D53" i="9" s="1"/>
  <c r="E53" i="9" s="1"/>
  <c r="F67" i="1"/>
  <c r="D54" i="9" s="1"/>
  <c r="E54" i="9" s="1"/>
  <c r="F68" i="1"/>
  <c r="D55" i="9" s="1"/>
  <c r="E55" i="9" s="1"/>
  <c r="F70" i="1"/>
  <c r="D57" i="9" s="1"/>
  <c r="E57" i="9" s="1"/>
  <c r="F71" i="1"/>
  <c r="D58" i="9" s="1"/>
  <c r="E58" i="9" s="1"/>
  <c r="F72" i="1"/>
  <c r="D59" i="9" s="1"/>
  <c r="E59" i="9" s="1"/>
  <c r="F73" i="1"/>
  <c r="D60" i="9" s="1"/>
  <c r="E60" i="9" s="1"/>
  <c r="M21" i="1" l="1"/>
  <c r="D8" i="9"/>
  <c r="E8" i="9" s="1"/>
  <c r="M18" i="1"/>
  <c r="D5" i="9"/>
  <c r="E5" i="9" s="1"/>
  <c r="M15" i="1"/>
  <c r="J3" i="9"/>
  <c r="E2" i="9" s="1"/>
  <c r="M17" i="1"/>
  <c r="D4" i="9"/>
  <c r="E4" i="9" s="1"/>
  <c r="M16" i="1"/>
  <c r="D3" i="9"/>
  <c r="E3" i="9" s="1"/>
  <c r="F76" i="1"/>
  <c r="D63" i="9" s="1"/>
  <c r="E63" i="9" s="1"/>
  <c r="B4" i="1"/>
  <c r="G34" i="1"/>
  <c r="G35" i="1"/>
  <c r="G36" i="1"/>
  <c r="G37" i="1"/>
  <c r="G38" i="1"/>
  <c r="G40" i="1"/>
  <c r="G42" i="1"/>
  <c r="G43" i="1"/>
  <c r="G44" i="1"/>
  <c r="G45" i="1"/>
  <c r="G46" i="1"/>
  <c r="G47" i="1"/>
  <c r="G49" i="1"/>
  <c r="G50" i="1"/>
  <c r="G51" i="1"/>
  <c r="G52" i="1"/>
  <c r="G53" i="1"/>
  <c r="G54" i="1"/>
  <c r="G55" i="1"/>
  <c r="G56" i="1"/>
  <c r="G57" i="1"/>
  <c r="G58" i="1"/>
  <c r="G59" i="1"/>
  <c r="G60" i="1"/>
  <c r="G70" i="1"/>
  <c r="G72" i="1"/>
  <c r="D76" i="1"/>
  <c r="G15" i="1"/>
  <c r="E34" i="1"/>
  <c r="E35" i="1"/>
  <c r="E36" i="1"/>
  <c r="E37" i="1"/>
  <c r="E38" i="1"/>
  <c r="E40" i="1"/>
  <c r="E42" i="1"/>
  <c r="E43" i="1"/>
  <c r="E44" i="1"/>
  <c r="E45" i="1"/>
  <c r="E46" i="1"/>
  <c r="E47" i="1"/>
  <c r="E49" i="1"/>
  <c r="E50" i="1"/>
  <c r="E51" i="1"/>
  <c r="E52" i="1"/>
  <c r="E53" i="1"/>
  <c r="E54" i="1"/>
  <c r="E55" i="1"/>
  <c r="E56" i="1"/>
  <c r="E57" i="1"/>
  <c r="E58" i="1"/>
  <c r="E59" i="1"/>
  <c r="E60" i="1"/>
  <c r="E70" i="1"/>
  <c r="E72" i="1"/>
  <c r="C16" i="1"/>
  <c r="E16" i="1" s="1"/>
  <c r="C17" i="1"/>
  <c r="G17" i="1" s="1"/>
  <c r="C18" i="1"/>
  <c r="E18" i="1" s="1"/>
  <c r="C19" i="1"/>
  <c r="E19" i="1" s="1"/>
  <c r="C20" i="1"/>
  <c r="G20" i="1" s="1"/>
  <c r="C21" i="1"/>
  <c r="G21" i="1" s="1"/>
  <c r="C22" i="1"/>
  <c r="G22" i="1" s="1"/>
  <c r="C23" i="1"/>
  <c r="G23" i="1" s="1"/>
  <c r="C24" i="1"/>
  <c r="E24" i="1" s="1"/>
  <c r="C25" i="1"/>
  <c r="E25" i="1" s="1"/>
  <c r="C26" i="1"/>
  <c r="E26" i="1" s="1"/>
  <c r="C27" i="1"/>
  <c r="E27" i="1" s="1"/>
  <c r="C28" i="1"/>
  <c r="E28" i="1" s="1"/>
  <c r="C29" i="1"/>
  <c r="E29" i="1" s="1"/>
  <c r="C30" i="1"/>
  <c r="E30" i="1" s="1"/>
  <c r="C31" i="1"/>
  <c r="E31" i="1" s="1"/>
  <c r="C32" i="1"/>
  <c r="E32" i="1" s="1"/>
  <c r="C33" i="1"/>
  <c r="E33" i="1" s="1"/>
  <c r="C34" i="1"/>
  <c r="C35" i="1"/>
  <c r="C36" i="1"/>
  <c r="C37" i="1"/>
  <c r="C38" i="1"/>
  <c r="C39" i="1"/>
  <c r="E39" i="1" s="1"/>
  <c r="C40" i="1"/>
  <c r="C41" i="1"/>
  <c r="G41" i="1" s="1"/>
  <c r="C42" i="1"/>
  <c r="C43" i="1"/>
  <c r="C44" i="1"/>
  <c r="C45" i="1"/>
  <c r="C46" i="1"/>
  <c r="C47" i="1"/>
  <c r="C48" i="1"/>
  <c r="G48" i="1" s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G61" i="1" s="1"/>
  <c r="C62" i="1"/>
  <c r="G62" i="1" s="1"/>
  <c r="C63" i="1"/>
  <c r="G63" i="1" s="1"/>
  <c r="C64" i="1"/>
  <c r="E64" i="1" s="1"/>
  <c r="C65" i="1"/>
  <c r="E65" i="1" s="1"/>
  <c r="C66" i="1"/>
  <c r="G66" i="1" s="1"/>
  <c r="G67" i="1"/>
  <c r="E68" i="1"/>
  <c r="C69" i="1"/>
  <c r="G69" i="1" s="1"/>
  <c r="C70" i="1"/>
  <c r="C71" i="1"/>
  <c r="E71" i="1" s="1"/>
  <c r="C72" i="1"/>
  <c r="C73" i="1"/>
  <c r="E73" i="1" s="1"/>
  <c r="E41" i="1" l="1"/>
  <c r="G39" i="1"/>
  <c r="H76" i="1"/>
  <c r="E69" i="1"/>
  <c r="G71" i="1"/>
  <c r="E48" i="1"/>
  <c r="G33" i="1"/>
  <c r="G32" i="1"/>
  <c r="G31" i="1"/>
  <c r="G30" i="1"/>
  <c r="G29" i="1"/>
  <c r="G28" i="1"/>
  <c r="G27" i="1"/>
  <c r="G26" i="1"/>
  <c r="G25" i="1"/>
  <c r="G24" i="1"/>
  <c r="E23" i="1"/>
  <c r="E22" i="1"/>
  <c r="G19" i="1"/>
  <c r="G18" i="1"/>
  <c r="E61" i="1"/>
  <c r="G68" i="1"/>
  <c r="E67" i="1"/>
  <c r="E66" i="1"/>
  <c r="G65" i="1"/>
  <c r="G64" i="1"/>
  <c r="E63" i="1"/>
  <c r="E62" i="1"/>
  <c r="G73" i="1"/>
  <c r="E21" i="1"/>
  <c r="E20" i="1"/>
  <c r="E17" i="1"/>
  <c r="G16" i="1"/>
  <c r="E15" i="1"/>
  <c r="G76" i="1" l="1"/>
  <c r="G79" i="1" s="1"/>
  <c r="E79" i="1" s="1"/>
  <c r="E76" i="1"/>
  <c r="G80" i="1" l="1"/>
  <c r="G78" i="1"/>
  <c r="G83" i="1" l="1"/>
  <c r="E80" i="1"/>
</calcChain>
</file>

<file path=xl/sharedStrings.xml><?xml version="1.0" encoding="utf-8"?>
<sst xmlns="http://schemas.openxmlformats.org/spreadsheetml/2006/main" count="293" uniqueCount="204">
  <si>
    <t>Fecha:</t>
  </si>
  <si>
    <t>Nombre:</t>
  </si>
  <si>
    <t>N° de nota:</t>
  </si>
  <si>
    <t>E-mail:</t>
  </si>
  <si>
    <t>Abasolo</t>
  </si>
  <si>
    <t>Agualeguas</t>
  </si>
  <si>
    <t>Los Aldamas</t>
  </si>
  <si>
    <t>Allende</t>
  </si>
  <si>
    <t>Anáhuac</t>
  </si>
  <si>
    <t>Apodaca</t>
  </si>
  <si>
    <t>Aramberri</t>
  </si>
  <si>
    <t>Benito Juárez</t>
  </si>
  <si>
    <t>Bustamante</t>
  </si>
  <si>
    <t>Cadereyta Jiménez</t>
  </si>
  <si>
    <t>El Carmen</t>
  </si>
  <si>
    <t>Cerralvo</t>
  </si>
  <si>
    <t>Ciénega de Flores</t>
  </si>
  <si>
    <t>China</t>
  </si>
  <si>
    <t>Doctor Arroyo</t>
  </si>
  <si>
    <t>Doctor Coss</t>
  </si>
  <si>
    <t>Doctor González</t>
  </si>
  <si>
    <t>Galeana</t>
  </si>
  <si>
    <t>García</t>
  </si>
  <si>
    <t>General Bravo</t>
  </si>
  <si>
    <t>General Escobedo</t>
  </si>
  <si>
    <t>General Terán</t>
  </si>
  <si>
    <t>General Treviño</t>
  </si>
  <si>
    <t>General Zaragoza</t>
  </si>
  <si>
    <t>General Zuazua</t>
  </si>
  <si>
    <t>Guadalupe</t>
  </si>
  <si>
    <t>Los Herreras</t>
  </si>
  <si>
    <t>Hidalgo</t>
  </si>
  <si>
    <t>Higueras</t>
  </si>
  <si>
    <t>Hualahuises</t>
  </si>
  <si>
    <t>Iturbide</t>
  </si>
  <si>
    <t>Lampazos de Naranjo</t>
  </si>
  <si>
    <t>Linares</t>
  </si>
  <si>
    <t>Marín</t>
  </si>
  <si>
    <t>Melchor Ocampo</t>
  </si>
  <si>
    <t>Mier y Noriega</t>
  </si>
  <si>
    <t>Mina</t>
  </si>
  <si>
    <t>Montemorelos</t>
  </si>
  <si>
    <t>Monterrey</t>
  </si>
  <si>
    <t>Parás</t>
  </si>
  <si>
    <t>Pesquería</t>
  </si>
  <si>
    <t>Los Ramones</t>
  </si>
  <si>
    <t>Rayones</t>
  </si>
  <si>
    <t>Sabinas Hidalgo</t>
  </si>
  <si>
    <t>Salinas Victoria</t>
  </si>
  <si>
    <t>San Nicolás de los Garza</t>
  </si>
  <si>
    <t>San Pedro Garza García</t>
  </si>
  <si>
    <t>Santa Catarina</t>
  </si>
  <si>
    <t>Santiago</t>
  </si>
  <si>
    <t>Vallecillo</t>
  </si>
  <si>
    <t>Villaldama</t>
  </si>
  <si>
    <t>Precio Unit.</t>
  </si>
  <si>
    <t>Cantidad</t>
  </si>
  <si>
    <t>Precio total</t>
  </si>
  <si>
    <t>N° modelos</t>
  </si>
  <si>
    <t>AN1.1</t>
  </si>
  <si>
    <t>AN2.1</t>
  </si>
  <si>
    <t>AN3.1</t>
  </si>
  <si>
    <t>AR1.1</t>
  </si>
  <si>
    <t>AR2.1</t>
  </si>
  <si>
    <t>C1.1</t>
  </si>
  <si>
    <t>D1.1</t>
  </si>
  <si>
    <t>Nota de remisión de entrega</t>
  </si>
  <si>
    <t>AN4.1</t>
  </si>
  <si>
    <t>AN5.1</t>
  </si>
  <si>
    <t>AN6.1</t>
  </si>
  <si>
    <t>AN7.1</t>
  </si>
  <si>
    <t>AN8.1</t>
  </si>
  <si>
    <t>AN9.1</t>
  </si>
  <si>
    <t>AN10.1</t>
  </si>
  <si>
    <t>AN11.1</t>
  </si>
  <si>
    <t>AN12.1</t>
  </si>
  <si>
    <t>AN13.1</t>
  </si>
  <si>
    <t>AN14.1</t>
  </si>
  <si>
    <t>AN15.1</t>
  </si>
  <si>
    <t>AR3.1</t>
  </si>
  <si>
    <t>AR4.1</t>
  </si>
  <si>
    <t>AR5.1</t>
  </si>
  <si>
    <t>AR6.1</t>
  </si>
  <si>
    <t>AR7.1</t>
  </si>
  <si>
    <t>AR8.1</t>
  </si>
  <si>
    <t>AR9.1</t>
  </si>
  <si>
    <t>AR10.1</t>
  </si>
  <si>
    <t>AR11.1</t>
  </si>
  <si>
    <t>AR12.1</t>
  </si>
  <si>
    <t>AR13.1</t>
  </si>
  <si>
    <t>AR14.1</t>
  </si>
  <si>
    <t>AR15.1</t>
  </si>
  <si>
    <t>C2.1</t>
  </si>
  <si>
    <t>C3.1</t>
  </si>
  <si>
    <t>C4.1</t>
  </si>
  <si>
    <t>C5.1</t>
  </si>
  <si>
    <t>C6.1</t>
  </si>
  <si>
    <t>C7.1</t>
  </si>
  <si>
    <t>C8.1</t>
  </si>
  <si>
    <t>C9.1</t>
  </si>
  <si>
    <t>C10.1</t>
  </si>
  <si>
    <t>C11.1</t>
  </si>
  <si>
    <t>C12.1</t>
  </si>
  <si>
    <t>C13.1</t>
  </si>
  <si>
    <t>C14.1</t>
  </si>
  <si>
    <t>C15.1</t>
  </si>
  <si>
    <t>D2.1</t>
  </si>
  <si>
    <t>D3.1</t>
  </si>
  <si>
    <t>D4.1</t>
  </si>
  <si>
    <t>D5.1</t>
  </si>
  <si>
    <t>D6.1</t>
  </si>
  <si>
    <t>D7.1</t>
  </si>
  <si>
    <t>D8.1</t>
  </si>
  <si>
    <t>D9.1</t>
  </si>
  <si>
    <t>D10.1</t>
  </si>
  <si>
    <t>D11.1</t>
  </si>
  <si>
    <t>D12.1</t>
  </si>
  <si>
    <t>D13.1</t>
  </si>
  <si>
    <t>D14.1</t>
  </si>
  <si>
    <t>D15.1</t>
  </si>
  <si>
    <t>J1.1</t>
  </si>
  <si>
    <t>J2.1</t>
  </si>
  <si>
    <t>J3.1</t>
  </si>
  <si>
    <t>J4.1</t>
  </si>
  <si>
    <t>J5.1</t>
  </si>
  <si>
    <t>J6.1</t>
  </si>
  <si>
    <t>J7.1</t>
  </si>
  <si>
    <t>J8.1</t>
  </si>
  <si>
    <t>J9.1</t>
  </si>
  <si>
    <t>J10.1</t>
  </si>
  <si>
    <t>J11.1</t>
  </si>
  <si>
    <t>J12.1</t>
  </si>
  <si>
    <t>J13.1</t>
  </si>
  <si>
    <t>J14.1</t>
  </si>
  <si>
    <t>J15.1</t>
  </si>
  <si>
    <t>P1.1</t>
  </si>
  <si>
    <t>P2.1</t>
  </si>
  <si>
    <t>P3.1</t>
  </si>
  <si>
    <t>P4.1</t>
  </si>
  <si>
    <t>P5.1</t>
  </si>
  <si>
    <t>P6.1</t>
  </si>
  <si>
    <t>P7.1</t>
  </si>
  <si>
    <t>P8.1</t>
  </si>
  <si>
    <t>P9.1</t>
  </si>
  <si>
    <t>P10.1</t>
  </si>
  <si>
    <t>P11.1</t>
  </si>
  <si>
    <t>P12.1</t>
  </si>
  <si>
    <t>P13.1</t>
  </si>
  <si>
    <t>P14.1</t>
  </si>
  <si>
    <t>P15.1</t>
  </si>
  <si>
    <t>R1.1</t>
  </si>
  <si>
    <t>R2.1</t>
  </si>
  <si>
    <t>R3.1</t>
  </si>
  <si>
    <t>R4.1</t>
  </si>
  <si>
    <t>R5.1</t>
  </si>
  <si>
    <t>R6.1</t>
  </si>
  <si>
    <t>R7.1</t>
  </si>
  <si>
    <t>R8.1</t>
  </si>
  <si>
    <t>R9.1</t>
  </si>
  <si>
    <t>R10.1</t>
  </si>
  <si>
    <t>R11.1</t>
  </si>
  <si>
    <t>R12.1</t>
  </si>
  <si>
    <t>R13.1</t>
  </si>
  <si>
    <t>R14.1</t>
  </si>
  <si>
    <t>R15.1</t>
  </si>
  <si>
    <t>TB1.1</t>
  </si>
  <si>
    <t>TB2.1</t>
  </si>
  <si>
    <t>TB3.1</t>
  </si>
  <si>
    <t>TB4.1</t>
  </si>
  <si>
    <t>TB5.1</t>
  </si>
  <si>
    <t>TB6.1</t>
  </si>
  <si>
    <t>TB7.1</t>
  </si>
  <si>
    <t>TB8.1</t>
  </si>
  <si>
    <t>TB9.1</t>
  </si>
  <si>
    <t>TB10.1</t>
  </si>
  <si>
    <t>TB11.1</t>
  </si>
  <si>
    <t>TB12.1</t>
  </si>
  <si>
    <t>TB13.1</t>
  </si>
  <si>
    <t>TB14.1</t>
  </si>
  <si>
    <t>TB15.1</t>
  </si>
  <si>
    <t>N°</t>
  </si>
  <si>
    <t>Modelos Vendidos</t>
  </si>
  <si>
    <t>-</t>
  </si>
  <si>
    <t>Tel:</t>
  </si>
  <si>
    <t>TOTAL:</t>
  </si>
  <si>
    <t>$ Total</t>
  </si>
  <si>
    <t>$ Precio</t>
  </si>
  <si>
    <t>Valor</t>
  </si>
  <si>
    <t>Piezas no vendidas</t>
  </si>
  <si>
    <t>$ Vendido</t>
  </si>
  <si>
    <t>Vendidas</t>
  </si>
  <si>
    <t>Comisión Vendedor</t>
  </si>
  <si>
    <t>Piezas restantes</t>
  </si>
  <si>
    <t>PAGO TOTAL =</t>
  </si>
  <si>
    <t>Fecha de pago:</t>
  </si>
  <si>
    <t>Teléfono:</t>
  </si>
  <si>
    <t>Direccíon</t>
  </si>
  <si>
    <t>Empresa:</t>
  </si>
  <si>
    <t>Dirección:</t>
  </si>
  <si>
    <t>LISTA DE ENTREGA</t>
  </si>
  <si>
    <t>RFC:</t>
  </si>
  <si>
    <t>Stock</t>
  </si>
  <si>
    <t>Stock Anillos</t>
  </si>
  <si>
    <t>ARETES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</si>
</sst>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$-409]* #,##0.00_ ;_-[$$-409]* \-#,##0.00\ ;_-[$$-409]* &quot;-&quot;??_ ;_-@_ 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66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ashed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5">
    <xf numFmtId="0" fontId="0" fillId="0" borderId="0" xfId="0"/>
    <xf numFmtId="0" fontId="3" fillId="0" borderId="0" xfId="1" applyAlignment="1">
      <alignment horizontal="left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NumberFormat="1"/>
    <xf numFmtId="0" fontId="5" fillId="0" borderId="0" xfId="0" applyNumberFormat="1" applyFont="1"/>
    <xf numFmtId="0" fontId="0" fillId="0" borderId="7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64" fontId="1" fillId="0" borderId="8" xfId="0" applyNumberFormat="1" applyFon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14" fontId="1" fillId="0" borderId="1" xfId="0" applyNumberFormat="1" applyFon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0" fillId="0" borderId="22" xfId="0" applyBorder="1"/>
    <xf numFmtId="164" fontId="2" fillId="0" borderId="19" xfId="0" applyNumberFormat="1" applyFont="1" applyBorder="1" applyAlignment="1">
      <alignment horizontal="center" vertical="center"/>
    </xf>
    <xf numFmtId="10" fontId="11" fillId="0" borderId="10" xfId="0" applyNumberFormat="1" applyFont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164" fontId="1" fillId="6" borderId="19" xfId="0" applyNumberFormat="1" applyFont="1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0" fontId="12" fillId="0" borderId="12" xfId="0" applyNumberFormat="1" applyFont="1" applyBorder="1" applyAlignment="1">
      <alignment horizontal="right" vertical="center"/>
    </xf>
    <xf numFmtId="0" fontId="1" fillId="0" borderId="26" xfId="0" applyFont="1" applyBorder="1" applyAlignment="1">
      <alignment horizontal="center" vertical="center"/>
    </xf>
    <xf numFmtId="164" fontId="1" fillId="3" borderId="27" xfId="0" applyNumberFormat="1" applyFont="1" applyFill="1" applyBorder="1" applyAlignment="1">
      <alignment horizontal="center" vertical="center"/>
    </xf>
    <xf numFmtId="164" fontId="1" fillId="5" borderId="27" xfId="0" applyNumberFormat="1" applyFont="1" applyFill="1" applyBorder="1" applyAlignment="1">
      <alignment horizontal="center" vertical="center"/>
    </xf>
    <xf numFmtId="164" fontId="1" fillId="3" borderId="28" xfId="0" applyNumberFormat="1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0" fillId="0" borderId="2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164" fontId="0" fillId="3" borderId="31" xfId="0" applyNumberForma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164" fontId="0" fillId="3" borderId="33" xfId="0" applyNumberForma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1" xfId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3" xfId="0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1" fillId="6" borderId="18" xfId="0" applyFont="1" applyFill="1" applyBorder="1" applyAlignment="1">
      <alignment horizontal="center"/>
    </xf>
    <xf numFmtId="0" fontId="1" fillId="6" borderId="19" xfId="0" applyFont="1" applyFill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" fillId="6" borderId="8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3" fillId="0" borderId="29" xfId="1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1" fillId="7" borderId="20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5" fillId="7" borderId="20" xfId="0" applyFont="1" applyFill="1" applyBorder="1" applyAlignment="1">
      <alignment horizontal="center" vertical="center"/>
    </xf>
    <xf numFmtId="0" fontId="15" fillId="5" borderId="20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19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47625</xdr:rowOff>
        </xdr:from>
        <xdr:to>
          <xdr:col>6</xdr:col>
          <xdr:colOff>1276350</xdr:colOff>
          <xdr:row>1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nl.gob.mx/?P=cienega_flores" TargetMode="External"/><Relationship Id="rId18" Type="http://schemas.openxmlformats.org/officeDocument/2006/relationships/hyperlink" Target="http://www.nl.gob.mx/?P=galeana" TargetMode="External"/><Relationship Id="rId26" Type="http://schemas.openxmlformats.org/officeDocument/2006/relationships/hyperlink" Target="http://www.nl.gob.mx/?P=guadalupe" TargetMode="External"/><Relationship Id="rId39" Type="http://schemas.openxmlformats.org/officeDocument/2006/relationships/hyperlink" Target="http://www.nl.gob.mx/?P=monterrey" TargetMode="External"/><Relationship Id="rId21" Type="http://schemas.openxmlformats.org/officeDocument/2006/relationships/hyperlink" Target="http://www.nl.gob.mx/?P=gral_escobedo" TargetMode="External"/><Relationship Id="rId34" Type="http://schemas.openxmlformats.org/officeDocument/2006/relationships/hyperlink" Target="http://www.nl.gob.mx/?P=marin" TargetMode="External"/><Relationship Id="rId42" Type="http://schemas.openxmlformats.org/officeDocument/2006/relationships/hyperlink" Target="http://www.nl.gob.mx/?P=ramones" TargetMode="External"/><Relationship Id="rId47" Type="http://schemas.openxmlformats.org/officeDocument/2006/relationships/hyperlink" Target="http://www.nl.gob.mx/?P=san_pedro" TargetMode="External"/><Relationship Id="rId50" Type="http://schemas.openxmlformats.org/officeDocument/2006/relationships/hyperlink" Target="http://www.nl.gob.mx/?P=vallecillo" TargetMode="External"/><Relationship Id="rId7" Type="http://schemas.openxmlformats.org/officeDocument/2006/relationships/hyperlink" Target="http://www.nl.gob.mx/?P=aramberri" TargetMode="External"/><Relationship Id="rId2" Type="http://schemas.openxmlformats.org/officeDocument/2006/relationships/hyperlink" Target="http://www.nl.gob.mx/?P=agualeguas" TargetMode="External"/><Relationship Id="rId16" Type="http://schemas.openxmlformats.org/officeDocument/2006/relationships/hyperlink" Target="http://www.nl.gob.mx/?P=doctor_coss" TargetMode="External"/><Relationship Id="rId29" Type="http://schemas.openxmlformats.org/officeDocument/2006/relationships/hyperlink" Target="http://www.nl.gob.mx/?P=higueras" TargetMode="External"/><Relationship Id="rId11" Type="http://schemas.openxmlformats.org/officeDocument/2006/relationships/hyperlink" Target="http://www.nl.gob.mx/?P=carmen" TargetMode="External"/><Relationship Id="rId24" Type="http://schemas.openxmlformats.org/officeDocument/2006/relationships/hyperlink" Target="http://www.nl.gob.mx/?P=gral_zaragoza" TargetMode="External"/><Relationship Id="rId32" Type="http://schemas.openxmlformats.org/officeDocument/2006/relationships/hyperlink" Target="http://www.nl.gob.mx/?P=lampazos" TargetMode="External"/><Relationship Id="rId37" Type="http://schemas.openxmlformats.org/officeDocument/2006/relationships/hyperlink" Target="http://www.nl.gob.mx/?P=mina" TargetMode="External"/><Relationship Id="rId40" Type="http://schemas.openxmlformats.org/officeDocument/2006/relationships/hyperlink" Target="http://www.nl.gob.mx/?P=paras" TargetMode="External"/><Relationship Id="rId45" Type="http://schemas.openxmlformats.org/officeDocument/2006/relationships/hyperlink" Target="http://www.nl.gob.mx/?P=salinas_victoria" TargetMode="External"/><Relationship Id="rId5" Type="http://schemas.openxmlformats.org/officeDocument/2006/relationships/hyperlink" Target="http://www.nl.gob.mx/?P=anahuac" TargetMode="External"/><Relationship Id="rId15" Type="http://schemas.openxmlformats.org/officeDocument/2006/relationships/hyperlink" Target="http://www.nl.gob.mx/?P=doctor_arroyo" TargetMode="External"/><Relationship Id="rId23" Type="http://schemas.openxmlformats.org/officeDocument/2006/relationships/hyperlink" Target="http://www.nl.gob.mx/?P=gral_trevino" TargetMode="External"/><Relationship Id="rId28" Type="http://schemas.openxmlformats.org/officeDocument/2006/relationships/hyperlink" Target="http://www.nl.gob.mx/?P=hidalgo" TargetMode="External"/><Relationship Id="rId36" Type="http://schemas.openxmlformats.org/officeDocument/2006/relationships/hyperlink" Target="http://www.nl.gob.mx/?P=mier_noriega" TargetMode="External"/><Relationship Id="rId49" Type="http://schemas.openxmlformats.org/officeDocument/2006/relationships/hyperlink" Target="http://www.nl.gob.mx/?P=santiago" TargetMode="External"/><Relationship Id="rId10" Type="http://schemas.openxmlformats.org/officeDocument/2006/relationships/hyperlink" Target="http://www.nl.gob.mx/?P=cadereyta" TargetMode="External"/><Relationship Id="rId19" Type="http://schemas.openxmlformats.org/officeDocument/2006/relationships/hyperlink" Target="http://www.nl.gob.mx/?P=garcia" TargetMode="External"/><Relationship Id="rId31" Type="http://schemas.openxmlformats.org/officeDocument/2006/relationships/hyperlink" Target="http://www.nl.gob.mx/?P=iturbide" TargetMode="External"/><Relationship Id="rId44" Type="http://schemas.openxmlformats.org/officeDocument/2006/relationships/hyperlink" Target="http://www.nl.gob.mx/?P=sabinas_hidalgo" TargetMode="External"/><Relationship Id="rId4" Type="http://schemas.openxmlformats.org/officeDocument/2006/relationships/hyperlink" Target="http://www.nl.gob.mx/?P=allende" TargetMode="External"/><Relationship Id="rId9" Type="http://schemas.openxmlformats.org/officeDocument/2006/relationships/hyperlink" Target="http://www.nl.gob.mx/?P=bustamante" TargetMode="External"/><Relationship Id="rId14" Type="http://schemas.openxmlformats.org/officeDocument/2006/relationships/hyperlink" Target="http://www.nl.gob.mx/?P=china" TargetMode="External"/><Relationship Id="rId22" Type="http://schemas.openxmlformats.org/officeDocument/2006/relationships/hyperlink" Target="http://www.nl.gob.mx/?P=gral_teran" TargetMode="External"/><Relationship Id="rId27" Type="http://schemas.openxmlformats.org/officeDocument/2006/relationships/hyperlink" Target="http://www.nl.gob.mx/?P=herreras" TargetMode="External"/><Relationship Id="rId30" Type="http://schemas.openxmlformats.org/officeDocument/2006/relationships/hyperlink" Target="http://www.nl.gob.mx/?P=hualahuises" TargetMode="External"/><Relationship Id="rId35" Type="http://schemas.openxmlformats.org/officeDocument/2006/relationships/hyperlink" Target="http://www.nl.gob.mx/?P=melchor_ocampo" TargetMode="External"/><Relationship Id="rId43" Type="http://schemas.openxmlformats.org/officeDocument/2006/relationships/hyperlink" Target="http://www.nl.gob.mx/?P=rayones" TargetMode="External"/><Relationship Id="rId48" Type="http://schemas.openxmlformats.org/officeDocument/2006/relationships/hyperlink" Target="http://www.nl.gob.mx/?P=sta_catarina" TargetMode="External"/><Relationship Id="rId8" Type="http://schemas.openxmlformats.org/officeDocument/2006/relationships/hyperlink" Target="http://www.nl.gob.mx/?P=juarez" TargetMode="External"/><Relationship Id="rId51" Type="http://schemas.openxmlformats.org/officeDocument/2006/relationships/hyperlink" Target="http://www.nl.gob.mx/?P=villaldama" TargetMode="External"/><Relationship Id="rId3" Type="http://schemas.openxmlformats.org/officeDocument/2006/relationships/hyperlink" Target="http://www.nl.gob.mx/?P=aldamas" TargetMode="External"/><Relationship Id="rId12" Type="http://schemas.openxmlformats.org/officeDocument/2006/relationships/hyperlink" Target="http://www.nl.gob.mx/?P=cerralvo" TargetMode="External"/><Relationship Id="rId17" Type="http://schemas.openxmlformats.org/officeDocument/2006/relationships/hyperlink" Target="http://www.nl.gob.mx/?P=doc_gonzalez" TargetMode="External"/><Relationship Id="rId25" Type="http://schemas.openxmlformats.org/officeDocument/2006/relationships/hyperlink" Target="http://www.nl.gob.mx/?P=gral_zuazua" TargetMode="External"/><Relationship Id="rId33" Type="http://schemas.openxmlformats.org/officeDocument/2006/relationships/hyperlink" Target="http://www.nl.gob.mx/?P=linares" TargetMode="External"/><Relationship Id="rId38" Type="http://schemas.openxmlformats.org/officeDocument/2006/relationships/hyperlink" Target="http://www.nl.gob.mx/?P=montemorelos" TargetMode="External"/><Relationship Id="rId46" Type="http://schemas.openxmlformats.org/officeDocument/2006/relationships/hyperlink" Target="http://www.nl.gob.mx/?P=san_nicolas" TargetMode="External"/><Relationship Id="rId20" Type="http://schemas.openxmlformats.org/officeDocument/2006/relationships/hyperlink" Target="http://www.nl.gob.mx/?P=gral_bravo" TargetMode="External"/><Relationship Id="rId41" Type="http://schemas.openxmlformats.org/officeDocument/2006/relationships/hyperlink" Target="http://www.nl.gob.mx/?P=pesqueria" TargetMode="External"/><Relationship Id="rId1" Type="http://schemas.openxmlformats.org/officeDocument/2006/relationships/hyperlink" Target="http://www.nl.gob.mx/?P=abasolo" TargetMode="External"/><Relationship Id="rId6" Type="http://schemas.openxmlformats.org/officeDocument/2006/relationships/hyperlink" Target="http://www.nl.gob.mx/?P=apoda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00"/>
  <sheetViews>
    <sheetView showGridLines="0" zoomScaleNormal="100" workbookViewId="0">
      <selection activeCell="K64" sqref="K64"/>
    </sheetView>
  </sheetViews>
  <sheetFormatPr baseColWidth="10" defaultRowHeight="15" x14ac:dyDescent="0.25"/>
  <cols>
    <col min="1" max="1" width="9" customWidth="1"/>
    <col min="2" max="2" width="17.7109375" style="2" customWidth="1"/>
    <col min="3" max="4" width="11.42578125" style="2"/>
    <col min="5" max="5" width="16.7109375" style="2" customWidth="1"/>
    <col min="6" max="6" width="11.5703125" customWidth="1"/>
    <col min="7" max="7" width="19.28515625" customWidth="1"/>
    <col min="8" max="8" width="11.42578125" customWidth="1"/>
    <col min="9" max="9" width="13.5703125" customWidth="1"/>
    <col min="11" max="11" width="11.42578125" style="2"/>
    <col min="12" max="12" width="11.42578125" style="3"/>
    <col min="13" max="13" width="12.28515625" style="2" bestFit="1" customWidth="1"/>
    <col min="14" max="19" width="11.42578125" style="2"/>
  </cols>
  <sheetData>
    <row r="1" spans="1:19" ht="21" customHeight="1" x14ac:dyDescent="0.25">
      <c r="A1" s="65" t="s">
        <v>66</v>
      </c>
      <c r="B1" s="66"/>
      <c r="C1" s="67"/>
      <c r="D1"/>
      <c r="E1"/>
    </row>
    <row r="2" spans="1:19" ht="15" customHeight="1" thickBot="1" x14ac:dyDescent="0.3">
      <c r="A2" s="68"/>
      <c r="B2" s="69"/>
      <c r="C2" s="70"/>
      <c r="R2"/>
      <c r="S2"/>
    </row>
    <row r="3" spans="1:19" ht="19.5" customHeight="1" x14ac:dyDescent="0.3">
      <c r="F3" s="24"/>
      <c r="G3" s="23"/>
      <c r="H3" s="23"/>
      <c r="I3" s="23"/>
      <c r="R3"/>
      <c r="S3"/>
    </row>
    <row r="4" spans="1:19" x14ac:dyDescent="0.25">
      <c r="A4" s="6" t="s">
        <v>0</v>
      </c>
      <c r="B4" s="25">
        <f ca="1">TODAY()</f>
        <v>41602</v>
      </c>
      <c r="C4" s="13"/>
      <c r="D4" s="4"/>
      <c r="E4" s="20" t="s">
        <v>2</v>
      </c>
      <c r="F4" s="64">
        <v>2</v>
      </c>
      <c r="G4" s="64"/>
      <c r="N4" s="2">
        <f>F4</f>
        <v>2</v>
      </c>
      <c r="R4"/>
      <c r="S4"/>
    </row>
    <row r="5" spans="1:19" x14ac:dyDescent="0.25">
      <c r="A5" s="6"/>
      <c r="B5" s="4"/>
      <c r="C5" s="4"/>
      <c r="D5" s="4"/>
      <c r="E5" s="20"/>
      <c r="F5" s="4"/>
      <c r="G5" s="4"/>
      <c r="H5" s="4"/>
      <c r="R5"/>
      <c r="S5"/>
    </row>
    <row r="6" spans="1:19" x14ac:dyDescent="0.25">
      <c r="A6" s="6" t="s">
        <v>197</v>
      </c>
      <c r="B6" s="14"/>
      <c r="C6" s="14"/>
      <c r="D6" s="14"/>
      <c r="E6" s="20" t="s">
        <v>1</v>
      </c>
      <c r="F6" s="74"/>
      <c r="G6" s="74"/>
      <c r="H6" s="74"/>
      <c r="I6" s="74"/>
      <c r="R6"/>
      <c r="S6"/>
    </row>
    <row r="7" spans="1:19" x14ac:dyDescent="0.25">
      <c r="A7" s="45" t="s">
        <v>200</v>
      </c>
      <c r="E7" s="20" t="s">
        <v>200</v>
      </c>
      <c r="F7" s="71"/>
      <c r="G7" s="71"/>
      <c r="H7" s="71"/>
      <c r="I7" s="71"/>
      <c r="J7" s="2"/>
      <c r="K7" s="3"/>
      <c r="L7" s="2"/>
      <c r="Q7"/>
      <c r="R7"/>
      <c r="S7"/>
    </row>
    <row r="8" spans="1:19" ht="25.5" customHeight="1" x14ac:dyDescent="0.25">
      <c r="A8" s="6" t="s">
        <v>198</v>
      </c>
      <c r="B8" s="107"/>
      <c r="C8" s="107"/>
      <c r="D8" s="107"/>
      <c r="E8" s="20" t="s">
        <v>196</v>
      </c>
      <c r="F8" s="72"/>
      <c r="G8" s="72"/>
      <c r="H8" s="72"/>
      <c r="I8" s="72"/>
      <c r="J8" s="2"/>
      <c r="Q8"/>
      <c r="R8"/>
      <c r="S8"/>
    </row>
    <row r="9" spans="1:19" ht="16.5" customHeight="1" x14ac:dyDescent="0.25">
      <c r="A9" s="46" t="s">
        <v>183</v>
      </c>
      <c r="B9" s="107"/>
      <c r="C9" s="107"/>
      <c r="D9" s="107"/>
      <c r="E9" s="20" t="s">
        <v>195</v>
      </c>
      <c r="F9" s="72"/>
      <c r="G9" s="72"/>
      <c r="H9" s="72"/>
      <c r="I9" s="72"/>
      <c r="J9" s="2"/>
      <c r="K9" s="3"/>
      <c r="L9" s="2"/>
      <c r="Q9"/>
      <c r="R9"/>
      <c r="S9"/>
    </row>
    <row r="10" spans="1:19" x14ac:dyDescent="0.25">
      <c r="A10" s="47" t="s">
        <v>3</v>
      </c>
      <c r="B10" s="108"/>
      <c r="C10" s="109"/>
      <c r="D10" s="109"/>
      <c r="E10" s="20" t="s">
        <v>3</v>
      </c>
      <c r="F10" s="73"/>
      <c r="G10" s="71"/>
      <c r="H10" s="71"/>
      <c r="I10" s="71"/>
      <c r="R10"/>
      <c r="S10"/>
    </row>
    <row r="11" spans="1:19" ht="15.75" thickBot="1" x14ac:dyDescent="0.3">
      <c r="A11" s="6"/>
      <c r="B11" s="12"/>
      <c r="C11" s="12"/>
      <c r="D11" s="4"/>
      <c r="E11" s="4"/>
      <c r="F11" s="4"/>
      <c r="G11" s="4"/>
      <c r="H11" s="4"/>
      <c r="J11" s="2"/>
      <c r="K11" s="3"/>
      <c r="L11" s="2"/>
      <c r="Q11"/>
      <c r="R11"/>
      <c r="S11"/>
    </row>
    <row r="12" spans="1:19" ht="15" customHeight="1" x14ac:dyDescent="0.25">
      <c r="A12" s="99" t="s">
        <v>199</v>
      </c>
      <c r="B12" s="100"/>
      <c r="C12" s="100"/>
      <c r="D12" s="100"/>
      <c r="E12" s="101"/>
      <c r="F12" s="86" t="s">
        <v>181</v>
      </c>
      <c r="G12" s="87"/>
      <c r="H12" s="87"/>
      <c r="I12" s="88"/>
      <c r="R12"/>
      <c r="S12"/>
    </row>
    <row r="13" spans="1:19" ht="15.75" customHeight="1" thickBot="1" x14ac:dyDescent="0.3">
      <c r="A13" s="102"/>
      <c r="B13" s="103"/>
      <c r="C13" s="103"/>
      <c r="D13" s="103"/>
      <c r="E13" s="104"/>
      <c r="F13" s="89"/>
      <c r="G13" s="90"/>
      <c r="H13" s="90"/>
      <c r="I13" s="91"/>
      <c r="J13" s="2"/>
      <c r="L13" s="2"/>
      <c r="M13"/>
      <c r="N13"/>
      <c r="O13"/>
      <c r="P13"/>
      <c r="Q13"/>
      <c r="R13"/>
      <c r="S13"/>
    </row>
    <row r="14" spans="1:19" ht="15.75" thickBot="1" x14ac:dyDescent="0.3">
      <c r="A14" s="50" t="s">
        <v>180</v>
      </c>
      <c r="B14" s="52" t="s">
        <v>58</v>
      </c>
      <c r="C14" s="53" t="s">
        <v>55</v>
      </c>
      <c r="D14" s="53" t="s">
        <v>56</v>
      </c>
      <c r="E14" s="54" t="s">
        <v>185</v>
      </c>
      <c r="F14" s="21" t="s">
        <v>190</v>
      </c>
      <c r="G14" s="39" t="s">
        <v>57</v>
      </c>
      <c r="H14" s="84" t="s">
        <v>188</v>
      </c>
      <c r="I14" s="85"/>
      <c r="J14" s="2"/>
      <c r="L14" s="2"/>
      <c r="M14" s="116" t="s">
        <v>202</v>
      </c>
      <c r="N14"/>
      <c r="O14"/>
      <c r="P14"/>
      <c r="Q14"/>
      <c r="R14"/>
      <c r="S14"/>
    </row>
    <row r="15" spans="1:19" x14ac:dyDescent="0.25">
      <c r="A15" s="48">
        <v>1</v>
      </c>
      <c r="B15" s="55"/>
      <c r="C15" s="17" t="str">
        <f>IF($B$15="","",VLOOKUP($B$15,Tableau_entier,2,FALSE))</f>
        <v/>
      </c>
      <c r="D15" s="17"/>
      <c r="E15" s="56" t="str">
        <f t="shared" ref="E15:E46" si="0">IF(B15="","",SUM(C15*D15))</f>
        <v/>
      </c>
      <c r="F15" s="113">
        <f>SUM(D15-H15)</f>
        <v>0</v>
      </c>
      <c r="G15" s="40" t="str">
        <f t="shared" ref="G15:G46" si="1">IF(B15="","",SUM(C15*F15))</f>
        <v/>
      </c>
      <c r="H15" s="92"/>
      <c r="I15" s="93"/>
      <c r="J15" s="2"/>
      <c r="L15" s="2"/>
      <c r="M15" s="15" t="str">
        <f>IF(B15="","",VLOOKUP(B15,Tableau_entier,3,FALSE)-F15)</f>
        <v/>
      </c>
      <c r="N15"/>
      <c r="O15"/>
      <c r="P15"/>
      <c r="Q15"/>
      <c r="R15"/>
      <c r="S15"/>
    </row>
    <row r="16" spans="1:19" x14ac:dyDescent="0.25">
      <c r="A16" s="48">
        <v>2</v>
      </c>
      <c r="B16" s="57"/>
      <c r="C16" s="11" t="str">
        <f t="shared" ref="C16:C47" si="2">IF(B16="","",VLOOKUP(B16,Tableau_entier,2,FALSE))</f>
        <v/>
      </c>
      <c r="D16" s="11"/>
      <c r="E16" s="58" t="str">
        <f t="shared" si="0"/>
        <v/>
      </c>
      <c r="F16" s="114">
        <f t="shared" ref="F16:F73" si="3">SUM(D16-H16)</f>
        <v>0</v>
      </c>
      <c r="G16" s="41" t="str">
        <f t="shared" si="1"/>
        <v/>
      </c>
      <c r="H16" s="75"/>
      <c r="I16" s="76"/>
      <c r="J16" s="2"/>
      <c r="L16" s="2"/>
      <c r="M16" s="15" t="str">
        <f>IF(B16="","",VLOOKUP(B16,Tableau_entier,3,FALSE)-F16)</f>
        <v/>
      </c>
      <c r="N16"/>
      <c r="O16"/>
      <c r="P16"/>
      <c r="Q16"/>
      <c r="R16"/>
      <c r="S16"/>
    </row>
    <row r="17" spans="1:19" x14ac:dyDescent="0.25">
      <c r="A17" s="48">
        <v>3</v>
      </c>
      <c r="B17" s="59"/>
      <c r="C17" s="17" t="str">
        <f t="shared" si="2"/>
        <v/>
      </c>
      <c r="D17" s="17"/>
      <c r="E17" s="56" t="str">
        <f t="shared" si="0"/>
        <v/>
      </c>
      <c r="F17" s="113">
        <f t="shared" si="3"/>
        <v>0</v>
      </c>
      <c r="G17" s="40" t="str">
        <f t="shared" si="1"/>
        <v/>
      </c>
      <c r="H17" s="75"/>
      <c r="I17" s="76"/>
      <c r="J17" s="2"/>
      <c r="L17" s="2"/>
      <c r="M17" s="15" t="str">
        <f>IF(B17="","",VLOOKUP(B17,Tableau_entier,3,FALSE)-F17)</f>
        <v/>
      </c>
      <c r="N17"/>
      <c r="O17"/>
      <c r="P17"/>
      <c r="Q17"/>
      <c r="R17"/>
      <c r="S17"/>
    </row>
    <row r="18" spans="1:19" x14ac:dyDescent="0.25">
      <c r="A18" s="48">
        <v>4</v>
      </c>
      <c r="B18" s="57"/>
      <c r="C18" s="11" t="str">
        <f t="shared" si="2"/>
        <v/>
      </c>
      <c r="D18" s="11"/>
      <c r="E18" s="58" t="str">
        <f t="shared" si="0"/>
        <v/>
      </c>
      <c r="F18" s="114">
        <f t="shared" si="3"/>
        <v>0</v>
      </c>
      <c r="G18" s="41" t="str">
        <f t="shared" si="1"/>
        <v/>
      </c>
      <c r="H18" s="75"/>
      <c r="I18" s="76"/>
      <c r="J18" s="2"/>
      <c r="L18" s="2"/>
      <c r="M18" s="15" t="str">
        <f>IF(B18="","",VLOOKUP(B18,Tableau_entier,3,FALSE)-F18)</f>
        <v/>
      </c>
      <c r="N18"/>
      <c r="O18"/>
      <c r="P18"/>
      <c r="Q18"/>
      <c r="R18"/>
      <c r="S18"/>
    </row>
    <row r="19" spans="1:19" x14ac:dyDescent="0.25">
      <c r="A19" s="48">
        <v>5</v>
      </c>
      <c r="B19" s="59"/>
      <c r="C19" s="17" t="str">
        <f t="shared" si="2"/>
        <v/>
      </c>
      <c r="D19" s="17"/>
      <c r="E19" s="56" t="str">
        <f t="shared" si="0"/>
        <v/>
      </c>
      <c r="F19" s="113">
        <f t="shared" si="3"/>
        <v>0</v>
      </c>
      <c r="G19" s="40" t="str">
        <f t="shared" si="1"/>
        <v/>
      </c>
      <c r="H19" s="75"/>
      <c r="I19" s="76"/>
      <c r="J19" s="2"/>
      <c r="L19" s="2"/>
      <c r="M19" s="15" t="str">
        <f>IF(B19="","",VLOOKUP(B19,Tableau_entier,3,FALSE)-F19)</f>
        <v/>
      </c>
      <c r="N19"/>
      <c r="O19"/>
      <c r="P19"/>
      <c r="Q19"/>
      <c r="R19"/>
      <c r="S19"/>
    </row>
    <row r="20" spans="1:19" x14ac:dyDescent="0.25">
      <c r="A20" s="48">
        <v>6</v>
      </c>
      <c r="B20" s="57"/>
      <c r="C20" s="11" t="str">
        <f t="shared" si="2"/>
        <v/>
      </c>
      <c r="D20" s="11"/>
      <c r="E20" s="58" t="str">
        <f t="shared" si="0"/>
        <v/>
      </c>
      <c r="F20" s="114">
        <f t="shared" si="3"/>
        <v>0</v>
      </c>
      <c r="G20" s="41" t="str">
        <f t="shared" si="1"/>
        <v/>
      </c>
      <c r="H20" s="75"/>
      <c r="I20" s="76"/>
      <c r="J20" s="2"/>
      <c r="L20" s="2"/>
      <c r="M20" s="15" t="str">
        <f>IF(B20="","",VLOOKUP(B20,Tableau_entier,3,FALSE)-F20)</f>
        <v/>
      </c>
      <c r="N20"/>
      <c r="O20"/>
      <c r="P20"/>
      <c r="Q20"/>
      <c r="R20"/>
      <c r="S20"/>
    </row>
    <row r="21" spans="1:19" x14ac:dyDescent="0.25">
      <c r="A21" s="48">
        <v>7</v>
      </c>
      <c r="B21" s="59"/>
      <c r="C21" s="17" t="str">
        <f t="shared" si="2"/>
        <v/>
      </c>
      <c r="D21" s="17"/>
      <c r="E21" s="56" t="str">
        <f t="shared" si="0"/>
        <v/>
      </c>
      <c r="F21" s="113">
        <f t="shared" si="3"/>
        <v>0</v>
      </c>
      <c r="G21" s="40" t="str">
        <f t="shared" si="1"/>
        <v/>
      </c>
      <c r="H21" s="75"/>
      <c r="I21" s="76"/>
      <c r="J21" s="2"/>
      <c r="L21" s="2"/>
      <c r="M21" s="15" t="str">
        <f>IF(B21="","",VLOOKUP(B21,Tableau_entier,3,FALSE)-F21)</f>
        <v/>
      </c>
      <c r="N21"/>
      <c r="O21"/>
      <c r="P21"/>
      <c r="Q21"/>
      <c r="R21"/>
      <c r="S21"/>
    </row>
    <row r="22" spans="1:19" x14ac:dyDescent="0.25">
      <c r="A22" s="48">
        <v>8</v>
      </c>
      <c r="B22" s="57"/>
      <c r="C22" s="11" t="str">
        <f t="shared" si="2"/>
        <v/>
      </c>
      <c r="D22" s="11"/>
      <c r="E22" s="58" t="str">
        <f t="shared" si="0"/>
        <v/>
      </c>
      <c r="F22" s="114">
        <f t="shared" si="3"/>
        <v>0</v>
      </c>
      <c r="G22" s="41" t="str">
        <f t="shared" si="1"/>
        <v/>
      </c>
      <c r="H22" s="75"/>
      <c r="I22" s="76"/>
      <c r="J22" s="2"/>
      <c r="L22" s="2"/>
      <c r="M22" s="15" t="str">
        <f>IF(B22="","",VLOOKUP(B22,Tableau_entier,3,FALSE)-F22)</f>
        <v/>
      </c>
      <c r="N22"/>
      <c r="O22"/>
      <c r="P22"/>
      <c r="Q22"/>
      <c r="R22"/>
      <c r="S22"/>
    </row>
    <row r="23" spans="1:19" x14ac:dyDescent="0.25">
      <c r="A23" s="48">
        <v>9</v>
      </c>
      <c r="B23" s="59"/>
      <c r="C23" s="17" t="str">
        <f t="shared" si="2"/>
        <v/>
      </c>
      <c r="D23" s="17"/>
      <c r="E23" s="56" t="str">
        <f t="shared" si="0"/>
        <v/>
      </c>
      <c r="F23" s="113">
        <f t="shared" si="3"/>
        <v>0</v>
      </c>
      <c r="G23" s="40" t="str">
        <f t="shared" si="1"/>
        <v/>
      </c>
      <c r="H23" s="75"/>
      <c r="I23" s="76"/>
      <c r="J23" s="2"/>
      <c r="L23" s="2"/>
      <c r="M23" s="15" t="str">
        <f>IF(B23="","",VLOOKUP(B23,Tableau_entier,3,FALSE)-F23)</f>
        <v/>
      </c>
      <c r="N23"/>
      <c r="O23"/>
      <c r="P23"/>
      <c r="Q23"/>
      <c r="R23"/>
      <c r="S23"/>
    </row>
    <row r="24" spans="1:19" x14ac:dyDescent="0.25">
      <c r="A24" s="48">
        <v>10</v>
      </c>
      <c r="B24" s="57"/>
      <c r="C24" s="11" t="str">
        <f t="shared" si="2"/>
        <v/>
      </c>
      <c r="D24" s="11"/>
      <c r="E24" s="58" t="str">
        <f t="shared" si="0"/>
        <v/>
      </c>
      <c r="F24" s="114">
        <f t="shared" si="3"/>
        <v>0</v>
      </c>
      <c r="G24" s="41" t="str">
        <f t="shared" si="1"/>
        <v/>
      </c>
      <c r="H24" s="75"/>
      <c r="I24" s="76"/>
      <c r="J24" s="2"/>
      <c r="L24" s="2"/>
      <c r="M24" s="15" t="str">
        <f>IF(B24="","",VLOOKUP(B24,Tableau_entier,3,FALSE)-F24)</f>
        <v/>
      </c>
      <c r="N24"/>
      <c r="O24"/>
      <c r="P24"/>
      <c r="Q24"/>
      <c r="R24"/>
      <c r="S24"/>
    </row>
    <row r="25" spans="1:19" x14ac:dyDescent="0.25">
      <c r="A25" s="48">
        <v>11</v>
      </c>
      <c r="B25" s="59"/>
      <c r="C25" s="17" t="str">
        <f t="shared" si="2"/>
        <v/>
      </c>
      <c r="D25" s="17"/>
      <c r="E25" s="56" t="str">
        <f t="shared" si="0"/>
        <v/>
      </c>
      <c r="F25" s="113">
        <f t="shared" si="3"/>
        <v>0</v>
      </c>
      <c r="G25" s="40" t="str">
        <f t="shared" si="1"/>
        <v/>
      </c>
      <c r="H25" s="75"/>
      <c r="I25" s="76"/>
      <c r="J25" s="2"/>
      <c r="L25" s="2"/>
      <c r="M25" s="15" t="str">
        <f>IF(B25="","",VLOOKUP(B25,Tableau_entier,3,FALSE)-F25)</f>
        <v/>
      </c>
      <c r="N25"/>
      <c r="O25"/>
      <c r="P25"/>
      <c r="Q25"/>
      <c r="R25"/>
      <c r="S25"/>
    </row>
    <row r="26" spans="1:19" x14ac:dyDescent="0.25">
      <c r="A26" s="48">
        <v>12</v>
      </c>
      <c r="B26" s="57"/>
      <c r="C26" s="11" t="str">
        <f t="shared" si="2"/>
        <v/>
      </c>
      <c r="D26" s="11"/>
      <c r="E26" s="58" t="str">
        <f t="shared" si="0"/>
        <v/>
      </c>
      <c r="F26" s="114">
        <f t="shared" si="3"/>
        <v>0</v>
      </c>
      <c r="G26" s="41" t="str">
        <f t="shared" si="1"/>
        <v/>
      </c>
      <c r="H26" s="75"/>
      <c r="I26" s="76"/>
      <c r="J26" s="2"/>
      <c r="L26" s="2"/>
      <c r="M26" s="15" t="str">
        <f>IF(B26="","",VLOOKUP(B26,Tableau_entier,3,FALSE)-F26)</f>
        <v/>
      </c>
      <c r="N26"/>
      <c r="O26"/>
      <c r="P26"/>
      <c r="Q26"/>
      <c r="R26"/>
      <c r="S26"/>
    </row>
    <row r="27" spans="1:19" x14ac:dyDescent="0.25">
      <c r="A27" s="48">
        <v>13</v>
      </c>
      <c r="B27" s="59"/>
      <c r="C27" s="17" t="str">
        <f t="shared" si="2"/>
        <v/>
      </c>
      <c r="D27" s="17"/>
      <c r="E27" s="56" t="str">
        <f t="shared" si="0"/>
        <v/>
      </c>
      <c r="F27" s="113">
        <f t="shared" si="3"/>
        <v>0</v>
      </c>
      <c r="G27" s="40" t="str">
        <f t="shared" si="1"/>
        <v/>
      </c>
      <c r="H27" s="75"/>
      <c r="I27" s="76"/>
      <c r="J27" s="2"/>
      <c r="L27" s="2"/>
      <c r="M27" s="15" t="str">
        <f>IF(B27="","",VLOOKUP(B27,Tableau_entier,3,FALSE)-F27)</f>
        <v/>
      </c>
      <c r="N27"/>
      <c r="O27"/>
      <c r="P27"/>
      <c r="Q27"/>
      <c r="R27"/>
      <c r="S27"/>
    </row>
    <row r="28" spans="1:19" x14ac:dyDescent="0.25">
      <c r="A28" s="48">
        <v>14</v>
      </c>
      <c r="B28" s="57"/>
      <c r="C28" s="11" t="str">
        <f t="shared" si="2"/>
        <v/>
      </c>
      <c r="D28" s="11"/>
      <c r="E28" s="58" t="str">
        <f t="shared" si="0"/>
        <v/>
      </c>
      <c r="F28" s="114">
        <f t="shared" si="3"/>
        <v>0</v>
      </c>
      <c r="G28" s="41" t="str">
        <f t="shared" si="1"/>
        <v/>
      </c>
      <c r="H28" s="75"/>
      <c r="I28" s="76"/>
      <c r="J28" s="2"/>
      <c r="L28" s="2"/>
      <c r="M28" s="15" t="str">
        <f>IF(B28="","",VLOOKUP(B28,Tableau_entier,3,FALSE)-F28)</f>
        <v/>
      </c>
      <c r="N28"/>
      <c r="O28"/>
      <c r="P28"/>
      <c r="Q28"/>
      <c r="R28"/>
      <c r="S28"/>
    </row>
    <row r="29" spans="1:19" x14ac:dyDescent="0.25">
      <c r="A29" s="48">
        <v>15</v>
      </c>
      <c r="B29" s="59"/>
      <c r="C29" s="17" t="str">
        <f t="shared" si="2"/>
        <v/>
      </c>
      <c r="D29" s="17"/>
      <c r="E29" s="56" t="str">
        <f t="shared" si="0"/>
        <v/>
      </c>
      <c r="F29" s="113">
        <f t="shared" si="3"/>
        <v>0</v>
      </c>
      <c r="G29" s="40" t="str">
        <f t="shared" si="1"/>
        <v/>
      </c>
      <c r="H29" s="75"/>
      <c r="I29" s="76"/>
      <c r="J29" s="2"/>
      <c r="L29" s="2"/>
      <c r="M29" s="15" t="str">
        <f>IF(B29="","",VLOOKUP(B29,Tableau_entier,3,FALSE)-F29)</f>
        <v/>
      </c>
      <c r="N29"/>
      <c r="O29"/>
      <c r="P29"/>
      <c r="Q29"/>
      <c r="R29"/>
      <c r="S29"/>
    </row>
    <row r="30" spans="1:19" x14ac:dyDescent="0.25">
      <c r="A30" s="48">
        <v>16</v>
      </c>
      <c r="B30" s="57"/>
      <c r="C30" s="11" t="str">
        <f t="shared" si="2"/>
        <v/>
      </c>
      <c r="D30" s="11"/>
      <c r="E30" s="58" t="str">
        <f t="shared" si="0"/>
        <v/>
      </c>
      <c r="F30" s="114">
        <f t="shared" si="3"/>
        <v>0</v>
      </c>
      <c r="G30" s="41" t="str">
        <f t="shared" si="1"/>
        <v/>
      </c>
      <c r="H30" s="75"/>
      <c r="I30" s="76"/>
      <c r="J30" s="2"/>
      <c r="L30" s="2"/>
      <c r="M30" s="15" t="str">
        <f>IF(B30="","",VLOOKUP(B30,Tableau_entier,3,FALSE)-F30)</f>
        <v/>
      </c>
      <c r="N30"/>
      <c r="O30"/>
      <c r="P30"/>
      <c r="Q30"/>
      <c r="R30"/>
      <c r="S30"/>
    </row>
    <row r="31" spans="1:19" x14ac:dyDescent="0.25">
      <c r="A31" s="48">
        <v>17</v>
      </c>
      <c r="B31" s="59"/>
      <c r="C31" s="17" t="str">
        <f t="shared" si="2"/>
        <v/>
      </c>
      <c r="D31" s="17"/>
      <c r="E31" s="56" t="str">
        <f t="shared" si="0"/>
        <v/>
      </c>
      <c r="F31" s="113">
        <f t="shared" si="3"/>
        <v>0</v>
      </c>
      <c r="G31" s="40" t="str">
        <f t="shared" si="1"/>
        <v/>
      </c>
      <c r="H31" s="75"/>
      <c r="I31" s="76"/>
      <c r="J31" s="2"/>
      <c r="L31" s="2"/>
      <c r="M31" s="15" t="str">
        <f>IF(B31="","",VLOOKUP(B31,Tableau_entier,3,FALSE)-F31)</f>
        <v/>
      </c>
      <c r="O31"/>
      <c r="P31"/>
      <c r="Q31"/>
      <c r="R31"/>
      <c r="S31"/>
    </row>
    <row r="32" spans="1:19" x14ac:dyDescent="0.25">
      <c r="A32" s="48">
        <v>18</v>
      </c>
      <c r="B32" s="57"/>
      <c r="C32" s="11" t="str">
        <f t="shared" si="2"/>
        <v/>
      </c>
      <c r="D32" s="11"/>
      <c r="E32" s="58" t="str">
        <f t="shared" si="0"/>
        <v/>
      </c>
      <c r="F32" s="111">
        <f t="shared" si="3"/>
        <v>0</v>
      </c>
      <c r="G32" s="41" t="str">
        <f t="shared" si="1"/>
        <v/>
      </c>
      <c r="H32" s="75"/>
      <c r="I32" s="76"/>
      <c r="J32" s="2"/>
      <c r="L32" s="2"/>
      <c r="M32" s="15" t="str">
        <f>IF(B32="","",VLOOKUP(B32,Tableau_entier,3,FALSE)-F32)</f>
        <v/>
      </c>
      <c r="O32"/>
      <c r="P32"/>
      <c r="Q32"/>
      <c r="R32"/>
      <c r="S32"/>
    </row>
    <row r="33" spans="1:19" x14ac:dyDescent="0.25">
      <c r="A33" s="48">
        <v>19</v>
      </c>
      <c r="B33" s="59"/>
      <c r="C33" s="17" t="str">
        <f t="shared" si="2"/>
        <v/>
      </c>
      <c r="D33" s="17"/>
      <c r="E33" s="56" t="str">
        <f t="shared" si="0"/>
        <v/>
      </c>
      <c r="F33" s="110">
        <f t="shared" si="3"/>
        <v>0</v>
      </c>
      <c r="G33" s="40" t="str">
        <f t="shared" si="1"/>
        <v/>
      </c>
      <c r="H33" s="75"/>
      <c r="I33" s="76"/>
      <c r="J33" s="2"/>
      <c r="L33" s="2"/>
      <c r="M33" s="15" t="str">
        <f>IF(B33="","",VLOOKUP(B33,Tableau_entier,3,FALSE)-F33)</f>
        <v/>
      </c>
      <c r="O33"/>
      <c r="P33"/>
      <c r="Q33"/>
      <c r="R33"/>
      <c r="S33"/>
    </row>
    <row r="34" spans="1:19" x14ac:dyDescent="0.25">
      <c r="A34" s="48">
        <v>20</v>
      </c>
      <c r="B34" s="57"/>
      <c r="C34" s="11" t="str">
        <f t="shared" si="2"/>
        <v/>
      </c>
      <c r="D34" s="11"/>
      <c r="E34" s="58" t="str">
        <f t="shared" si="0"/>
        <v/>
      </c>
      <c r="F34" s="111">
        <f t="shared" si="3"/>
        <v>0</v>
      </c>
      <c r="G34" s="41" t="str">
        <f t="shared" si="1"/>
        <v/>
      </c>
      <c r="H34" s="75"/>
      <c r="I34" s="76"/>
      <c r="J34" s="2"/>
      <c r="L34" s="2"/>
      <c r="M34" s="15" t="str">
        <f>IF(B34="","",VLOOKUP(B34,Tableau_entier,3,FALSE)-F34)</f>
        <v/>
      </c>
      <c r="O34"/>
      <c r="P34"/>
      <c r="Q34"/>
      <c r="R34"/>
      <c r="S34"/>
    </row>
    <row r="35" spans="1:19" x14ac:dyDescent="0.25">
      <c r="A35" s="48">
        <v>21</v>
      </c>
      <c r="B35" s="59"/>
      <c r="C35" s="17" t="str">
        <f t="shared" si="2"/>
        <v/>
      </c>
      <c r="D35" s="17"/>
      <c r="E35" s="56" t="str">
        <f t="shared" si="0"/>
        <v/>
      </c>
      <c r="F35" s="110">
        <f t="shared" si="3"/>
        <v>0</v>
      </c>
      <c r="G35" s="40" t="str">
        <f t="shared" si="1"/>
        <v/>
      </c>
      <c r="H35" s="75"/>
      <c r="I35" s="76"/>
      <c r="J35" s="2"/>
      <c r="L35" s="2"/>
      <c r="M35" s="15" t="str">
        <f>IF(B35="","",VLOOKUP(B35,Tableau_entier,3,FALSE)-F35)</f>
        <v/>
      </c>
      <c r="O35"/>
      <c r="P35"/>
      <c r="Q35"/>
      <c r="R35"/>
      <c r="S35"/>
    </row>
    <row r="36" spans="1:19" x14ac:dyDescent="0.25">
      <c r="A36" s="48">
        <v>22</v>
      </c>
      <c r="B36" s="57"/>
      <c r="C36" s="11" t="str">
        <f t="shared" si="2"/>
        <v/>
      </c>
      <c r="D36" s="11"/>
      <c r="E36" s="58" t="str">
        <f t="shared" si="0"/>
        <v/>
      </c>
      <c r="F36" s="111">
        <f t="shared" si="3"/>
        <v>0</v>
      </c>
      <c r="G36" s="41" t="str">
        <f t="shared" si="1"/>
        <v/>
      </c>
      <c r="H36" s="75"/>
      <c r="I36" s="76"/>
      <c r="J36" s="3"/>
      <c r="L36" s="2"/>
      <c r="M36" s="15" t="str">
        <f>IF(B36="","",VLOOKUP(B36,Tableau_entier,3,FALSE)-F36)</f>
        <v/>
      </c>
      <c r="P36"/>
      <c r="Q36"/>
      <c r="R36"/>
      <c r="S36"/>
    </row>
    <row r="37" spans="1:19" x14ac:dyDescent="0.25">
      <c r="A37" s="48">
        <v>23</v>
      </c>
      <c r="B37" s="59"/>
      <c r="C37" s="17" t="str">
        <f t="shared" si="2"/>
        <v/>
      </c>
      <c r="D37" s="17"/>
      <c r="E37" s="56" t="str">
        <f t="shared" si="0"/>
        <v/>
      </c>
      <c r="F37" s="110">
        <f t="shared" si="3"/>
        <v>0</v>
      </c>
      <c r="G37" s="40" t="str">
        <f t="shared" si="1"/>
        <v/>
      </c>
      <c r="H37" s="75"/>
      <c r="I37" s="76"/>
      <c r="J37" s="3"/>
      <c r="L37" s="2"/>
      <c r="M37" s="15" t="str">
        <f>IF(B37="","",VLOOKUP(B37,Tableau_entier,3,FALSE)-F37)</f>
        <v/>
      </c>
      <c r="R37"/>
      <c r="S37"/>
    </row>
    <row r="38" spans="1:19" x14ac:dyDescent="0.25">
      <c r="A38" s="48">
        <v>24</v>
      </c>
      <c r="B38" s="57"/>
      <c r="C38" s="11" t="str">
        <f t="shared" si="2"/>
        <v/>
      </c>
      <c r="D38" s="11"/>
      <c r="E38" s="58" t="str">
        <f t="shared" si="0"/>
        <v/>
      </c>
      <c r="F38" s="111">
        <f t="shared" si="3"/>
        <v>0</v>
      </c>
      <c r="G38" s="41" t="str">
        <f t="shared" si="1"/>
        <v/>
      </c>
      <c r="H38" s="75"/>
      <c r="I38" s="76"/>
      <c r="J38" s="3"/>
      <c r="L38" s="2"/>
      <c r="M38" s="15" t="str">
        <f>IF(B38="","",VLOOKUP(B38,Tableau_entier,3,FALSE)-F38)</f>
        <v/>
      </c>
      <c r="R38"/>
      <c r="S38"/>
    </row>
    <row r="39" spans="1:19" x14ac:dyDescent="0.25">
      <c r="A39" s="48">
        <v>25</v>
      </c>
      <c r="B39" s="59"/>
      <c r="C39" s="17" t="str">
        <f t="shared" si="2"/>
        <v/>
      </c>
      <c r="D39" s="17"/>
      <c r="E39" s="56" t="str">
        <f t="shared" si="0"/>
        <v/>
      </c>
      <c r="F39" s="110">
        <f t="shared" si="3"/>
        <v>0</v>
      </c>
      <c r="G39" s="40" t="str">
        <f t="shared" si="1"/>
        <v/>
      </c>
      <c r="H39" s="75"/>
      <c r="I39" s="76"/>
      <c r="J39" s="3"/>
      <c r="L39" s="2"/>
      <c r="M39" s="15" t="str">
        <f>IF(B39="","",VLOOKUP(B39,Tableau_entier,3,FALSE)-F39)</f>
        <v/>
      </c>
      <c r="R39"/>
      <c r="S39"/>
    </row>
    <row r="40" spans="1:19" x14ac:dyDescent="0.25">
      <c r="A40" s="48">
        <v>26</v>
      </c>
      <c r="B40" s="57"/>
      <c r="C40" s="11" t="str">
        <f t="shared" si="2"/>
        <v/>
      </c>
      <c r="D40" s="11"/>
      <c r="E40" s="58" t="str">
        <f t="shared" si="0"/>
        <v/>
      </c>
      <c r="F40" s="111">
        <f t="shared" si="3"/>
        <v>0</v>
      </c>
      <c r="G40" s="41" t="str">
        <f t="shared" si="1"/>
        <v/>
      </c>
      <c r="H40" s="75"/>
      <c r="I40" s="76"/>
      <c r="J40" s="3"/>
      <c r="L40" s="2"/>
      <c r="M40" s="15" t="str">
        <f>IF(B40="","",VLOOKUP(B40,Tableau_entier,3,FALSE)-F40)</f>
        <v/>
      </c>
      <c r="R40"/>
      <c r="S40"/>
    </row>
    <row r="41" spans="1:19" x14ac:dyDescent="0.25">
      <c r="A41" s="48">
        <v>27</v>
      </c>
      <c r="B41" s="59"/>
      <c r="C41" s="17" t="str">
        <f t="shared" si="2"/>
        <v/>
      </c>
      <c r="D41" s="17"/>
      <c r="E41" s="56" t="str">
        <f t="shared" si="0"/>
        <v/>
      </c>
      <c r="F41" s="110">
        <f t="shared" si="3"/>
        <v>0</v>
      </c>
      <c r="G41" s="40" t="str">
        <f t="shared" si="1"/>
        <v/>
      </c>
      <c r="H41" s="75"/>
      <c r="I41" s="76"/>
      <c r="J41" s="2"/>
      <c r="K41" s="3"/>
      <c r="L41" s="2"/>
      <c r="M41" s="15" t="str">
        <f>IF(B41="","",VLOOKUP(B41,Tableau_entier,3,FALSE)-F41)</f>
        <v/>
      </c>
      <c r="S41"/>
    </row>
    <row r="42" spans="1:19" x14ac:dyDescent="0.25">
      <c r="A42" s="48">
        <v>28</v>
      </c>
      <c r="B42" s="57"/>
      <c r="C42" s="11" t="str">
        <f t="shared" si="2"/>
        <v/>
      </c>
      <c r="D42" s="11"/>
      <c r="E42" s="58" t="str">
        <f t="shared" si="0"/>
        <v/>
      </c>
      <c r="F42" s="111">
        <f t="shared" si="3"/>
        <v>0</v>
      </c>
      <c r="G42" s="41" t="str">
        <f t="shared" si="1"/>
        <v/>
      </c>
      <c r="H42" s="75"/>
      <c r="I42" s="76"/>
      <c r="J42" s="2"/>
      <c r="K42" s="3"/>
      <c r="L42" s="2"/>
      <c r="M42" s="15" t="str">
        <f>IF(B42="","",VLOOKUP(B42,Tableau_entier,3,FALSE)-F42)</f>
        <v/>
      </c>
      <c r="S42"/>
    </row>
    <row r="43" spans="1:19" x14ac:dyDescent="0.25">
      <c r="A43" s="48">
        <v>29</v>
      </c>
      <c r="B43" s="59"/>
      <c r="C43" s="17" t="str">
        <f t="shared" si="2"/>
        <v/>
      </c>
      <c r="D43" s="17"/>
      <c r="E43" s="56" t="str">
        <f t="shared" si="0"/>
        <v/>
      </c>
      <c r="F43" s="110">
        <f t="shared" si="3"/>
        <v>0</v>
      </c>
      <c r="G43" s="40" t="str">
        <f t="shared" si="1"/>
        <v/>
      </c>
      <c r="H43" s="75"/>
      <c r="I43" s="76"/>
      <c r="J43" s="2"/>
      <c r="K43" s="3"/>
      <c r="L43" s="2"/>
      <c r="M43" s="15" t="str">
        <f>IF(B43="","",VLOOKUP(B43,Tableau_entier,3,FALSE)-F43)</f>
        <v/>
      </c>
      <c r="S43"/>
    </row>
    <row r="44" spans="1:19" x14ac:dyDescent="0.25">
      <c r="A44" s="48">
        <v>30</v>
      </c>
      <c r="B44" s="57"/>
      <c r="C44" s="11" t="str">
        <f t="shared" si="2"/>
        <v/>
      </c>
      <c r="D44" s="11"/>
      <c r="E44" s="58" t="str">
        <f t="shared" si="0"/>
        <v/>
      </c>
      <c r="F44" s="111">
        <f t="shared" si="3"/>
        <v>0</v>
      </c>
      <c r="G44" s="41" t="str">
        <f t="shared" si="1"/>
        <v/>
      </c>
      <c r="H44" s="75"/>
      <c r="I44" s="76"/>
      <c r="J44" s="2"/>
      <c r="K44" s="3"/>
      <c r="L44" s="2"/>
      <c r="M44" s="15" t="str">
        <f>IF(B44="","",VLOOKUP(B44,Tableau_entier,3,FALSE)-F44)</f>
        <v/>
      </c>
      <c r="S44"/>
    </row>
    <row r="45" spans="1:19" x14ac:dyDescent="0.25">
      <c r="A45" s="48">
        <v>31</v>
      </c>
      <c r="B45" s="59"/>
      <c r="C45" s="17" t="str">
        <f t="shared" si="2"/>
        <v/>
      </c>
      <c r="D45" s="17"/>
      <c r="E45" s="56" t="str">
        <f t="shared" si="0"/>
        <v/>
      </c>
      <c r="F45" s="110">
        <f t="shared" si="3"/>
        <v>0</v>
      </c>
      <c r="G45" s="40" t="str">
        <f t="shared" si="1"/>
        <v/>
      </c>
      <c r="H45" s="75"/>
      <c r="I45" s="76"/>
      <c r="J45" s="2"/>
      <c r="K45" s="3"/>
      <c r="L45" s="2"/>
      <c r="M45" s="15" t="str">
        <f>IF(B45="","",VLOOKUP(B45,Tableau_entier,3,FALSE)-F45)</f>
        <v/>
      </c>
      <c r="S45"/>
    </row>
    <row r="46" spans="1:19" x14ac:dyDescent="0.25">
      <c r="A46" s="48">
        <v>32</v>
      </c>
      <c r="B46" s="57"/>
      <c r="C46" s="11" t="str">
        <f t="shared" si="2"/>
        <v/>
      </c>
      <c r="D46" s="11"/>
      <c r="E46" s="58" t="str">
        <f t="shared" si="0"/>
        <v/>
      </c>
      <c r="F46" s="111">
        <f t="shared" si="3"/>
        <v>0</v>
      </c>
      <c r="G46" s="41" t="str">
        <f t="shared" si="1"/>
        <v/>
      </c>
      <c r="H46" s="75"/>
      <c r="I46" s="76"/>
      <c r="J46" s="2"/>
      <c r="K46" s="3"/>
      <c r="L46" s="2"/>
      <c r="M46" s="15" t="str">
        <f>IF(B46="","",VLOOKUP(B46,Tableau_entier,3,FALSE)-F46)</f>
        <v/>
      </c>
      <c r="S46"/>
    </row>
    <row r="47" spans="1:19" x14ac:dyDescent="0.25">
      <c r="A47" s="48">
        <v>33</v>
      </c>
      <c r="B47" s="59"/>
      <c r="C47" s="17" t="str">
        <f t="shared" si="2"/>
        <v/>
      </c>
      <c r="D47" s="17"/>
      <c r="E47" s="56" t="str">
        <f t="shared" ref="E47:E73" si="4">IF(B47="","",SUM(C47*D47))</f>
        <v/>
      </c>
      <c r="F47" s="110">
        <f t="shared" si="3"/>
        <v>0</v>
      </c>
      <c r="G47" s="40" t="str">
        <f t="shared" ref="G47:G73" si="5">IF(B47="","",SUM(C47*F47))</f>
        <v/>
      </c>
      <c r="H47" s="75"/>
      <c r="I47" s="76"/>
      <c r="J47" s="2"/>
      <c r="K47" s="3"/>
      <c r="L47" s="2"/>
      <c r="M47" s="15" t="str">
        <f>IF(B47="","",VLOOKUP(B47,Tableau_entier,3,FALSE)-F47)</f>
        <v/>
      </c>
      <c r="S47"/>
    </row>
    <row r="48" spans="1:19" x14ac:dyDescent="0.25">
      <c r="A48" s="48">
        <v>34</v>
      </c>
      <c r="B48" s="57"/>
      <c r="C48" s="11" t="str">
        <f t="shared" ref="C48:C66" si="6">IF(B48="","",VLOOKUP(B48,Tableau_entier,2,FALSE))</f>
        <v/>
      </c>
      <c r="D48" s="11"/>
      <c r="E48" s="58" t="str">
        <f t="shared" si="4"/>
        <v/>
      </c>
      <c r="F48" s="111">
        <f t="shared" si="3"/>
        <v>0</v>
      </c>
      <c r="G48" s="41" t="str">
        <f t="shared" si="5"/>
        <v/>
      </c>
      <c r="H48" s="75"/>
      <c r="I48" s="76"/>
      <c r="J48" s="2"/>
      <c r="K48" s="3"/>
      <c r="L48" s="2"/>
      <c r="M48" s="15" t="str">
        <f>IF(B48="","",VLOOKUP(B48,Tableau_entier,3,FALSE)-F48)</f>
        <v/>
      </c>
      <c r="S48"/>
    </row>
    <row r="49" spans="1:19" x14ac:dyDescent="0.25">
      <c r="A49" s="48">
        <v>35</v>
      </c>
      <c r="B49" s="59"/>
      <c r="C49" s="17" t="str">
        <f t="shared" si="6"/>
        <v/>
      </c>
      <c r="D49" s="17"/>
      <c r="E49" s="56" t="str">
        <f t="shared" si="4"/>
        <v/>
      </c>
      <c r="F49" s="110">
        <f t="shared" si="3"/>
        <v>0</v>
      </c>
      <c r="G49" s="40" t="str">
        <f t="shared" si="5"/>
        <v/>
      </c>
      <c r="H49" s="75"/>
      <c r="I49" s="76"/>
      <c r="J49" s="2"/>
      <c r="K49" s="3"/>
      <c r="L49" s="2"/>
      <c r="M49" s="15" t="str">
        <f>IF(B49="","",VLOOKUP(B49,Tableau_entier,3,FALSE)-F49)</f>
        <v/>
      </c>
      <c r="S49"/>
    </row>
    <row r="50" spans="1:19" x14ac:dyDescent="0.25">
      <c r="A50" s="48">
        <v>36</v>
      </c>
      <c r="B50" s="57"/>
      <c r="C50" s="11" t="str">
        <f t="shared" si="6"/>
        <v/>
      </c>
      <c r="D50" s="11"/>
      <c r="E50" s="58" t="str">
        <f t="shared" si="4"/>
        <v/>
      </c>
      <c r="F50" s="111">
        <f t="shared" si="3"/>
        <v>0</v>
      </c>
      <c r="G50" s="41" t="str">
        <f t="shared" si="5"/>
        <v/>
      </c>
      <c r="H50" s="75"/>
      <c r="I50" s="76"/>
      <c r="J50" s="2"/>
      <c r="K50" s="3"/>
      <c r="L50" s="2"/>
      <c r="M50" s="15" t="str">
        <f>IF(B50="","",VLOOKUP(B50,Tableau_entier,3,FALSE)-F50)</f>
        <v/>
      </c>
      <c r="S50"/>
    </row>
    <row r="51" spans="1:19" x14ac:dyDescent="0.25">
      <c r="A51" s="48">
        <v>37</v>
      </c>
      <c r="B51" s="59"/>
      <c r="C51" s="17" t="str">
        <f t="shared" si="6"/>
        <v/>
      </c>
      <c r="D51" s="17"/>
      <c r="E51" s="56" t="str">
        <f t="shared" si="4"/>
        <v/>
      </c>
      <c r="F51" s="110">
        <f t="shared" si="3"/>
        <v>0</v>
      </c>
      <c r="G51" s="40" t="str">
        <f t="shared" si="5"/>
        <v/>
      </c>
      <c r="H51" s="75"/>
      <c r="I51" s="76"/>
      <c r="J51" s="2"/>
      <c r="K51" s="3"/>
      <c r="L51" s="2"/>
      <c r="M51" s="15" t="str">
        <f>IF(B51="","",VLOOKUP(B51,Tableau_entier,3,FALSE)-F51)</f>
        <v/>
      </c>
      <c r="S51"/>
    </row>
    <row r="52" spans="1:19" x14ac:dyDescent="0.25">
      <c r="A52" s="48">
        <v>38</v>
      </c>
      <c r="B52" s="57"/>
      <c r="C52" s="11" t="str">
        <f t="shared" si="6"/>
        <v/>
      </c>
      <c r="D52" s="11"/>
      <c r="E52" s="58" t="str">
        <f t="shared" si="4"/>
        <v/>
      </c>
      <c r="F52" s="111">
        <f t="shared" si="3"/>
        <v>0</v>
      </c>
      <c r="G52" s="41" t="str">
        <f t="shared" si="5"/>
        <v/>
      </c>
      <c r="H52" s="75"/>
      <c r="I52" s="76"/>
      <c r="J52" s="2"/>
      <c r="K52" s="3"/>
      <c r="L52" s="2"/>
      <c r="M52" s="15" t="str">
        <f>IF(B52="","",VLOOKUP(B52,Tableau_entier,3,FALSE)-F52)</f>
        <v/>
      </c>
      <c r="S52"/>
    </row>
    <row r="53" spans="1:19" x14ac:dyDescent="0.25">
      <c r="A53" s="48">
        <v>39</v>
      </c>
      <c r="B53" s="59"/>
      <c r="C53" s="17" t="str">
        <f t="shared" si="6"/>
        <v/>
      </c>
      <c r="D53" s="17"/>
      <c r="E53" s="56" t="str">
        <f t="shared" si="4"/>
        <v/>
      </c>
      <c r="F53" s="110">
        <f t="shared" si="3"/>
        <v>0</v>
      </c>
      <c r="G53" s="40" t="str">
        <f t="shared" si="5"/>
        <v/>
      </c>
      <c r="H53" s="75"/>
      <c r="I53" s="76"/>
      <c r="J53" s="2"/>
      <c r="K53" s="3"/>
      <c r="L53" s="2"/>
      <c r="M53" s="15" t="str">
        <f>IF(B53="","",VLOOKUP(B53,Tableau_entier,3,FALSE)-F53)</f>
        <v/>
      </c>
      <c r="S53"/>
    </row>
    <row r="54" spans="1:19" x14ac:dyDescent="0.25">
      <c r="A54" s="48">
        <v>40</v>
      </c>
      <c r="B54" s="57"/>
      <c r="C54" s="11" t="str">
        <f t="shared" si="6"/>
        <v/>
      </c>
      <c r="D54" s="11"/>
      <c r="E54" s="58" t="str">
        <f t="shared" si="4"/>
        <v/>
      </c>
      <c r="F54" s="111">
        <f t="shared" si="3"/>
        <v>0</v>
      </c>
      <c r="G54" s="41" t="str">
        <f t="shared" si="5"/>
        <v/>
      </c>
      <c r="H54" s="75"/>
      <c r="I54" s="76"/>
      <c r="J54" s="2"/>
      <c r="K54" s="3"/>
      <c r="L54" s="2"/>
      <c r="M54" s="15" t="str">
        <f>IF(B54="","",VLOOKUP(B54,Tableau_entier,3,FALSE)-F54)</f>
        <v/>
      </c>
      <c r="S54"/>
    </row>
    <row r="55" spans="1:19" x14ac:dyDescent="0.25">
      <c r="A55" s="48">
        <v>41</v>
      </c>
      <c r="B55" s="59"/>
      <c r="C55" s="17" t="str">
        <f t="shared" si="6"/>
        <v/>
      </c>
      <c r="D55" s="17"/>
      <c r="E55" s="56" t="str">
        <f t="shared" si="4"/>
        <v/>
      </c>
      <c r="F55" s="110">
        <f t="shared" si="3"/>
        <v>0</v>
      </c>
      <c r="G55" s="40" t="str">
        <f t="shared" si="5"/>
        <v/>
      </c>
      <c r="H55" s="75"/>
      <c r="I55" s="76"/>
      <c r="J55" s="2"/>
      <c r="K55" s="3"/>
      <c r="L55" s="2"/>
      <c r="M55" s="15" t="str">
        <f>IF(B55="","",VLOOKUP(B55,Tableau_entier,3,FALSE)-F55)</f>
        <v/>
      </c>
      <c r="S55"/>
    </row>
    <row r="56" spans="1:19" x14ac:dyDescent="0.25">
      <c r="A56" s="48">
        <v>42</v>
      </c>
      <c r="B56" s="57"/>
      <c r="C56" s="11" t="str">
        <f t="shared" si="6"/>
        <v/>
      </c>
      <c r="D56" s="11"/>
      <c r="E56" s="58" t="str">
        <f t="shared" si="4"/>
        <v/>
      </c>
      <c r="F56" s="111">
        <f t="shared" si="3"/>
        <v>0</v>
      </c>
      <c r="G56" s="41" t="str">
        <f t="shared" si="5"/>
        <v/>
      </c>
      <c r="H56" s="75"/>
      <c r="I56" s="76"/>
      <c r="J56" s="2"/>
      <c r="K56" s="3"/>
      <c r="L56" s="2"/>
      <c r="M56" s="15" t="str">
        <f>IF(B56="","",VLOOKUP(B56,Tableau_entier,3,FALSE)-F56)</f>
        <v/>
      </c>
      <c r="S56"/>
    </row>
    <row r="57" spans="1:19" x14ac:dyDescent="0.25">
      <c r="A57" s="48">
        <v>43</v>
      </c>
      <c r="B57" s="59"/>
      <c r="C57" s="17" t="str">
        <f t="shared" si="6"/>
        <v/>
      </c>
      <c r="D57" s="17"/>
      <c r="E57" s="56" t="str">
        <f t="shared" si="4"/>
        <v/>
      </c>
      <c r="F57" s="110">
        <f t="shared" si="3"/>
        <v>0</v>
      </c>
      <c r="G57" s="40" t="str">
        <f t="shared" si="5"/>
        <v/>
      </c>
      <c r="H57" s="75"/>
      <c r="I57" s="76"/>
      <c r="J57" s="2"/>
      <c r="K57" s="3"/>
      <c r="L57" s="2"/>
      <c r="M57" s="15" t="str">
        <f>IF(B57="","",VLOOKUP(B57,Tableau_entier,3,FALSE)-F57)</f>
        <v/>
      </c>
      <c r="S57"/>
    </row>
    <row r="58" spans="1:19" x14ac:dyDescent="0.25">
      <c r="A58" s="48">
        <v>44</v>
      </c>
      <c r="B58" s="57"/>
      <c r="C58" s="11" t="str">
        <f t="shared" si="6"/>
        <v/>
      </c>
      <c r="D58" s="11"/>
      <c r="E58" s="58" t="str">
        <f t="shared" si="4"/>
        <v/>
      </c>
      <c r="F58" s="111">
        <f t="shared" si="3"/>
        <v>0</v>
      </c>
      <c r="G58" s="41" t="str">
        <f t="shared" si="5"/>
        <v/>
      </c>
      <c r="H58" s="75"/>
      <c r="I58" s="76"/>
      <c r="J58" s="2"/>
      <c r="K58" s="3"/>
      <c r="L58" s="2"/>
      <c r="M58" s="15" t="str">
        <f>IF(B58="","",VLOOKUP(B58,Tableau_entier,3,FALSE)-F58)</f>
        <v/>
      </c>
      <c r="S58"/>
    </row>
    <row r="59" spans="1:19" x14ac:dyDescent="0.25">
      <c r="A59" s="48">
        <v>45</v>
      </c>
      <c r="B59" s="59"/>
      <c r="C59" s="17" t="str">
        <f t="shared" si="6"/>
        <v/>
      </c>
      <c r="D59" s="17"/>
      <c r="E59" s="56" t="str">
        <f t="shared" si="4"/>
        <v/>
      </c>
      <c r="F59" s="110">
        <f t="shared" si="3"/>
        <v>0</v>
      </c>
      <c r="G59" s="40" t="str">
        <f t="shared" si="5"/>
        <v/>
      </c>
      <c r="H59" s="75"/>
      <c r="I59" s="76"/>
      <c r="J59" s="2"/>
      <c r="K59" s="3"/>
      <c r="L59" s="2"/>
      <c r="M59" s="15" t="str">
        <f>IF(B59="","",VLOOKUP(B59,Tableau_entier,3,FALSE)-F59)</f>
        <v/>
      </c>
      <c r="S59"/>
    </row>
    <row r="60" spans="1:19" x14ac:dyDescent="0.25">
      <c r="A60" s="48">
        <v>46</v>
      </c>
      <c r="B60" s="57"/>
      <c r="C60" s="11" t="str">
        <f t="shared" si="6"/>
        <v/>
      </c>
      <c r="D60" s="11"/>
      <c r="E60" s="58" t="str">
        <f t="shared" si="4"/>
        <v/>
      </c>
      <c r="F60" s="111">
        <f t="shared" si="3"/>
        <v>0</v>
      </c>
      <c r="G60" s="41" t="str">
        <f t="shared" si="5"/>
        <v/>
      </c>
      <c r="H60" s="75"/>
      <c r="I60" s="76"/>
      <c r="J60" s="2"/>
      <c r="K60" s="3"/>
      <c r="L60" s="2"/>
      <c r="M60" s="15" t="str">
        <f>IF(B60="","",VLOOKUP(B60,Tableau_entier,3,FALSE)-F60)</f>
        <v/>
      </c>
      <c r="S60"/>
    </row>
    <row r="61" spans="1:19" x14ac:dyDescent="0.25">
      <c r="A61" s="48">
        <v>47</v>
      </c>
      <c r="B61" s="59"/>
      <c r="C61" s="17" t="str">
        <f t="shared" si="6"/>
        <v/>
      </c>
      <c r="D61" s="17"/>
      <c r="E61" s="56" t="str">
        <f t="shared" si="4"/>
        <v/>
      </c>
      <c r="F61" s="110">
        <f t="shared" si="3"/>
        <v>0</v>
      </c>
      <c r="G61" s="40" t="str">
        <f t="shared" si="5"/>
        <v/>
      </c>
      <c r="H61" s="75"/>
      <c r="I61" s="76"/>
      <c r="J61" s="2"/>
      <c r="K61" s="3"/>
      <c r="L61" s="2"/>
      <c r="M61" s="15" t="str">
        <f>IF(B61="","",VLOOKUP(B61,Tableau_entier,3,FALSE)-F61)</f>
        <v/>
      </c>
      <c r="S61"/>
    </row>
    <row r="62" spans="1:19" x14ac:dyDescent="0.25">
      <c r="A62" s="48">
        <v>48</v>
      </c>
      <c r="B62" s="57"/>
      <c r="C62" s="11" t="str">
        <f t="shared" si="6"/>
        <v/>
      </c>
      <c r="D62" s="11"/>
      <c r="E62" s="58" t="str">
        <f t="shared" si="4"/>
        <v/>
      </c>
      <c r="F62" s="111">
        <f t="shared" si="3"/>
        <v>0</v>
      </c>
      <c r="G62" s="41" t="str">
        <f t="shared" si="5"/>
        <v/>
      </c>
      <c r="H62" s="75"/>
      <c r="I62" s="76"/>
      <c r="J62" s="2"/>
      <c r="K62" s="3"/>
      <c r="L62" s="2"/>
      <c r="M62" s="15" t="str">
        <f>IF(B62="","",VLOOKUP(B62,Tableau_entier,3,FALSE)-F62)</f>
        <v/>
      </c>
      <c r="S62"/>
    </row>
    <row r="63" spans="1:19" x14ac:dyDescent="0.25">
      <c r="A63" s="48">
        <v>49</v>
      </c>
      <c r="B63" s="59"/>
      <c r="C63" s="17" t="str">
        <f t="shared" si="6"/>
        <v/>
      </c>
      <c r="D63" s="17"/>
      <c r="E63" s="56" t="str">
        <f t="shared" si="4"/>
        <v/>
      </c>
      <c r="F63" s="110">
        <f t="shared" si="3"/>
        <v>0</v>
      </c>
      <c r="G63" s="40" t="str">
        <f t="shared" si="5"/>
        <v/>
      </c>
      <c r="H63" s="75"/>
      <c r="I63" s="76"/>
      <c r="J63" s="2"/>
      <c r="K63" s="3"/>
      <c r="L63" s="2"/>
      <c r="M63" s="15" t="str">
        <f>IF(B63="","",VLOOKUP(B63,Tableau_entier,3,FALSE)-F63)</f>
        <v/>
      </c>
      <c r="S63"/>
    </row>
    <row r="64" spans="1:19" x14ac:dyDescent="0.25">
      <c r="A64" s="48">
        <v>50</v>
      </c>
      <c r="B64" s="57"/>
      <c r="C64" s="11" t="str">
        <f t="shared" si="6"/>
        <v/>
      </c>
      <c r="D64" s="11"/>
      <c r="E64" s="58" t="str">
        <f t="shared" si="4"/>
        <v/>
      </c>
      <c r="F64" s="111">
        <f t="shared" si="3"/>
        <v>0</v>
      </c>
      <c r="G64" s="41" t="str">
        <f t="shared" si="5"/>
        <v/>
      </c>
      <c r="H64" s="75"/>
      <c r="I64" s="76"/>
      <c r="J64" s="2"/>
      <c r="K64" s="3"/>
      <c r="L64" s="2"/>
      <c r="M64" s="15" t="str">
        <f>IF(B64="","",VLOOKUP(B64,Tableau_entier,3,FALSE)-F64)</f>
        <v/>
      </c>
      <c r="S64"/>
    </row>
    <row r="65" spans="1:19" x14ac:dyDescent="0.25">
      <c r="A65" s="48">
        <v>51</v>
      </c>
      <c r="B65" s="59"/>
      <c r="C65" s="17" t="str">
        <f t="shared" si="6"/>
        <v/>
      </c>
      <c r="D65" s="17"/>
      <c r="E65" s="56" t="str">
        <f t="shared" si="4"/>
        <v/>
      </c>
      <c r="F65" s="110">
        <f t="shared" si="3"/>
        <v>0</v>
      </c>
      <c r="G65" s="40" t="str">
        <f t="shared" si="5"/>
        <v/>
      </c>
      <c r="H65" s="75"/>
      <c r="I65" s="76"/>
      <c r="J65" s="2"/>
      <c r="K65" s="3"/>
      <c r="L65" s="2"/>
      <c r="M65" s="15" t="str">
        <f>IF(B65="","",VLOOKUP(B65,Tableau_entier,3,FALSE)-F65)</f>
        <v/>
      </c>
      <c r="S65"/>
    </row>
    <row r="66" spans="1:19" x14ac:dyDescent="0.25">
      <c r="A66" s="48">
        <v>52</v>
      </c>
      <c r="B66" s="57"/>
      <c r="C66" s="11" t="str">
        <f t="shared" si="6"/>
        <v/>
      </c>
      <c r="D66" s="11"/>
      <c r="E66" s="58" t="str">
        <f t="shared" si="4"/>
        <v/>
      </c>
      <c r="F66" s="111">
        <f t="shared" si="3"/>
        <v>0</v>
      </c>
      <c r="G66" s="41" t="str">
        <f t="shared" si="5"/>
        <v/>
      </c>
      <c r="H66" s="75"/>
      <c r="I66" s="76"/>
      <c r="J66" s="2"/>
      <c r="K66" s="3"/>
      <c r="L66" s="2"/>
      <c r="M66" s="15" t="str">
        <f>IF(B66="","",VLOOKUP(B66,Tableau_entier,3,FALSE)-F66)</f>
        <v/>
      </c>
      <c r="S66"/>
    </row>
    <row r="67" spans="1:19" x14ac:dyDescent="0.25">
      <c r="A67" s="48">
        <v>53</v>
      </c>
      <c r="B67" s="59"/>
      <c r="C67" s="17"/>
      <c r="D67" s="17"/>
      <c r="E67" s="56" t="str">
        <f t="shared" si="4"/>
        <v/>
      </c>
      <c r="F67" s="110">
        <f t="shared" si="3"/>
        <v>0</v>
      </c>
      <c r="G67" s="40" t="str">
        <f t="shared" si="5"/>
        <v/>
      </c>
      <c r="H67" s="75"/>
      <c r="I67" s="76"/>
      <c r="J67" s="2"/>
      <c r="K67" s="3"/>
      <c r="L67" s="2"/>
      <c r="M67" s="15" t="str">
        <f>IF(B67="","",VLOOKUP(B67,Tableau_entier,3,FALSE)-F67)</f>
        <v/>
      </c>
      <c r="S67"/>
    </row>
    <row r="68" spans="1:19" x14ac:dyDescent="0.25">
      <c r="A68" s="48">
        <v>54</v>
      </c>
      <c r="B68" s="57"/>
      <c r="C68" s="11"/>
      <c r="D68" s="11"/>
      <c r="E68" s="58" t="str">
        <f t="shared" si="4"/>
        <v/>
      </c>
      <c r="F68" s="111">
        <f t="shared" si="3"/>
        <v>0</v>
      </c>
      <c r="G68" s="41" t="str">
        <f t="shared" si="5"/>
        <v/>
      </c>
      <c r="H68" s="75"/>
      <c r="I68" s="76"/>
      <c r="J68" s="2"/>
      <c r="K68" s="3"/>
      <c r="L68" s="2"/>
      <c r="M68" s="15" t="str">
        <f>IF(B68="","",VLOOKUP(B68,Tableau_entier,3,FALSE)-F68)</f>
        <v/>
      </c>
      <c r="S68"/>
    </row>
    <row r="69" spans="1:19" x14ac:dyDescent="0.25">
      <c r="A69" s="48">
        <v>55</v>
      </c>
      <c r="B69" s="59"/>
      <c r="C69" s="17" t="str">
        <f>IF(B69="","",VLOOKUP(B69,Tableau_entier,2,FALSE))</f>
        <v/>
      </c>
      <c r="D69" s="17"/>
      <c r="E69" s="56" t="str">
        <f t="shared" si="4"/>
        <v/>
      </c>
      <c r="F69" s="110">
        <f t="shared" si="3"/>
        <v>0</v>
      </c>
      <c r="G69" s="40" t="str">
        <f t="shared" si="5"/>
        <v/>
      </c>
      <c r="H69" s="75"/>
      <c r="I69" s="76"/>
      <c r="J69" s="2"/>
      <c r="K69" s="3"/>
      <c r="L69" s="2"/>
      <c r="M69" s="15" t="str">
        <f>IF(B69="","",VLOOKUP(B69,Tableau_entier,3,FALSE)-F69)</f>
        <v/>
      </c>
      <c r="S69"/>
    </row>
    <row r="70" spans="1:19" x14ac:dyDescent="0.25">
      <c r="A70" s="48">
        <v>56</v>
      </c>
      <c r="B70" s="57"/>
      <c r="C70" s="11" t="str">
        <f>IF(B70="","",VLOOKUP(B70,Tableau_entier,2,FALSE))</f>
        <v/>
      </c>
      <c r="D70" s="11"/>
      <c r="E70" s="58" t="str">
        <f t="shared" si="4"/>
        <v/>
      </c>
      <c r="F70" s="111">
        <f t="shared" si="3"/>
        <v>0</v>
      </c>
      <c r="G70" s="41" t="str">
        <f t="shared" si="5"/>
        <v/>
      </c>
      <c r="H70" s="75"/>
      <c r="I70" s="76"/>
      <c r="J70" s="2"/>
      <c r="K70" s="3"/>
      <c r="L70" s="2"/>
      <c r="M70" s="15" t="str">
        <f>IF(B70="","",VLOOKUP(B70,Tableau_entier,3,FALSE)-F70)</f>
        <v/>
      </c>
      <c r="S70"/>
    </row>
    <row r="71" spans="1:19" x14ac:dyDescent="0.25">
      <c r="A71" s="48">
        <v>57</v>
      </c>
      <c r="B71" s="59"/>
      <c r="C71" s="17" t="str">
        <f>IF(B71="","",VLOOKUP(B71,Tableau_entier,2,FALSE))</f>
        <v/>
      </c>
      <c r="D71" s="17"/>
      <c r="E71" s="56" t="str">
        <f t="shared" si="4"/>
        <v/>
      </c>
      <c r="F71" s="110">
        <f t="shared" si="3"/>
        <v>0</v>
      </c>
      <c r="G71" s="40" t="str">
        <f t="shared" si="5"/>
        <v/>
      </c>
      <c r="H71" s="75"/>
      <c r="I71" s="76"/>
      <c r="J71" s="2"/>
      <c r="K71" s="3"/>
      <c r="L71" s="2"/>
      <c r="M71" s="15" t="str">
        <f>IF(B71="","",VLOOKUP(B71,Tableau_entier,3,FALSE)-F71)</f>
        <v/>
      </c>
      <c r="S71"/>
    </row>
    <row r="72" spans="1:19" x14ac:dyDescent="0.25">
      <c r="A72" s="48">
        <v>58</v>
      </c>
      <c r="B72" s="60"/>
      <c r="C72" s="11" t="str">
        <f>IF(B72="","",VLOOKUP(B72,Tableau_entier,2,FALSE))</f>
        <v/>
      </c>
      <c r="D72" s="11"/>
      <c r="E72" s="58" t="str">
        <f t="shared" si="4"/>
        <v/>
      </c>
      <c r="F72" s="111">
        <f t="shared" si="3"/>
        <v>0</v>
      </c>
      <c r="G72" s="41" t="str">
        <f t="shared" si="5"/>
        <v/>
      </c>
      <c r="H72" s="75"/>
      <c r="I72" s="76"/>
      <c r="J72" s="2"/>
      <c r="K72" s="3"/>
      <c r="L72" s="2"/>
      <c r="M72" s="15" t="str">
        <f>IF(B72="","",VLOOKUP(B72,Tableau_entier,3,FALSE)-F72)</f>
        <v/>
      </c>
      <c r="S72"/>
    </row>
    <row r="73" spans="1:19" ht="15.75" thickBot="1" x14ac:dyDescent="0.3">
      <c r="A73" s="49">
        <v>59</v>
      </c>
      <c r="B73" s="61"/>
      <c r="C73" s="19" t="str">
        <f>IF(B73="","",VLOOKUP(B73,Tableau_entier,2,FALSE))</f>
        <v/>
      </c>
      <c r="D73" s="18"/>
      <c r="E73" s="62" t="str">
        <f t="shared" si="4"/>
        <v/>
      </c>
      <c r="F73" s="112">
        <f t="shared" si="3"/>
        <v>0</v>
      </c>
      <c r="G73" s="42" t="str">
        <f t="shared" si="5"/>
        <v/>
      </c>
      <c r="H73" s="77"/>
      <c r="I73" s="78"/>
      <c r="J73" s="2"/>
      <c r="K73" s="3"/>
      <c r="L73" s="2"/>
      <c r="M73" s="115" t="str">
        <f>IF(B73="","",VLOOKUP(B73,Tableau_entier,3,FALSE)-F73)</f>
        <v/>
      </c>
      <c r="S73"/>
    </row>
    <row r="74" spans="1:19" ht="16.5" thickTop="1" thickBot="1" x14ac:dyDescent="0.3">
      <c r="A74" s="48"/>
      <c r="B74" s="16"/>
      <c r="D74" s="51"/>
      <c r="E74" s="51"/>
      <c r="G74" s="36"/>
      <c r="H74" s="30"/>
      <c r="I74" s="2"/>
      <c r="J74" s="2"/>
      <c r="K74" s="3"/>
      <c r="L74" s="2"/>
      <c r="S74"/>
    </row>
    <row r="75" spans="1:19" ht="15.75" thickBot="1" x14ac:dyDescent="0.3">
      <c r="A75" s="15"/>
      <c r="B75" s="105" t="s">
        <v>184</v>
      </c>
      <c r="C75" s="106"/>
      <c r="D75" s="33" t="s">
        <v>56</v>
      </c>
      <c r="E75" s="34" t="s">
        <v>186</v>
      </c>
      <c r="F75" s="33" t="s">
        <v>56</v>
      </c>
      <c r="G75" s="35" t="s">
        <v>189</v>
      </c>
      <c r="H75" s="80" t="s">
        <v>192</v>
      </c>
      <c r="I75" s="81"/>
      <c r="J75" s="2"/>
      <c r="K75" s="3"/>
      <c r="L75" s="2"/>
      <c r="S75"/>
    </row>
    <row r="76" spans="1:19" ht="16.5" thickBot="1" x14ac:dyDescent="0.3">
      <c r="A76" s="16"/>
      <c r="C76" s="16"/>
      <c r="D76" s="28">
        <f>SUM(D15,D16,D17,D18,D19,D20,D21,D22,D23,D24,D25,D26,D27,D28,D29,D30,D31,D32,D33,D34,D35,D36,D37,D38,D39,D40,D41,D42,D43,D44,D45,D46,D47,D48,D49,D50,D51,D52,D53,D54,D55,D56,D57,D58,D59,D60,D61,D62,D63,D64,D65,D66,D67,D68,D69,D70,D71,D72,D73,)</f>
        <v>0</v>
      </c>
      <c r="E76" s="27">
        <f>SUM(E15,E16,E17,E18,E19,E20,E21,E22,E23,E24,E25,E26,E27,E28,E29,E30,E31,E32,E33,E34,E35,E36,E37,E38,E39,E40,E41,E42,E43,E44,E45,E46,E47,E48,E49,E50,E51,E52,E53,E54,E55,E56,E57,E58,E59,E60,E61,E62,E63,E64,E65,E66,E67,E68,E69,E70,E71,E72,E73,)</f>
        <v>0</v>
      </c>
      <c r="F76" s="29">
        <f>SUM(F15,F16,F17,F18,F19,F20,F21,F22,F23,F24,F25,F26,F27,F28,F29,F30,F31,F32,F33,F34,F35,F36,F37,F38,F39,F40,F41,F42,F43,F44,F45,F46,F47,F48,F49,F50,F51,F52,F53,F54,F55,F56,F57,F58,F59,F60,F61,F62,F63,F64,F65,F66,F67,F68,F69,F70,F71,F72,F73,)</f>
        <v>0</v>
      </c>
      <c r="G76" s="27">
        <f>SUM(G15,G16,G17,G18,G19,G20,G21,G22,G23,G24,G25,G26,G27,G28,G29,G30,G31,G32,G33,G34,G35,G36,G37,G38,G39,G40,G41,G42,G43,G44,G45,G46,G47,G48,G49,G50,G51,G52,G53,G54,G55,G56,G57,G58,G59,G60,G61,G62,G63,G64,G65,G66,G67,G68,G69,G70,G71,G72,G73,)</f>
        <v>0</v>
      </c>
      <c r="H76" s="82">
        <f>D76-F76</f>
        <v>0</v>
      </c>
      <c r="I76" s="83"/>
      <c r="J76" s="2"/>
      <c r="K76" s="3"/>
      <c r="L76" s="2"/>
      <c r="S76"/>
    </row>
    <row r="77" spans="1:19" ht="15.75" thickBot="1" x14ac:dyDescent="0.3">
      <c r="A77" s="16"/>
      <c r="C77" s="16"/>
      <c r="D77" s="16"/>
      <c r="E77" s="16"/>
      <c r="F77" s="37" t="s">
        <v>187</v>
      </c>
      <c r="G77" s="38">
        <v>0.2</v>
      </c>
      <c r="I77" s="2"/>
      <c r="J77" s="2"/>
      <c r="K77" s="3"/>
      <c r="L77" s="2"/>
      <c r="S77"/>
    </row>
    <row r="78" spans="1:19" ht="16.5" thickBot="1" x14ac:dyDescent="0.3">
      <c r="A78" s="16"/>
      <c r="E78" s="94" t="s">
        <v>191</v>
      </c>
      <c r="F78" s="94"/>
      <c r="G78" s="26">
        <f>G76*G77</f>
        <v>0</v>
      </c>
      <c r="I78" s="2"/>
      <c r="J78" s="2"/>
      <c r="K78" s="3"/>
      <c r="L78" s="2"/>
      <c r="S78"/>
    </row>
    <row r="79" spans="1:19" ht="15.75" thickBot="1" x14ac:dyDescent="0.3">
      <c r="A79" s="16"/>
      <c r="E79" s="95" t="str">
        <f>IF(G79="","","Bono Adicional +")</f>
        <v/>
      </c>
      <c r="F79" s="96"/>
      <c r="G79" s="32" t="str">
        <f>IF(G76&gt;=3500,"5%","")</f>
        <v/>
      </c>
      <c r="I79" s="2"/>
      <c r="J79" s="2"/>
      <c r="K79" s="3"/>
      <c r="L79" s="2"/>
      <c r="S79"/>
    </row>
    <row r="80" spans="1:19" ht="19.5" thickBot="1" x14ac:dyDescent="0.3">
      <c r="A80" s="16"/>
      <c r="E80" s="97" t="str">
        <f>IF(G80="","","Comisión Vendedor con Bono")</f>
        <v/>
      </c>
      <c r="F80" s="98"/>
      <c r="G80" s="31" t="str">
        <f>IF($G$79="","",SUM($G$76*$G$79+$G$78))</f>
        <v/>
      </c>
      <c r="I80" s="2"/>
      <c r="J80" s="2"/>
      <c r="K80" s="3"/>
      <c r="L80" s="2"/>
      <c r="S80"/>
    </row>
    <row r="81" spans="1:19" x14ac:dyDescent="0.25">
      <c r="A81" s="16"/>
      <c r="G81" s="3"/>
      <c r="I81" s="2"/>
      <c r="J81" s="2"/>
      <c r="K81" s="3"/>
      <c r="L81" s="2"/>
      <c r="S81"/>
    </row>
    <row r="82" spans="1:19" ht="15.75" thickBot="1" x14ac:dyDescent="0.3">
      <c r="A82" s="16"/>
      <c r="E82"/>
      <c r="F82" s="2"/>
      <c r="G82" s="2"/>
      <c r="H82" s="3"/>
      <c r="I82" s="2"/>
      <c r="J82" s="2"/>
      <c r="L82" s="2"/>
      <c r="P82"/>
      <c r="Q82"/>
      <c r="R82"/>
      <c r="S82"/>
    </row>
    <row r="83" spans="1:19" ht="19.5" thickBot="1" x14ac:dyDescent="0.3">
      <c r="A83" s="16"/>
      <c r="B83" s="44" t="s">
        <v>194</v>
      </c>
      <c r="C83" s="63"/>
      <c r="D83" s="64"/>
      <c r="E83" s="79" t="s">
        <v>193</v>
      </c>
      <c r="F83" s="79"/>
      <c r="G83" s="43">
        <f>IF(G80="",G76-G78,G76-G80)</f>
        <v>0</v>
      </c>
      <c r="I83" s="2"/>
      <c r="J83" s="2"/>
      <c r="K83" s="3"/>
      <c r="L83" s="2"/>
      <c r="S83"/>
    </row>
    <row r="84" spans="1:19" x14ac:dyDescent="0.25">
      <c r="A84" s="16"/>
      <c r="G84" s="3"/>
      <c r="I84" s="2"/>
      <c r="J84" s="2"/>
      <c r="K84" s="3"/>
      <c r="L84" s="2"/>
      <c r="S84"/>
    </row>
    <row r="85" spans="1:19" x14ac:dyDescent="0.25">
      <c r="A85" s="16"/>
      <c r="G85" s="3"/>
      <c r="I85" s="2"/>
      <c r="J85" s="2"/>
      <c r="K85" s="3"/>
      <c r="L85" s="2"/>
      <c r="S85"/>
    </row>
    <row r="86" spans="1:19" x14ac:dyDescent="0.25">
      <c r="A86" s="16"/>
      <c r="G86" s="3"/>
      <c r="I86" s="2"/>
      <c r="J86" s="2"/>
      <c r="K86" s="3"/>
      <c r="L86" s="2"/>
      <c r="S86"/>
    </row>
    <row r="87" spans="1:19" x14ac:dyDescent="0.25">
      <c r="A87" s="16"/>
      <c r="G87" s="3"/>
      <c r="I87" s="2"/>
      <c r="J87" s="2"/>
      <c r="K87" s="3"/>
      <c r="L87" s="2"/>
      <c r="S87"/>
    </row>
    <row r="88" spans="1:19" x14ac:dyDescent="0.25">
      <c r="A88" s="16"/>
      <c r="G88" s="3"/>
      <c r="I88" s="2"/>
      <c r="J88" s="2"/>
      <c r="K88" s="3"/>
      <c r="L88" s="2"/>
      <c r="S88"/>
    </row>
    <row r="89" spans="1:19" x14ac:dyDescent="0.25">
      <c r="A89" s="16"/>
      <c r="G89" s="3"/>
      <c r="I89" s="2"/>
      <c r="J89" s="2"/>
      <c r="K89" s="3"/>
      <c r="L89" s="2"/>
      <c r="S89"/>
    </row>
    <row r="90" spans="1:19" x14ac:dyDescent="0.25">
      <c r="A90" s="16"/>
      <c r="G90" s="3"/>
      <c r="I90" s="2"/>
      <c r="J90" s="2"/>
      <c r="K90" s="3"/>
      <c r="L90" s="2"/>
      <c r="S90"/>
    </row>
    <row r="91" spans="1:19" x14ac:dyDescent="0.25">
      <c r="A91" s="16"/>
      <c r="G91" s="3"/>
      <c r="I91" s="2"/>
      <c r="J91" s="2"/>
      <c r="K91" s="3"/>
      <c r="L91" s="2"/>
      <c r="S91"/>
    </row>
    <row r="92" spans="1:19" x14ac:dyDescent="0.25">
      <c r="A92" s="16"/>
      <c r="G92" s="3"/>
      <c r="I92" s="2"/>
      <c r="J92" s="2"/>
      <c r="K92" s="3"/>
      <c r="L92" s="2"/>
      <c r="S92"/>
    </row>
    <row r="93" spans="1:19" x14ac:dyDescent="0.25">
      <c r="A93" s="16"/>
      <c r="G93" s="3"/>
      <c r="I93" s="2"/>
      <c r="J93" s="2"/>
      <c r="K93" s="3"/>
      <c r="L93" s="2"/>
      <c r="S93"/>
    </row>
    <row r="94" spans="1:19" x14ac:dyDescent="0.25">
      <c r="A94" s="16"/>
      <c r="G94" s="2"/>
      <c r="I94" s="2"/>
      <c r="J94" s="2"/>
      <c r="K94" s="3"/>
      <c r="L94" s="2"/>
      <c r="S94"/>
    </row>
    <row r="95" spans="1:19" x14ac:dyDescent="0.25">
      <c r="A95" s="16"/>
      <c r="G95" s="2"/>
      <c r="I95" s="2"/>
      <c r="J95" s="2"/>
      <c r="K95" s="3"/>
      <c r="L95" s="2"/>
      <c r="S95"/>
    </row>
    <row r="96" spans="1:19" x14ac:dyDescent="0.25">
      <c r="A96" s="16"/>
      <c r="G96" s="2"/>
      <c r="I96" s="2"/>
      <c r="J96" s="2"/>
      <c r="K96" s="3"/>
      <c r="L96" s="2"/>
      <c r="S96"/>
    </row>
    <row r="97" spans="1:19" x14ac:dyDescent="0.25">
      <c r="A97" s="16"/>
      <c r="G97" s="2"/>
      <c r="I97" s="2"/>
      <c r="J97" s="2"/>
      <c r="K97" s="3"/>
      <c r="L97" s="2"/>
      <c r="S97"/>
    </row>
    <row r="98" spans="1:19" x14ac:dyDescent="0.25">
      <c r="A98" s="16"/>
      <c r="G98" s="2"/>
      <c r="I98" s="2"/>
      <c r="J98" s="2"/>
      <c r="K98" s="3"/>
      <c r="L98" s="2"/>
      <c r="S98"/>
    </row>
    <row r="99" spans="1:19" x14ac:dyDescent="0.25">
      <c r="A99" s="16"/>
      <c r="G99" s="2"/>
      <c r="I99" s="2"/>
      <c r="J99" s="2"/>
      <c r="K99" s="3"/>
      <c r="L99" s="2"/>
      <c r="S99"/>
    </row>
    <row r="100" spans="1:19" x14ac:dyDescent="0.25">
      <c r="A100" s="16"/>
      <c r="G100" s="2"/>
      <c r="I100" s="2"/>
      <c r="J100" s="2"/>
      <c r="K100" s="3"/>
      <c r="L100" s="2"/>
      <c r="S100"/>
    </row>
    <row r="101" spans="1:19" x14ac:dyDescent="0.25">
      <c r="A101" s="16"/>
      <c r="G101" s="2"/>
      <c r="I101" s="2"/>
      <c r="J101" s="2"/>
      <c r="K101" s="3"/>
      <c r="L101" s="2"/>
      <c r="S101"/>
    </row>
    <row r="102" spans="1:19" x14ac:dyDescent="0.25">
      <c r="A102" s="16"/>
      <c r="G102" s="2"/>
      <c r="I102" s="2"/>
      <c r="J102" s="2"/>
      <c r="K102" s="3"/>
      <c r="L102" s="2"/>
      <c r="S102"/>
    </row>
    <row r="103" spans="1:19" x14ac:dyDescent="0.25">
      <c r="A103" s="16"/>
      <c r="G103" s="2"/>
      <c r="I103" s="2"/>
      <c r="J103" s="2"/>
      <c r="K103" s="3"/>
      <c r="L103" s="2"/>
      <c r="S103"/>
    </row>
    <row r="104" spans="1:19" x14ac:dyDescent="0.25">
      <c r="A104" s="16"/>
      <c r="G104" s="2"/>
      <c r="I104" s="2"/>
      <c r="J104" s="2"/>
      <c r="K104" s="3"/>
      <c r="L104" s="2"/>
      <c r="S104"/>
    </row>
    <row r="105" spans="1:19" x14ac:dyDescent="0.25">
      <c r="A105" s="16"/>
      <c r="G105" s="2"/>
      <c r="I105" s="2"/>
      <c r="J105" s="2"/>
      <c r="K105" s="3"/>
      <c r="L105" s="2"/>
      <c r="S105"/>
    </row>
    <row r="106" spans="1:19" x14ac:dyDescent="0.25">
      <c r="A106" s="16"/>
      <c r="G106" s="2"/>
      <c r="I106" s="2"/>
      <c r="J106" s="2"/>
      <c r="K106" s="3"/>
      <c r="L106" s="2"/>
      <c r="S106"/>
    </row>
    <row r="107" spans="1:19" x14ac:dyDescent="0.25">
      <c r="A107" s="16"/>
      <c r="G107" s="2"/>
      <c r="I107" s="2"/>
      <c r="J107" s="2"/>
      <c r="K107" s="3"/>
      <c r="L107" s="2"/>
      <c r="S107"/>
    </row>
    <row r="108" spans="1:19" x14ac:dyDescent="0.25">
      <c r="A108" s="16"/>
      <c r="G108" s="2"/>
      <c r="I108" s="2"/>
      <c r="J108" s="2"/>
      <c r="K108" s="3"/>
      <c r="L108" s="2"/>
      <c r="S108"/>
    </row>
    <row r="109" spans="1:19" x14ac:dyDescent="0.25">
      <c r="A109" s="16"/>
      <c r="G109" s="2"/>
      <c r="I109" s="2"/>
      <c r="J109" s="2"/>
      <c r="K109" s="3"/>
      <c r="L109" s="2"/>
      <c r="S109"/>
    </row>
    <row r="110" spans="1:19" x14ac:dyDescent="0.25">
      <c r="A110" s="16"/>
      <c r="G110" s="2"/>
      <c r="I110" s="2"/>
      <c r="J110" s="2"/>
      <c r="K110" s="3"/>
      <c r="L110" s="2"/>
      <c r="S110"/>
    </row>
    <row r="111" spans="1:19" x14ac:dyDescent="0.25">
      <c r="A111" s="16"/>
      <c r="G111" s="2"/>
      <c r="I111" s="2"/>
      <c r="J111" s="2"/>
      <c r="K111" s="3"/>
      <c r="L111" s="2"/>
      <c r="S111"/>
    </row>
    <row r="112" spans="1:19" x14ac:dyDescent="0.25">
      <c r="A112" s="16"/>
      <c r="G112" s="2"/>
      <c r="I112" s="2"/>
      <c r="J112" s="2"/>
      <c r="K112" s="3"/>
      <c r="L112" s="2"/>
      <c r="S112"/>
    </row>
    <row r="113" spans="1:19" x14ac:dyDescent="0.25">
      <c r="A113" s="16"/>
      <c r="G113" s="2"/>
      <c r="I113" s="2"/>
      <c r="J113" s="2"/>
      <c r="K113" s="3"/>
      <c r="L113" s="2"/>
      <c r="S113"/>
    </row>
    <row r="114" spans="1:19" x14ac:dyDescent="0.25">
      <c r="A114" s="16"/>
      <c r="G114" s="2"/>
      <c r="I114" s="2"/>
      <c r="J114" s="2"/>
      <c r="K114" s="3"/>
      <c r="L114" s="2"/>
      <c r="S114"/>
    </row>
    <row r="115" spans="1:19" x14ac:dyDescent="0.25">
      <c r="A115" s="16"/>
      <c r="G115" s="2"/>
      <c r="I115" s="2"/>
      <c r="J115" s="2"/>
      <c r="K115" s="3"/>
      <c r="L115" s="2"/>
      <c r="S115"/>
    </row>
    <row r="116" spans="1:19" x14ac:dyDescent="0.25">
      <c r="G116" s="2"/>
      <c r="H116" s="2"/>
      <c r="I116" s="2"/>
      <c r="J116" s="2"/>
      <c r="L116" s="2"/>
      <c r="O116"/>
      <c r="P116"/>
      <c r="Q116"/>
      <c r="R116"/>
      <c r="S116"/>
    </row>
    <row r="117" spans="1:19" x14ac:dyDescent="0.25">
      <c r="G117" s="2"/>
      <c r="H117" s="2"/>
      <c r="I117" s="2"/>
      <c r="J117" s="2"/>
      <c r="L117" s="2"/>
      <c r="O117"/>
      <c r="P117"/>
      <c r="Q117"/>
      <c r="R117"/>
      <c r="S117"/>
    </row>
    <row r="118" spans="1:19" x14ac:dyDescent="0.25">
      <c r="G118" s="2"/>
      <c r="H118" s="2"/>
      <c r="I118" s="2"/>
      <c r="J118" s="2"/>
      <c r="L118" s="2"/>
      <c r="O118"/>
      <c r="P118"/>
      <c r="Q118"/>
      <c r="R118"/>
      <c r="S118"/>
    </row>
    <row r="119" spans="1:19" x14ac:dyDescent="0.25">
      <c r="G119" s="2"/>
      <c r="H119" s="2"/>
      <c r="I119" s="2"/>
      <c r="J119" s="2"/>
      <c r="L119" s="2"/>
      <c r="O119"/>
      <c r="P119"/>
      <c r="Q119"/>
      <c r="R119"/>
      <c r="S119"/>
    </row>
    <row r="120" spans="1:19" x14ac:dyDescent="0.25">
      <c r="G120" s="2"/>
      <c r="H120" s="2"/>
      <c r="I120" s="2"/>
      <c r="J120" s="2"/>
      <c r="L120" s="2"/>
      <c r="O120"/>
      <c r="P120"/>
      <c r="Q120"/>
      <c r="R120"/>
      <c r="S120"/>
    </row>
    <row r="121" spans="1:19" x14ac:dyDescent="0.25">
      <c r="G121" s="2"/>
      <c r="H121" s="2"/>
      <c r="I121" s="2"/>
      <c r="J121" s="2"/>
      <c r="L121" s="2"/>
      <c r="O121"/>
      <c r="P121"/>
      <c r="Q121"/>
      <c r="R121"/>
      <c r="S121"/>
    </row>
    <row r="122" spans="1:19" x14ac:dyDescent="0.25">
      <c r="G122" s="2"/>
      <c r="H122" s="2"/>
      <c r="I122" s="2"/>
      <c r="J122" s="2"/>
      <c r="L122" s="2"/>
      <c r="O122"/>
      <c r="P122"/>
      <c r="Q122"/>
      <c r="R122"/>
      <c r="S122"/>
    </row>
    <row r="123" spans="1:19" x14ac:dyDescent="0.25">
      <c r="G123" s="2"/>
      <c r="H123" s="2"/>
      <c r="I123" s="2"/>
      <c r="J123" s="2"/>
      <c r="L123" s="2"/>
      <c r="O123"/>
      <c r="P123"/>
      <c r="Q123"/>
      <c r="R123"/>
      <c r="S123"/>
    </row>
    <row r="124" spans="1:19" x14ac:dyDescent="0.25">
      <c r="G124" s="2"/>
      <c r="H124" s="2"/>
      <c r="I124" s="2"/>
      <c r="J124" s="2"/>
      <c r="L124" s="2"/>
      <c r="O124"/>
      <c r="P124"/>
      <c r="Q124"/>
      <c r="R124"/>
      <c r="S124"/>
    </row>
    <row r="125" spans="1:19" x14ac:dyDescent="0.25">
      <c r="G125" s="2"/>
      <c r="H125" s="2"/>
      <c r="I125" s="2"/>
      <c r="J125" s="2"/>
      <c r="L125" s="2"/>
      <c r="O125"/>
      <c r="P125"/>
      <c r="Q125"/>
      <c r="R125"/>
      <c r="S125"/>
    </row>
    <row r="126" spans="1:19" x14ac:dyDescent="0.25">
      <c r="G126" s="2"/>
      <c r="H126" s="2"/>
      <c r="I126" s="2"/>
      <c r="J126" s="2"/>
      <c r="L126" s="2"/>
      <c r="O126"/>
      <c r="P126"/>
      <c r="Q126"/>
      <c r="R126"/>
      <c r="S126"/>
    </row>
    <row r="127" spans="1:19" x14ac:dyDescent="0.25">
      <c r="G127" s="2"/>
      <c r="H127" s="2"/>
      <c r="I127" s="2"/>
      <c r="J127" s="2"/>
      <c r="L127" s="2"/>
      <c r="O127"/>
      <c r="P127"/>
      <c r="Q127"/>
      <c r="R127"/>
      <c r="S127"/>
    </row>
    <row r="128" spans="1:19" x14ac:dyDescent="0.25">
      <c r="G128" s="2"/>
      <c r="H128" s="2"/>
      <c r="I128" s="2"/>
      <c r="J128" s="2"/>
      <c r="L128" s="2"/>
      <c r="O128"/>
      <c r="P128"/>
      <c r="Q128"/>
      <c r="R128"/>
      <c r="S128"/>
    </row>
    <row r="129" spans="7:19" x14ac:dyDescent="0.25">
      <c r="G129" s="2"/>
      <c r="H129" s="2"/>
      <c r="I129" s="2"/>
      <c r="J129" s="2"/>
      <c r="L129" s="2"/>
      <c r="O129"/>
      <c r="P129"/>
      <c r="Q129"/>
      <c r="R129"/>
      <c r="S129"/>
    </row>
    <row r="130" spans="7:19" x14ac:dyDescent="0.25">
      <c r="G130" s="2"/>
      <c r="H130" s="2"/>
      <c r="I130" s="2"/>
      <c r="J130" s="2"/>
      <c r="L130" s="2"/>
      <c r="O130"/>
      <c r="P130"/>
      <c r="Q130"/>
      <c r="R130"/>
      <c r="S130"/>
    </row>
    <row r="131" spans="7:19" x14ac:dyDescent="0.25">
      <c r="G131" s="2"/>
      <c r="H131" s="2"/>
      <c r="I131" s="2"/>
      <c r="J131" s="2"/>
      <c r="L131" s="2"/>
      <c r="O131"/>
      <c r="P131"/>
      <c r="Q131"/>
      <c r="R131"/>
      <c r="S131"/>
    </row>
    <row r="132" spans="7:19" x14ac:dyDescent="0.25">
      <c r="G132" s="2"/>
      <c r="H132" s="2"/>
      <c r="I132" s="2"/>
      <c r="J132" s="2"/>
      <c r="L132" s="2"/>
      <c r="O132"/>
      <c r="P132"/>
      <c r="Q132"/>
      <c r="R132"/>
      <c r="S132"/>
    </row>
    <row r="133" spans="7:19" x14ac:dyDescent="0.25">
      <c r="G133" s="2"/>
      <c r="H133" s="2"/>
      <c r="I133" s="2"/>
      <c r="J133" s="2"/>
      <c r="L133" s="2"/>
      <c r="O133"/>
      <c r="P133"/>
      <c r="Q133"/>
      <c r="R133"/>
      <c r="S133"/>
    </row>
    <row r="134" spans="7:19" x14ac:dyDescent="0.25">
      <c r="G134" s="2"/>
      <c r="H134" s="2"/>
      <c r="I134" s="2"/>
      <c r="J134" s="2"/>
      <c r="L134" s="2"/>
      <c r="O134"/>
      <c r="P134"/>
      <c r="Q134"/>
      <c r="R134"/>
      <c r="S134"/>
    </row>
    <row r="135" spans="7:19" x14ac:dyDescent="0.25">
      <c r="G135" s="2"/>
      <c r="H135" s="2"/>
      <c r="I135" s="2"/>
      <c r="J135" s="2"/>
      <c r="L135" s="2"/>
      <c r="O135"/>
      <c r="P135"/>
      <c r="Q135"/>
      <c r="R135"/>
      <c r="S135"/>
    </row>
    <row r="136" spans="7:19" x14ac:dyDescent="0.25">
      <c r="G136" s="2"/>
      <c r="H136" s="3"/>
      <c r="I136" s="2"/>
      <c r="J136" s="2"/>
      <c r="L136" s="2"/>
      <c r="P136"/>
      <c r="Q136"/>
      <c r="R136"/>
      <c r="S136"/>
    </row>
    <row r="137" spans="7:19" x14ac:dyDescent="0.25">
      <c r="G137" s="2"/>
      <c r="H137" s="3"/>
      <c r="I137" s="2"/>
      <c r="J137" s="2"/>
      <c r="L137" s="2"/>
      <c r="P137"/>
      <c r="Q137"/>
      <c r="R137"/>
      <c r="S137"/>
    </row>
    <row r="138" spans="7:19" x14ac:dyDescent="0.25">
      <c r="G138" s="2"/>
      <c r="H138" s="3"/>
      <c r="I138" s="2"/>
      <c r="J138" s="2"/>
      <c r="L138" s="2"/>
      <c r="P138"/>
      <c r="Q138"/>
      <c r="R138"/>
      <c r="S138"/>
    </row>
    <row r="139" spans="7:19" x14ac:dyDescent="0.25">
      <c r="G139" s="2"/>
      <c r="H139" s="3"/>
      <c r="I139" s="2"/>
      <c r="J139" s="2"/>
      <c r="L139" s="2"/>
      <c r="P139"/>
      <c r="Q139"/>
      <c r="R139"/>
      <c r="S139"/>
    </row>
    <row r="140" spans="7:19" x14ac:dyDescent="0.25">
      <c r="G140" s="2"/>
      <c r="H140" s="3"/>
      <c r="I140" s="2"/>
      <c r="J140" s="2"/>
      <c r="L140" s="2"/>
      <c r="P140"/>
      <c r="Q140"/>
      <c r="R140"/>
      <c r="S140"/>
    </row>
    <row r="141" spans="7:19" x14ac:dyDescent="0.25">
      <c r="G141" s="2"/>
      <c r="H141" s="3"/>
      <c r="I141" s="2"/>
      <c r="J141" s="2"/>
      <c r="L141" s="2"/>
      <c r="P141"/>
      <c r="Q141"/>
      <c r="R141"/>
      <c r="S141"/>
    </row>
    <row r="142" spans="7:19" x14ac:dyDescent="0.25">
      <c r="G142" s="2"/>
      <c r="H142" s="3"/>
      <c r="I142" s="2"/>
      <c r="J142" s="2"/>
      <c r="L142" s="2"/>
      <c r="P142"/>
      <c r="Q142"/>
      <c r="R142"/>
      <c r="S142"/>
    </row>
    <row r="143" spans="7:19" x14ac:dyDescent="0.25">
      <c r="G143" s="2"/>
      <c r="H143" s="3"/>
      <c r="I143" s="2"/>
      <c r="J143" s="2"/>
      <c r="L143" s="2"/>
      <c r="P143"/>
      <c r="Q143"/>
      <c r="R143"/>
      <c r="S143"/>
    </row>
    <row r="144" spans="7:19" x14ac:dyDescent="0.25">
      <c r="G144" s="2"/>
      <c r="H144" s="3"/>
      <c r="I144" s="2"/>
      <c r="J144" s="2"/>
      <c r="L144" s="2"/>
      <c r="P144"/>
      <c r="Q144"/>
      <c r="R144"/>
      <c r="S144"/>
    </row>
    <row r="145" spans="7:19" x14ac:dyDescent="0.25">
      <c r="G145" s="2"/>
      <c r="H145" s="3"/>
      <c r="I145" s="2"/>
      <c r="J145" s="2"/>
      <c r="L145" s="2"/>
      <c r="P145"/>
      <c r="Q145"/>
      <c r="R145"/>
      <c r="S145"/>
    </row>
    <row r="146" spans="7:19" x14ac:dyDescent="0.25">
      <c r="G146" s="2"/>
      <c r="H146" s="3"/>
      <c r="I146" s="2"/>
      <c r="J146" s="2"/>
      <c r="L146" s="2"/>
      <c r="P146"/>
      <c r="Q146"/>
      <c r="R146"/>
      <c r="S146"/>
    </row>
    <row r="147" spans="7:19" x14ac:dyDescent="0.25">
      <c r="G147" s="2"/>
      <c r="H147" s="3"/>
      <c r="I147" s="2"/>
      <c r="J147" s="2"/>
      <c r="L147" s="2"/>
      <c r="P147"/>
      <c r="Q147"/>
      <c r="R147"/>
      <c r="S147"/>
    </row>
    <row r="148" spans="7:19" x14ac:dyDescent="0.25">
      <c r="G148" s="2"/>
      <c r="H148" s="3"/>
      <c r="I148" s="2"/>
      <c r="J148" s="2"/>
      <c r="L148" s="2"/>
      <c r="P148"/>
      <c r="Q148"/>
      <c r="R148"/>
      <c r="S148"/>
    </row>
    <row r="149" spans="7:19" x14ac:dyDescent="0.25">
      <c r="G149" s="2"/>
      <c r="H149" s="3"/>
      <c r="I149" s="2"/>
      <c r="J149" s="2"/>
      <c r="L149" s="2"/>
      <c r="P149"/>
      <c r="Q149"/>
      <c r="R149"/>
      <c r="S149"/>
    </row>
    <row r="150" spans="7:19" x14ac:dyDescent="0.25">
      <c r="G150" s="2"/>
      <c r="H150" s="3"/>
      <c r="I150" s="2"/>
      <c r="J150" s="2"/>
      <c r="L150" s="2"/>
      <c r="P150"/>
      <c r="Q150"/>
      <c r="R150"/>
      <c r="S150"/>
    </row>
    <row r="151" spans="7:19" x14ac:dyDescent="0.25">
      <c r="G151" s="2"/>
      <c r="H151" s="3"/>
      <c r="I151" s="2"/>
      <c r="J151" s="2"/>
      <c r="L151" s="2"/>
      <c r="P151"/>
      <c r="Q151"/>
      <c r="R151"/>
      <c r="S151"/>
    </row>
    <row r="152" spans="7:19" x14ac:dyDescent="0.25">
      <c r="G152" s="2"/>
      <c r="H152" s="3"/>
      <c r="I152" s="2"/>
      <c r="J152" s="2"/>
      <c r="L152" s="2"/>
      <c r="P152"/>
      <c r="Q152"/>
      <c r="R152"/>
      <c r="S152"/>
    </row>
    <row r="153" spans="7:19" x14ac:dyDescent="0.25">
      <c r="G153" s="2"/>
      <c r="H153" s="3"/>
      <c r="I153" s="2"/>
      <c r="J153" s="2"/>
      <c r="L153" s="2"/>
      <c r="P153"/>
      <c r="Q153"/>
      <c r="R153"/>
      <c r="S153"/>
    </row>
    <row r="154" spans="7:19" x14ac:dyDescent="0.25">
      <c r="G154" s="2"/>
      <c r="H154" s="3"/>
      <c r="I154" s="2"/>
      <c r="J154" s="2"/>
      <c r="L154" s="2"/>
      <c r="P154"/>
      <c r="Q154"/>
      <c r="R154"/>
      <c r="S154"/>
    </row>
    <row r="155" spans="7:19" x14ac:dyDescent="0.25">
      <c r="G155" s="2"/>
      <c r="H155" s="3"/>
      <c r="I155" s="2"/>
      <c r="J155" s="2"/>
      <c r="L155" s="2"/>
      <c r="P155"/>
      <c r="Q155"/>
      <c r="R155"/>
      <c r="S155"/>
    </row>
    <row r="156" spans="7:19" x14ac:dyDescent="0.25">
      <c r="G156" s="2"/>
      <c r="H156" s="3"/>
      <c r="I156" s="2"/>
      <c r="J156" s="2"/>
      <c r="L156" s="2"/>
      <c r="P156"/>
      <c r="Q156"/>
      <c r="R156"/>
      <c r="S156"/>
    </row>
    <row r="157" spans="7:19" x14ac:dyDescent="0.25">
      <c r="G157" s="2"/>
      <c r="H157" s="3"/>
      <c r="I157" s="2"/>
      <c r="J157" s="2"/>
      <c r="L157" s="2"/>
      <c r="P157"/>
      <c r="Q157"/>
      <c r="R157"/>
      <c r="S157"/>
    </row>
    <row r="158" spans="7:19" x14ac:dyDescent="0.25">
      <c r="G158" s="2"/>
      <c r="H158" s="3"/>
      <c r="I158" s="2"/>
      <c r="J158" s="2"/>
      <c r="L158" s="2"/>
      <c r="P158"/>
      <c r="Q158"/>
      <c r="R158"/>
      <c r="S158"/>
    </row>
    <row r="159" spans="7:19" x14ac:dyDescent="0.25">
      <c r="H159" s="3"/>
      <c r="I159" s="2"/>
      <c r="J159" s="2"/>
      <c r="L159" s="2"/>
      <c r="P159"/>
      <c r="Q159"/>
      <c r="R159"/>
      <c r="S159"/>
    </row>
    <row r="160" spans="7:19" x14ac:dyDescent="0.25">
      <c r="H160" s="3"/>
      <c r="I160" s="2"/>
      <c r="J160" s="2"/>
      <c r="L160" s="2"/>
      <c r="P160"/>
      <c r="Q160"/>
      <c r="R160"/>
      <c r="S160"/>
    </row>
    <row r="161" spans="8:19" x14ac:dyDescent="0.25">
      <c r="H161" s="3"/>
      <c r="I161" s="2"/>
      <c r="J161" s="2"/>
      <c r="L161" s="2"/>
      <c r="P161"/>
      <c r="Q161"/>
      <c r="R161"/>
      <c r="S161"/>
    </row>
    <row r="162" spans="8:19" x14ac:dyDescent="0.25">
      <c r="H162" s="3"/>
      <c r="I162" s="2"/>
      <c r="J162" s="2"/>
      <c r="L162" s="2"/>
      <c r="P162"/>
      <c r="Q162"/>
      <c r="R162"/>
      <c r="S162"/>
    </row>
    <row r="163" spans="8:19" x14ac:dyDescent="0.25">
      <c r="H163" s="3"/>
      <c r="I163" s="2"/>
      <c r="J163" s="2"/>
      <c r="L163" s="2"/>
      <c r="P163"/>
      <c r="Q163"/>
      <c r="R163"/>
      <c r="S163"/>
    </row>
    <row r="164" spans="8:19" x14ac:dyDescent="0.25">
      <c r="H164" s="3"/>
      <c r="I164" s="2"/>
      <c r="J164" s="2"/>
      <c r="L164" s="2"/>
      <c r="P164"/>
      <c r="Q164"/>
      <c r="R164"/>
      <c r="S164"/>
    </row>
    <row r="165" spans="8:19" x14ac:dyDescent="0.25">
      <c r="H165" s="3"/>
      <c r="I165" s="2"/>
      <c r="J165" s="2"/>
      <c r="L165" s="2"/>
      <c r="P165"/>
      <c r="Q165"/>
      <c r="R165"/>
      <c r="S165"/>
    </row>
    <row r="166" spans="8:19" x14ac:dyDescent="0.25">
      <c r="H166" s="3"/>
      <c r="I166" s="2"/>
      <c r="J166" s="2"/>
      <c r="L166" s="2"/>
      <c r="P166"/>
      <c r="Q166"/>
      <c r="R166"/>
      <c r="S166"/>
    </row>
    <row r="167" spans="8:19" x14ac:dyDescent="0.25">
      <c r="H167" s="3"/>
      <c r="I167" s="2"/>
      <c r="J167" s="2"/>
      <c r="L167" s="2"/>
      <c r="P167"/>
      <c r="Q167"/>
      <c r="R167"/>
      <c r="S167"/>
    </row>
    <row r="168" spans="8:19" x14ac:dyDescent="0.25">
      <c r="H168" s="3"/>
      <c r="I168" s="2"/>
      <c r="J168" s="2"/>
      <c r="L168" s="2"/>
      <c r="P168"/>
      <c r="Q168"/>
      <c r="R168"/>
      <c r="S168"/>
    </row>
    <row r="169" spans="8:19" x14ac:dyDescent="0.25">
      <c r="H169" s="3"/>
      <c r="I169" s="2"/>
      <c r="J169" s="2"/>
      <c r="L169" s="2"/>
      <c r="P169"/>
      <c r="Q169"/>
      <c r="R169"/>
      <c r="S169"/>
    </row>
    <row r="170" spans="8:19" x14ac:dyDescent="0.25">
      <c r="H170" s="3"/>
      <c r="I170" s="2"/>
      <c r="J170" s="2"/>
      <c r="L170" s="2"/>
      <c r="P170"/>
      <c r="Q170"/>
      <c r="R170"/>
      <c r="S170"/>
    </row>
    <row r="171" spans="8:19" x14ac:dyDescent="0.25">
      <c r="H171" s="3"/>
      <c r="I171" s="2"/>
      <c r="J171" s="2"/>
      <c r="L171" s="2"/>
      <c r="P171"/>
      <c r="Q171"/>
      <c r="R171"/>
      <c r="S171"/>
    </row>
    <row r="172" spans="8:19" x14ac:dyDescent="0.25">
      <c r="H172" s="3"/>
      <c r="I172" s="2"/>
      <c r="J172" s="2"/>
      <c r="L172" s="2"/>
      <c r="P172"/>
      <c r="Q172"/>
      <c r="R172"/>
      <c r="S172"/>
    </row>
    <row r="173" spans="8:19" x14ac:dyDescent="0.25">
      <c r="H173" s="3"/>
      <c r="I173" s="2"/>
      <c r="J173" s="2"/>
      <c r="L173" s="2"/>
      <c r="P173"/>
      <c r="Q173"/>
      <c r="R173"/>
      <c r="S173"/>
    </row>
    <row r="174" spans="8:19" x14ac:dyDescent="0.25">
      <c r="H174" s="3"/>
      <c r="I174" s="2"/>
      <c r="J174" s="2"/>
      <c r="L174" s="2"/>
      <c r="P174"/>
      <c r="Q174"/>
      <c r="R174"/>
      <c r="S174"/>
    </row>
    <row r="175" spans="8:19" x14ac:dyDescent="0.25">
      <c r="H175" s="3"/>
      <c r="I175" s="2"/>
      <c r="J175" s="2"/>
      <c r="L175" s="2"/>
      <c r="P175"/>
      <c r="Q175"/>
      <c r="R175"/>
      <c r="S175"/>
    </row>
    <row r="176" spans="8:19" x14ac:dyDescent="0.25">
      <c r="H176" s="3"/>
      <c r="I176" s="2"/>
      <c r="J176" s="2"/>
      <c r="L176" s="2"/>
      <c r="P176"/>
      <c r="Q176"/>
      <c r="R176"/>
      <c r="S176"/>
    </row>
    <row r="177" spans="8:19" x14ac:dyDescent="0.25">
      <c r="H177" s="3"/>
      <c r="I177" s="2"/>
      <c r="J177" s="2"/>
      <c r="L177" s="2"/>
      <c r="P177"/>
      <c r="Q177"/>
      <c r="R177"/>
      <c r="S177"/>
    </row>
    <row r="178" spans="8:19" x14ac:dyDescent="0.25">
      <c r="H178" s="3"/>
      <c r="I178" s="2"/>
      <c r="J178" s="2"/>
      <c r="L178" s="2"/>
      <c r="P178"/>
      <c r="Q178"/>
      <c r="R178"/>
      <c r="S178"/>
    </row>
    <row r="179" spans="8:19" x14ac:dyDescent="0.25">
      <c r="H179" s="3"/>
      <c r="I179" s="2"/>
      <c r="J179" s="2"/>
      <c r="L179" s="2"/>
      <c r="P179"/>
      <c r="Q179"/>
      <c r="R179"/>
      <c r="S179"/>
    </row>
    <row r="180" spans="8:19" x14ac:dyDescent="0.25">
      <c r="H180" s="3"/>
      <c r="I180" s="2"/>
      <c r="J180" s="2"/>
      <c r="L180" s="2"/>
      <c r="P180"/>
      <c r="Q180"/>
      <c r="R180"/>
      <c r="S180"/>
    </row>
    <row r="181" spans="8:19" x14ac:dyDescent="0.25">
      <c r="H181" s="3"/>
      <c r="I181" s="2"/>
      <c r="J181" s="2"/>
      <c r="L181" s="2"/>
      <c r="P181"/>
      <c r="Q181"/>
      <c r="R181"/>
      <c r="S181"/>
    </row>
    <row r="182" spans="8:19" x14ac:dyDescent="0.25">
      <c r="H182" s="3"/>
      <c r="I182" s="2"/>
      <c r="J182" s="2"/>
      <c r="L182" s="2"/>
      <c r="P182"/>
      <c r="Q182"/>
      <c r="R182"/>
      <c r="S182"/>
    </row>
    <row r="183" spans="8:19" x14ac:dyDescent="0.25">
      <c r="H183" s="3"/>
      <c r="I183" s="2"/>
      <c r="J183" s="2"/>
      <c r="L183" s="2"/>
      <c r="P183"/>
      <c r="Q183"/>
      <c r="R183"/>
      <c r="S183"/>
    </row>
    <row r="184" spans="8:19" x14ac:dyDescent="0.25">
      <c r="H184" s="3"/>
      <c r="I184" s="2"/>
      <c r="J184" s="2"/>
      <c r="L184" s="2"/>
      <c r="P184"/>
      <c r="Q184"/>
      <c r="R184"/>
      <c r="S184"/>
    </row>
    <row r="185" spans="8:19" x14ac:dyDescent="0.25">
      <c r="H185" s="3"/>
      <c r="I185" s="2"/>
      <c r="J185" s="2"/>
      <c r="L185" s="2"/>
      <c r="P185"/>
      <c r="Q185"/>
      <c r="R185"/>
      <c r="S185"/>
    </row>
    <row r="186" spans="8:19" x14ac:dyDescent="0.25">
      <c r="H186" s="3"/>
      <c r="I186" s="2"/>
      <c r="J186" s="2"/>
      <c r="L186" s="2"/>
      <c r="P186"/>
      <c r="Q186"/>
      <c r="R186"/>
      <c r="S186"/>
    </row>
    <row r="187" spans="8:19" x14ac:dyDescent="0.25">
      <c r="H187" s="3"/>
      <c r="I187" s="2"/>
      <c r="J187" s="2"/>
      <c r="L187" s="2"/>
      <c r="P187"/>
      <c r="Q187"/>
      <c r="R187"/>
      <c r="S187"/>
    </row>
    <row r="188" spans="8:19" x14ac:dyDescent="0.25">
      <c r="H188" s="3"/>
      <c r="I188" s="2"/>
      <c r="J188" s="2"/>
      <c r="L188" s="2"/>
      <c r="P188"/>
      <c r="Q188"/>
      <c r="R188"/>
      <c r="S188"/>
    </row>
    <row r="189" spans="8:19" x14ac:dyDescent="0.25">
      <c r="H189" s="3"/>
      <c r="I189" s="2"/>
      <c r="J189" s="2"/>
      <c r="L189" s="2"/>
      <c r="P189"/>
      <c r="Q189"/>
      <c r="R189"/>
      <c r="S189"/>
    </row>
    <row r="190" spans="8:19" x14ac:dyDescent="0.25">
      <c r="H190" s="3"/>
      <c r="I190" s="2"/>
      <c r="J190" s="2"/>
      <c r="L190" s="2"/>
      <c r="P190"/>
      <c r="Q190"/>
      <c r="R190"/>
      <c r="S190"/>
    </row>
    <row r="191" spans="8:19" x14ac:dyDescent="0.25">
      <c r="H191" s="3"/>
      <c r="I191" s="2"/>
      <c r="J191" s="2"/>
      <c r="L191" s="2"/>
      <c r="P191"/>
      <c r="Q191"/>
      <c r="R191"/>
      <c r="S191"/>
    </row>
    <row r="192" spans="8:19" x14ac:dyDescent="0.25">
      <c r="H192" s="3"/>
      <c r="I192" s="2"/>
      <c r="J192" s="2"/>
      <c r="L192" s="2"/>
      <c r="P192"/>
      <c r="Q192"/>
      <c r="R192"/>
      <c r="S192"/>
    </row>
    <row r="193" spans="8:19" x14ac:dyDescent="0.25">
      <c r="H193" s="3"/>
      <c r="I193" s="2"/>
      <c r="J193" s="2"/>
      <c r="L193" s="2"/>
      <c r="P193"/>
      <c r="Q193"/>
      <c r="R193"/>
      <c r="S193"/>
    </row>
    <row r="194" spans="8:19" x14ac:dyDescent="0.25">
      <c r="H194" s="3"/>
      <c r="I194" s="2"/>
      <c r="J194" s="2"/>
      <c r="L194" s="2"/>
      <c r="P194"/>
      <c r="Q194"/>
      <c r="R194"/>
      <c r="S194"/>
    </row>
    <row r="195" spans="8:19" x14ac:dyDescent="0.25">
      <c r="H195" s="3"/>
      <c r="I195" s="2"/>
      <c r="J195" s="2"/>
      <c r="L195" s="2"/>
      <c r="P195"/>
      <c r="Q195"/>
      <c r="R195"/>
      <c r="S195"/>
    </row>
    <row r="196" spans="8:19" x14ac:dyDescent="0.25">
      <c r="H196" s="3"/>
      <c r="I196" s="2"/>
      <c r="J196" s="2"/>
      <c r="L196" s="2"/>
      <c r="P196"/>
      <c r="Q196"/>
      <c r="R196"/>
      <c r="S196"/>
    </row>
    <row r="197" spans="8:19" x14ac:dyDescent="0.25">
      <c r="H197" s="3"/>
      <c r="I197" s="2"/>
      <c r="J197" s="2"/>
      <c r="L197" s="2"/>
      <c r="P197"/>
      <c r="Q197"/>
      <c r="R197"/>
      <c r="S197"/>
    </row>
    <row r="198" spans="8:19" x14ac:dyDescent="0.25">
      <c r="H198" s="3"/>
      <c r="I198" s="2"/>
      <c r="J198" s="2"/>
      <c r="L198" s="2"/>
      <c r="P198"/>
      <c r="Q198"/>
      <c r="R198"/>
      <c r="S198"/>
    </row>
    <row r="199" spans="8:19" x14ac:dyDescent="0.25">
      <c r="H199" s="3"/>
      <c r="I199" s="2"/>
      <c r="J199" s="2"/>
      <c r="L199" s="2"/>
      <c r="P199"/>
      <c r="Q199"/>
      <c r="R199"/>
      <c r="S199"/>
    </row>
    <row r="200" spans="8:19" x14ac:dyDescent="0.25">
      <c r="H200" s="3"/>
      <c r="I200" s="2"/>
      <c r="J200" s="2"/>
      <c r="L200" s="2"/>
      <c r="P200"/>
      <c r="Q200"/>
      <c r="R200"/>
      <c r="S200"/>
    </row>
  </sheetData>
  <mergeCells count="80">
    <mergeCell ref="E79:F79"/>
    <mergeCell ref="E80:F80"/>
    <mergeCell ref="A12:E13"/>
    <mergeCell ref="B75:C75"/>
    <mergeCell ref="B8:D8"/>
    <mergeCell ref="B9:D9"/>
    <mergeCell ref="B10:D10"/>
    <mergeCell ref="H23:I23"/>
    <mergeCell ref="H24:I24"/>
    <mergeCell ref="H25:I25"/>
    <mergeCell ref="H26:I26"/>
    <mergeCell ref="E78:F78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18:I18"/>
    <mergeCell ref="H19:I19"/>
    <mergeCell ref="H20:I20"/>
    <mergeCell ref="H21:I21"/>
    <mergeCell ref="H22:I22"/>
    <mergeCell ref="H14:I14"/>
    <mergeCell ref="F12:I13"/>
    <mergeCell ref="H15:I15"/>
    <mergeCell ref="H16:I16"/>
    <mergeCell ref="H17:I1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  <mergeCell ref="H50:I50"/>
    <mergeCell ref="H51:I51"/>
    <mergeCell ref="H52:I52"/>
    <mergeCell ref="H53:I53"/>
    <mergeCell ref="H54:I54"/>
    <mergeCell ref="H55:I55"/>
    <mergeCell ref="H56:I56"/>
    <mergeCell ref="H57:I57"/>
    <mergeCell ref="H58:I58"/>
    <mergeCell ref="H59:I59"/>
    <mergeCell ref="H60:I60"/>
    <mergeCell ref="H61:I61"/>
    <mergeCell ref="H70:I70"/>
    <mergeCell ref="H71:I71"/>
    <mergeCell ref="H62:I62"/>
    <mergeCell ref="H63:I63"/>
    <mergeCell ref="H64:I64"/>
    <mergeCell ref="H65:I65"/>
    <mergeCell ref="H66:I66"/>
    <mergeCell ref="C83:D83"/>
    <mergeCell ref="A1:C2"/>
    <mergeCell ref="F7:I7"/>
    <mergeCell ref="F8:I8"/>
    <mergeCell ref="F9:I9"/>
    <mergeCell ref="F10:I10"/>
    <mergeCell ref="F6:I6"/>
    <mergeCell ref="F4:G4"/>
    <mergeCell ref="H72:I72"/>
    <mergeCell ref="H73:I73"/>
    <mergeCell ref="E83:F83"/>
    <mergeCell ref="H75:I75"/>
    <mergeCell ref="H76:I76"/>
    <mergeCell ref="H67:I67"/>
    <mergeCell ref="H68:I68"/>
    <mergeCell ref="H69:I69"/>
  </mergeCells>
  <conditionalFormatting sqref="G78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G80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M14">
    <cfRule type="colorScale" priority="1">
      <colorScale>
        <cfvo type="min"/>
        <cfvo type="max"/>
        <color rgb="FFFCFCFF"/>
        <color rgb="FF63BE7B"/>
      </colorScale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B15:B73">
      <formula1>Numero_modelos</formula1>
    </dataValidation>
  </dataValidation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ffacer">
                <anchor moveWithCells="1" sizeWithCells="1">
                  <from>
                    <xdr:col>6</xdr:col>
                    <xdr:colOff>0</xdr:colOff>
                    <xdr:row>0</xdr:row>
                    <xdr:rowOff>47625</xdr:rowOff>
                  </from>
                  <to>
                    <xdr:col>6</xdr:col>
                    <xdr:colOff>1276350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8"/>
  <sheetViews>
    <sheetView tabSelected="1" workbookViewId="0">
      <selection activeCell="K3" sqref="K3"/>
    </sheetView>
  </sheetViews>
  <sheetFormatPr baseColWidth="10" defaultRowHeight="15" x14ac:dyDescent="0.25"/>
  <cols>
    <col min="1" max="1" width="12.42578125" style="5" customWidth="1"/>
    <col min="2" max="3" width="11.42578125" style="5"/>
    <col min="4" max="4" width="11.42578125" style="2"/>
  </cols>
  <sheetData>
    <row r="1" spans="1:10" ht="27" thickBot="1" x14ac:dyDescent="0.45">
      <c r="A1" s="7" t="s">
        <v>58</v>
      </c>
      <c r="B1" s="7" t="s">
        <v>55</v>
      </c>
      <c r="C1" s="7" t="s">
        <v>56</v>
      </c>
      <c r="E1" s="117" t="s">
        <v>201</v>
      </c>
      <c r="G1" s="122" t="s">
        <v>203</v>
      </c>
      <c r="H1" s="123"/>
      <c r="I1" s="124"/>
    </row>
    <row r="2" spans="1:10" x14ac:dyDescent="0.25">
      <c r="A2" s="5" t="s">
        <v>59</v>
      </c>
      <c r="B2" s="5">
        <v>75</v>
      </c>
      <c r="C2" s="5">
        <v>200</v>
      </c>
      <c r="E2">
        <f>C2-J3</f>
        <v>200</v>
      </c>
      <c r="G2" s="7" t="s">
        <v>58</v>
      </c>
      <c r="H2" s="7" t="s">
        <v>55</v>
      </c>
      <c r="I2" s="7" t="s">
        <v>56</v>
      </c>
    </row>
    <row r="3" spans="1:10" x14ac:dyDescent="0.25">
      <c r="A3" s="5" t="s">
        <v>60</v>
      </c>
      <c r="B3" s="5">
        <v>100</v>
      </c>
      <c r="C3" s="5">
        <v>30</v>
      </c>
      <c r="D3" s="2">
        <f>'Tableau de bord'!F16</f>
        <v>0</v>
      </c>
      <c r="E3">
        <f t="shared" ref="E3:E66" si="0">C3-D3</f>
        <v>30</v>
      </c>
      <c r="G3" s="57" t="s">
        <v>62</v>
      </c>
      <c r="H3" s="5">
        <v>25</v>
      </c>
      <c r="I3" s="118">
        <v>1</v>
      </c>
      <c r="J3" s="2">
        <f>'Tableau de bord'!F15</f>
        <v>0</v>
      </c>
    </row>
    <row r="4" spans="1:10" x14ac:dyDescent="0.25">
      <c r="A4" s="5" t="s">
        <v>61</v>
      </c>
      <c r="B4" s="5">
        <v>125</v>
      </c>
      <c r="C4" s="5">
        <v>40</v>
      </c>
      <c r="D4" s="2">
        <f>'Tableau de bord'!F17</f>
        <v>0</v>
      </c>
      <c r="E4">
        <f t="shared" si="0"/>
        <v>40</v>
      </c>
      <c r="F4" s="2"/>
      <c r="G4" s="57" t="s">
        <v>63</v>
      </c>
      <c r="H4" s="5">
        <v>30</v>
      </c>
      <c r="I4" s="118">
        <v>1</v>
      </c>
    </row>
    <row r="5" spans="1:10" x14ac:dyDescent="0.25">
      <c r="A5" s="5" t="s">
        <v>67</v>
      </c>
      <c r="B5" s="5">
        <v>140</v>
      </c>
      <c r="C5" s="5">
        <v>15</v>
      </c>
      <c r="D5" s="2">
        <f>'Tableau de bord'!F18</f>
        <v>0</v>
      </c>
      <c r="E5">
        <f t="shared" si="0"/>
        <v>15</v>
      </c>
      <c r="F5" s="2"/>
      <c r="G5" s="57" t="s">
        <v>79</v>
      </c>
      <c r="H5" s="5">
        <v>36</v>
      </c>
      <c r="I5" s="118">
        <v>1</v>
      </c>
    </row>
    <row r="6" spans="1:10" x14ac:dyDescent="0.25">
      <c r="A6" s="5" t="s">
        <v>68</v>
      </c>
      <c r="B6" s="5">
        <v>175</v>
      </c>
      <c r="C6" s="5">
        <v>16</v>
      </c>
      <c r="D6" s="2">
        <f>'Tableau de bord'!F19</f>
        <v>0</v>
      </c>
      <c r="E6">
        <f t="shared" si="0"/>
        <v>16</v>
      </c>
      <c r="G6" s="57" t="s">
        <v>80</v>
      </c>
      <c r="H6" s="5">
        <v>45</v>
      </c>
      <c r="I6" s="118">
        <v>1</v>
      </c>
    </row>
    <row r="7" spans="1:10" x14ac:dyDescent="0.25">
      <c r="A7" s="5" t="s">
        <v>69</v>
      </c>
      <c r="B7" s="5">
        <v>180</v>
      </c>
      <c r="C7" s="5">
        <v>8</v>
      </c>
      <c r="D7" s="2">
        <f>'Tableau de bord'!F20</f>
        <v>0</v>
      </c>
      <c r="E7">
        <f t="shared" si="0"/>
        <v>8</v>
      </c>
      <c r="G7" s="57" t="s">
        <v>81</v>
      </c>
      <c r="H7" s="5">
        <v>55</v>
      </c>
      <c r="I7" s="118">
        <v>1</v>
      </c>
    </row>
    <row r="8" spans="1:10" x14ac:dyDescent="0.25">
      <c r="A8" s="5" t="s">
        <v>70</v>
      </c>
      <c r="B8" s="5">
        <v>200</v>
      </c>
      <c r="C8" s="5">
        <v>9</v>
      </c>
      <c r="D8" s="2">
        <f>'Tableau de bord'!F21</f>
        <v>0</v>
      </c>
      <c r="E8">
        <f t="shared" si="0"/>
        <v>9</v>
      </c>
      <c r="G8" s="57" t="s">
        <v>82</v>
      </c>
      <c r="H8" s="5">
        <v>65</v>
      </c>
      <c r="I8" s="118">
        <v>1</v>
      </c>
    </row>
    <row r="9" spans="1:10" x14ac:dyDescent="0.25">
      <c r="A9" s="5" t="s">
        <v>71</v>
      </c>
      <c r="B9" s="5" t="s">
        <v>182</v>
      </c>
      <c r="C9" s="5">
        <v>1</v>
      </c>
      <c r="D9" s="2">
        <f>'Tableau de bord'!F22</f>
        <v>0</v>
      </c>
      <c r="E9">
        <f t="shared" si="0"/>
        <v>1</v>
      </c>
      <c r="G9" s="57" t="s">
        <v>83</v>
      </c>
      <c r="H9" s="5">
        <v>70</v>
      </c>
      <c r="I9" s="118">
        <v>1</v>
      </c>
    </row>
    <row r="10" spans="1:10" x14ac:dyDescent="0.25">
      <c r="A10" s="5" t="s">
        <v>72</v>
      </c>
      <c r="B10" s="5" t="s">
        <v>182</v>
      </c>
      <c r="C10" s="5">
        <v>1</v>
      </c>
      <c r="D10" s="2">
        <f>'Tableau de bord'!F23</f>
        <v>0</v>
      </c>
      <c r="E10">
        <f t="shared" si="0"/>
        <v>1</v>
      </c>
      <c r="G10" s="57" t="s">
        <v>84</v>
      </c>
      <c r="H10" s="5">
        <v>75</v>
      </c>
      <c r="I10" s="118">
        <v>1</v>
      </c>
    </row>
    <row r="11" spans="1:10" x14ac:dyDescent="0.25">
      <c r="A11" s="5" t="s">
        <v>73</v>
      </c>
      <c r="B11" s="5" t="s">
        <v>182</v>
      </c>
      <c r="C11" s="5">
        <v>1</v>
      </c>
      <c r="D11" s="2">
        <f>'Tableau de bord'!F24</f>
        <v>0</v>
      </c>
      <c r="E11">
        <f t="shared" si="0"/>
        <v>1</v>
      </c>
      <c r="G11" s="57" t="s">
        <v>85</v>
      </c>
      <c r="H11" s="5">
        <v>95</v>
      </c>
      <c r="I11" s="118">
        <v>1</v>
      </c>
    </row>
    <row r="12" spans="1:10" x14ac:dyDescent="0.25">
      <c r="A12" s="5" t="s">
        <v>74</v>
      </c>
      <c r="B12" s="5" t="s">
        <v>182</v>
      </c>
      <c r="C12" s="5">
        <v>1</v>
      </c>
      <c r="D12" s="2">
        <f>'Tableau de bord'!F25</f>
        <v>0</v>
      </c>
      <c r="E12">
        <f t="shared" si="0"/>
        <v>1</v>
      </c>
      <c r="G12" s="57" t="s">
        <v>86</v>
      </c>
      <c r="H12" s="5">
        <v>110</v>
      </c>
      <c r="I12" s="118">
        <v>1</v>
      </c>
    </row>
    <row r="13" spans="1:10" x14ac:dyDescent="0.25">
      <c r="A13" s="5" t="s">
        <v>75</v>
      </c>
      <c r="B13" s="5" t="s">
        <v>182</v>
      </c>
      <c r="C13" s="5">
        <v>1</v>
      </c>
      <c r="D13" s="2">
        <f>'Tableau de bord'!F26</f>
        <v>0</v>
      </c>
      <c r="E13">
        <f t="shared" si="0"/>
        <v>1</v>
      </c>
      <c r="G13" s="57" t="s">
        <v>87</v>
      </c>
      <c r="H13" s="5">
        <v>115</v>
      </c>
      <c r="I13" s="118">
        <v>1</v>
      </c>
    </row>
    <row r="14" spans="1:10" x14ac:dyDescent="0.25">
      <c r="A14" s="5" t="s">
        <v>76</v>
      </c>
      <c r="B14" s="5" t="s">
        <v>182</v>
      </c>
      <c r="C14" s="5">
        <v>1</v>
      </c>
      <c r="D14" s="2">
        <f>'Tableau de bord'!F27</f>
        <v>0</v>
      </c>
      <c r="E14">
        <f t="shared" si="0"/>
        <v>1</v>
      </c>
      <c r="G14" s="57" t="s">
        <v>88</v>
      </c>
      <c r="H14" s="5">
        <v>130</v>
      </c>
      <c r="I14" s="118">
        <v>1</v>
      </c>
    </row>
    <row r="15" spans="1:10" x14ac:dyDescent="0.25">
      <c r="A15" s="5" t="s">
        <v>77</v>
      </c>
      <c r="B15" s="5" t="s">
        <v>182</v>
      </c>
      <c r="C15" s="5">
        <v>1</v>
      </c>
      <c r="D15" s="2">
        <f>'Tableau de bord'!F28</f>
        <v>0</v>
      </c>
      <c r="E15">
        <f t="shared" si="0"/>
        <v>1</v>
      </c>
      <c r="G15" s="57" t="s">
        <v>89</v>
      </c>
      <c r="H15" s="5">
        <v>140</v>
      </c>
      <c r="I15" s="118">
        <v>1</v>
      </c>
    </row>
    <row r="16" spans="1:10" x14ac:dyDescent="0.25">
      <c r="A16" s="5" t="s">
        <v>78</v>
      </c>
      <c r="B16" s="5" t="s">
        <v>182</v>
      </c>
      <c r="C16" s="5">
        <v>1</v>
      </c>
      <c r="D16" s="2">
        <f>'Tableau de bord'!F29</f>
        <v>0</v>
      </c>
      <c r="E16">
        <f t="shared" si="0"/>
        <v>1</v>
      </c>
      <c r="G16" s="57" t="s">
        <v>90</v>
      </c>
      <c r="H16" s="5">
        <v>170</v>
      </c>
      <c r="I16" s="118">
        <v>1</v>
      </c>
    </row>
    <row r="17" spans="1:9" ht="15.75" thickBot="1" x14ac:dyDescent="0.3">
      <c r="A17" s="8"/>
      <c r="B17" s="8"/>
      <c r="C17" s="8"/>
      <c r="D17" s="2">
        <f>'Tableau de bord'!F30</f>
        <v>0</v>
      </c>
      <c r="E17">
        <f t="shared" si="0"/>
        <v>0</v>
      </c>
      <c r="G17" s="119" t="s">
        <v>91</v>
      </c>
      <c r="H17" s="120">
        <v>180</v>
      </c>
      <c r="I17" s="121">
        <v>1</v>
      </c>
    </row>
    <row r="18" spans="1:9" x14ac:dyDescent="0.25">
      <c r="A18" s="5" t="s">
        <v>62</v>
      </c>
      <c r="B18" s="5">
        <v>25</v>
      </c>
      <c r="C18" s="5">
        <v>1</v>
      </c>
      <c r="D18" s="2">
        <f>'Tableau de bord'!F31</f>
        <v>0</v>
      </c>
      <c r="E18">
        <f t="shared" si="0"/>
        <v>1</v>
      </c>
    </row>
    <row r="19" spans="1:9" x14ac:dyDescent="0.25">
      <c r="A19" s="5" t="s">
        <v>63</v>
      </c>
      <c r="B19" s="5">
        <v>30</v>
      </c>
      <c r="C19" s="5">
        <v>1</v>
      </c>
      <c r="D19" s="2">
        <f>'Tableau de bord'!F32</f>
        <v>0</v>
      </c>
      <c r="E19">
        <f t="shared" si="0"/>
        <v>1</v>
      </c>
    </row>
    <row r="20" spans="1:9" x14ac:dyDescent="0.25">
      <c r="A20" s="5" t="s">
        <v>79</v>
      </c>
      <c r="B20" s="5">
        <v>36</v>
      </c>
      <c r="C20" s="5">
        <v>1</v>
      </c>
      <c r="D20" s="2">
        <f>'Tableau de bord'!F33</f>
        <v>0</v>
      </c>
      <c r="E20">
        <f t="shared" si="0"/>
        <v>1</v>
      </c>
    </row>
    <row r="21" spans="1:9" x14ac:dyDescent="0.25">
      <c r="A21" s="5" t="s">
        <v>80</v>
      </c>
      <c r="B21" s="5">
        <v>45</v>
      </c>
      <c r="C21" s="5">
        <v>1</v>
      </c>
      <c r="D21" s="2">
        <f>'Tableau de bord'!F34</f>
        <v>0</v>
      </c>
      <c r="E21">
        <f t="shared" si="0"/>
        <v>1</v>
      </c>
    </row>
    <row r="22" spans="1:9" x14ac:dyDescent="0.25">
      <c r="A22" s="5" t="s">
        <v>81</v>
      </c>
      <c r="B22" s="5">
        <v>55</v>
      </c>
      <c r="C22" s="5">
        <v>1</v>
      </c>
      <c r="D22" s="2">
        <f>'Tableau de bord'!F35</f>
        <v>0</v>
      </c>
      <c r="E22">
        <f t="shared" si="0"/>
        <v>1</v>
      </c>
    </row>
    <row r="23" spans="1:9" x14ac:dyDescent="0.25">
      <c r="A23" s="5" t="s">
        <v>82</v>
      </c>
      <c r="B23" s="5">
        <v>65</v>
      </c>
      <c r="C23" s="5">
        <v>1</v>
      </c>
      <c r="D23" s="2">
        <f>'Tableau de bord'!F36</f>
        <v>0</v>
      </c>
      <c r="E23">
        <f t="shared" si="0"/>
        <v>1</v>
      </c>
    </row>
    <row r="24" spans="1:9" x14ac:dyDescent="0.25">
      <c r="A24" s="5" t="s">
        <v>83</v>
      </c>
      <c r="B24" s="5">
        <v>70</v>
      </c>
      <c r="C24" s="5">
        <v>1</v>
      </c>
      <c r="D24" s="2">
        <f>'Tableau de bord'!F37</f>
        <v>0</v>
      </c>
      <c r="E24">
        <f t="shared" si="0"/>
        <v>1</v>
      </c>
    </row>
    <row r="25" spans="1:9" x14ac:dyDescent="0.25">
      <c r="A25" s="5" t="s">
        <v>84</v>
      </c>
      <c r="B25" s="5">
        <v>75</v>
      </c>
      <c r="C25" s="5">
        <v>1</v>
      </c>
      <c r="D25" s="2">
        <f>'Tableau de bord'!F38</f>
        <v>0</v>
      </c>
      <c r="E25">
        <f t="shared" si="0"/>
        <v>1</v>
      </c>
    </row>
    <row r="26" spans="1:9" x14ac:dyDescent="0.25">
      <c r="A26" s="5" t="s">
        <v>85</v>
      </c>
      <c r="B26" s="5">
        <v>95</v>
      </c>
      <c r="C26" s="5">
        <v>1</v>
      </c>
      <c r="D26" s="2">
        <f>'Tableau de bord'!F39</f>
        <v>0</v>
      </c>
      <c r="E26">
        <f t="shared" si="0"/>
        <v>1</v>
      </c>
    </row>
    <row r="27" spans="1:9" x14ac:dyDescent="0.25">
      <c r="A27" s="5" t="s">
        <v>86</v>
      </c>
      <c r="B27" s="5">
        <v>110</v>
      </c>
      <c r="C27" s="5">
        <v>1</v>
      </c>
      <c r="D27" s="2">
        <f>'Tableau de bord'!F40</f>
        <v>0</v>
      </c>
      <c r="E27">
        <f t="shared" si="0"/>
        <v>1</v>
      </c>
    </row>
    <row r="28" spans="1:9" x14ac:dyDescent="0.25">
      <c r="A28" s="5" t="s">
        <v>87</v>
      </c>
      <c r="B28" s="5">
        <v>115</v>
      </c>
      <c r="C28" s="5">
        <v>1</v>
      </c>
      <c r="D28" s="2">
        <f>'Tableau de bord'!F41</f>
        <v>0</v>
      </c>
      <c r="E28">
        <f t="shared" si="0"/>
        <v>1</v>
      </c>
    </row>
    <row r="29" spans="1:9" x14ac:dyDescent="0.25">
      <c r="A29" s="5" t="s">
        <v>88</v>
      </c>
      <c r="B29" s="5">
        <v>130</v>
      </c>
      <c r="C29" s="5">
        <v>1</v>
      </c>
      <c r="D29" s="2">
        <f>'Tableau de bord'!F42</f>
        <v>0</v>
      </c>
      <c r="E29">
        <f t="shared" si="0"/>
        <v>1</v>
      </c>
    </row>
    <row r="30" spans="1:9" x14ac:dyDescent="0.25">
      <c r="A30" s="5" t="s">
        <v>89</v>
      </c>
      <c r="B30" s="5">
        <v>140</v>
      </c>
      <c r="C30" s="5">
        <v>1</v>
      </c>
      <c r="D30" s="2">
        <f>'Tableau de bord'!F43</f>
        <v>0</v>
      </c>
      <c r="E30">
        <f t="shared" si="0"/>
        <v>1</v>
      </c>
    </row>
    <row r="31" spans="1:9" x14ac:dyDescent="0.25">
      <c r="A31" s="5" t="s">
        <v>90</v>
      </c>
      <c r="B31" s="5">
        <v>170</v>
      </c>
      <c r="C31" s="5">
        <v>1</v>
      </c>
      <c r="D31" s="2">
        <f>'Tableau de bord'!F44</f>
        <v>0</v>
      </c>
      <c r="E31">
        <f t="shared" si="0"/>
        <v>1</v>
      </c>
    </row>
    <row r="32" spans="1:9" x14ac:dyDescent="0.25">
      <c r="A32" s="5" t="s">
        <v>91</v>
      </c>
      <c r="B32" s="5">
        <v>180</v>
      </c>
      <c r="C32" s="5">
        <v>1</v>
      </c>
      <c r="D32" s="2">
        <f>'Tableau de bord'!F45</f>
        <v>0</v>
      </c>
      <c r="E32">
        <f t="shared" si="0"/>
        <v>1</v>
      </c>
    </row>
    <row r="33" spans="1:5" x14ac:dyDescent="0.25">
      <c r="A33" s="8"/>
      <c r="B33" s="8"/>
      <c r="C33" s="8"/>
      <c r="D33" s="2">
        <f>'Tableau de bord'!F46</f>
        <v>0</v>
      </c>
      <c r="E33">
        <f t="shared" si="0"/>
        <v>0</v>
      </c>
    </row>
    <row r="34" spans="1:5" x14ac:dyDescent="0.25">
      <c r="A34" s="5" t="s">
        <v>64</v>
      </c>
      <c r="B34" s="5">
        <v>135</v>
      </c>
      <c r="C34" s="5">
        <v>1</v>
      </c>
      <c r="D34" s="2">
        <f>'Tableau de bord'!F47</f>
        <v>0</v>
      </c>
      <c r="E34">
        <f t="shared" si="0"/>
        <v>1</v>
      </c>
    </row>
    <row r="35" spans="1:5" x14ac:dyDescent="0.25">
      <c r="A35" s="5" t="s">
        <v>92</v>
      </c>
      <c r="B35" s="5">
        <v>140</v>
      </c>
      <c r="C35" s="5">
        <v>1</v>
      </c>
      <c r="D35" s="2">
        <f>'Tableau de bord'!F48</f>
        <v>0</v>
      </c>
      <c r="E35">
        <f t="shared" si="0"/>
        <v>1</v>
      </c>
    </row>
    <row r="36" spans="1:5" x14ac:dyDescent="0.25">
      <c r="A36" s="5" t="s">
        <v>93</v>
      </c>
      <c r="B36" s="5">
        <v>150</v>
      </c>
      <c r="C36" s="5">
        <v>1</v>
      </c>
      <c r="D36" s="2">
        <f>'Tableau de bord'!F49</f>
        <v>0</v>
      </c>
      <c r="E36">
        <f t="shared" si="0"/>
        <v>1</v>
      </c>
    </row>
    <row r="37" spans="1:5" x14ac:dyDescent="0.25">
      <c r="A37" s="5" t="s">
        <v>94</v>
      </c>
      <c r="B37" s="5">
        <v>160</v>
      </c>
      <c r="C37" s="5">
        <v>1</v>
      </c>
      <c r="D37" s="2">
        <f>'Tableau de bord'!F50</f>
        <v>0</v>
      </c>
      <c r="E37">
        <f t="shared" si="0"/>
        <v>1</v>
      </c>
    </row>
    <row r="38" spans="1:5" x14ac:dyDescent="0.25">
      <c r="A38" s="5" t="s">
        <v>95</v>
      </c>
      <c r="B38" s="5">
        <v>170</v>
      </c>
      <c r="C38" s="5">
        <v>1</v>
      </c>
      <c r="D38" s="2">
        <f>'Tableau de bord'!F51</f>
        <v>0</v>
      </c>
      <c r="E38">
        <f t="shared" si="0"/>
        <v>1</v>
      </c>
    </row>
    <row r="39" spans="1:5" x14ac:dyDescent="0.25">
      <c r="A39" s="5" t="s">
        <v>96</v>
      </c>
      <c r="B39" s="5">
        <v>175</v>
      </c>
      <c r="C39" s="5">
        <v>1</v>
      </c>
      <c r="D39" s="2">
        <f>'Tableau de bord'!F52</f>
        <v>0</v>
      </c>
      <c r="E39">
        <f t="shared" si="0"/>
        <v>1</v>
      </c>
    </row>
    <row r="40" spans="1:5" x14ac:dyDescent="0.25">
      <c r="A40" s="5" t="s">
        <v>97</v>
      </c>
      <c r="B40" s="5">
        <v>185</v>
      </c>
      <c r="C40" s="5">
        <v>1</v>
      </c>
      <c r="D40" s="2">
        <f>'Tableau de bord'!F53</f>
        <v>0</v>
      </c>
      <c r="E40">
        <f t="shared" si="0"/>
        <v>1</v>
      </c>
    </row>
    <row r="41" spans="1:5" x14ac:dyDescent="0.25">
      <c r="A41" s="5" t="s">
        <v>98</v>
      </c>
      <c r="B41" s="5" t="s">
        <v>182</v>
      </c>
      <c r="C41" s="5">
        <v>1</v>
      </c>
      <c r="D41" s="2">
        <f>'Tableau de bord'!F54</f>
        <v>0</v>
      </c>
      <c r="E41">
        <f t="shared" si="0"/>
        <v>1</v>
      </c>
    </row>
    <row r="42" spans="1:5" x14ac:dyDescent="0.25">
      <c r="A42" s="5" t="s">
        <v>99</v>
      </c>
      <c r="B42" s="5" t="s">
        <v>182</v>
      </c>
      <c r="C42" s="5">
        <v>1</v>
      </c>
      <c r="D42" s="2">
        <f>'Tableau de bord'!F55</f>
        <v>0</v>
      </c>
      <c r="E42">
        <f t="shared" si="0"/>
        <v>1</v>
      </c>
    </row>
    <row r="43" spans="1:5" x14ac:dyDescent="0.25">
      <c r="A43" s="5" t="s">
        <v>100</v>
      </c>
      <c r="B43" s="5" t="s">
        <v>182</v>
      </c>
      <c r="C43" s="5">
        <v>1</v>
      </c>
      <c r="D43" s="2">
        <f>'Tableau de bord'!F56</f>
        <v>0</v>
      </c>
      <c r="E43">
        <f t="shared" si="0"/>
        <v>1</v>
      </c>
    </row>
    <row r="44" spans="1:5" x14ac:dyDescent="0.25">
      <c r="A44" s="5" t="s">
        <v>101</v>
      </c>
      <c r="B44" s="5" t="s">
        <v>182</v>
      </c>
      <c r="C44" s="5">
        <v>1</v>
      </c>
      <c r="D44" s="2">
        <f>'Tableau de bord'!F57</f>
        <v>0</v>
      </c>
      <c r="E44">
        <f t="shared" si="0"/>
        <v>1</v>
      </c>
    </row>
    <row r="45" spans="1:5" x14ac:dyDescent="0.25">
      <c r="A45" s="5" t="s">
        <v>102</v>
      </c>
      <c r="B45" s="5" t="s">
        <v>182</v>
      </c>
      <c r="C45" s="5">
        <v>1</v>
      </c>
      <c r="D45" s="2">
        <f>'Tableau de bord'!F58</f>
        <v>0</v>
      </c>
      <c r="E45">
        <f t="shared" si="0"/>
        <v>1</v>
      </c>
    </row>
    <row r="46" spans="1:5" x14ac:dyDescent="0.25">
      <c r="A46" s="5" t="s">
        <v>103</v>
      </c>
      <c r="B46" s="5" t="s">
        <v>182</v>
      </c>
      <c r="C46" s="5">
        <v>1</v>
      </c>
      <c r="D46" s="2">
        <f>'Tableau de bord'!F59</f>
        <v>0</v>
      </c>
      <c r="E46">
        <f t="shared" si="0"/>
        <v>1</v>
      </c>
    </row>
    <row r="47" spans="1:5" x14ac:dyDescent="0.25">
      <c r="A47" s="5" t="s">
        <v>104</v>
      </c>
      <c r="B47" s="5" t="s">
        <v>182</v>
      </c>
      <c r="C47" s="5">
        <v>1</v>
      </c>
      <c r="D47" s="2">
        <f>'Tableau de bord'!F60</f>
        <v>0</v>
      </c>
      <c r="E47">
        <f t="shared" si="0"/>
        <v>1</v>
      </c>
    </row>
    <row r="48" spans="1:5" x14ac:dyDescent="0.25">
      <c r="A48" s="5" t="s">
        <v>105</v>
      </c>
      <c r="B48" s="5" t="s">
        <v>182</v>
      </c>
      <c r="C48" s="5">
        <v>1</v>
      </c>
      <c r="D48" s="2">
        <f>'Tableau de bord'!F61</f>
        <v>0</v>
      </c>
      <c r="E48">
        <f t="shared" si="0"/>
        <v>1</v>
      </c>
    </row>
    <row r="49" spans="1:5" x14ac:dyDescent="0.25">
      <c r="A49" s="8"/>
      <c r="B49" s="8"/>
      <c r="C49" s="8"/>
      <c r="D49" s="2">
        <f>'Tableau de bord'!F62</f>
        <v>0</v>
      </c>
      <c r="E49">
        <f t="shared" si="0"/>
        <v>0</v>
      </c>
    </row>
    <row r="50" spans="1:5" x14ac:dyDescent="0.25">
      <c r="A50" s="5" t="s">
        <v>65</v>
      </c>
      <c r="B50" s="5">
        <v>40</v>
      </c>
      <c r="C50" s="5">
        <v>1</v>
      </c>
      <c r="D50" s="2">
        <f>'Tableau de bord'!F63</f>
        <v>0</v>
      </c>
      <c r="E50">
        <f t="shared" si="0"/>
        <v>1</v>
      </c>
    </row>
    <row r="51" spans="1:5" x14ac:dyDescent="0.25">
      <c r="A51" s="5" t="s">
        <v>106</v>
      </c>
      <c r="B51" s="5">
        <v>50</v>
      </c>
      <c r="C51" s="5">
        <v>1</v>
      </c>
      <c r="D51" s="2">
        <f>'Tableau de bord'!F64</f>
        <v>0</v>
      </c>
      <c r="E51">
        <f t="shared" si="0"/>
        <v>1</v>
      </c>
    </row>
    <row r="52" spans="1:5" x14ac:dyDescent="0.25">
      <c r="A52" s="5" t="s">
        <v>107</v>
      </c>
      <c r="B52" s="5">
        <v>60</v>
      </c>
      <c r="C52" s="5">
        <v>1</v>
      </c>
      <c r="D52" s="2">
        <f>'Tableau de bord'!F65</f>
        <v>0</v>
      </c>
      <c r="E52">
        <f t="shared" si="0"/>
        <v>1</v>
      </c>
    </row>
    <row r="53" spans="1:5" x14ac:dyDescent="0.25">
      <c r="A53" s="5" t="s">
        <v>108</v>
      </c>
      <c r="B53" s="5">
        <v>70</v>
      </c>
      <c r="C53" s="5">
        <v>1</v>
      </c>
      <c r="D53" s="2">
        <f>'Tableau de bord'!F66</f>
        <v>0</v>
      </c>
      <c r="E53">
        <f t="shared" si="0"/>
        <v>1</v>
      </c>
    </row>
    <row r="54" spans="1:5" x14ac:dyDescent="0.25">
      <c r="A54" s="5" t="s">
        <v>109</v>
      </c>
      <c r="B54" s="5">
        <v>90</v>
      </c>
      <c r="C54" s="5">
        <v>1</v>
      </c>
      <c r="D54" s="2">
        <f>'Tableau de bord'!F67</f>
        <v>0</v>
      </c>
      <c r="E54">
        <f t="shared" si="0"/>
        <v>1</v>
      </c>
    </row>
    <row r="55" spans="1:5" x14ac:dyDescent="0.25">
      <c r="A55" s="5" t="s">
        <v>110</v>
      </c>
      <c r="B55" s="5" t="s">
        <v>182</v>
      </c>
      <c r="C55" s="5">
        <v>1</v>
      </c>
      <c r="D55" s="2">
        <f>'Tableau de bord'!F68</f>
        <v>0</v>
      </c>
      <c r="E55">
        <f t="shared" si="0"/>
        <v>1</v>
      </c>
    </row>
    <row r="56" spans="1:5" x14ac:dyDescent="0.25">
      <c r="A56" s="5" t="s">
        <v>111</v>
      </c>
      <c r="B56" s="5" t="s">
        <v>182</v>
      </c>
      <c r="C56" s="5">
        <v>1</v>
      </c>
      <c r="D56" s="2">
        <f>'Tableau de bord'!F69</f>
        <v>0</v>
      </c>
      <c r="E56">
        <f t="shared" si="0"/>
        <v>1</v>
      </c>
    </row>
    <row r="57" spans="1:5" x14ac:dyDescent="0.25">
      <c r="A57" s="5" t="s">
        <v>112</v>
      </c>
      <c r="B57" s="5" t="s">
        <v>182</v>
      </c>
      <c r="C57" s="5">
        <v>1</v>
      </c>
      <c r="D57" s="2">
        <f>'Tableau de bord'!F70</f>
        <v>0</v>
      </c>
      <c r="E57">
        <f t="shared" si="0"/>
        <v>1</v>
      </c>
    </row>
    <row r="58" spans="1:5" x14ac:dyDescent="0.25">
      <c r="A58" s="5" t="s">
        <v>113</v>
      </c>
      <c r="B58" s="5" t="s">
        <v>182</v>
      </c>
      <c r="C58" s="5">
        <v>1</v>
      </c>
      <c r="D58" s="2">
        <f>'Tableau de bord'!F71</f>
        <v>0</v>
      </c>
      <c r="E58">
        <f t="shared" si="0"/>
        <v>1</v>
      </c>
    </row>
    <row r="59" spans="1:5" x14ac:dyDescent="0.25">
      <c r="A59" s="5" t="s">
        <v>114</v>
      </c>
      <c r="B59" s="5" t="s">
        <v>182</v>
      </c>
      <c r="C59" s="5">
        <v>1</v>
      </c>
      <c r="D59" s="2">
        <f>'Tableau de bord'!F72</f>
        <v>0</v>
      </c>
      <c r="E59">
        <f t="shared" si="0"/>
        <v>1</v>
      </c>
    </row>
    <row r="60" spans="1:5" x14ac:dyDescent="0.25">
      <c r="A60" s="5" t="s">
        <v>115</v>
      </c>
      <c r="B60" s="5" t="s">
        <v>182</v>
      </c>
      <c r="C60" s="5">
        <v>1</v>
      </c>
      <c r="D60" s="2">
        <f>'Tableau de bord'!F73</f>
        <v>0</v>
      </c>
      <c r="E60">
        <f t="shared" si="0"/>
        <v>1</v>
      </c>
    </row>
    <row r="61" spans="1:5" x14ac:dyDescent="0.25">
      <c r="A61" s="5" t="s">
        <v>116</v>
      </c>
      <c r="B61" s="5">
        <v>500</v>
      </c>
      <c r="C61" s="5">
        <v>50</v>
      </c>
      <c r="D61" s="2">
        <f>'Tableau de bord'!F74</f>
        <v>0</v>
      </c>
      <c r="E61">
        <f t="shared" si="0"/>
        <v>50</v>
      </c>
    </row>
    <row r="62" spans="1:5" x14ac:dyDescent="0.25">
      <c r="A62" s="5" t="s">
        <v>117</v>
      </c>
      <c r="B62" s="5" t="s">
        <v>182</v>
      </c>
      <c r="C62" s="5">
        <v>1</v>
      </c>
      <c r="D62" s="2" t="str">
        <f>'Tableau de bord'!F75</f>
        <v>Cantidad</v>
      </c>
      <c r="E62" t="e">
        <f t="shared" si="0"/>
        <v>#VALUE!</v>
      </c>
    </row>
    <row r="63" spans="1:5" x14ac:dyDescent="0.25">
      <c r="A63" s="5" t="s">
        <v>118</v>
      </c>
      <c r="B63" s="5" t="s">
        <v>182</v>
      </c>
      <c r="C63" s="5">
        <v>1</v>
      </c>
      <c r="D63" s="2">
        <f>'Tableau de bord'!F76</f>
        <v>0</v>
      </c>
      <c r="E63">
        <f t="shared" si="0"/>
        <v>1</v>
      </c>
    </row>
    <row r="64" spans="1:5" x14ac:dyDescent="0.25">
      <c r="A64" s="5" t="s">
        <v>119</v>
      </c>
      <c r="B64" s="5" t="s">
        <v>182</v>
      </c>
      <c r="C64" s="5">
        <v>1</v>
      </c>
      <c r="D64" s="2" t="str">
        <f>'Tableau de bord'!F77</f>
        <v>Valor</v>
      </c>
      <c r="E64" t="e">
        <f t="shared" si="0"/>
        <v>#VALUE!</v>
      </c>
    </row>
    <row r="65" spans="1:5" x14ac:dyDescent="0.25">
      <c r="A65" s="8"/>
      <c r="B65" s="8"/>
      <c r="C65" s="8"/>
      <c r="D65" s="2">
        <f>'Tableau de bord'!F78</f>
        <v>0</v>
      </c>
      <c r="E65">
        <f t="shared" si="0"/>
        <v>0</v>
      </c>
    </row>
    <row r="66" spans="1:5" x14ac:dyDescent="0.25">
      <c r="A66" s="5" t="s">
        <v>120</v>
      </c>
      <c r="B66" s="5">
        <v>160</v>
      </c>
      <c r="C66" s="5">
        <v>1</v>
      </c>
      <c r="D66" s="2">
        <f>'Tableau de bord'!F79</f>
        <v>0</v>
      </c>
      <c r="E66">
        <f t="shared" si="0"/>
        <v>1</v>
      </c>
    </row>
    <row r="67" spans="1:5" x14ac:dyDescent="0.25">
      <c r="A67" s="5" t="s">
        <v>121</v>
      </c>
      <c r="B67" s="5">
        <v>170</v>
      </c>
      <c r="C67" s="5">
        <v>1</v>
      </c>
      <c r="D67" s="2">
        <f>'Tableau de bord'!F80</f>
        <v>0</v>
      </c>
      <c r="E67">
        <f t="shared" ref="E67:E128" si="1">C67-D67</f>
        <v>1</v>
      </c>
    </row>
    <row r="68" spans="1:5" x14ac:dyDescent="0.25">
      <c r="A68" s="5" t="s">
        <v>122</v>
      </c>
      <c r="B68" s="5">
        <v>220</v>
      </c>
      <c r="C68" s="5">
        <v>1</v>
      </c>
      <c r="D68" s="2">
        <f>'Tableau de bord'!F81</f>
        <v>0</v>
      </c>
      <c r="E68">
        <f t="shared" si="1"/>
        <v>1</v>
      </c>
    </row>
    <row r="69" spans="1:5" x14ac:dyDescent="0.25">
      <c r="A69" s="5" t="s">
        <v>123</v>
      </c>
      <c r="B69" s="5">
        <v>185</v>
      </c>
      <c r="C69" s="5">
        <v>1</v>
      </c>
      <c r="D69" s="2">
        <f>'Tableau de bord'!F82</f>
        <v>0</v>
      </c>
      <c r="E69">
        <f t="shared" si="1"/>
        <v>1</v>
      </c>
    </row>
    <row r="70" spans="1:5" x14ac:dyDescent="0.25">
      <c r="A70" s="5" t="s">
        <v>124</v>
      </c>
      <c r="B70" s="5">
        <v>200</v>
      </c>
      <c r="C70" s="5">
        <v>1</v>
      </c>
      <c r="D70" s="2">
        <f>'Tableau de bord'!F83</f>
        <v>0</v>
      </c>
      <c r="E70">
        <f t="shared" si="1"/>
        <v>1</v>
      </c>
    </row>
    <row r="71" spans="1:5" x14ac:dyDescent="0.25">
      <c r="A71" s="5" t="s">
        <v>125</v>
      </c>
      <c r="B71" s="5">
        <v>300</v>
      </c>
      <c r="C71" s="5">
        <v>1</v>
      </c>
      <c r="D71" s="2">
        <f>'Tableau de bord'!F84</f>
        <v>0</v>
      </c>
      <c r="E71">
        <f t="shared" si="1"/>
        <v>1</v>
      </c>
    </row>
    <row r="72" spans="1:5" x14ac:dyDescent="0.25">
      <c r="A72" s="5" t="s">
        <v>126</v>
      </c>
      <c r="B72" s="5">
        <v>350</v>
      </c>
      <c r="C72" s="5">
        <v>1</v>
      </c>
      <c r="D72" s="2">
        <f>'Tableau de bord'!F85</f>
        <v>0</v>
      </c>
      <c r="E72">
        <f t="shared" si="1"/>
        <v>1</v>
      </c>
    </row>
    <row r="73" spans="1:5" x14ac:dyDescent="0.25">
      <c r="A73" s="5" t="s">
        <v>127</v>
      </c>
      <c r="B73" s="5">
        <v>400</v>
      </c>
      <c r="C73" s="5">
        <v>1</v>
      </c>
      <c r="D73" s="2">
        <f>'Tableau de bord'!F86</f>
        <v>0</v>
      </c>
      <c r="E73">
        <f t="shared" si="1"/>
        <v>1</v>
      </c>
    </row>
    <row r="74" spans="1:5" x14ac:dyDescent="0.25">
      <c r="A74" s="5" t="s">
        <v>128</v>
      </c>
      <c r="B74" s="5">
        <v>100</v>
      </c>
      <c r="C74" s="5">
        <v>1</v>
      </c>
      <c r="D74" s="2">
        <f>'Tableau de bord'!F87</f>
        <v>0</v>
      </c>
      <c r="E74">
        <f t="shared" si="1"/>
        <v>1</v>
      </c>
    </row>
    <row r="75" spans="1:5" x14ac:dyDescent="0.25">
      <c r="A75" s="5" t="s">
        <v>129</v>
      </c>
      <c r="B75" s="5">
        <v>102</v>
      </c>
      <c r="C75" s="5">
        <v>10</v>
      </c>
      <c r="D75" s="2">
        <f>'Tableau de bord'!F88</f>
        <v>0</v>
      </c>
      <c r="E75">
        <f t="shared" si="1"/>
        <v>10</v>
      </c>
    </row>
    <row r="76" spans="1:5" x14ac:dyDescent="0.25">
      <c r="A76" s="5" t="s">
        <v>130</v>
      </c>
      <c r="B76" s="5" t="s">
        <v>182</v>
      </c>
      <c r="C76" s="5">
        <v>1</v>
      </c>
      <c r="D76" s="2">
        <f>'Tableau de bord'!F89</f>
        <v>0</v>
      </c>
      <c r="E76">
        <f t="shared" si="1"/>
        <v>1</v>
      </c>
    </row>
    <row r="77" spans="1:5" x14ac:dyDescent="0.25">
      <c r="A77" s="5" t="s">
        <v>131</v>
      </c>
      <c r="B77" s="5" t="s">
        <v>182</v>
      </c>
      <c r="C77" s="5">
        <v>1</v>
      </c>
      <c r="D77" s="2">
        <f>'Tableau de bord'!F90</f>
        <v>0</v>
      </c>
      <c r="E77">
        <f t="shared" si="1"/>
        <v>1</v>
      </c>
    </row>
    <row r="78" spans="1:5" x14ac:dyDescent="0.25">
      <c r="A78" s="5" t="s">
        <v>132</v>
      </c>
      <c r="B78" s="5" t="s">
        <v>182</v>
      </c>
      <c r="C78" s="5">
        <v>1</v>
      </c>
      <c r="D78" s="2">
        <f>'Tableau de bord'!F91</f>
        <v>0</v>
      </c>
      <c r="E78">
        <f t="shared" si="1"/>
        <v>1</v>
      </c>
    </row>
    <row r="79" spans="1:5" x14ac:dyDescent="0.25">
      <c r="A79" s="5" t="s">
        <v>133</v>
      </c>
      <c r="B79" s="5" t="s">
        <v>182</v>
      </c>
      <c r="C79" s="5">
        <v>1</v>
      </c>
      <c r="D79" s="2">
        <f>'Tableau de bord'!F92</f>
        <v>0</v>
      </c>
      <c r="E79">
        <f t="shared" si="1"/>
        <v>1</v>
      </c>
    </row>
    <row r="80" spans="1:5" x14ac:dyDescent="0.25">
      <c r="A80" s="5" t="s">
        <v>134</v>
      </c>
      <c r="B80" s="5" t="s">
        <v>182</v>
      </c>
      <c r="C80" s="5">
        <v>1</v>
      </c>
      <c r="D80" s="2">
        <f>'Tableau de bord'!F93</f>
        <v>0</v>
      </c>
      <c r="E80">
        <f t="shared" si="1"/>
        <v>1</v>
      </c>
    </row>
    <row r="81" spans="1:7" x14ac:dyDescent="0.25">
      <c r="A81" s="8"/>
      <c r="B81" s="8"/>
      <c r="C81" s="8"/>
      <c r="D81" s="2">
        <f>'Tableau de bord'!F94</f>
        <v>0</v>
      </c>
      <c r="E81">
        <f t="shared" si="1"/>
        <v>0</v>
      </c>
    </row>
    <row r="82" spans="1:7" x14ac:dyDescent="0.25">
      <c r="A82" s="5" t="s">
        <v>135</v>
      </c>
      <c r="B82" s="5">
        <v>110</v>
      </c>
      <c r="C82" s="5">
        <v>1</v>
      </c>
      <c r="D82" s="2">
        <f>'Tableau de bord'!F95</f>
        <v>0</v>
      </c>
      <c r="E82">
        <f t="shared" si="1"/>
        <v>1</v>
      </c>
    </row>
    <row r="83" spans="1:7" x14ac:dyDescent="0.25">
      <c r="A83" s="5" t="s">
        <v>136</v>
      </c>
      <c r="B83" s="5">
        <v>120</v>
      </c>
      <c r="C83" s="5">
        <v>1</v>
      </c>
      <c r="D83" s="2">
        <f>'Tableau de bord'!F96</f>
        <v>0</v>
      </c>
      <c r="E83">
        <f t="shared" si="1"/>
        <v>1</v>
      </c>
    </row>
    <row r="84" spans="1:7" x14ac:dyDescent="0.25">
      <c r="A84" s="5" t="s">
        <v>137</v>
      </c>
      <c r="B84" s="5">
        <v>150</v>
      </c>
      <c r="C84" s="5">
        <v>1</v>
      </c>
      <c r="D84" s="2">
        <f>'Tableau de bord'!F97</f>
        <v>0</v>
      </c>
      <c r="E84">
        <f t="shared" si="1"/>
        <v>1</v>
      </c>
    </row>
    <row r="85" spans="1:7" x14ac:dyDescent="0.25">
      <c r="A85" s="5" t="s">
        <v>138</v>
      </c>
      <c r="B85" s="5">
        <v>250</v>
      </c>
      <c r="C85" s="5">
        <v>1</v>
      </c>
      <c r="D85" s="2">
        <f>'Tableau de bord'!F98</f>
        <v>0</v>
      </c>
      <c r="E85">
        <f t="shared" si="1"/>
        <v>1</v>
      </c>
    </row>
    <row r="86" spans="1:7" x14ac:dyDescent="0.25">
      <c r="A86" s="5" t="s">
        <v>139</v>
      </c>
      <c r="B86" s="5">
        <v>175</v>
      </c>
      <c r="C86" s="5">
        <v>1</v>
      </c>
      <c r="D86" s="2">
        <f>'Tableau de bord'!F99</f>
        <v>0</v>
      </c>
      <c r="E86">
        <f t="shared" si="1"/>
        <v>1</v>
      </c>
    </row>
    <row r="87" spans="1:7" x14ac:dyDescent="0.25">
      <c r="A87" s="5" t="s">
        <v>140</v>
      </c>
      <c r="B87" s="5">
        <v>200</v>
      </c>
      <c r="C87" s="5">
        <v>1</v>
      </c>
      <c r="D87" s="2">
        <f>'Tableau de bord'!F100</f>
        <v>0</v>
      </c>
      <c r="E87">
        <f t="shared" si="1"/>
        <v>1</v>
      </c>
    </row>
    <row r="88" spans="1:7" x14ac:dyDescent="0.25">
      <c r="A88" s="5" t="s">
        <v>141</v>
      </c>
      <c r="B88" s="5" t="s">
        <v>182</v>
      </c>
      <c r="C88" s="5">
        <v>1</v>
      </c>
      <c r="D88" s="2">
        <f>'Tableau de bord'!F101</f>
        <v>0</v>
      </c>
      <c r="E88">
        <f t="shared" si="1"/>
        <v>1</v>
      </c>
    </row>
    <row r="89" spans="1:7" x14ac:dyDescent="0.25">
      <c r="A89" s="5" t="s">
        <v>142</v>
      </c>
      <c r="B89" s="5" t="s">
        <v>182</v>
      </c>
      <c r="C89" s="5">
        <v>1</v>
      </c>
      <c r="D89" s="2">
        <f>'Tableau de bord'!F102</f>
        <v>0</v>
      </c>
      <c r="E89">
        <f t="shared" si="1"/>
        <v>1</v>
      </c>
    </row>
    <row r="90" spans="1:7" x14ac:dyDescent="0.25">
      <c r="A90" s="5" t="s">
        <v>143</v>
      </c>
      <c r="B90" s="5" t="s">
        <v>182</v>
      </c>
      <c r="C90" s="5">
        <v>1</v>
      </c>
      <c r="D90" s="2">
        <f>'Tableau de bord'!F103</f>
        <v>0</v>
      </c>
      <c r="E90">
        <f t="shared" si="1"/>
        <v>1</v>
      </c>
    </row>
    <row r="91" spans="1:7" x14ac:dyDescent="0.25">
      <c r="A91" s="5" t="s">
        <v>144</v>
      </c>
      <c r="B91" s="5" t="s">
        <v>182</v>
      </c>
      <c r="C91" s="5">
        <v>1</v>
      </c>
      <c r="D91" s="2">
        <f>'Tableau de bord'!F104</f>
        <v>0</v>
      </c>
      <c r="E91">
        <f t="shared" si="1"/>
        <v>1</v>
      </c>
    </row>
    <row r="92" spans="1:7" x14ac:dyDescent="0.25">
      <c r="A92" s="5" t="s">
        <v>145</v>
      </c>
      <c r="B92" s="5" t="s">
        <v>182</v>
      </c>
      <c r="C92" s="5">
        <v>1</v>
      </c>
      <c r="D92" s="2">
        <f>'Tableau de bord'!F105</f>
        <v>0</v>
      </c>
      <c r="E92">
        <f t="shared" si="1"/>
        <v>1</v>
      </c>
      <c r="G92" s="10"/>
    </row>
    <row r="93" spans="1:7" x14ac:dyDescent="0.25">
      <c r="A93" s="5" t="s">
        <v>146</v>
      </c>
      <c r="B93" s="5" t="s">
        <v>182</v>
      </c>
      <c r="C93" s="5">
        <v>1</v>
      </c>
      <c r="D93" s="2">
        <f>'Tableau de bord'!F106</f>
        <v>0</v>
      </c>
      <c r="E93">
        <f t="shared" si="1"/>
        <v>1</v>
      </c>
    </row>
    <row r="94" spans="1:7" x14ac:dyDescent="0.25">
      <c r="A94" s="5" t="s">
        <v>147</v>
      </c>
      <c r="B94" s="5" t="s">
        <v>182</v>
      </c>
      <c r="C94" s="5">
        <v>1</v>
      </c>
      <c r="D94" s="2">
        <f>'Tableau de bord'!F107</f>
        <v>0</v>
      </c>
      <c r="E94">
        <f t="shared" si="1"/>
        <v>1</v>
      </c>
    </row>
    <row r="95" spans="1:7" x14ac:dyDescent="0.25">
      <c r="A95" s="5" t="s">
        <v>148</v>
      </c>
      <c r="B95" s="5" t="s">
        <v>182</v>
      </c>
      <c r="C95" s="5">
        <v>1</v>
      </c>
      <c r="D95" s="2">
        <f>'Tableau de bord'!F108</f>
        <v>0</v>
      </c>
      <c r="E95">
        <f t="shared" si="1"/>
        <v>1</v>
      </c>
    </row>
    <row r="96" spans="1:7" x14ac:dyDescent="0.25">
      <c r="A96" s="5" t="s">
        <v>149</v>
      </c>
      <c r="B96" s="5" t="s">
        <v>182</v>
      </c>
      <c r="C96" s="5">
        <v>1</v>
      </c>
      <c r="D96" s="2">
        <f>'Tableau de bord'!F109</f>
        <v>0</v>
      </c>
      <c r="E96">
        <f t="shared" si="1"/>
        <v>1</v>
      </c>
    </row>
    <row r="97" spans="1:9" x14ac:dyDescent="0.25">
      <c r="A97" s="8"/>
      <c r="B97" s="8"/>
      <c r="C97" s="8"/>
      <c r="D97" s="2">
        <f>'Tableau de bord'!F110</f>
        <v>0</v>
      </c>
      <c r="E97">
        <f t="shared" si="1"/>
        <v>0</v>
      </c>
      <c r="I97" s="9"/>
    </row>
    <row r="98" spans="1:9" x14ac:dyDescent="0.25">
      <c r="A98" s="5" t="s">
        <v>150</v>
      </c>
      <c r="B98" s="5">
        <v>450</v>
      </c>
      <c r="C98" s="5">
        <v>1</v>
      </c>
      <c r="D98" s="2">
        <f>'Tableau de bord'!F111</f>
        <v>0</v>
      </c>
      <c r="E98">
        <f t="shared" si="1"/>
        <v>1</v>
      </c>
    </row>
    <row r="99" spans="1:9" x14ac:dyDescent="0.25">
      <c r="A99" s="5" t="s">
        <v>151</v>
      </c>
      <c r="B99" s="5">
        <v>550</v>
      </c>
      <c r="C99" s="5">
        <v>1</v>
      </c>
      <c r="D99" s="2">
        <f>'Tableau de bord'!F112</f>
        <v>0</v>
      </c>
      <c r="E99">
        <f t="shared" si="1"/>
        <v>1</v>
      </c>
    </row>
    <row r="100" spans="1:9" x14ac:dyDescent="0.25">
      <c r="A100" s="5" t="s">
        <v>152</v>
      </c>
      <c r="B100" s="5" t="s">
        <v>182</v>
      </c>
      <c r="C100" s="5">
        <v>1</v>
      </c>
      <c r="D100" s="2">
        <f>'Tableau de bord'!F113</f>
        <v>0</v>
      </c>
      <c r="E100">
        <f t="shared" si="1"/>
        <v>1</v>
      </c>
    </row>
    <row r="101" spans="1:9" x14ac:dyDescent="0.25">
      <c r="A101" s="5" t="s">
        <v>153</v>
      </c>
      <c r="B101" s="5" t="s">
        <v>182</v>
      </c>
      <c r="C101" s="5">
        <v>1</v>
      </c>
      <c r="D101" s="2">
        <f>'Tableau de bord'!F114</f>
        <v>0</v>
      </c>
      <c r="E101">
        <f t="shared" si="1"/>
        <v>1</v>
      </c>
    </row>
    <row r="102" spans="1:9" x14ac:dyDescent="0.25">
      <c r="A102" s="5" t="s">
        <v>154</v>
      </c>
      <c r="B102" s="5" t="s">
        <v>182</v>
      </c>
      <c r="C102" s="5">
        <v>1</v>
      </c>
      <c r="D102" s="2">
        <f>'Tableau de bord'!F115</f>
        <v>0</v>
      </c>
      <c r="E102">
        <f t="shared" si="1"/>
        <v>1</v>
      </c>
    </row>
    <row r="103" spans="1:9" x14ac:dyDescent="0.25">
      <c r="A103" s="5" t="s">
        <v>155</v>
      </c>
      <c r="B103" s="5" t="s">
        <v>182</v>
      </c>
      <c r="C103" s="5">
        <v>1</v>
      </c>
      <c r="D103" s="2">
        <f>'Tableau de bord'!F116</f>
        <v>0</v>
      </c>
      <c r="E103">
        <f t="shared" si="1"/>
        <v>1</v>
      </c>
    </row>
    <row r="104" spans="1:9" x14ac:dyDescent="0.25">
      <c r="A104" s="5" t="s">
        <v>156</v>
      </c>
      <c r="B104" s="5" t="s">
        <v>182</v>
      </c>
      <c r="C104" s="5">
        <v>1</v>
      </c>
      <c r="D104" s="2">
        <f>'Tableau de bord'!F117</f>
        <v>0</v>
      </c>
      <c r="E104">
        <f t="shared" si="1"/>
        <v>1</v>
      </c>
    </row>
    <row r="105" spans="1:9" x14ac:dyDescent="0.25">
      <c r="A105" s="5" t="s">
        <v>157</v>
      </c>
      <c r="B105" s="5" t="s">
        <v>182</v>
      </c>
      <c r="C105" s="5">
        <v>1</v>
      </c>
      <c r="D105" s="2">
        <f>'Tableau de bord'!F118</f>
        <v>0</v>
      </c>
      <c r="E105">
        <f t="shared" si="1"/>
        <v>1</v>
      </c>
    </row>
    <row r="106" spans="1:9" x14ac:dyDescent="0.25">
      <c r="A106" s="5" t="s">
        <v>158</v>
      </c>
      <c r="B106" s="5" t="s">
        <v>182</v>
      </c>
      <c r="C106" s="5">
        <v>1</v>
      </c>
      <c r="D106" s="2">
        <f>'Tableau de bord'!F119</f>
        <v>0</v>
      </c>
      <c r="E106">
        <f t="shared" si="1"/>
        <v>1</v>
      </c>
    </row>
    <row r="107" spans="1:9" x14ac:dyDescent="0.25">
      <c r="A107" s="5" t="s">
        <v>159</v>
      </c>
      <c r="B107" s="22" t="s">
        <v>182</v>
      </c>
      <c r="C107" s="5">
        <v>1</v>
      </c>
      <c r="D107" s="2">
        <f>'Tableau de bord'!F120</f>
        <v>0</v>
      </c>
      <c r="E107">
        <f t="shared" si="1"/>
        <v>1</v>
      </c>
    </row>
    <row r="108" spans="1:9" x14ac:dyDescent="0.25">
      <c r="A108" s="5" t="s">
        <v>160</v>
      </c>
      <c r="B108" s="5" t="s">
        <v>182</v>
      </c>
      <c r="C108" s="5">
        <v>1</v>
      </c>
      <c r="D108" s="2">
        <f>'Tableau de bord'!F121</f>
        <v>0</v>
      </c>
      <c r="E108">
        <f t="shared" si="1"/>
        <v>1</v>
      </c>
    </row>
    <row r="109" spans="1:9" x14ac:dyDescent="0.25">
      <c r="A109" s="5" t="s">
        <v>161</v>
      </c>
      <c r="B109" s="5" t="s">
        <v>182</v>
      </c>
      <c r="C109" s="5">
        <v>1</v>
      </c>
      <c r="D109" s="2">
        <f>'Tableau de bord'!F122</f>
        <v>0</v>
      </c>
      <c r="E109">
        <f t="shared" si="1"/>
        <v>1</v>
      </c>
    </row>
    <row r="110" spans="1:9" x14ac:dyDescent="0.25">
      <c r="A110" s="5" t="s">
        <v>162</v>
      </c>
      <c r="B110" s="5" t="s">
        <v>182</v>
      </c>
      <c r="C110" s="5">
        <v>1</v>
      </c>
      <c r="D110" s="2">
        <f>'Tableau de bord'!F123</f>
        <v>0</v>
      </c>
      <c r="E110">
        <f t="shared" si="1"/>
        <v>1</v>
      </c>
    </row>
    <row r="111" spans="1:9" x14ac:dyDescent="0.25">
      <c r="A111" s="5" t="s">
        <v>163</v>
      </c>
      <c r="B111" s="5" t="s">
        <v>182</v>
      </c>
      <c r="C111" s="5">
        <v>1</v>
      </c>
      <c r="D111" s="2">
        <f>'Tableau de bord'!F124</f>
        <v>0</v>
      </c>
      <c r="E111">
        <f t="shared" si="1"/>
        <v>1</v>
      </c>
    </row>
    <row r="112" spans="1:9" x14ac:dyDescent="0.25">
      <c r="A112" s="5" t="s">
        <v>164</v>
      </c>
      <c r="B112" s="5" t="s">
        <v>182</v>
      </c>
      <c r="C112" s="5">
        <v>1</v>
      </c>
      <c r="D112" s="2">
        <f>'Tableau de bord'!F125</f>
        <v>0</v>
      </c>
      <c r="E112">
        <f t="shared" si="1"/>
        <v>1</v>
      </c>
    </row>
    <row r="113" spans="1:5" x14ac:dyDescent="0.25">
      <c r="A113" s="8"/>
      <c r="B113" s="8"/>
      <c r="C113" s="8"/>
      <c r="D113" s="2">
        <f>'Tableau de bord'!F126</f>
        <v>0</v>
      </c>
      <c r="E113">
        <f t="shared" si="1"/>
        <v>0</v>
      </c>
    </row>
    <row r="114" spans="1:5" x14ac:dyDescent="0.25">
      <c r="A114" s="5" t="s">
        <v>165</v>
      </c>
      <c r="B114" s="5">
        <v>110</v>
      </c>
      <c r="C114" s="5">
        <v>1</v>
      </c>
      <c r="D114" s="2">
        <f>'Tableau de bord'!F127</f>
        <v>0</v>
      </c>
      <c r="E114">
        <f t="shared" si="1"/>
        <v>1</v>
      </c>
    </row>
    <row r="115" spans="1:5" x14ac:dyDescent="0.25">
      <c r="A115" s="5" t="s">
        <v>166</v>
      </c>
      <c r="B115" s="5">
        <v>135</v>
      </c>
      <c r="D115" s="2">
        <f>'Tableau de bord'!F128</f>
        <v>0</v>
      </c>
      <c r="E115">
        <f t="shared" si="1"/>
        <v>0</v>
      </c>
    </row>
    <row r="116" spans="1:5" x14ac:dyDescent="0.25">
      <c r="A116" s="5" t="s">
        <v>167</v>
      </c>
      <c r="B116" s="5" t="s">
        <v>182</v>
      </c>
      <c r="E116">
        <f t="shared" si="1"/>
        <v>0</v>
      </c>
    </row>
    <row r="117" spans="1:5" x14ac:dyDescent="0.25">
      <c r="A117" s="5" t="s">
        <v>168</v>
      </c>
      <c r="B117" s="5" t="s">
        <v>182</v>
      </c>
      <c r="E117">
        <f t="shared" si="1"/>
        <v>0</v>
      </c>
    </row>
    <row r="118" spans="1:5" x14ac:dyDescent="0.25">
      <c r="A118" s="5" t="s">
        <v>169</v>
      </c>
      <c r="B118" s="5" t="s">
        <v>182</v>
      </c>
      <c r="E118">
        <f t="shared" si="1"/>
        <v>0</v>
      </c>
    </row>
    <row r="119" spans="1:5" x14ac:dyDescent="0.25">
      <c r="A119" s="5" t="s">
        <v>170</v>
      </c>
      <c r="B119" s="5" t="s">
        <v>182</v>
      </c>
      <c r="E119">
        <f t="shared" si="1"/>
        <v>0</v>
      </c>
    </row>
    <row r="120" spans="1:5" x14ac:dyDescent="0.25">
      <c r="A120" s="5" t="s">
        <v>171</v>
      </c>
      <c r="B120" s="5" t="s">
        <v>182</v>
      </c>
      <c r="E120">
        <f t="shared" si="1"/>
        <v>0</v>
      </c>
    </row>
    <row r="121" spans="1:5" x14ac:dyDescent="0.25">
      <c r="A121" s="5" t="s">
        <v>172</v>
      </c>
      <c r="B121" s="5" t="s">
        <v>182</v>
      </c>
      <c r="E121">
        <f t="shared" si="1"/>
        <v>0</v>
      </c>
    </row>
    <row r="122" spans="1:5" x14ac:dyDescent="0.25">
      <c r="A122" s="5" t="s">
        <v>173</v>
      </c>
      <c r="B122" s="5" t="s">
        <v>182</v>
      </c>
      <c r="E122">
        <f t="shared" si="1"/>
        <v>0</v>
      </c>
    </row>
    <row r="123" spans="1:5" x14ac:dyDescent="0.25">
      <c r="A123" s="5" t="s">
        <v>174</v>
      </c>
      <c r="B123" s="5" t="s">
        <v>182</v>
      </c>
      <c r="E123">
        <f t="shared" si="1"/>
        <v>0</v>
      </c>
    </row>
    <row r="124" spans="1:5" x14ac:dyDescent="0.25">
      <c r="A124" s="5" t="s">
        <v>175</v>
      </c>
      <c r="B124" s="5" t="s">
        <v>182</v>
      </c>
      <c r="E124">
        <f t="shared" si="1"/>
        <v>0</v>
      </c>
    </row>
    <row r="125" spans="1:5" x14ac:dyDescent="0.25">
      <c r="A125" s="5" t="s">
        <v>176</v>
      </c>
      <c r="B125" s="5" t="s">
        <v>182</v>
      </c>
      <c r="E125">
        <f t="shared" si="1"/>
        <v>0</v>
      </c>
    </row>
    <row r="126" spans="1:5" x14ac:dyDescent="0.25">
      <c r="A126" s="5" t="s">
        <v>177</v>
      </c>
      <c r="B126" s="5" t="s">
        <v>182</v>
      </c>
      <c r="E126">
        <f t="shared" si="1"/>
        <v>0</v>
      </c>
    </row>
    <row r="127" spans="1:5" x14ac:dyDescent="0.25">
      <c r="A127" s="5" t="s">
        <v>178</v>
      </c>
      <c r="B127" s="5" t="s">
        <v>182</v>
      </c>
      <c r="E127">
        <f t="shared" si="1"/>
        <v>0</v>
      </c>
    </row>
    <row r="128" spans="1:5" x14ac:dyDescent="0.25">
      <c r="A128" s="5" t="s">
        <v>179</v>
      </c>
      <c r="B128" s="5" t="s">
        <v>182</v>
      </c>
      <c r="E128">
        <f t="shared" si="1"/>
        <v>0</v>
      </c>
    </row>
  </sheetData>
  <mergeCells count="1">
    <mergeCell ref="G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52"/>
  <sheetViews>
    <sheetView workbookViewId="0">
      <selection activeCell="F38" sqref="F38"/>
    </sheetView>
  </sheetViews>
  <sheetFormatPr baseColWidth="10" defaultRowHeight="15" x14ac:dyDescent="0.25"/>
  <cols>
    <col min="1" max="1" width="27.140625" customWidth="1"/>
  </cols>
  <sheetData>
    <row r="2" spans="1:1" x14ac:dyDescent="0.25">
      <c r="A2" s="1" t="s">
        <v>4</v>
      </c>
    </row>
    <row r="3" spans="1:1" x14ac:dyDescent="0.25">
      <c r="A3" s="1" t="s">
        <v>5</v>
      </c>
    </row>
    <row r="4" spans="1:1" x14ac:dyDescent="0.25">
      <c r="A4" s="1" t="s">
        <v>6</v>
      </c>
    </row>
    <row r="5" spans="1:1" x14ac:dyDescent="0.25">
      <c r="A5" s="1" t="s">
        <v>7</v>
      </c>
    </row>
    <row r="6" spans="1:1" x14ac:dyDescent="0.25">
      <c r="A6" s="1" t="s">
        <v>8</v>
      </c>
    </row>
    <row r="7" spans="1:1" x14ac:dyDescent="0.25">
      <c r="A7" s="1" t="s">
        <v>9</v>
      </c>
    </row>
    <row r="8" spans="1:1" x14ac:dyDescent="0.25">
      <c r="A8" s="1" t="s">
        <v>10</v>
      </c>
    </row>
    <row r="9" spans="1:1" x14ac:dyDescent="0.25">
      <c r="A9" s="1" t="s">
        <v>11</v>
      </c>
    </row>
    <row r="10" spans="1:1" x14ac:dyDescent="0.25">
      <c r="A10" s="1" t="s">
        <v>12</v>
      </c>
    </row>
    <row r="11" spans="1:1" x14ac:dyDescent="0.25">
      <c r="A11" s="1" t="s">
        <v>13</v>
      </c>
    </row>
    <row r="12" spans="1:1" x14ac:dyDescent="0.25">
      <c r="A12" s="1" t="s">
        <v>14</v>
      </c>
    </row>
    <row r="13" spans="1:1" x14ac:dyDescent="0.25">
      <c r="A13" s="1" t="s">
        <v>15</v>
      </c>
    </row>
    <row r="14" spans="1:1" x14ac:dyDescent="0.25">
      <c r="A14" s="1" t="s">
        <v>16</v>
      </c>
    </row>
    <row r="15" spans="1:1" x14ac:dyDescent="0.25">
      <c r="A15" s="1" t="s">
        <v>17</v>
      </c>
    </row>
    <row r="16" spans="1:1" x14ac:dyDescent="0.25">
      <c r="A16" s="1" t="s">
        <v>18</v>
      </c>
    </row>
    <row r="17" spans="1:1" x14ac:dyDescent="0.25">
      <c r="A17" s="1" t="s">
        <v>19</v>
      </c>
    </row>
    <row r="18" spans="1:1" x14ac:dyDescent="0.25">
      <c r="A18" s="1" t="s">
        <v>20</v>
      </c>
    </row>
    <row r="19" spans="1:1" x14ac:dyDescent="0.25">
      <c r="A19" s="1" t="s">
        <v>21</v>
      </c>
    </row>
    <row r="20" spans="1:1" x14ac:dyDescent="0.25">
      <c r="A20" s="1" t="s">
        <v>22</v>
      </c>
    </row>
    <row r="21" spans="1:1" x14ac:dyDescent="0.25">
      <c r="A21" s="1" t="s">
        <v>23</v>
      </c>
    </row>
    <row r="22" spans="1:1" x14ac:dyDescent="0.25">
      <c r="A22" s="1" t="s">
        <v>24</v>
      </c>
    </row>
    <row r="23" spans="1:1" x14ac:dyDescent="0.25">
      <c r="A23" s="1" t="s">
        <v>25</v>
      </c>
    </row>
    <row r="24" spans="1:1" x14ac:dyDescent="0.25">
      <c r="A24" s="1" t="s">
        <v>26</v>
      </c>
    </row>
    <row r="25" spans="1:1" x14ac:dyDescent="0.25">
      <c r="A25" s="1" t="s">
        <v>27</v>
      </c>
    </row>
    <row r="26" spans="1:1" x14ac:dyDescent="0.25">
      <c r="A26" s="1" t="s">
        <v>28</v>
      </c>
    </row>
    <row r="27" spans="1:1" x14ac:dyDescent="0.25">
      <c r="A27" s="1" t="s">
        <v>29</v>
      </c>
    </row>
    <row r="28" spans="1:1" x14ac:dyDescent="0.25">
      <c r="A28" s="1" t="s">
        <v>30</v>
      </c>
    </row>
    <row r="29" spans="1:1" x14ac:dyDescent="0.25">
      <c r="A29" s="1" t="s">
        <v>31</v>
      </c>
    </row>
    <row r="30" spans="1:1" x14ac:dyDescent="0.25">
      <c r="A30" s="1" t="s">
        <v>32</v>
      </c>
    </row>
    <row r="31" spans="1:1" x14ac:dyDescent="0.25">
      <c r="A31" s="1" t="s">
        <v>33</v>
      </c>
    </row>
    <row r="32" spans="1:1" x14ac:dyDescent="0.25">
      <c r="A32" s="1" t="s">
        <v>34</v>
      </c>
    </row>
    <row r="33" spans="1:1" x14ac:dyDescent="0.25">
      <c r="A33" s="1" t="s">
        <v>35</v>
      </c>
    </row>
    <row r="34" spans="1:1" x14ac:dyDescent="0.25">
      <c r="A34" s="1" t="s">
        <v>36</v>
      </c>
    </row>
    <row r="35" spans="1:1" x14ac:dyDescent="0.25">
      <c r="A35" s="1" t="s">
        <v>37</v>
      </c>
    </row>
    <row r="36" spans="1:1" x14ac:dyDescent="0.25">
      <c r="A36" s="1" t="s">
        <v>38</v>
      </c>
    </row>
    <row r="37" spans="1:1" x14ac:dyDescent="0.25">
      <c r="A37" s="1" t="s">
        <v>39</v>
      </c>
    </row>
    <row r="38" spans="1:1" x14ac:dyDescent="0.25">
      <c r="A38" s="1" t="s">
        <v>40</v>
      </c>
    </row>
    <row r="39" spans="1:1" x14ac:dyDescent="0.25">
      <c r="A39" s="1" t="s">
        <v>41</v>
      </c>
    </row>
    <row r="40" spans="1:1" x14ac:dyDescent="0.25">
      <c r="A40" s="1" t="s">
        <v>42</v>
      </c>
    </row>
    <row r="41" spans="1:1" x14ac:dyDescent="0.25">
      <c r="A41" s="1" t="s">
        <v>43</v>
      </c>
    </row>
    <row r="42" spans="1:1" x14ac:dyDescent="0.25">
      <c r="A42" s="1" t="s">
        <v>44</v>
      </c>
    </row>
    <row r="43" spans="1:1" x14ac:dyDescent="0.25">
      <c r="A43" s="1" t="s">
        <v>45</v>
      </c>
    </row>
    <row r="44" spans="1:1" x14ac:dyDescent="0.25">
      <c r="A44" s="1" t="s">
        <v>46</v>
      </c>
    </row>
    <row r="45" spans="1:1" x14ac:dyDescent="0.25">
      <c r="A45" s="1" t="s">
        <v>47</v>
      </c>
    </row>
    <row r="46" spans="1:1" x14ac:dyDescent="0.25">
      <c r="A46" s="1" t="s">
        <v>48</v>
      </c>
    </row>
    <row r="47" spans="1:1" x14ac:dyDescent="0.25">
      <c r="A47" s="1" t="s">
        <v>49</v>
      </c>
    </row>
    <row r="48" spans="1:1" x14ac:dyDescent="0.25">
      <c r="A48" s="1" t="s">
        <v>50</v>
      </c>
    </row>
    <row r="49" spans="1:1" x14ac:dyDescent="0.25">
      <c r="A49" s="1" t="s">
        <v>51</v>
      </c>
    </row>
    <row r="50" spans="1:1" x14ac:dyDescent="0.25">
      <c r="A50" s="1" t="s">
        <v>52</v>
      </c>
    </row>
    <row r="51" spans="1:1" x14ac:dyDescent="0.25">
      <c r="A51" s="1" t="s">
        <v>53</v>
      </c>
    </row>
    <row r="52" spans="1:1" x14ac:dyDescent="0.25">
      <c r="A52" s="1" t="s">
        <v>54</v>
      </c>
    </row>
  </sheetData>
  <hyperlinks>
    <hyperlink ref="A2" r:id="rId1" display="http://www.nl.gob.mx/?P=abasolo"/>
    <hyperlink ref="A3" r:id="rId2" display="http://www.nl.gob.mx/?P=agualeguas"/>
    <hyperlink ref="A4" r:id="rId3" display="http://www.nl.gob.mx/?P=aldamas"/>
    <hyperlink ref="A5" r:id="rId4" display="http://www.nl.gob.mx/?P=allende"/>
    <hyperlink ref="A6" r:id="rId5" display="http://www.nl.gob.mx/?P=anahuac"/>
    <hyperlink ref="A7" r:id="rId6" display="http://www.nl.gob.mx/?P=apodaca"/>
    <hyperlink ref="A8" r:id="rId7" display="http://www.nl.gob.mx/?P=aramberri"/>
    <hyperlink ref="A9" r:id="rId8" display="http://www.nl.gob.mx/?P=juarez"/>
    <hyperlink ref="A10" r:id="rId9" display="http://www.nl.gob.mx/?P=bustamante"/>
    <hyperlink ref="A11" r:id="rId10" display="http://www.nl.gob.mx/?P=cadereyta"/>
    <hyperlink ref="A12" r:id="rId11" display="http://www.nl.gob.mx/?P=carmen"/>
    <hyperlink ref="A13" r:id="rId12" display="http://www.nl.gob.mx/?P=cerralvo"/>
    <hyperlink ref="A14" r:id="rId13" display="http://www.nl.gob.mx/?P=cienega_flores"/>
    <hyperlink ref="A15" r:id="rId14" display="http://www.nl.gob.mx/?P=china"/>
    <hyperlink ref="A16" r:id="rId15" display="http://www.nl.gob.mx/?P=doctor_arroyo"/>
    <hyperlink ref="A17" r:id="rId16" display="http://www.nl.gob.mx/?P=doctor_coss"/>
    <hyperlink ref="A18" r:id="rId17" display="http://www.nl.gob.mx/?P=doc_gonzalez"/>
    <hyperlink ref="A19" r:id="rId18" display="http://www.nl.gob.mx/?P=galeana"/>
    <hyperlink ref="A20" r:id="rId19" display="http://www.nl.gob.mx/?P=garcia"/>
    <hyperlink ref="A21" r:id="rId20" display="http://www.nl.gob.mx/?P=gral_bravo"/>
    <hyperlink ref="A22" r:id="rId21" display="http://www.nl.gob.mx/?P=gral_escobedo"/>
    <hyperlink ref="A23" r:id="rId22" display="http://www.nl.gob.mx/?P=gral_teran"/>
    <hyperlink ref="A24" r:id="rId23" display="http://www.nl.gob.mx/?P=gral_trevino"/>
    <hyperlink ref="A25" r:id="rId24" display="http://www.nl.gob.mx/?P=gral_zaragoza"/>
    <hyperlink ref="A26" r:id="rId25" display="http://www.nl.gob.mx/?P=gral_zuazua"/>
    <hyperlink ref="A27" r:id="rId26" display="http://www.nl.gob.mx/?P=guadalupe"/>
    <hyperlink ref="A28" r:id="rId27" display="http://www.nl.gob.mx/?P=herreras"/>
    <hyperlink ref="A29" r:id="rId28" display="http://www.nl.gob.mx/?P=hidalgo"/>
    <hyperlink ref="A30" r:id="rId29" display="http://www.nl.gob.mx/?P=higueras"/>
    <hyperlink ref="A31" r:id="rId30" display="http://www.nl.gob.mx/?P=hualahuises"/>
    <hyperlink ref="A32" r:id="rId31" display="http://www.nl.gob.mx/?P=iturbide"/>
    <hyperlink ref="A33" r:id="rId32" display="http://www.nl.gob.mx/?P=lampazos"/>
    <hyperlink ref="A34" r:id="rId33" display="http://www.nl.gob.mx/?P=linares"/>
    <hyperlink ref="A35" r:id="rId34" display="http://www.nl.gob.mx/?P=marin"/>
    <hyperlink ref="A36" r:id="rId35" display="http://www.nl.gob.mx/?P=melchor_ocampo"/>
    <hyperlink ref="A37" r:id="rId36" display="http://www.nl.gob.mx/?P=mier_noriega"/>
    <hyperlink ref="A38" r:id="rId37" display="http://www.nl.gob.mx/?P=mina"/>
    <hyperlink ref="A39" r:id="rId38" display="http://www.nl.gob.mx/?P=montemorelos"/>
    <hyperlink ref="A40" r:id="rId39" display="http://www.nl.gob.mx/?P=monterrey"/>
    <hyperlink ref="A41" r:id="rId40" display="http://www.nl.gob.mx/?P=paras"/>
    <hyperlink ref="A42" r:id="rId41" display="http://www.nl.gob.mx/?P=pesqueria"/>
    <hyperlink ref="A43" r:id="rId42" display="http://www.nl.gob.mx/?P=ramones"/>
    <hyperlink ref="A44" r:id="rId43" display="http://www.nl.gob.mx/?P=rayones"/>
    <hyperlink ref="A45" r:id="rId44" display="http://www.nl.gob.mx/?P=sabinas_hidalgo"/>
    <hyperlink ref="A46" r:id="rId45" display="http://www.nl.gob.mx/?P=salinas_victoria"/>
    <hyperlink ref="A47" r:id="rId46" display="http://www.nl.gob.mx/?P=san_nicolas"/>
    <hyperlink ref="A48" r:id="rId47" display="http://www.nl.gob.mx/?P=san_pedro"/>
    <hyperlink ref="A49" r:id="rId48" display="http://www.nl.gob.mx/?P=sta_catarina"/>
    <hyperlink ref="A50" r:id="rId49" display="http://www.nl.gob.mx/?P=santiago"/>
    <hyperlink ref="A51" r:id="rId50" display="http://www.nl.gob.mx/?P=vallecillo"/>
    <hyperlink ref="A52" r:id="rId51" display="http://www.nl.gob.mx/?P=villaldama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Tableau de bord</vt:lpstr>
      <vt:lpstr>Table</vt:lpstr>
      <vt:lpstr>Lista de Municipios de NL</vt:lpstr>
      <vt:lpstr>Cantidad</vt:lpstr>
      <vt:lpstr>Lista_de_N.L</vt:lpstr>
      <vt:lpstr>Numero_modelos</vt:lpstr>
      <vt:lpstr>Precio_unit</vt:lpstr>
      <vt:lpstr>Stock_dispo</vt:lpstr>
      <vt:lpstr>Tableau_entier</vt:lpstr>
      <vt:lpstr>Vendidas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Gréco Joyeria</dc:creator>
  <cp:lastModifiedBy>Gréco Joyeria</cp:lastModifiedBy>
  <cp:lastPrinted>2013-11-22T05:10:25Z</cp:lastPrinted>
  <dcterms:created xsi:type="dcterms:W3CDTF">2013-11-19T08:00:20Z</dcterms:created>
  <dcterms:modified xsi:type="dcterms:W3CDTF">2013-11-24T10:23:33Z</dcterms:modified>
</cp:coreProperties>
</file>