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70" yWindow="645" windowWidth="28215" windowHeight="13680" activeTab="1"/>
  </bookViews>
  <sheets>
    <sheet name="Equipment List" sheetId="1" r:id="rId1"/>
    <sheet name="Result" sheetId="3" r:id="rId2"/>
    <sheet name="Pivot Data" sheetId="2" state="hidden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F8" i="3" l="1"/>
  <c r="G8" i="3"/>
  <c r="H8" i="3"/>
  <c r="I8" i="3"/>
  <c r="J8" i="3"/>
  <c r="K8" i="3"/>
  <c r="L8" i="3"/>
  <c r="M8" i="3"/>
  <c r="N8" i="3"/>
  <c r="O8" i="3"/>
  <c r="F9" i="3"/>
  <c r="G9" i="3"/>
  <c r="H9" i="3"/>
  <c r="I9" i="3"/>
  <c r="J9" i="3"/>
  <c r="K9" i="3"/>
  <c r="L9" i="3"/>
  <c r="M9" i="3"/>
  <c r="N9" i="3"/>
  <c r="O9" i="3"/>
  <c r="O7" i="3"/>
  <c r="N7" i="3"/>
  <c r="M7" i="3"/>
  <c r="L7" i="3"/>
  <c r="K7" i="3"/>
  <c r="J7" i="3"/>
  <c r="I7" i="3"/>
  <c r="H7" i="3"/>
  <c r="G7" i="3"/>
  <c r="F7" i="3"/>
</calcChain>
</file>

<file path=xl/sharedStrings.xml><?xml version="1.0" encoding="utf-8"?>
<sst xmlns="http://schemas.openxmlformats.org/spreadsheetml/2006/main" count="91" uniqueCount="50">
  <si>
    <t>Pivot Data</t>
  </si>
  <si>
    <t>This sheet should remain hidden. Altering PivotTable structure on this sheet could result in errors in Dashboard Slicers.</t>
  </si>
  <si>
    <t>SQ</t>
  </si>
  <si>
    <t>HT</t>
  </si>
  <si>
    <t>Pays</t>
  </si>
  <si>
    <t>Model</t>
  </si>
  <si>
    <t>PM1</t>
  </si>
  <si>
    <t>PM2</t>
  </si>
  <si>
    <t>Client</t>
  </si>
  <si>
    <t>SN</t>
  </si>
  <si>
    <t>Date Installation</t>
  </si>
  <si>
    <t>C</t>
  </si>
  <si>
    <t>SG</t>
  </si>
  <si>
    <t>HORS C/G</t>
  </si>
  <si>
    <t>Classification</t>
  </si>
  <si>
    <t>PM3</t>
  </si>
  <si>
    <t>PM4</t>
  </si>
  <si>
    <t>PM5</t>
  </si>
  <si>
    <t>PM6</t>
  </si>
  <si>
    <t>PM7</t>
  </si>
  <si>
    <t>PM8</t>
  </si>
  <si>
    <t>PM9</t>
  </si>
  <si>
    <t>PM10</t>
  </si>
  <si>
    <t>FR</t>
  </si>
  <si>
    <t>ES</t>
  </si>
  <si>
    <t>SU</t>
  </si>
  <si>
    <t>BE</t>
  </si>
  <si>
    <t>Period</t>
  </si>
  <si>
    <t>Début de couverture</t>
  </si>
  <si>
    <t>Fin de couverture</t>
  </si>
  <si>
    <t>RS</t>
  </si>
  <si>
    <t>XR</t>
  </si>
  <si>
    <t>123</t>
  </si>
  <si>
    <t>456</t>
  </si>
  <si>
    <t>789</t>
  </si>
  <si>
    <t>156</t>
  </si>
  <si>
    <t>756</t>
  </si>
  <si>
    <t>189</t>
  </si>
  <si>
    <t>7456</t>
  </si>
  <si>
    <t>Hors Contrat / Hors Garantie</t>
  </si>
  <si>
    <t>Contrat</t>
  </si>
  <si>
    <t>Garantie</t>
  </si>
  <si>
    <t>18456</t>
  </si>
  <si>
    <t>Bale</t>
  </si>
  <si>
    <t>Résa</t>
  </si>
  <si>
    <t>Jaime</t>
  </si>
  <si>
    <t>Marie</t>
  </si>
  <si>
    <t>AD</t>
  </si>
  <si>
    <t>QN</t>
  </si>
  <si>
    <t>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</si>
</sst>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164" formatCode="_(&quot;$&quot;* #,##0.00_);_(&quot;$&quot;* \(#,##0.00\);_(&quot;$&quot;* &quot;-&quot;??_);_(@_)"/>
    <numFmt numFmtId="165" formatCode="&quot;$&quot;#,##0.00"/>
    <numFmt numFmtId="166" formatCode="[$-40C]mmm\-yy;@"/>
  </numFmts>
  <fonts count="17" x14ac:knownFonts="1">
    <font>
      <sz val="9"/>
      <color theme="1" tint="0.34998626667073579"/>
      <name val="Century Gothic"/>
      <family val="2"/>
      <scheme val="minor"/>
    </font>
    <font>
      <sz val="10"/>
      <name val="Arial"/>
      <family val="2"/>
    </font>
    <font>
      <sz val="10"/>
      <name val="Arial"/>
    </font>
    <font>
      <sz val="9"/>
      <color theme="1" tint="0.34998626667073579"/>
      <name val="Century Gothic"/>
      <family val="2"/>
      <scheme val="minor"/>
    </font>
    <font>
      <sz val="22.5"/>
      <color theme="4" tint="-0.24994659260841701"/>
      <name val="Century Gothic"/>
      <family val="2"/>
      <scheme val="minor"/>
    </font>
    <font>
      <b/>
      <sz val="10"/>
      <color theme="4"/>
      <name val="Century Gothic"/>
      <family val="2"/>
      <scheme val="minor"/>
    </font>
    <font>
      <b/>
      <sz val="21"/>
      <color theme="1" tint="0.34998626667073579"/>
      <name val="Century Gothic"/>
      <family val="2"/>
      <scheme val="minor"/>
    </font>
    <font>
      <sz val="8"/>
      <color theme="1" tint="0.34998626667073579"/>
      <name val="Century Gothic"/>
      <family val="2"/>
      <scheme val="minor"/>
    </font>
    <font>
      <b/>
      <sz val="8"/>
      <color theme="1" tint="0.34998626667073579"/>
      <name val="Century Gothic"/>
      <family val="2"/>
      <scheme val="minor"/>
    </font>
    <font>
      <sz val="10"/>
      <color theme="1" tint="0.34998626667073579"/>
      <name val="Century Gothic"/>
      <family val="2"/>
      <scheme val="minor"/>
    </font>
    <font>
      <b/>
      <sz val="8"/>
      <color theme="0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9"/>
      <color theme="1" tint="0.34998626667073579"/>
      <name val="Century Gothic"/>
      <scheme val="minor"/>
    </font>
    <font>
      <sz val="9"/>
      <color rgb="FF303030"/>
      <name val="Verdana"/>
      <family val="2"/>
    </font>
    <font>
      <b/>
      <sz val="10"/>
      <color theme="1" tint="0.34998626667073579"/>
      <name val="Century Gothic"/>
      <family val="2"/>
      <scheme val="minor"/>
    </font>
    <font>
      <sz val="9"/>
      <color theme="0"/>
      <name val="Century Gothic"/>
      <family val="2"/>
      <scheme val="minor"/>
    </font>
    <font>
      <sz val="10"/>
      <color theme="0" tint="-0.499984740745262"/>
      <name val="Century Gothic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theme="0" tint="-0.14996795556505021"/>
      </left>
      <right/>
      <top/>
      <bottom/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0" fontId="7" fillId="2" borderId="11" applyNumberFormat="0" applyFont="0" applyAlignment="0" applyProtection="0"/>
    <xf numFmtId="0" fontId="7" fillId="3" borderId="0" applyNumberFormat="0" applyFont="0" applyBorder="0" applyAlignment="0" applyProtection="0"/>
    <xf numFmtId="0" fontId="8" fillId="2" borderId="12" applyNumberFormat="0" applyAlignment="0" applyProtection="0"/>
    <xf numFmtId="0" fontId="10" fillId="2" borderId="11" applyNumberForma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2" fillId="0" borderId="0"/>
    <xf numFmtId="0" fontId="11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ont="0" applyFill="0" applyBorder="0" applyProtection="0">
      <alignment vertical="top" wrapText="1"/>
    </xf>
    <xf numFmtId="1" fontId="3" fillId="0" borderId="10">
      <alignment horizontal="center"/>
    </xf>
    <xf numFmtId="0" fontId="9" fillId="0" borderId="0">
      <alignment horizontal="right"/>
    </xf>
    <xf numFmtId="0" fontId="4" fillId="0" borderId="0" applyNumberFormat="0" applyAlignment="0" applyProtection="0"/>
    <xf numFmtId="0" fontId="5" fillId="0" borderId="0" applyNumberFormat="0" applyAlignment="0" applyProtection="0"/>
    <xf numFmtId="0" fontId="6" fillId="0" borderId="0" applyNumberFormat="0" applyFill="0" applyProtection="0">
      <alignment horizontal="left"/>
    </xf>
  </cellStyleXfs>
  <cellXfs count="68">
    <xf numFmtId="0" fontId="0" fillId="0" borderId="0" xfId="0"/>
    <xf numFmtId="0" fontId="4" fillId="0" borderId="0" xfId="15"/>
    <xf numFmtId="0" fontId="5" fillId="0" borderId="0" xfId="16"/>
    <xf numFmtId="0" fontId="6" fillId="0" borderId="0" xfId="17">
      <alignment horizontal="left"/>
    </xf>
    <xf numFmtId="0" fontId="9" fillId="0" borderId="0" xfId="14">
      <alignment horizontal="right"/>
    </xf>
    <xf numFmtId="0" fontId="0" fillId="0" borderId="0" xfId="0"/>
    <xf numFmtId="0" fontId="13" fillId="0" borderId="0" xfId="0" applyFont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" fontId="3" fillId="0" borderId="0" xfId="13" applyBorder="1" applyAlignment="1">
      <alignment horizontal="center" vertical="center"/>
    </xf>
    <xf numFmtId="0" fontId="15" fillId="6" borderId="0" xfId="12" applyFont="1" applyFill="1" applyBorder="1" applyAlignment="1">
      <alignment vertical="top" wrapText="1"/>
    </xf>
    <xf numFmtId="0" fontId="15" fillId="6" borderId="0" xfId="12" applyFont="1" applyFill="1" applyBorder="1" applyAlignment="1">
      <alignment horizontal="left" vertical="top" wrapText="1" indent="1"/>
    </xf>
    <xf numFmtId="0" fontId="16" fillId="4" borderId="0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 wrapText="1"/>
    </xf>
    <xf numFmtId="0" fontId="16" fillId="5" borderId="0" xfId="0" applyFont="1" applyFill="1" applyBorder="1" applyAlignment="1">
      <alignment horizontal="left" vertical="center" wrapText="1"/>
    </xf>
    <xf numFmtId="0" fontId="16" fillId="5" borderId="0" xfId="0" applyFont="1" applyFill="1" applyBorder="1" applyAlignment="1">
      <alignment horizontal="left" vertical="center"/>
    </xf>
    <xf numFmtId="0" fontId="0" fillId="4" borderId="0" xfId="0" applyFont="1" applyFill="1" applyBorder="1" applyAlignment="1">
      <alignment horizontal="left" vertical="center"/>
    </xf>
    <xf numFmtId="0" fontId="0" fillId="4" borderId="0" xfId="0" applyFont="1" applyFill="1" applyBorder="1" applyAlignment="1">
      <alignment horizontal="left" vertical="center" wrapText="1"/>
    </xf>
    <xf numFmtId="49" fontId="0" fillId="4" borderId="0" xfId="0" applyNumberFormat="1" applyFont="1" applyFill="1" applyBorder="1" applyAlignment="1">
      <alignment horizontal="left" vertical="center"/>
    </xf>
    <xf numFmtId="14" fontId="0" fillId="4" borderId="0" xfId="0" applyNumberFormat="1" applyFont="1" applyFill="1" applyBorder="1" applyAlignment="1">
      <alignment horizontal="right" vertical="center" wrapText="1"/>
    </xf>
    <xf numFmtId="14" fontId="0" fillId="4" borderId="0" xfId="0" applyNumberFormat="1" applyFont="1" applyFill="1" applyBorder="1" applyAlignment="1">
      <alignment horizontal="right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left" vertical="center"/>
    </xf>
    <xf numFmtId="49" fontId="0" fillId="4" borderId="0" xfId="0" applyNumberFormat="1" applyFill="1" applyBorder="1" applyAlignment="1">
      <alignment horizontal="left" vertical="center"/>
    </xf>
    <xf numFmtId="14" fontId="12" fillId="4" borderId="0" xfId="0" applyNumberFormat="1" applyFont="1" applyFill="1" applyBorder="1" applyAlignment="1">
      <alignment horizontal="right" vertical="center"/>
    </xf>
    <xf numFmtId="0" fontId="12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left" vertical="center" wrapText="1"/>
    </xf>
    <xf numFmtId="0" fontId="12" fillId="5" borderId="0" xfId="0" applyFont="1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/>
    </xf>
    <xf numFmtId="49" fontId="0" fillId="5" borderId="0" xfId="0" applyNumberFormat="1" applyFill="1" applyBorder="1" applyAlignment="1">
      <alignment horizontal="left" vertical="center"/>
    </xf>
    <xf numFmtId="14" fontId="0" fillId="5" borderId="0" xfId="0" applyNumberFormat="1" applyFont="1" applyFill="1" applyBorder="1" applyAlignment="1">
      <alignment horizontal="right" vertical="center"/>
    </xf>
    <xf numFmtId="14" fontId="12" fillId="5" borderId="0" xfId="0" applyNumberFormat="1" applyFont="1" applyFill="1" applyBorder="1" applyAlignment="1">
      <alignment horizontal="right" vertical="center"/>
    </xf>
    <xf numFmtId="0" fontId="0" fillId="5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 wrapText="1"/>
    </xf>
    <xf numFmtId="49" fontId="0" fillId="2" borderId="0" xfId="0" applyNumberFormat="1" applyFill="1" applyBorder="1" applyAlignment="1">
      <alignment horizontal="left" vertical="center"/>
    </xf>
    <xf numFmtId="14" fontId="0" fillId="2" borderId="0" xfId="0" applyNumberFormat="1" applyFont="1" applyFill="1" applyBorder="1" applyAlignment="1">
      <alignment horizontal="right" vertical="center"/>
    </xf>
    <xf numFmtId="14" fontId="12" fillId="2" borderId="0" xfId="0" applyNumberFormat="1" applyFont="1" applyFill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center"/>
    </xf>
    <xf numFmtId="0" fontId="0" fillId="5" borderId="0" xfId="0" applyFill="1"/>
    <xf numFmtId="0" fontId="0" fillId="4" borderId="0" xfId="0" applyFill="1"/>
    <xf numFmtId="0" fontId="0" fillId="2" borderId="0" xfId="0" applyFill="1"/>
    <xf numFmtId="0" fontId="12" fillId="5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14" fontId="9" fillId="4" borderId="0" xfId="0" applyNumberFormat="1" applyFont="1" applyFill="1" applyBorder="1" applyAlignment="1">
      <alignment horizontal="right" vertical="center"/>
    </xf>
    <xf numFmtId="0" fontId="15" fillId="6" borderId="13" xfId="12" applyFont="1" applyFill="1" applyBorder="1" applyAlignment="1">
      <alignment vertical="top" wrapText="1"/>
    </xf>
    <xf numFmtId="0" fontId="15" fillId="6" borderId="14" xfId="12" applyFont="1" applyFill="1" applyBorder="1" applyAlignment="1">
      <alignment vertical="top" wrapText="1"/>
    </xf>
    <xf numFmtId="0" fontId="15" fillId="6" borderId="14" xfId="12" applyFont="1" applyFill="1" applyBorder="1" applyAlignment="1">
      <alignment horizontal="left" vertical="top" wrapText="1" indent="1"/>
    </xf>
    <xf numFmtId="0" fontId="15" fillId="6" borderId="15" xfId="12" applyFont="1" applyFill="1" applyBorder="1" applyAlignment="1">
      <alignment vertical="top" wrapText="1"/>
    </xf>
    <xf numFmtId="0" fontId="16" fillId="4" borderId="16" xfId="0" applyFont="1" applyFill="1" applyBorder="1" applyAlignment="1">
      <alignment horizontal="left" vertical="center"/>
    </xf>
    <xf numFmtId="49" fontId="16" fillId="4" borderId="0" xfId="0" applyNumberFormat="1" applyFont="1" applyFill="1" applyBorder="1" applyAlignment="1">
      <alignment horizontal="left" vertical="center"/>
    </xf>
    <xf numFmtId="0" fontId="16" fillId="5" borderId="16" xfId="0" applyFont="1" applyFill="1" applyBorder="1" applyAlignment="1">
      <alignment horizontal="left" vertical="center"/>
    </xf>
    <xf numFmtId="49" fontId="16" fillId="5" borderId="0" xfId="0" applyNumberFormat="1" applyFont="1" applyFill="1" applyBorder="1" applyAlignment="1">
      <alignment horizontal="left" vertical="center"/>
    </xf>
    <xf numFmtId="14" fontId="14" fillId="4" borderId="0" xfId="0" applyNumberFormat="1" applyFont="1" applyFill="1" applyBorder="1" applyAlignment="1">
      <alignment horizontal="right" vertical="center"/>
    </xf>
    <xf numFmtId="14" fontId="14" fillId="5" borderId="0" xfId="0" applyNumberFormat="1" applyFont="1" applyFill="1" applyBorder="1" applyAlignment="1">
      <alignment horizontal="right" vertical="center"/>
    </xf>
    <xf numFmtId="14" fontId="9" fillId="2" borderId="0" xfId="0" applyNumberFormat="1" applyFont="1" applyFill="1" applyBorder="1" applyAlignment="1">
      <alignment horizontal="center" vertical="center"/>
    </xf>
    <xf numFmtId="14" fontId="9" fillId="5" borderId="0" xfId="0" applyNumberFormat="1" applyFont="1" applyFill="1" applyBorder="1" applyAlignment="1">
      <alignment horizontal="right" vertical="center"/>
    </xf>
    <xf numFmtId="14" fontId="16" fillId="4" borderId="0" xfId="0" applyNumberFormat="1" applyFont="1" applyFill="1" applyBorder="1" applyAlignment="1">
      <alignment horizontal="right" vertical="center"/>
    </xf>
  </cellXfs>
  <cellStyles count="18">
    <cellStyle name="Currency 2" xfId="1"/>
    <cellStyle name="Formula" xfId="2"/>
    <cellStyle name="Formula Label" xfId="3"/>
    <cellStyle name="Formula Total" xfId="4"/>
    <cellStyle name="Input Total" xfId="5"/>
    <cellStyle name="Money" xfId="6"/>
    <cellStyle name="Normal" xfId="0" builtinId="0" customBuiltin="1"/>
    <cellStyle name="Normal 2" xfId="7"/>
    <cellStyle name="Normal 3" xfId="8"/>
    <cellStyle name="Normal 4" xfId="9"/>
    <cellStyle name="Percent 2" xfId="10"/>
    <cellStyle name="Satisfaisant" xfId="11" builtinId="26" customBuiltin="1"/>
    <cellStyle name="Table Header" xfId="12"/>
    <cellStyle name="Threshold" xfId="13"/>
    <cellStyle name="Threshold Label" xfId="14"/>
    <cellStyle name="Titre 1" xfId="15" builtinId="16" customBuiltin="1"/>
    <cellStyle name="Titre 2" xfId="16" builtinId="17" customBuiltin="1"/>
    <cellStyle name="Titre 3" xfId="17" builtinId="18" customBuiltin="1"/>
  </cellStyles>
  <dxfs count="65"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 val="0"/>
        <i val="0"/>
        <color theme="0" tint="-0.499984740745262"/>
      </font>
    </dxf>
    <dxf>
      <font>
        <b/>
        <i val="0"/>
        <color theme="0" tint="-0.499984740745262"/>
      </font>
    </dxf>
    <dxf>
      <font>
        <b val="0"/>
        <i val="0"/>
        <color theme="0" tint="-0.499984740745262"/>
      </font>
    </dxf>
    <dxf>
      <font>
        <b/>
        <i val="0"/>
        <color auto="1"/>
      </font>
    </dxf>
    <dxf>
      <font>
        <b val="0"/>
        <i val="0"/>
        <color theme="0" tint="-0.499984740745262"/>
      </font>
    </dxf>
    <dxf>
      <font>
        <b/>
        <i val="0"/>
      </font>
    </dxf>
    <dxf>
      <font>
        <b val="0"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numFmt numFmtId="167" formatCode="0.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fill>
        <patternFill patternType="solid">
          <fgColor indexed="64"/>
          <bgColor theme="4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fill>
        <patternFill patternType="solid">
          <fgColor indexed="64"/>
          <bgColor theme="4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fill>
        <patternFill patternType="solid">
          <fgColor indexed="64"/>
          <bgColor theme="4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fill>
        <patternFill patternType="solid">
          <fgColor indexed="64"/>
          <bgColor theme="4"/>
        </patternFill>
      </fill>
      <border diagonalUp="0" diagonalDown="0" outline="0">
        <left/>
        <right/>
        <top/>
        <bottom/>
      </border>
    </dxf>
    <dxf>
      <numFmt numFmtId="30" formatCode="@"/>
      <alignment horizontal="left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fill>
        <patternFill patternType="solid">
          <fgColor indexed="64"/>
          <bgColor theme="4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fill>
        <patternFill patternType="solid">
          <fgColor indexed="64"/>
          <bgColor theme="4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minor"/>
      </font>
      <fill>
        <patternFill patternType="solid">
          <fgColor indexed="64"/>
          <bgColor theme="4"/>
        </patternFill>
      </fill>
      <alignment horizontal="lef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9"/>
        <color theme="0"/>
        <name val="Century Gothic"/>
        <scheme val="minor"/>
      </font>
      <fill>
        <patternFill patternType="solid">
          <fgColor indexed="64"/>
          <bgColor theme="4"/>
        </patternFill>
      </fill>
    </dxf>
    <dxf>
      <font>
        <strike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0"/>
        <name val="Century Gothic"/>
        <scheme val="minor"/>
      </font>
      <fill>
        <patternFill patternType="solid">
          <fgColor indexed="64"/>
          <bgColor theme="4"/>
        </patternFill>
      </fill>
      <alignment horizontal="general" vertical="top" textRotation="0" wrapText="1" indent="0" justifyLastLine="0" shrinkToFit="0" readingOrder="0"/>
    </dxf>
    <dxf>
      <font>
        <b/>
        <i val="0"/>
        <sz val="10"/>
        <color theme="4" tint="-0.24994659260841701"/>
        <name val="Century Gothic"/>
        <scheme val="minor"/>
      </font>
      <fill>
        <patternFill patternType="solid">
          <bgColor theme="0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sz val="10"/>
        <color theme="1"/>
      </font>
      <fill>
        <patternFill patternType="solid"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sz val="10"/>
        <color theme="4"/>
        <name val="Century Gothic"/>
        <scheme val="minor"/>
      </font>
      <fill>
        <patternFill patternType="solid">
          <fgColor auto="1"/>
          <bgColor theme="0"/>
        </patternFill>
      </fill>
      <border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  <vertical/>
        <horizontal/>
      </border>
    </dxf>
    <dxf>
      <font>
        <b val="0"/>
        <i val="0"/>
        <sz val="10"/>
        <color theme="4"/>
        <name val="Century Gothic"/>
        <scheme val="minor"/>
      </font>
      <fill>
        <patternFill patternType="solid">
          <fgColor auto="1"/>
          <bgColor theme="0"/>
        </patternFill>
      </fill>
      <border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  <vertical/>
        <horizontal/>
      </border>
    </dxf>
    <dxf>
      <font>
        <b val="0"/>
        <i val="0"/>
        <sz val="10"/>
        <color theme="0" tint="-0.499984740745262"/>
        <name val="Century Gothic"/>
        <scheme val="minor"/>
      </font>
      <fill>
        <patternFill patternType="solid">
          <fgColor auto="1"/>
          <bgColor theme="0" tint="-0.14993743705557422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</dxfs>
  <tableStyles count="2" defaultTableStyle="Custom Table Style" defaultPivotStyle="PivotStyleLight16">
    <tableStyle name="Custom Table Style" pivot="0" count="3">
      <tableStyleElement type="wholeTable" dxfId="64"/>
      <tableStyleElement type="headerRow" dxfId="63"/>
      <tableStyleElement type="totalRow" dxfId="62"/>
    </tableStyle>
    <tableStyle name="Equipment List" pivot="0" table="0" count="10">
      <tableStyleElement type="wholeTable" dxfId="61"/>
      <tableStyleElement type="headerRow" dxfId="60"/>
    </tableStyle>
  </tableStyles>
  <extLst>
    <ext xmlns:x14="http://schemas.microsoft.com/office/spreadsheetml/2009/9/main" uri="{46F421CA-312F-682f-3DD2-61675219B42D}">
      <x14:dxfs count="8">
        <dxf>
          <font>
            <b val="0"/>
            <i val="0"/>
            <sz val="10"/>
            <color theme="0" tint="-0.499984740745262"/>
            <name val="Century Gothic"/>
            <scheme val="minor"/>
          </font>
          <fill>
            <patternFill patternType="solid">
              <fgColor auto="1"/>
              <bgColor theme="0"/>
            </patternFill>
          </fill>
          <border>
            <left style="medium">
              <color theme="0" tint="-0.24994659260841701"/>
            </left>
            <right style="medium">
              <color theme="0" tint="-0.24994659260841701"/>
            </right>
            <top style="medium">
              <color theme="0" tint="-0.24994659260841701"/>
            </top>
            <bottom style="medium">
              <color theme="0" tint="-0.24994659260841701"/>
            </bottom>
            <vertical/>
            <horizontal/>
          </border>
        </dxf>
        <dxf>
          <font>
            <b val="0"/>
            <i val="0"/>
            <sz val="10"/>
            <color theme="4"/>
            <name val="Century Gothic"/>
            <scheme val="minor"/>
          </font>
          <fill>
            <patternFill patternType="solid">
              <fgColor auto="1"/>
              <bgColor theme="0"/>
            </patternFill>
          </fill>
          <border>
            <left style="medium">
              <color theme="4"/>
            </left>
            <right style="medium">
              <color theme="4"/>
            </right>
            <top style="medium">
              <color theme="4"/>
            </top>
            <bottom style="medium">
              <color theme="4"/>
            </bottom>
            <vertical/>
            <horizontal/>
          </border>
        </dxf>
        <dxf>
          <font>
            <b val="0"/>
            <i val="0"/>
            <sz val="10"/>
            <color theme="4"/>
            <name val="Century Gothic"/>
            <scheme val="minor"/>
          </font>
          <fill>
            <patternFill patternType="solid">
              <fgColor auto="1"/>
              <bgColor theme="0"/>
            </patternFill>
          </fill>
          <border>
            <left style="medium">
              <color theme="4"/>
            </left>
            <right style="medium">
              <color theme="4"/>
            </right>
            <top style="medium">
              <color theme="4"/>
            </top>
            <bottom style="medium">
              <color theme="4"/>
            </bottom>
            <vertical/>
            <horizontal/>
          </border>
        </dxf>
        <dxf>
          <font>
            <b val="0"/>
            <i val="0"/>
            <sz val="10"/>
            <color theme="4"/>
            <name val="Century Gothic"/>
            <scheme val="minor"/>
          </font>
          <fill>
            <patternFill patternType="solid">
              <fgColor auto="1"/>
              <bgColor theme="0"/>
            </patternFill>
          </fill>
          <border>
            <left style="medium">
              <color theme="4"/>
            </left>
            <right style="medium">
              <color theme="4"/>
            </right>
            <top style="medium">
              <color theme="4"/>
            </top>
            <bottom style="medium">
              <color theme="4"/>
            </bottom>
            <vertical/>
            <horizontal/>
          </border>
        </dxf>
        <dxf>
          <font>
            <b val="0"/>
            <i val="0"/>
            <sz val="10"/>
            <color theme="0" tint="-0.499984740745262"/>
            <name val="Century Gothic"/>
            <scheme val="minor"/>
          </font>
          <fill>
            <patternFill patternType="solid">
              <fgColor auto="1"/>
              <bgColor theme="0" tint="-0.14993743705557422"/>
            </patternFill>
          </fill>
          <border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 val="0"/>
            <i val="0"/>
            <sz val="10"/>
            <color theme="0"/>
            <name val="Century Gothic"/>
            <scheme val="minor"/>
          </font>
          <fill>
            <patternFill patternType="solid">
              <fgColor theme="6" tint="0.59999389629810485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b val="0"/>
            <i val="0"/>
            <sz val="10"/>
            <color theme="0" tint="-0.499984740745262"/>
            <name val="Century Gothic"/>
            <scheme val="minor"/>
          </font>
          <fill>
            <patternFill patternType="solid">
              <fgColor rgb="FFFFFFFF"/>
              <bgColor theme="0" tint="-0.14996795556505021"/>
            </patternFill>
          </fill>
          <border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 val="0"/>
            <i val="0"/>
            <sz val="10"/>
            <color theme="4" tint="-0.24994659260841701"/>
            <name val="Century Gothic"/>
            <scheme val="minor"/>
          </font>
          <fill>
            <patternFill patternType="solid">
              <fgColor rgb="FFFFFFFF"/>
              <bgColor theme="4" tint="0.59996337778862885"/>
            </patternFill>
          </fill>
          <border>
            <left style="thin">
              <color theme="4" tint="0.59996337778862885"/>
            </left>
            <right style="thin">
              <color theme="4" tint="0.59996337778862885"/>
            </right>
            <top style="thin">
              <color theme="4" tint="0.59996337778862885"/>
            </top>
            <bottom style="thin">
              <color theme="4" tint="0.59996337778862885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Equipment List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ue Julien" refreshedDate="41773.77451516204" createdVersion="5" refreshedVersion="4" minRefreshableVersion="3" recordCount="73">
  <cacheSource type="worksheet">
    <worksheetSource name="Equipment"/>
  </cacheSource>
  <cacheFields count="25">
    <cacheField name="Pays" numFmtId="0">
      <sharedItems/>
    </cacheField>
    <cacheField name="Client" numFmtId="0">
      <sharedItems/>
    </cacheField>
    <cacheField name="Model" numFmtId="0">
      <sharedItems/>
    </cacheField>
    <cacheField name="SN" numFmtId="49">
      <sharedItems containsBlank="1"/>
    </cacheField>
    <cacheField name="Date Installation" numFmtId="14">
      <sharedItems containsDate="1" containsMixedTypes="1" minDate="2005-04-01T00:00:00" maxDate="2014-04-04T00:00:00"/>
    </cacheField>
    <cacheField name="Début de couverture" numFmtId="14">
      <sharedItems containsSemiMixedTypes="0" containsNonDate="0" containsDate="1" containsString="0" minDate="2005-04-01T00:00:00" maxDate="2014-06-02T00:00:00"/>
    </cacheField>
    <cacheField name="Fin de couverture" numFmtId="14">
      <sharedItems containsSemiMixedTypes="0" containsNonDate="0" containsDate="1" containsString="0" minDate="2006-03-31T00:00:00" maxDate="2015-06-01T00:00:00"/>
    </cacheField>
    <cacheField name="Period" numFmtId="0">
      <sharedItems containsString="0" containsBlank="1" containsNumber="1" containsInteger="1" minValue="1" maxValue="5"/>
    </cacheField>
    <cacheField name="Type" numFmtId="0">
      <sharedItems containsBlank="1"/>
    </cacheField>
    <cacheField name="Montant" numFmtId="42">
      <sharedItems containsString="0" containsBlank="1" containsNumber="1" containsInteger="1" minValue="3500" maxValue="11250"/>
    </cacheField>
    <cacheField name="N°Client" numFmtId="0">
      <sharedItems containsBlank="1"/>
    </cacheField>
    <cacheField name="N°Facture" numFmtId="0">
      <sharedItems containsNonDate="0" containsString="0" containsBlank="1"/>
    </cacheField>
    <cacheField name="N°Cession" numFmtId="0">
      <sharedItems containsNonDate="0" containsString="0" containsBlank="1"/>
    </cacheField>
    <cacheField name="PM1" numFmtId="0">
      <sharedItems containsDate="1" containsString="0" containsBlank="1" containsMixedTypes="1" minDate="2013-09-16T00:00:00" maxDate="2014-02-25T00:00:00"/>
    </cacheField>
    <cacheField name="PM2" numFmtId="166">
      <sharedItems containsNonDate="0" containsDate="1" containsString="0" containsBlank="1" minDate="1900-06-30T00:00:00" maxDate="2015-07-02T00:00:00"/>
    </cacheField>
    <cacheField name="PM3" numFmtId="166">
      <sharedItems containsNonDate="0" containsDate="1" containsString="0" containsBlank="1" minDate="1900-12-30T00:00:00" maxDate="2015-11-02T00:00:00"/>
    </cacheField>
    <cacheField name="PM4" numFmtId="166">
      <sharedItems containsNonDate="0" containsDate="1" containsString="0" containsBlank="1" minDate="1901-06-30T00:00:00" maxDate="2016-05-02T00:00:00"/>
    </cacheField>
    <cacheField name="PM5" numFmtId="166">
      <sharedItems containsNonDate="0" containsDate="1" containsString="0" containsBlank="1" minDate="1901-12-30T00:00:00" maxDate="2016-09-02T00:00:00"/>
    </cacheField>
    <cacheField name="PM6" numFmtId="166">
      <sharedItems containsNonDate="0" containsDate="1" containsString="0" containsBlank="1" minDate="1902-06-30T00:00:00" maxDate="2017-03-02T00:00:00"/>
    </cacheField>
    <cacheField name="PM7" numFmtId="166">
      <sharedItems containsNonDate="0" containsDate="1" containsString="0" containsBlank="1" minDate="1902-12-30T00:00:00" maxDate="2017-09-02T00:00:00"/>
    </cacheField>
    <cacheField name="PM8" numFmtId="166">
      <sharedItems containsNonDate="0" containsDate="1" containsString="0" containsBlank="1" minDate="1903-06-30T00:00:00" maxDate="2018-03-02T00:00:00"/>
    </cacheField>
    <cacheField name="PM9" numFmtId="166">
      <sharedItems containsNonDate="0" containsDate="1" containsString="0" containsBlank="1" minDate="1903-12-30T00:00:00" maxDate="1909-07-07T00:00:00"/>
    </cacheField>
    <cacheField name="PM10" numFmtId="166">
      <sharedItems containsNonDate="0" containsDate="1" containsString="0" containsBlank="1" minDate="1904-06-30T00:00:00" maxDate="1910-01-07T00:00:00"/>
    </cacheField>
    <cacheField name="Commentaires" numFmtId="0">
      <sharedItems containsBlank="1"/>
    </cacheField>
    <cacheField name="Classificati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s v="FR"/>
    <s v="Servier Croissy"/>
    <s v="HT2 _x000a_Fluo2"/>
    <s v="350091"/>
    <s v="HT1 le 09/2007_x000a_Fluo2 le 23/03/2012 "/>
    <d v="2013-10-01T00:00:00"/>
    <d v="2014-09-30T00:00:00"/>
    <n v="1"/>
    <s v="tous risques"/>
    <n v="6825"/>
    <s v="HPF001757"/>
    <m/>
    <m/>
    <d v="2014-02-24T00:00:00"/>
    <d v="2014-08-24T00:00:00"/>
    <m/>
    <m/>
    <m/>
    <m/>
    <m/>
    <m/>
    <m/>
    <m/>
    <s v="2PM + Pieces et MO incluse"/>
    <s v="C"/>
  </r>
  <r>
    <s v="FR"/>
    <s v="L'Oréal"/>
    <s v="HT2 _x000a_Fluo1,5"/>
    <s v="1Y0098"/>
    <s v="HT2 le19/01/2010"/>
    <d v="2014-01-01T00:00:00"/>
    <d v="2014-12-31T00:00:00"/>
    <n v="1"/>
    <s v="tous risques"/>
    <n v="6900"/>
    <s v="HPF001983"/>
    <m/>
    <m/>
    <d v="2014-06-01T00:00:00"/>
    <d v="2014-12-01T00:00:00"/>
    <m/>
    <m/>
    <m/>
    <m/>
    <m/>
    <m/>
    <m/>
    <m/>
    <s v="2PM + Pieces et MO incluse"/>
    <s v="C"/>
  </r>
  <r>
    <s v="FR"/>
    <s v="Episkin"/>
    <s v="HT2 _x000a_Fluo2"/>
    <s v="060260"/>
    <s v="HT2 le 19/01/2011"/>
    <d v="2014-01-01T00:00:00"/>
    <d v="2014-12-31T00:00:00"/>
    <n v="1"/>
    <s v="tous risques"/>
    <n v="6900"/>
    <s v="HPF001116"/>
    <m/>
    <m/>
    <d v="2014-06-01T00:00:00"/>
    <d v="2014-12-01T00:00:00"/>
    <m/>
    <m/>
    <m/>
    <m/>
    <m/>
    <m/>
    <m/>
    <m/>
    <s v="2PM + Pieces et MO incluse"/>
    <s v="C"/>
  </r>
  <r>
    <s v="BE"/>
    <s v="JnJ"/>
    <s v="RS2"/>
    <s v="1Y0054"/>
    <s v="RS2 le 12/2009_x000a_Fluo2 le 18/02/2014"/>
    <d v="2014-01-01T00:00:00"/>
    <d v="2014-12-31T00:00:00"/>
    <n v="1"/>
    <s v="Préventif"/>
    <n v="5000"/>
    <s v="HPBB000583"/>
    <m/>
    <m/>
    <d v="2014-05-01T00:00:00"/>
    <d v="2014-11-01T00:00:00"/>
    <m/>
    <m/>
    <m/>
    <m/>
    <m/>
    <m/>
    <m/>
    <m/>
    <s v="2PM"/>
    <s v="C"/>
  </r>
  <r>
    <s v="FR"/>
    <s v="Institut de la Vision"/>
    <s v="HT2 _x000a_Fluo2"/>
    <s v="060256"/>
    <s v="22/09/2010_x000a_01/06/2011"/>
    <d v="2014-06-01T00:00:00"/>
    <d v="2015-05-31T00:00:00"/>
    <n v="1"/>
    <s v="tous risques"/>
    <n v="11250"/>
    <s v="HPF001778"/>
    <m/>
    <m/>
    <d v="2013-12-02T00:00:00"/>
    <d v="2014-06-02T00:00:00"/>
    <m/>
    <m/>
    <m/>
    <m/>
    <m/>
    <m/>
    <m/>
    <m/>
    <s v="2PM + interventions incluses"/>
    <s v="C"/>
  </r>
  <r>
    <s v="FR"/>
    <s v="Bayer"/>
    <s v="RS2"/>
    <s v="060103"/>
    <d v="2011-04-19T00:00:00"/>
    <d v="2014-01-01T00:00:00"/>
    <d v="2014-12-31T00:00:00"/>
    <n v="1"/>
    <s v="Préventif"/>
    <n v="5000"/>
    <s v="HPF000310"/>
    <m/>
    <m/>
    <d v="2014-05-01T00:00:00"/>
    <d v="2014-11-01T00:00:00"/>
    <m/>
    <m/>
    <m/>
    <m/>
    <m/>
    <m/>
    <m/>
    <m/>
    <s v="2PM"/>
    <s v="C"/>
  </r>
  <r>
    <s v="FR"/>
    <s v="Galderma"/>
    <s v="HT2 _x000a_Fluo2"/>
    <s v="050251"/>
    <s v="HT2 le 05/08/2010_x000a_Fluo2 le 23/09/2010"/>
    <d v="2013-06-01T00:00:00"/>
    <d v="2014-05-31T00:00:00"/>
    <n v="1"/>
    <s v="tous risques"/>
    <n v="7500"/>
    <s v="HPF130050"/>
    <m/>
    <m/>
    <d v="2013-09-16T00:00:00"/>
    <d v="2014-03-16T00:00:00"/>
    <m/>
    <m/>
    <m/>
    <m/>
    <m/>
    <m/>
    <m/>
    <m/>
    <s v="2PM + Pieces et MO incluse"/>
    <s v="C"/>
  </r>
  <r>
    <s v="BE"/>
    <s v="Institut Bordet"/>
    <s v="RS2 _x000a_Fluo2"/>
    <s v="9Y0122"/>
    <s v="RS2 le 20/12/2011_x000a_Fluo2 le 10/02/2012"/>
    <d v="2014-01-01T00:00:00"/>
    <d v="2014-12-31T00:00:00"/>
    <n v="1"/>
    <s v="Public"/>
    <n v="3500"/>
    <s v="HPBB000541"/>
    <m/>
    <m/>
    <d v="2014-11-01T00:00:00"/>
    <m/>
    <m/>
    <m/>
    <m/>
    <m/>
    <m/>
    <m/>
    <m/>
    <m/>
    <s v="1PM + 2 inter"/>
    <s v="C"/>
  </r>
  <r>
    <s v="FR"/>
    <s v="Sanofi Alfortville"/>
    <s v="HT2 _x000a_Fluo2"/>
    <s v="940287"/>
    <d v="2011-09-27T00:00:00"/>
    <d v="2014-01-01T00:00:00"/>
    <d v="2014-12-31T00:00:00"/>
    <n v="1"/>
    <s v="Préventif"/>
    <n v="5000"/>
    <s v="HPF002738"/>
    <m/>
    <m/>
    <d v="2014-06-01T00:00:00"/>
    <d v="2014-12-01T00:00:00"/>
    <m/>
    <m/>
    <m/>
    <m/>
    <m/>
    <m/>
    <m/>
    <m/>
    <s v="2PM"/>
    <s v="C"/>
  </r>
  <r>
    <s v="FR"/>
    <s v="Histalim"/>
    <s v="HT2"/>
    <s v="9X0300"/>
    <d v="2012-03-01T00:00:00"/>
    <d v="2014-05-01T00:00:00"/>
    <d v="2015-04-30T00:00:00"/>
    <n v="1"/>
    <s v="tous risques"/>
    <n v="7500"/>
    <s v="HPF003727"/>
    <m/>
    <m/>
    <d v="2015-01-01T00:00:00"/>
    <d v="2015-07-01T00:00:00"/>
    <m/>
    <m/>
    <m/>
    <m/>
    <m/>
    <m/>
    <m/>
    <m/>
    <s v="2PM+Pieces et MO incluse"/>
    <s v="C"/>
  </r>
  <r>
    <s v="BE"/>
    <s v="ULG LBTD"/>
    <s v="HT2 _x000a_Fluo2"/>
    <s v="820310"/>
    <d v="2012-06-28T00:00:00"/>
    <d v="2013-10-01T00:00:00"/>
    <d v="2014-09-30T00:00:00"/>
    <n v="1"/>
    <s v="Public"/>
    <n v="3500"/>
    <s v="HPBB001360"/>
    <m/>
    <m/>
    <d v="2014-09-01T00:00:00"/>
    <d v="2015-03-01T00:00:00"/>
    <m/>
    <m/>
    <m/>
    <m/>
    <m/>
    <m/>
    <m/>
    <m/>
    <s v="1PM + 2 inter"/>
    <s v="C"/>
  </r>
  <r>
    <s v="FR"/>
    <s v="CHU Marseille / IPC"/>
    <s v="HT2"/>
    <s v="250146"/>
    <d v="2012-09-21T00:00:00"/>
    <d v="2013-11-01T00:00:00"/>
    <d v="2014-10-31T00:00:00"/>
    <n v="1"/>
    <s v="tous risques"/>
    <n v="7500"/>
    <s v="HPF001815"/>
    <m/>
    <m/>
    <d v="2014-04-01T00:00:00"/>
    <d v="2014-10-01T00:00:00"/>
    <m/>
    <m/>
    <m/>
    <m/>
    <m/>
    <m/>
    <m/>
    <m/>
    <s v="2PM + Pieces et MO incluse"/>
    <s v="C"/>
  </r>
  <r>
    <s v="FR"/>
    <s v="Transgène"/>
    <s v="RS2 _x000a_Fluo2"/>
    <s v="960109"/>
    <d v="2011-09-15T00:00:00"/>
    <d v="2014-01-01T00:00:00"/>
    <d v="2014-12-31T00:00:00"/>
    <n v="1"/>
    <s v="Public"/>
    <n v="3500"/>
    <s v="HPF003153"/>
    <m/>
    <m/>
    <d v="2014-07-01T00:00:00"/>
    <m/>
    <m/>
    <m/>
    <m/>
    <m/>
    <m/>
    <m/>
    <m/>
    <m/>
    <s v="1PM + 2 inter"/>
    <s v="C"/>
  </r>
  <r>
    <s v="FR"/>
    <s v="CHU Rennes"/>
    <s v="RS2 _x000a_Fluo2"/>
    <s v="960110"/>
    <s v=" RS2 le 30/09/2011_x000a_Fluo2 le 15/11/2011"/>
    <d v="2014-01-01T00:00:00"/>
    <d v="2014-12-31T00:00:00"/>
    <n v="1"/>
    <s v="Public"/>
    <n v="3500"/>
    <s v="HPF001212"/>
    <m/>
    <m/>
    <d v="2014-05-01T00:00:00"/>
    <m/>
    <m/>
    <m/>
    <m/>
    <m/>
    <m/>
    <m/>
    <m/>
    <m/>
    <s v="1PM + 2 inter"/>
    <s v="C"/>
  </r>
  <r>
    <s v="FR"/>
    <s v="Sanofi Montpellier 1"/>
    <s v="HT1 _x000a_Fluo2"/>
    <s v="3X0108"/>
    <s v=" HT le 02/04/2008_x000a_Fluo2 le 24/05/2012"/>
    <d v="2014-01-01T00:00:00"/>
    <d v="2014-12-31T00:00:00"/>
    <n v="1"/>
    <s v="Préventif"/>
    <n v="5000"/>
    <s v="HPF003661"/>
    <m/>
    <m/>
    <d v="2014-05-01T00:00:00"/>
    <d v="2014-11-01T00:00:00"/>
    <m/>
    <m/>
    <m/>
    <m/>
    <m/>
    <m/>
    <m/>
    <m/>
    <s v="2PM"/>
    <s v="C"/>
  </r>
  <r>
    <s v="FR"/>
    <s v="Sanofi Montpellier 2"/>
    <s v="HT2 _x000a_Fluo2"/>
    <s v="3Z0117"/>
    <d v="2012-12-21T00:00:00"/>
    <d v="2014-01-01T00:00:00"/>
    <d v="2014-12-31T00:00:00"/>
    <n v="1"/>
    <s v="tous risques"/>
    <n v="7500"/>
    <s v="HPF003661"/>
    <m/>
    <m/>
    <d v="2014-10-01T00:00:00"/>
    <d v="2015-04-01T00:00:00"/>
    <m/>
    <m/>
    <m/>
    <m/>
    <m/>
    <m/>
    <m/>
    <m/>
    <s v="1PM+1 inter + Pieces incluse"/>
    <s v="C"/>
  </r>
  <r>
    <s v="FR"/>
    <s v="CHU Rangueil"/>
    <s v="RS2 _x000a_Fluo2"/>
    <s v="050092"/>
    <s v="RS2 le 15/09/2010 _x000a_Fluo2 le 20/092011"/>
    <d v="2014-01-01T00:00:00"/>
    <d v="2014-12-31T00:00:00"/>
    <n v="1"/>
    <s v="Public"/>
    <n v="3500"/>
    <s v="HPF001531"/>
    <m/>
    <m/>
    <n v="2014"/>
    <m/>
    <m/>
    <m/>
    <m/>
    <m/>
    <m/>
    <m/>
    <m/>
    <m/>
    <s v="1PM + 2 inter"/>
    <s v="C"/>
  </r>
  <r>
    <s v="FR"/>
    <s v="ICM"/>
    <s v="RS2 _x000a_Fluo2"/>
    <s v="9Y0124"/>
    <d v="2012-02-03T00:00:00"/>
    <d v="2014-01-01T00:00:00"/>
    <d v="2014-12-31T00:00:00"/>
    <n v="1"/>
    <s v="Public"/>
    <n v="3500"/>
    <m/>
    <m/>
    <m/>
    <n v="2014"/>
    <m/>
    <m/>
    <m/>
    <m/>
    <m/>
    <m/>
    <m/>
    <m/>
    <m/>
    <s v="1PM + 2 inter"/>
    <s v="C"/>
  </r>
  <r>
    <s v="SU"/>
    <s v="Novartis Bale"/>
    <s v="HT2 _x000a_Fluo2"/>
    <s v="050249"/>
    <s v="HT2 le 03/04/2009_x000a_Fluo2 le 08/05/2012"/>
    <d v="2014-03-01T00:00:00"/>
    <d v="2015-02-28T00:00:00"/>
    <n v="1"/>
    <s v="tous risques"/>
    <n v="6750"/>
    <m/>
    <m/>
    <m/>
    <n v="2014"/>
    <d v="1906-01-06T00:00:00"/>
    <m/>
    <m/>
    <m/>
    <m/>
    <m/>
    <m/>
    <m/>
    <m/>
    <s v="2PM + Pieces et MO incluse"/>
    <s v="C"/>
  </r>
  <r>
    <s v="FR"/>
    <s v="Résa IDF_x000a_SCP ana, cyto patho"/>
    <s v="RS2"/>
    <s v="7Z0185"/>
    <d v="2014-04-03T00:00:00"/>
    <d v="2014-04-03T00:00:00"/>
    <d v="2015-04-02T00:00:00"/>
    <n v="2"/>
    <m/>
    <m/>
    <m/>
    <m/>
    <m/>
    <d v="2014-10-03T00:00:00"/>
    <d v="2015-04-03T00:00:00"/>
    <d v="2015-10-03T00:00:00"/>
    <d v="2016-04-03T00:00:00"/>
    <m/>
    <m/>
    <m/>
    <m/>
    <m/>
    <m/>
    <m/>
    <s v="SG"/>
  </r>
  <r>
    <s v="FR"/>
    <s v="Résa IDF_x000a_CH Simone Veil (Eaubonne)"/>
    <s v="RS2"/>
    <s v="150035"/>
    <d v="2014-04-01T00:00:00"/>
    <d v="2014-04-01T00:00:00"/>
    <d v="2015-03-31T00:00:00"/>
    <n v="1"/>
    <m/>
    <m/>
    <m/>
    <m/>
    <m/>
    <d v="2014-10-01T00:00:00"/>
    <d v="2015-04-01T00:00:00"/>
    <d v="2015-10-01T00:00:00"/>
    <d v="2016-04-01T00:00:00"/>
    <m/>
    <m/>
    <m/>
    <m/>
    <m/>
    <m/>
    <s v="1an Garantie + 1 Préventif Offer"/>
    <s v="SG"/>
  </r>
  <r>
    <s v="FR"/>
    <s v="Résa IDF_x000a_CH meaux"/>
    <s v="SQ"/>
    <m/>
    <d v="2014-04-01T00:00:00"/>
    <d v="2014-04-01T00:00:00"/>
    <d v="2015-03-31T00:00:00"/>
    <n v="2"/>
    <m/>
    <m/>
    <m/>
    <m/>
    <m/>
    <d v="2014-10-01T00:00:00"/>
    <d v="2015-04-01T00:00:00"/>
    <d v="2015-10-01T00:00:00"/>
    <d v="2016-04-01T00:00:00"/>
    <m/>
    <m/>
    <m/>
    <m/>
    <m/>
    <m/>
    <m/>
    <s v="SG"/>
  </r>
  <r>
    <s v="FR"/>
    <s v="Résa IDF_x000a_CH Villeneuve St George"/>
    <s v="RS2"/>
    <s v="7Z0184"/>
    <d v="2014-03-26T00:00:00"/>
    <d v="2014-03-26T00:00:00"/>
    <d v="2015-03-25T00:00:00"/>
    <n v="2"/>
    <m/>
    <m/>
    <m/>
    <m/>
    <m/>
    <d v="2014-06-01T00:00:00"/>
    <d v="2014-12-01T00:00:00"/>
    <d v="2015-06-01T00:00:00"/>
    <d v="2015-12-01T00:00:00"/>
    <m/>
    <m/>
    <m/>
    <m/>
    <m/>
    <m/>
    <m/>
    <s v="SG"/>
  </r>
  <r>
    <s v="FR"/>
    <s v="Résa IDF_x000a_CH pontoise"/>
    <s v="RS2"/>
    <s v="740172"/>
    <d v="2014-03-03T00:00:00"/>
    <d v="2014-03-03T00:00:00"/>
    <d v="2015-03-02T00:00:00"/>
    <n v="2"/>
    <m/>
    <m/>
    <m/>
    <m/>
    <m/>
    <d v="2014-06-01T00:00:00"/>
    <d v="2014-12-01T00:00:00"/>
    <d v="2015-06-01T00:00:00"/>
    <d v="2015-12-01T00:00:00"/>
    <m/>
    <m/>
    <m/>
    <m/>
    <m/>
    <m/>
    <m/>
    <s v="SG"/>
  </r>
  <r>
    <s v="FR"/>
    <s v="Résa IDF_x000a_Diaconnesses Croix Saint Simon"/>
    <s v="SQ"/>
    <s v="610006"/>
    <d v="2014-03-03T00:00:00"/>
    <d v="2014-03-03T00:00:00"/>
    <d v="2015-03-02T00:00:00"/>
    <n v="2"/>
    <m/>
    <m/>
    <m/>
    <m/>
    <m/>
    <d v="2014-05-01T00:00:00"/>
    <d v="2014-11-01T00:00:00"/>
    <d v="2015-05-01T00:00:00"/>
    <d v="2015-11-01T00:00:00"/>
    <m/>
    <m/>
    <m/>
    <m/>
    <m/>
    <m/>
    <m/>
    <s v="SG"/>
  </r>
  <r>
    <s v="FR"/>
    <s v="Biodoxis"/>
    <s v="HT2"/>
    <s v="790349"/>
    <d v="2014-01-10T00:00:00"/>
    <d v="2014-01-10T00:00:00"/>
    <d v="2015-01-09T00:00:00"/>
    <m/>
    <m/>
    <m/>
    <m/>
    <m/>
    <m/>
    <d v="2013-12-02T00:00:00"/>
    <d v="2014-06-02T00:00:00"/>
    <m/>
    <m/>
    <m/>
    <m/>
    <m/>
    <m/>
    <m/>
    <m/>
    <m/>
    <s v="SG"/>
  </r>
  <r>
    <s v="SU"/>
    <s v="PMI"/>
    <s v="HT2 _x000a_Fluo2"/>
    <s v="760348"/>
    <d v="2013-12-11T00:00:00"/>
    <d v="2013-12-11T00:00:00"/>
    <d v="2014-12-10T00:00:00"/>
    <m/>
    <m/>
    <m/>
    <m/>
    <m/>
    <m/>
    <d v="2014-05-01T00:00:00"/>
    <d v="2014-11-01T00:00:00"/>
    <m/>
    <m/>
    <m/>
    <m/>
    <m/>
    <m/>
    <m/>
    <m/>
    <m/>
    <s v="SG"/>
  </r>
  <r>
    <s v="FR"/>
    <s v="Galapagos"/>
    <s v="HT2 _x000a_Fluo2"/>
    <s v="750343"/>
    <d v="2013-12-09T00:00:00"/>
    <d v="2013-12-09T00:00:00"/>
    <d v="2014-12-08T00:00:00"/>
    <m/>
    <m/>
    <m/>
    <m/>
    <m/>
    <m/>
    <d v="2013-09-16T00:00:00"/>
    <d v="2014-03-16T00:00:00"/>
    <m/>
    <m/>
    <m/>
    <m/>
    <m/>
    <m/>
    <m/>
    <m/>
    <m/>
    <s v="SG"/>
  </r>
  <r>
    <s v="FR"/>
    <s v="St Anne"/>
    <s v="RS2"/>
    <s v="740174"/>
    <d v="2013-09-26T00:00:00"/>
    <d v="2013-09-26T00:00:00"/>
    <d v="2014-09-25T00:00:00"/>
    <n v="2"/>
    <m/>
    <m/>
    <m/>
    <m/>
    <m/>
    <d v="2014-11-01T00:00:00"/>
    <d v="2015-05-01T00:00:00"/>
    <d v="2015-11-01T00:00:00"/>
    <d v="2016-05-01T00:00:00"/>
    <m/>
    <m/>
    <m/>
    <m/>
    <m/>
    <m/>
    <m/>
    <s v="SG"/>
  </r>
  <r>
    <s v="ES"/>
    <s v="CNIC"/>
    <s v="RS2"/>
    <s v="740173"/>
    <d v="2013-09-25T00:00:00"/>
    <d v="2013-09-25T00:00:00"/>
    <d v="2014-09-24T00:00:00"/>
    <m/>
    <m/>
    <m/>
    <m/>
    <m/>
    <m/>
    <d v="2014-06-01T00:00:00"/>
    <d v="2014-12-01T00:00:00"/>
    <m/>
    <m/>
    <m/>
    <m/>
    <m/>
    <m/>
    <m/>
    <m/>
    <m/>
    <s v="SG"/>
  </r>
  <r>
    <s v="BE"/>
    <s v="UCB Pharma"/>
    <s v="XR_x000a_Fluo"/>
    <s v="740025"/>
    <d v="2013-09-13T00:00:00"/>
    <d v="2013-09-13T00:00:00"/>
    <d v="2014-09-12T00:00:00"/>
    <m/>
    <m/>
    <m/>
    <m/>
    <m/>
    <m/>
    <d v="2015-01-01T00:00:00"/>
    <d v="2015-07-01T00:00:00"/>
    <m/>
    <m/>
    <m/>
    <m/>
    <m/>
    <m/>
    <m/>
    <m/>
    <m/>
    <s v="SG"/>
  </r>
  <r>
    <s v="FR"/>
    <s v="Necker"/>
    <s v="HT2 _x000a_Fluo2"/>
    <s v="740339"/>
    <d v="2013-09-05T00:00:00"/>
    <d v="2013-09-05T00:00:00"/>
    <d v="2014-09-04T00:00:00"/>
    <n v="4"/>
    <m/>
    <m/>
    <m/>
    <m/>
    <m/>
    <d v="2014-09-01T00:00:00"/>
    <d v="2015-03-01T00:00:00"/>
    <d v="2015-09-01T00:00:00"/>
    <d v="2016-03-01T00:00:00"/>
    <d v="2016-09-01T00:00:00"/>
    <d v="2017-03-01T00:00:00"/>
    <d v="2017-09-01T00:00:00"/>
    <d v="2018-03-01T00:00:00"/>
    <m/>
    <m/>
    <m/>
    <s v="SG"/>
  </r>
  <r>
    <s v="FR"/>
    <s v="Servier Orléans"/>
    <s v="HT2"/>
    <s v="740341"/>
    <d v="2013-08-28T00:00:00"/>
    <d v="2013-08-28T00:00:00"/>
    <d v="2014-08-27T00:00:00"/>
    <m/>
    <m/>
    <m/>
    <m/>
    <m/>
    <m/>
    <d v="2014-04-01T00:00:00"/>
    <d v="2014-10-01T00:00:00"/>
    <m/>
    <m/>
    <m/>
    <m/>
    <m/>
    <m/>
    <m/>
    <m/>
    <m/>
    <s v="SG"/>
  </r>
  <r>
    <s v="FR"/>
    <s v="INRA Toulouse"/>
    <s v="HT2"/>
    <s v="350094"/>
    <d v="2013-08-09T00:00:00"/>
    <d v="2013-08-09T00:00:00"/>
    <d v="2014-08-08T00:00:00"/>
    <m/>
    <m/>
    <m/>
    <m/>
    <m/>
    <m/>
    <d v="2014-07-01T00:00:00"/>
    <d v="2015-01-01T00:00:00"/>
    <m/>
    <m/>
    <m/>
    <m/>
    <m/>
    <m/>
    <m/>
    <m/>
    <m/>
    <s v="SG"/>
  </r>
  <r>
    <s v="FR"/>
    <s v="INRA Toulouse"/>
    <s v="RS2 _x000a_Fluo2"/>
    <s v="740167"/>
    <d v="2013-08-09T00:00:00"/>
    <d v="2013-08-09T00:00:00"/>
    <d v="2014-08-08T00:00:00"/>
    <m/>
    <m/>
    <m/>
    <m/>
    <m/>
    <m/>
    <d v="2014-05-01T00:00:00"/>
    <d v="2014-11-01T00:00:00"/>
    <m/>
    <m/>
    <m/>
    <m/>
    <m/>
    <m/>
    <m/>
    <m/>
    <m/>
    <s v="SG"/>
  </r>
  <r>
    <s v="FR"/>
    <s v="IGR"/>
    <s v="HT2"/>
    <s v="730338"/>
    <d v="2013-07-11T00:00:00"/>
    <d v="2013-07-11T00:00:00"/>
    <d v="2014-07-10T00:00:00"/>
    <m/>
    <m/>
    <m/>
    <m/>
    <m/>
    <m/>
    <d v="2014-05-01T00:00:00"/>
    <d v="2014-11-01T00:00:00"/>
    <m/>
    <m/>
    <m/>
    <m/>
    <m/>
    <m/>
    <m/>
    <m/>
    <m/>
    <s v="SG"/>
  </r>
  <r>
    <s v="FR"/>
    <s v="Tribvn"/>
    <s v="HT2"/>
    <s v="3Y0113"/>
    <d v="2013-04-24T00:00:00"/>
    <d v="2013-04-24T00:00:00"/>
    <d v="2014-04-23T00:00:00"/>
    <m/>
    <m/>
    <m/>
    <m/>
    <m/>
    <m/>
    <d v="2014-10-01T00:00:00"/>
    <d v="2015-04-01T00:00:00"/>
    <m/>
    <m/>
    <m/>
    <m/>
    <m/>
    <m/>
    <m/>
    <m/>
    <m/>
    <s v="SG"/>
  </r>
  <r>
    <s v="FR"/>
    <s v="CHU Dijon"/>
    <s v="HT2"/>
    <s v="720334"/>
    <d v="2013-04-09T00:00:00"/>
    <d v="2013-04-09T00:00:00"/>
    <d v="2014-04-08T00:00:00"/>
    <n v="3"/>
    <m/>
    <m/>
    <m/>
    <m/>
    <m/>
    <n v="2014"/>
    <d v="1906-01-06T00:00:00"/>
    <m/>
    <m/>
    <m/>
    <m/>
    <m/>
    <m/>
    <m/>
    <m/>
    <m/>
    <s v="SG"/>
  </r>
  <r>
    <s v="FR"/>
    <s v="IRT Nantes"/>
    <s v="HT2 _x000a_Fluo2"/>
    <s v="880323"/>
    <d v="2013-04-12T00:00:00"/>
    <d v="2013-04-12T00:00:00"/>
    <d v="2014-04-11T00:00:00"/>
    <n v="5"/>
    <m/>
    <m/>
    <m/>
    <m/>
    <m/>
    <n v="2014"/>
    <d v="1906-01-06T00:00:00"/>
    <d v="1906-07-06T00:00:00"/>
    <d v="1907-01-06T00:00:00"/>
    <d v="1907-07-06T00:00:00"/>
    <d v="1908-01-06T00:00:00"/>
    <d v="1908-07-06T00:00:00"/>
    <d v="1909-01-06T00:00:00"/>
    <d v="1909-07-06T00:00:00"/>
    <d v="1910-01-06T00:00:00"/>
    <m/>
    <s v="SG"/>
  </r>
  <r>
    <s v="SU"/>
    <s v="Veth Patho Zurich"/>
    <s v="HT2"/>
    <s v="720333"/>
    <d v="2013-03-28T00:00:00"/>
    <d v="2013-03-28T00:00:00"/>
    <d v="2014-03-27T00:00:00"/>
    <n v="2"/>
    <m/>
    <m/>
    <m/>
    <m/>
    <m/>
    <m/>
    <d v="1900-06-30T00:00:00"/>
    <m/>
    <m/>
    <m/>
    <m/>
    <m/>
    <m/>
    <m/>
    <m/>
    <m/>
    <s v="SG"/>
  </r>
  <r>
    <s v="FR"/>
    <s v="INSERM  Clamart "/>
    <s v="RS2 _x000a_Fluo2"/>
    <s v="890149"/>
    <d v="2013-03-08T00:00:00"/>
    <d v="2013-03-08T00:00:00"/>
    <d v="2014-03-07T00:00:00"/>
    <m/>
    <m/>
    <m/>
    <m/>
    <m/>
    <m/>
    <m/>
    <m/>
    <m/>
    <m/>
    <m/>
    <m/>
    <m/>
    <m/>
    <m/>
    <m/>
    <s v="Proposé 27/02/2014 (CR)"/>
    <s v="HORS C/G"/>
  </r>
  <r>
    <s v="FR"/>
    <s v="CHU Besancon"/>
    <s v="HT2"/>
    <s v="890325"/>
    <d v="2012-12-19T00:00:00"/>
    <d v="2012-12-19T00:00:00"/>
    <d v="2013-12-18T00:00:00"/>
    <n v="2"/>
    <m/>
    <m/>
    <m/>
    <m/>
    <m/>
    <m/>
    <d v="1900-06-30T00:00:00"/>
    <d v="1900-12-30T00:00:00"/>
    <d v="1901-06-30T00:00:00"/>
    <m/>
    <m/>
    <m/>
    <m/>
    <m/>
    <m/>
    <m/>
    <s v="SG"/>
  </r>
  <r>
    <s v="BE"/>
    <s v="UCL"/>
    <s v="RS2"/>
    <s v="890146"/>
    <d v="2012-11-14T00:00:00"/>
    <d v="2012-11-14T00:00:00"/>
    <d v="2013-11-13T00:00:00"/>
    <n v="2"/>
    <m/>
    <m/>
    <m/>
    <m/>
    <m/>
    <d v="2014-02-24T00:00:00"/>
    <d v="2014-08-24T00:00:00"/>
    <d v="2015-02-24T00:00:00"/>
    <d v="2015-08-24T00:00:00"/>
    <m/>
    <m/>
    <m/>
    <m/>
    <m/>
    <m/>
    <m/>
    <s v="SG"/>
  </r>
  <r>
    <s v="FR"/>
    <s v="CHU Limoges"/>
    <s v="RS2 _x000a_Fluo2"/>
    <s v="850136"/>
    <d v="2012-10-31T00:00:00"/>
    <d v="2012-10-31T00:00:00"/>
    <d v="2013-10-30T00:00:00"/>
    <m/>
    <m/>
    <m/>
    <m/>
    <m/>
    <m/>
    <m/>
    <m/>
    <m/>
    <m/>
    <m/>
    <m/>
    <m/>
    <m/>
    <m/>
    <m/>
    <s v="Appelé le 04/03/2014 : En cours"/>
    <s v="HORS C/G"/>
  </r>
  <r>
    <s v="FR"/>
    <s v="BIC/ExploraNova"/>
    <s v="HT2 _x000a_Fluo2"/>
    <s v="850317"/>
    <d v="2012-09-14T00:00:00"/>
    <d v="2012-09-14T00:00:00"/>
    <d v="2013-09-13T00:00:00"/>
    <n v="5"/>
    <m/>
    <m/>
    <m/>
    <m/>
    <m/>
    <m/>
    <d v="1900-06-30T00:00:00"/>
    <d v="1900-12-30T00:00:00"/>
    <d v="1901-06-30T00:00:00"/>
    <d v="1901-12-30T00:00:00"/>
    <d v="1902-06-30T00:00:00"/>
    <d v="1902-12-30T00:00:00"/>
    <d v="1903-06-30T00:00:00"/>
    <d v="1903-12-30T00:00:00"/>
    <d v="1904-06-30T00:00:00"/>
    <m/>
    <s v="SG"/>
  </r>
  <r>
    <s v="FR"/>
    <s v="Sanofi Toulouse"/>
    <s v="HT2 _x000a_Fluo2"/>
    <s v="850316"/>
    <d v="2012-09-14T00:00:00"/>
    <d v="2012-09-14T00:00:00"/>
    <d v="2013-09-13T00:00:00"/>
    <m/>
    <m/>
    <m/>
    <m/>
    <m/>
    <m/>
    <d v="2014-02-24T00:00:00"/>
    <m/>
    <m/>
    <m/>
    <m/>
    <m/>
    <m/>
    <m/>
    <m/>
    <m/>
    <s v="En attente 11/02/2014 Colette Latger_x000a_Proposé 2013-11-12 (JS)"/>
    <s v="HORS C/G"/>
  </r>
  <r>
    <s v="SU"/>
    <s v="Universite de Fribourg"/>
    <s v="HT2 _x000a_Fluo2"/>
    <s v="820311"/>
    <d v="2012-07-13T00:00:00"/>
    <d v="2012-07-13T00:00:00"/>
    <d v="2013-07-12T00:00:00"/>
    <m/>
    <m/>
    <m/>
    <m/>
    <m/>
    <m/>
    <m/>
    <m/>
    <m/>
    <m/>
    <m/>
    <m/>
    <m/>
    <m/>
    <m/>
    <m/>
    <s v="04/03/2014 Discussion JS/HT"/>
    <s v="HORS C/G"/>
  </r>
  <r>
    <s v="FR"/>
    <s v="IGBMC"/>
    <s v="HT2 _x000a_Fluo2"/>
    <s v="810307"/>
    <d v="2012-06-27T00:00:00"/>
    <d v="2012-06-27T00:00:00"/>
    <d v="2013-06-26T00:00:00"/>
    <n v="2"/>
    <m/>
    <m/>
    <m/>
    <m/>
    <m/>
    <m/>
    <d v="1900-06-30T00:00:00"/>
    <d v="1900-12-30T00:00:00"/>
    <d v="1901-06-30T00:00:00"/>
    <d v="1901-12-30T00:00:00"/>
    <d v="1902-06-30T00:00:00"/>
    <d v="1902-12-30T00:00:00"/>
    <d v="1903-06-30T00:00:00"/>
    <d v="1903-12-30T00:00:00"/>
    <d v="1904-06-30T00:00:00"/>
    <m/>
    <s v="SG"/>
  </r>
  <r>
    <s v="FR"/>
    <s v=" Cordeliers"/>
    <s v="HT2 _x000a_Fluo2"/>
    <s v="810305"/>
    <d v="2012-06-12T00:00:00"/>
    <d v="2012-06-12T00:00:00"/>
    <d v="2013-06-11T00:00:00"/>
    <m/>
    <m/>
    <m/>
    <m/>
    <m/>
    <m/>
    <m/>
    <m/>
    <m/>
    <m/>
    <m/>
    <m/>
    <m/>
    <m/>
    <m/>
    <m/>
    <s v="Relance 04/03/2014 (JS)_x000a_Proposé 2013-12-03 (JS)"/>
    <s v="HORS C/G"/>
  </r>
  <r>
    <s v="FR"/>
    <s v="CHU La Timone"/>
    <s v="HT2"/>
    <s v="430029"/>
    <d v="2012-04-25T00:00:00"/>
    <d v="2012-04-25T00:00:00"/>
    <d v="2013-04-24T00:00:00"/>
    <m/>
    <m/>
    <m/>
    <m/>
    <m/>
    <m/>
    <d v="2013-12-02T00:00:00"/>
    <m/>
    <m/>
    <m/>
    <m/>
    <m/>
    <m/>
    <m/>
    <m/>
    <m/>
    <s v="Proposé 2013-05-06 (JS)_x000a_Attente Don du Canceropole"/>
    <s v="HORS C/G"/>
  </r>
  <r>
    <s v="FR"/>
    <s v="CGFL"/>
    <s v="HT2"/>
    <s v="9X0304"/>
    <d v="2012-03-28T00:00:00"/>
    <d v="2012-03-28T00:00:00"/>
    <d v="2013-03-27T00:00:00"/>
    <m/>
    <m/>
    <m/>
    <m/>
    <m/>
    <m/>
    <m/>
    <m/>
    <m/>
    <m/>
    <m/>
    <m/>
    <m/>
    <m/>
    <m/>
    <m/>
    <s v="Proposé 2013-04-25 (JS)"/>
    <s v="HORS C/G"/>
  </r>
  <r>
    <s v="FR"/>
    <s v="CHU Pasteur Nice"/>
    <s v="HT2 "/>
    <s v="9X0303"/>
    <d v="2012-03-02T00:00:00"/>
    <d v="2012-03-02T00:00:00"/>
    <d v="2013-03-01T00:00:00"/>
    <m/>
    <m/>
    <m/>
    <m/>
    <m/>
    <m/>
    <d v="2014-02-24T00:00:00"/>
    <m/>
    <m/>
    <m/>
    <m/>
    <m/>
    <m/>
    <m/>
    <m/>
    <m/>
    <s v="Proposé 2013-04-25 (JS)_x000a_Refused 2013/09/06 "/>
    <s v="HORS C/G"/>
  </r>
  <r>
    <s v="SU"/>
    <s v="Actelion"/>
    <s v="HT2 _x000a_Fluo2"/>
    <s v="950291"/>
    <d v="2012-01-20T00:00:00"/>
    <d v="2012-01-20T00:00:00"/>
    <d v="2013-01-18T00:00:00"/>
    <n v="2"/>
    <m/>
    <m/>
    <m/>
    <m/>
    <m/>
    <m/>
    <m/>
    <m/>
    <m/>
    <m/>
    <m/>
    <m/>
    <m/>
    <m/>
    <m/>
    <s v="Proposé 2013-05-06 (JS)"/>
    <s v="HORS C/G"/>
  </r>
  <r>
    <s v="FR"/>
    <s v="INSERM Bichat"/>
    <s v="RS2 _x000a_Fluo2"/>
    <s v="9Y0121"/>
    <s v="RS2 le 16/12/2011_x000a_Fluo2 le 10/01/2012"/>
    <d v="2011-12-16T00:00:00"/>
    <d v="2012-12-14T00:00:00"/>
    <m/>
    <m/>
    <m/>
    <m/>
    <m/>
    <m/>
    <m/>
    <m/>
    <m/>
    <m/>
    <m/>
    <m/>
    <m/>
    <m/>
    <m/>
    <m/>
    <s v="Proposé 2013-05-06 (JS)_x000a_refus mais essaie budgetisé "/>
    <s v="HORS C/G"/>
  </r>
  <r>
    <s v="FR"/>
    <s v="INSERM Nantes"/>
    <s v="RS2"/>
    <s v="960112"/>
    <d v="2011-10-09T00:00:00"/>
    <d v="2011-10-09T00:00:00"/>
    <d v="2012-10-07T00:00:00"/>
    <m/>
    <m/>
    <m/>
    <m/>
    <m/>
    <m/>
    <m/>
    <m/>
    <m/>
    <m/>
    <m/>
    <m/>
    <m/>
    <m/>
    <m/>
    <m/>
    <s v="proposé 2013/12/04 "/>
    <s v="HORS C/G"/>
  </r>
  <r>
    <s v="ES"/>
    <s v="Althia"/>
    <s v="RS2"/>
    <s v="0X0104"/>
    <d v="2011-06-28T00:00:00"/>
    <d v="2011-06-28T00:00:00"/>
    <d v="2012-06-26T00:00:00"/>
    <m/>
    <m/>
    <m/>
    <m/>
    <m/>
    <m/>
    <d v="2013-12-02T00:00:00"/>
    <m/>
    <m/>
    <m/>
    <m/>
    <m/>
    <m/>
    <m/>
    <m/>
    <m/>
    <s v="Refused_x000a_Pas de budget"/>
    <s v="HORS C/G"/>
  </r>
  <r>
    <s v="FR"/>
    <s v="HPBS-Tribvn-Agfa-LaPitié"/>
    <s v="HT2"/>
    <s v="910280"/>
    <d v="2011-05-26T00:00:00"/>
    <d v="2011-05-26T00:00:00"/>
    <d v="2012-05-24T00:00:00"/>
    <m/>
    <m/>
    <m/>
    <m/>
    <m/>
    <m/>
    <m/>
    <m/>
    <m/>
    <m/>
    <m/>
    <m/>
    <m/>
    <m/>
    <m/>
    <m/>
    <s v="Appartient à HPBB_x000a_Tout est gratuit pour client"/>
    <s v="HORS C/G"/>
  </r>
  <r>
    <s v="SU"/>
    <s v="Merck Serono"/>
    <s v="HT2 _x000a_Fluo2"/>
    <s v="910278"/>
    <d v="2011-05-05T00:00:00"/>
    <d v="2011-05-05T00:00:00"/>
    <d v="2012-05-03T00:00:00"/>
    <m/>
    <m/>
    <m/>
    <m/>
    <m/>
    <m/>
    <d v="2013-09-16T00:00:00"/>
    <m/>
    <m/>
    <m/>
    <m/>
    <m/>
    <m/>
    <m/>
    <m/>
    <m/>
    <s v="Système déménagé au USA"/>
    <s v="TRANSF"/>
  </r>
  <r>
    <s v="FR"/>
    <s v="CHU Tours"/>
    <s v="RS2"/>
    <s v="060201"/>
    <d v="2011-02-17T00:00:00"/>
    <d v="2011-02-17T00:00:00"/>
    <d v="2012-02-16T00:00:00"/>
    <m/>
    <m/>
    <m/>
    <m/>
    <m/>
    <m/>
    <m/>
    <m/>
    <m/>
    <m/>
    <m/>
    <m/>
    <m/>
    <m/>
    <m/>
    <m/>
    <s v="proposé 2013/12/04 "/>
    <s v="HORS C/G"/>
  </r>
  <r>
    <s v="PO"/>
    <s v="Ipatimup"/>
    <s v="HT2"/>
    <s v="060253"/>
    <d v="2010-09-22T00:00:00"/>
    <d v="2010-09-22T00:00:00"/>
    <d v="2011-09-21T00:00:00"/>
    <m/>
    <m/>
    <m/>
    <m/>
    <m/>
    <m/>
    <m/>
    <m/>
    <m/>
    <m/>
    <m/>
    <m/>
    <m/>
    <m/>
    <m/>
    <m/>
    <s v="Refused_x000a_Pas de budget"/>
    <s v="HORS C/G"/>
  </r>
  <r>
    <s v="FR"/>
    <s v="Hopital St Louis"/>
    <s v="HT2 _x000a_(démo)"/>
    <s v="410022"/>
    <d v="2010-09-17T00:00:00"/>
    <d v="2010-09-17T00:00:00"/>
    <d v="2011-09-16T00:00:00"/>
    <m/>
    <m/>
    <m/>
    <m/>
    <m/>
    <m/>
    <d v="2014-02-24T00:00:00"/>
    <m/>
    <m/>
    <m/>
    <m/>
    <m/>
    <m/>
    <m/>
    <m/>
    <m/>
    <s v="A l'acte"/>
    <s v="HORS C/G"/>
  </r>
  <r>
    <s v="FR"/>
    <s v="HEGP"/>
    <s v="HT1"/>
    <s v="140198"/>
    <d v="2009-09-28T00:00:00"/>
    <d v="2009-09-28T00:00:00"/>
    <d v="2010-09-27T00:00:00"/>
    <m/>
    <m/>
    <m/>
    <m/>
    <m/>
    <m/>
    <m/>
    <m/>
    <m/>
    <m/>
    <m/>
    <m/>
    <m/>
    <m/>
    <m/>
    <m/>
    <m/>
    <s v="HORS C/G"/>
  </r>
  <r>
    <s v="BE"/>
    <s v="ULB-Erasme-CMMI"/>
    <s v="HT2"/>
    <s v="140200"/>
    <d v="2009-09-29T00:00:00"/>
    <d v="2009-09-29T00:00:00"/>
    <d v="2010-09-28T00:00:00"/>
    <m/>
    <m/>
    <m/>
    <m/>
    <m/>
    <m/>
    <m/>
    <m/>
    <m/>
    <m/>
    <m/>
    <m/>
    <m/>
    <m/>
    <m/>
    <m/>
    <s v="HPBB offre 1 maintenance par An"/>
    <s v="HORS C/G"/>
  </r>
  <r>
    <s v="FR"/>
    <s v="Hopital Haut-L'Eveque"/>
    <s v="RS2"/>
    <s v="190046"/>
    <d v="2009-11-30T00:00:00"/>
    <d v="2009-11-30T00:00:00"/>
    <d v="2010-11-29T00:00:00"/>
    <m/>
    <m/>
    <m/>
    <m/>
    <m/>
    <m/>
    <m/>
    <m/>
    <m/>
    <m/>
    <m/>
    <m/>
    <m/>
    <m/>
    <m/>
    <m/>
    <s v="Refused_x000a_Pas de budget"/>
    <s v="HORS C/G"/>
  </r>
  <r>
    <s v="FR"/>
    <s v="INRA Jouy en Josas"/>
    <s v="HT1"/>
    <s v="290168"/>
    <d v="2009-07-07T00:00:00"/>
    <d v="2009-07-07T00:00:00"/>
    <d v="2010-07-06T00:00:00"/>
    <m/>
    <m/>
    <m/>
    <m/>
    <m/>
    <m/>
    <d v="2013-12-02T00:00:00"/>
    <m/>
    <m/>
    <m/>
    <m/>
    <m/>
    <m/>
    <m/>
    <m/>
    <m/>
    <s v="Refused_x000a_Très peu de buget accordé a ce labo"/>
    <s v="HORS C/G"/>
  </r>
  <r>
    <s v="FR"/>
    <s v="Hopital Cochin"/>
    <s v="RS1"/>
    <s v="130027"/>
    <d v="2009-04-02T00:00:00"/>
    <d v="2009-04-02T00:00:00"/>
    <d v="2010-04-01T00:00:00"/>
    <m/>
    <m/>
    <m/>
    <m/>
    <m/>
    <m/>
    <m/>
    <m/>
    <m/>
    <m/>
    <m/>
    <m/>
    <m/>
    <m/>
    <m/>
    <m/>
    <s v="contrat proposé 10 Janv 2011_x000a_Refused"/>
    <s v="HORS C/G"/>
  </r>
  <r>
    <s v="FR"/>
    <s v="Sanofi Toulouse"/>
    <s v="HT1 _x000a_Fluo1"/>
    <s v="280151"/>
    <d v="2009-01-23T00:00:00"/>
    <d v="2009-01-23T00:00:00"/>
    <d v="2010-01-22T00:00:00"/>
    <m/>
    <m/>
    <m/>
    <m/>
    <m/>
    <m/>
    <d v="2013-09-16T00:00:00"/>
    <m/>
    <m/>
    <m/>
    <m/>
    <m/>
    <m/>
    <m/>
    <m/>
    <m/>
    <s v="Proposé 2013-11-12 (JS)_x000a_Refused 13/11/2013 "/>
    <s v="HORS C/G"/>
  </r>
  <r>
    <s v="SU"/>
    <s v="CHUV Lausanne"/>
    <s v="HT1"/>
    <s v="280152"/>
    <d v="2008-11-25T00:00:00"/>
    <d v="2008-11-25T00:00:00"/>
    <d v="2009-11-24T00:00:00"/>
    <m/>
    <m/>
    <m/>
    <m/>
    <m/>
    <m/>
    <m/>
    <m/>
    <m/>
    <m/>
    <m/>
    <m/>
    <m/>
    <m/>
    <m/>
    <m/>
    <s v="contrat proposé Mars 2010_x000a_Refused"/>
    <s v="HORS C/G"/>
  </r>
  <r>
    <s v="FR"/>
    <s v="CNRS Montpellier"/>
    <s v="HT2 _x000a_Fluo2"/>
    <s v="230131"/>
    <s v="HT1 le 29/05/2008_x000a_HT2 Fluo2 le 30/08/2011"/>
    <d v="2008-05-29T00:00:00"/>
    <d v="2009-05-28T00:00:00"/>
    <m/>
    <m/>
    <m/>
    <m/>
    <m/>
    <m/>
    <m/>
    <m/>
    <m/>
    <m/>
    <m/>
    <m/>
    <m/>
    <m/>
    <m/>
    <m/>
    <s v="Proposé le 17/02/2010 (SP)_x000a_Refused"/>
    <s v="HORS C/G"/>
  </r>
  <r>
    <s v="FR"/>
    <s v="Millipore"/>
    <s v="HT1 _x000a_Fluo"/>
    <s v="350093"/>
    <d v="2007-12-13T00:00:00"/>
    <d v="2007-12-13T00:00:00"/>
    <d v="2008-12-11T00:00:00"/>
    <m/>
    <m/>
    <m/>
    <m/>
    <m/>
    <m/>
    <m/>
    <m/>
    <m/>
    <m/>
    <m/>
    <m/>
    <m/>
    <m/>
    <m/>
    <m/>
    <s v="Refused"/>
    <s v="HORS C/G"/>
  </r>
  <r>
    <s v="FR"/>
    <s v="GSK"/>
    <s v="HT"/>
    <s v="390104"/>
    <d v="2007-11-10T00:00:00"/>
    <d v="2007-11-10T00:00:00"/>
    <d v="2008-11-08T00:00:00"/>
    <m/>
    <m/>
    <m/>
    <m/>
    <m/>
    <m/>
    <m/>
    <m/>
    <m/>
    <m/>
    <m/>
    <m/>
    <m/>
    <m/>
    <m/>
    <m/>
    <s v="Refused"/>
    <s v="HORS C/G"/>
  </r>
  <r>
    <s v="SU"/>
    <s v="Univ Zürich"/>
    <s v="HT2"/>
    <s v="3X0107"/>
    <s v="HT2 le 16/11/2010_x000a_HT1 le 31/10/2007"/>
    <d v="2010-11-16T00:00:00"/>
    <d v="2011-11-15T00:00:00"/>
    <m/>
    <m/>
    <m/>
    <m/>
    <m/>
    <m/>
    <m/>
    <m/>
    <m/>
    <m/>
    <m/>
    <m/>
    <m/>
    <m/>
    <m/>
    <m/>
    <s v="Refused"/>
    <s v="HORS C/G"/>
  </r>
  <r>
    <s v="BE"/>
    <s v="EORTC"/>
    <s v="HT1"/>
    <s v="520004"/>
    <d v="2005-04-01T00:00:00"/>
    <d v="2005-04-01T00:00:00"/>
    <d v="2006-03-31T00:00:00"/>
    <m/>
    <m/>
    <m/>
    <m/>
    <m/>
    <m/>
    <m/>
    <m/>
    <m/>
    <m/>
    <m/>
    <m/>
    <m/>
    <m/>
    <m/>
    <m/>
    <s v="Système racheté et revendu par HPBB"/>
    <s v="TRANSF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itemPrintTitles="1" createdVersion="4" indent="0" outline="1" outlineData="1" multipleFieldFilters="0">
  <location ref="B11:D28" firstHeaderRow="1" firstDataRow="1" firstDataCol="0"/>
  <pivotFields count="25">
    <pivotField showAll="0" defaultSubtotal="0"/>
    <pivotField showAll="0" defaultSubtotal="0"/>
    <pivotField showAll="0" defaultSubtotal="0"/>
    <pivotField showAll="0" defaultSubtotal="0"/>
    <pivotField showAll="0" defaultSubtotal="0"/>
    <pivotField numFmtId="14" showAll="0" defaultSubtotal="0"/>
    <pivotField numFmtId="14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pivotTableStyleInfo name="PivotStyleMedium2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Equipment" displayName="Equipment" ref="B5:T13" totalsRowShown="0" headerRowDxfId="59" dataDxfId="58" totalsRowDxfId="57" headerRowCellStyle="Table Header">
  <autoFilter ref="B5:T13"/>
  <tableColumns count="19">
    <tableColumn id="1" name="Pays" dataDxfId="56" totalsRowDxfId="55"/>
    <tableColumn id="2" name="Client" dataDxfId="54" totalsRowDxfId="53"/>
    <tableColumn id="3" name="Model" dataDxfId="52" totalsRowDxfId="51"/>
    <tableColumn id="41" name="SN" dataDxfId="50" totalsRowDxfId="49"/>
    <tableColumn id="4" name="Date Installation" dataDxfId="48" totalsRowDxfId="47"/>
    <tableColumn id="5" name="Début de couverture" dataDxfId="46" totalsRowDxfId="45"/>
    <tableColumn id="42" name="Fin de couverture" dataDxfId="44" totalsRowDxfId="43"/>
    <tableColumn id="6" name="Period" dataDxfId="42" totalsRowDxfId="41"/>
    <tableColumn id="49" name="PM1" dataDxfId="40" totalsRowDxfId="39"/>
    <tableColumn id="50" name="PM2" dataDxfId="38" totalsRowDxfId="37"/>
    <tableColumn id="51" name="PM3" dataDxfId="36" totalsRowDxfId="35"/>
    <tableColumn id="53" name="PM4" dataDxfId="34" totalsRowDxfId="33"/>
    <tableColumn id="54" name="PM5" dataDxfId="32" totalsRowDxfId="31"/>
    <tableColumn id="52" name="PM6" dataDxfId="30" totalsRowDxfId="29"/>
    <tableColumn id="55" name="PM7" dataDxfId="28" totalsRowDxfId="27"/>
    <tableColumn id="56" name="PM8" dataDxfId="26" totalsRowDxfId="25"/>
    <tableColumn id="57" name="PM9" dataDxfId="24" totalsRowDxfId="23"/>
    <tableColumn id="58" name="PM10" dataDxfId="22" totalsRowDxfId="21"/>
    <tableColumn id="43" name="Classification" dataDxfId="20" totalsRowDxfId="19"/>
  </tableColumns>
  <tableStyleInfo name="Custom Table Styl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085_Weekly_Time_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39ADDC"/>
      </a:accent1>
      <a:accent2>
        <a:srgbClr val="F47836"/>
      </a:accent2>
      <a:accent3>
        <a:srgbClr val="00B15A"/>
      </a:accent3>
      <a:accent4>
        <a:srgbClr val="DB4D75"/>
      </a:accent4>
      <a:accent5>
        <a:srgbClr val="EAAD21"/>
      </a:accent5>
      <a:accent6>
        <a:srgbClr val="895EA7"/>
      </a:accent6>
      <a:hlink>
        <a:srgbClr val="39ADDC"/>
      </a:hlink>
      <a:folHlink>
        <a:srgbClr val="895EA7"/>
      </a:folHlink>
    </a:clrScheme>
    <a:fontScheme name="085_Weekly_Time_Planne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U21"/>
  <sheetViews>
    <sheetView showGridLines="0" zoomScaleNormal="100" workbookViewId="0">
      <selection activeCell="K11" sqref="K11"/>
    </sheetView>
  </sheetViews>
  <sheetFormatPr baseColWidth="10" defaultColWidth="9.140625" defaultRowHeight="14.25" x14ac:dyDescent="0.3"/>
  <cols>
    <col min="1" max="1" width="3.5703125" customWidth="1"/>
    <col min="2" max="2" width="5.42578125" customWidth="1"/>
    <col min="3" max="3" width="25" bestFit="1" customWidth="1"/>
    <col min="4" max="4" width="8.7109375" bestFit="1" customWidth="1"/>
    <col min="5" max="5" width="7.140625" style="5" bestFit="1" customWidth="1"/>
    <col min="6" max="6" width="17.28515625" bestFit="1" customWidth="1"/>
    <col min="7" max="7" width="12.85546875" bestFit="1" customWidth="1"/>
    <col min="8" max="8" width="12.85546875" style="5" bestFit="1" customWidth="1"/>
    <col min="9" max="9" width="8.7109375" bestFit="1" customWidth="1"/>
    <col min="10" max="13" width="10.7109375" style="5" bestFit="1" customWidth="1"/>
    <col min="14" max="18" width="6.85546875" style="5" bestFit="1" customWidth="1"/>
    <col min="19" max="19" width="7.85546875" style="5" bestFit="1" customWidth="1"/>
    <col min="20" max="20" width="14.5703125" style="5" bestFit="1" customWidth="1"/>
    <col min="21" max="21" width="13" style="5" customWidth="1"/>
  </cols>
  <sheetData>
    <row r="1" spans="2:21" ht="29.25" x14ac:dyDescent="0.4">
      <c r="B1" s="1"/>
    </row>
    <row r="3" spans="2:21" x14ac:dyDescent="0.3">
      <c r="D3" s="4"/>
      <c r="E3" s="4"/>
      <c r="F3" s="17"/>
    </row>
    <row r="4" spans="2:21" x14ac:dyDescent="0.3">
      <c r="C4" s="7"/>
    </row>
    <row r="5" spans="2:21" ht="28.5" x14ac:dyDescent="0.3">
      <c r="B5" s="18" t="s">
        <v>4</v>
      </c>
      <c r="C5" s="18" t="s">
        <v>8</v>
      </c>
      <c r="D5" s="18" t="s">
        <v>5</v>
      </c>
      <c r="E5" s="19" t="s">
        <v>9</v>
      </c>
      <c r="F5" s="18" t="s">
        <v>10</v>
      </c>
      <c r="G5" s="18" t="s">
        <v>28</v>
      </c>
      <c r="H5" s="18" t="s">
        <v>29</v>
      </c>
      <c r="I5" s="18" t="s">
        <v>27</v>
      </c>
      <c r="J5" s="18" t="s">
        <v>6</v>
      </c>
      <c r="K5" s="18" t="s">
        <v>7</v>
      </c>
      <c r="L5" s="18" t="s">
        <v>15</v>
      </c>
      <c r="M5" s="18" t="s">
        <v>16</v>
      </c>
      <c r="N5" s="18" t="s">
        <v>17</v>
      </c>
      <c r="O5" s="18" t="s">
        <v>18</v>
      </c>
      <c r="P5" s="18" t="s">
        <v>19</v>
      </c>
      <c r="Q5" s="18" t="s">
        <v>20</v>
      </c>
      <c r="R5" s="18" t="s">
        <v>21</v>
      </c>
      <c r="S5" s="18" t="s">
        <v>22</v>
      </c>
      <c r="T5" s="18" t="s">
        <v>14</v>
      </c>
      <c r="U5"/>
    </row>
    <row r="6" spans="2:21" x14ac:dyDescent="0.3">
      <c r="B6" s="24" t="s">
        <v>23</v>
      </c>
      <c r="C6" s="24" t="s">
        <v>48</v>
      </c>
      <c r="D6" s="25" t="s">
        <v>3</v>
      </c>
      <c r="E6" s="26" t="s">
        <v>32</v>
      </c>
      <c r="F6" s="27"/>
      <c r="G6" s="28">
        <v>41548</v>
      </c>
      <c r="H6" s="28">
        <v>41912</v>
      </c>
      <c r="I6" s="29">
        <v>1</v>
      </c>
      <c r="J6" s="54">
        <v>41694</v>
      </c>
      <c r="K6" s="63">
        <v>41510</v>
      </c>
      <c r="L6" s="54"/>
      <c r="M6" s="54"/>
      <c r="N6" s="54"/>
      <c r="O6" s="54"/>
      <c r="P6" s="54"/>
      <c r="Q6" s="54"/>
      <c r="R6" s="54"/>
      <c r="S6" s="54"/>
      <c r="T6" s="29" t="s">
        <v>11</v>
      </c>
      <c r="U6"/>
    </row>
    <row r="7" spans="2:21" x14ac:dyDescent="0.3">
      <c r="B7" s="24" t="s">
        <v>26</v>
      </c>
      <c r="C7" s="30" t="s">
        <v>49</v>
      </c>
      <c r="D7" s="34" t="s">
        <v>30</v>
      </c>
      <c r="E7" s="31" t="s">
        <v>33</v>
      </c>
      <c r="F7" s="28"/>
      <c r="G7" s="32">
        <v>41548</v>
      </c>
      <c r="H7" s="32">
        <v>41912</v>
      </c>
      <c r="I7" s="33">
        <v>1</v>
      </c>
      <c r="J7" s="63">
        <v>41730</v>
      </c>
      <c r="K7" s="63">
        <v>42064</v>
      </c>
      <c r="L7" s="54"/>
      <c r="M7" s="54"/>
      <c r="N7" s="54"/>
      <c r="O7" s="54"/>
      <c r="P7" s="54"/>
      <c r="Q7" s="54"/>
      <c r="R7" s="54"/>
      <c r="S7" s="54"/>
      <c r="T7" s="33" t="s">
        <v>11</v>
      </c>
      <c r="U7"/>
    </row>
    <row r="8" spans="2:21" x14ac:dyDescent="0.3">
      <c r="B8" s="24" t="s">
        <v>25</v>
      </c>
      <c r="C8" s="30" t="s">
        <v>43</v>
      </c>
      <c r="D8" s="34" t="s">
        <v>2</v>
      </c>
      <c r="E8" s="31" t="s">
        <v>34</v>
      </c>
      <c r="F8" s="27"/>
      <c r="G8" s="32">
        <v>41699</v>
      </c>
      <c r="H8" s="32">
        <v>42063</v>
      </c>
      <c r="I8" s="33">
        <v>1</v>
      </c>
      <c r="J8" s="63">
        <v>41821</v>
      </c>
      <c r="K8" s="63">
        <v>42005</v>
      </c>
      <c r="L8" s="54"/>
      <c r="M8" s="54"/>
      <c r="N8" s="54"/>
      <c r="O8" s="54"/>
      <c r="P8" s="54"/>
      <c r="Q8" s="54"/>
      <c r="R8" s="54"/>
      <c r="S8" s="54"/>
      <c r="T8" s="33" t="s">
        <v>11</v>
      </c>
      <c r="U8"/>
    </row>
    <row r="9" spans="2:21" x14ac:dyDescent="0.3">
      <c r="B9" s="35" t="s">
        <v>23</v>
      </c>
      <c r="C9" s="36" t="s">
        <v>44</v>
      </c>
      <c r="D9" s="36" t="s">
        <v>31</v>
      </c>
      <c r="E9" s="38" t="s">
        <v>35</v>
      </c>
      <c r="F9" s="39"/>
      <c r="G9" s="40">
        <v>41548</v>
      </c>
      <c r="H9" s="40">
        <v>42276</v>
      </c>
      <c r="I9" s="52">
        <v>2</v>
      </c>
      <c r="J9" s="66">
        <v>41329</v>
      </c>
      <c r="K9" s="66">
        <v>41510</v>
      </c>
      <c r="L9" s="64">
        <v>41694</v>
      </c>
      <c r="M9" s="64">
        <v>41804</v>
      </c>
      <c r="N9" s="66"/>
      <c r="O9" s="66"/>
      <c r="P9" s="66"/>
      <c r="Q9" s="66"/>
      <c r="R9" s="66"/>
      <c r="S9" s="66"/>
      <c r="T9" s="52" t="s">
        <v>12</v>
      </c>
      <c r="U9"/>
    </row>
    <row r="10" spans="2:21" x14ac:dyDescent="0.3">
      <c r="B10" s="41" t="s">
        <v>24</v>
      </c>
      <c r="C10" s="37" t="s">
        <v>45</v>
      </c>
      <c r="D10" s="37" t="s">
        <v>2</v>
      </c>
      <c r="E10" s="38" t="s">
        <v>36</v>
      </c>
      <c r="F10" s="39"/>
      <c r="G10" s="40">
        <v>41548</v>
      </c>
      <c r="H10" s="40">
        <v>41912</v>
      </c>
      <c r="I10" s="52">
        <v>1</v>
      </c>
      <c r="J10" s="64">
        <v>41730</v>
      </c>
      <c r="K10" s="64">
        <v>41805</v>
      </c>
      <c r="L10" s="66"/>
      <c r="M10" s="66"/>
      <c r="N10" s="66"/>
      <c r="O10" s="66"/>
      <c r="P10" s="66"/>
      <c r="Q10" s="66"/>
      <c r="R10" s="66"/>
      <c r="S10" s="66"/>
      <c r="T10" s="52" t="s">
        <v>12</v>
      </c>
      <c r="U10"/>
    </row>
    <row r="11" spans="2:21" x14ac:dyDescent="0.3">
      <c r="B11" s="41" t="s">
        <v>26</v>
      </c>
      <c r="C11" s="37" t="s">
        <v>46</v>
      </c>
      <c r="D11" s="36" t="s">
        <v>31</v>
      </c>
      <c r="E11" s="38" t="s">
        <v>37</v>
      </c>
      <c r="F11" s="39"/>
      <c r="G11" s="40">
        <v>41699</v>
      </c>
      <c r="H11" s="40">
        <v>42063</v>
      </c>
      <c r="I11" s="52">
        <v>1</v>
      </c>
      <c r="J11" s="64">
        <v>42005</v>
      </c>
      <c r="K11" s="64">
        <v>42186</v>
      </c>
      <c r="L11" s="66"/>
      <c r="M11" s="66"/>
      <c r="N11" s="66"/>
      <c r="O11" s="66"/>
      <c r="P11" s="66"/>
      <c r="Q11" s="66"/>
      <c r="R11" s="66"/>
      <c r="S11" s="66"/>
      <c r="T11" s="52" t="s">
        <v>12</v>
      </c>
      <c r="U11"/>
    </row>
    <row r="12" spans="2:21" x14ac:dyDescent="0.3">
      <c r="B12" s="42" t="s">
        <v>23</v>
      </c>
      <c r="C12" s="43" t="s">
        <v>47</v>
      </c>
      <c r="D12" s="44" t="s">
        <v>30</v>
      </c>
      <c r="E12" s="45" t="s">
        <v>38</v>
      </c>
      <c r="F12" s="46"/>
      <c r="G12" s="47">
        <v>40944</v>
      </c>
      <c r="H12" s="47">
        <v>41308</v>
      </c>
      <c r="I12" s="53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53" t="s">
        <v>13</v>
      </c>
      <c r="U12"/>
    </row>
    <row r="13" spans="2:21" x14ac:dyDescent="0.3">
      <c r="B13" s="48" t="s">
        <v>25</v>
      </c>
      <c r="C13" s="43" t="s">
        <v>3</v>
      </c>
      <c r="D13" s="44" t="s">
        <v>2</v>
      </c>
      <c r="E13" s="45" t="s">
        <v>42</v>
      </c>
      <c r="F13" s="46"/>
      <c r="G13" s="46">
        <v>40607</v>
      </c>
      <c r="H13" s="47">
        <v>40971</v>
      </c>
      <c r="I13" s="53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53" t="s">
        <v>13</v>
      </c>
      <c r="U13"/>
    </row>
    <row r="14" spans="2:21" x14ac:dyDescent="0.3">
      <c r="J14" s="7"/>
      <c r="K14" s="7"/>
    </row>
    <row r="16" spans="2:21" x14ac:dyDescent="0.3">
      <c r="C16" s="51" t="s">
        <v>39</v>
      </c>
    </row>
    <row r="17" spans="3:6" x14ac:dyDescent="0.3">
      <c r="C17" s="50" t="s">
        <v>40</v>
      </c>
    </row>
    <row r="18" spans="3:6" x14ac:dyDescent="0.3">
      <c r="C18" s="49" t="s">
        <v>41</v>
      </c>
    </row>
    <row r="21" spans="3:6" x14ac:dyDescent="0.3">
      <c r="F21" s="6"/>
    </row>
  </sheetData>
  <printOptions horizontalCentered="1"/>
  <pageMargins left="0.25" right="0.25" top="0.75" bottom="0.75" header="0.3" footer="0.3"/>
  <pageSetup scale="5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 tint="-0.499984740745262"/>
    <pageSetUpPr autoPageBreaks="0" fitToPage="1"/>
  </sheetPr>
  <dimension ref="B1:P9"/>
  <sheetViews>
    <sheetView showGridLines="0" tabSelected="1" zoomScaleNormal="100" workbookViewId="0">
      <selection activeCell="K13" sqref="K13"/>
    </sheetView>
  </sheetViews>
  <sheetFormatPr baseColWidth="10" defaultColWidth="9.140625" defaultRowHeight="18.75" customHeight="1" x14ac:dyDescent="0.3"/>
  <cols>
    <col min="1" max="1" width="3.5703125" customWidth="1"/>
    <col min="2" max="2" width="4.7109375" bestFit="1" customWidth="1"/>
    <col min="3" max="3" width="6.5703125" bestFit="1" customWidth="1"/>
    <col min="4" max="4" width="6.42578125" bestFit="1" customWidth="1"/>
    <col min="5" max="5" width="4.5703125" bestFit="1" customWidth="1"/>
    <col min="6" max="12" width="10.7109375" bestFit="1" customWidth="1"/>
  </cols>
  <sheetData>
    <row r="1" spans="2:16" ht="45" customHeight="1" x14ac:dyDescent="0.4">
      <c r="B1" s="1"/>
    </row>
    <row r="2" spans="2:16" ht="18.75" customHeight="1" x14ac:dyDescent="0.3">
      <c r="F2" s="7"/>
    </row>
    <row r="3" spans="2:16" ht="18.75" customHeight="1" x14ac:dyDescent="0.3">
      <c r="F3" s="7"/>
    </row>
    <row r="4" spans="2:16" ht="18.75" customHeight="1" x14ac:dyDescent="0.3">
      <c r="B4" s="5"/>
      <c r="E4" s="5"/>
      <c r="F4" s="2"/>
    </row>
    <row r="5" spans="2:16" ht="27" thickBot="1" x14ac:dyDescent="0.4">
      <c r="F5" s="3"/>
    </row>
    <row r="6" spans="2:16" ht="18.75" customHeight="1" thickBot="1" x14ac:dyDescent="0.35">
      <c r="B6" s="55" t="s">
        <v>4</v>
      </c>
      <c r="C6" s="56" t="s">
        <v>8</v>
      </c>
      <c r="D6" s="56" t="s">
        <v>5</v>
      </c>
      <c r="E6" s="57" t="s">
        <v>9</v>
      </c>
      <c r="F6" s="56" t="s">
        <v>6</v>
      </c>
      <c r="G6" s="56" t="s">
        <v>7</v>
      </c>
      <c r="H6" s="56" t="s">
        <v>15</v>
      </c>
      <c r="I6" s="56" t="s">
        <v>16</v>
      </c>
      <c r="J6" s="56" t="s">
        <v>17</v>
      </c>
      <c r="K6" s="56" t="s">
        <v>18</v>
      </c>
      <c r="L6" s="56" t="s">
        <v>19</v>
      </c>
      <c r="M6" s="56" t="s">
        <v>20</v>
      </c>
      <c r="N6" s="56" t="s">
        <v>21</v>
      </c>
      <c r="O6" s="56" t="s">
        <v>22</v>
      </c>
      <c r="P6" s="58" t="s">
        <v>14</v>
      </c>
    </row>
    <row r="7" spans="2:16" ht="14.25" x14ac:dyDescent="0.3">
      <c r="B7" s="59" t="s">
        <v>26</v>
      </c>
      <c r="C7" s="20" t="s">
        <v>49</v>
      </c>
      <c r="D7" s="21" t="s">
        <v>30</v>
      </c>
      <c r="E7" s="60" t="s">
        <v>33</v>
      </c>
      <c r="F7" s="67">
        <f>IF(VLOOKUP($C7,Equipment[[Client]:[PM10]],8,FALSE)&lt;&gt;0,VLOOKUP($C7,Equipment[[Client]:[PM10]],8,FALSE),"")</f>
        <v>41730</v>
      </c>
      <c r="G7" s="67">
        <f>IF(VLOOKUP($C7,Equipment[[Client]:[PM10]],9,FALSE)&lt;&gt;0,VLOOKUP($C7,Equipment[[Client]:[PM10]],9,FALSE),"")</f>
        <v>42064</v>
      </c>
      <c r="H7" s="67" t="str">
        <f>IF(VLOOKUP($C7,Equipment[[Client]:[PM10]],10,FALSE)&lt;&gt;0,VLOOKUP($C7,Equipment[[Client]:[PM10]],10,FALSE),"")</f>
        <v/>
      </c>
      <c r="I7" s="67" t="str">
        <f>IF(VLOOKUP($C7,Equipment[[Client]:[PM10]],11,FALSE)&lt;&gt;0,VLOOKUP($C7,Equipment[[Client]:[PM10]],11,FALSE),"")</f>
        <v/>
      </c>
      <c r="J7" s="67" t="str">
        <f>IF(VLOOKUP($C7,Equipment[[Client]:[PM10]],12,FALSE)&lt;&gt;0,VLOOKUP($C7,Equipment[[Client]:[PM10]],12,FALSE),"")</f>
        <v/>
      </c>
      <c r="K7" s="67" t="str">
        <f>IF(VLOOKUP($C7,Equipment[[Client]:[PM10]],13,FALSE)&lt;&gt;0,VLOOKUP($C7,Equipment[[Client]:[PM10]],13,FALSE),"")</f>
        <v/>
      </c>
      <c r="L7" s="67" t="str">
        <f>IF(VLOOKUP($C7,Equipment[[Client]:[PM10]],14,FALSE)&lt;&gt;0,VLOOKUP($C7,Equipment[[Client]:[PM10]],14,FALSE),"")</f>
        <v/>
      </c>
      <c r="M7" s="67" t="str">
        <f>IF(VLOOKUP($C7,Equipment[[Client]:[PM10]],15,FALSE)&lt;&gt;0,VLOOKUP($C7,Equipment[[Client]:[PM10]],15,FALSE),"")</f>
        <v/>
      </c>
      <c r="N7" s="67" t="str">
        <f>IF(VLOOKUP($C7,Equipment[[Client]:[PM10]],16,FALSE)&lt;&gt;0,VLOOKUP($C7,Equipment[[Client]:[PM10]],16,FALSE),"")</f>
        <v/>
      </c>
      <c r="O7" s="67" t="str">
        <f>IF(VLOOKUP($C7,Equipment[[Client]:[PM10]],17,FALSE)&lt;&gt;0,VLOOKUP($C7,Equipment[[Client]:[PM10]],17,FALSE),"")</f>
        <v/>
      </c>
      <c r="P7" s="50"/>
    </row>
    <row r="8" spans="2:16" ht="18.75" customHeight="1" x14ac:dyDescent="0.3">
      <c r="B8" s="61" t="s">
        <v>23</v>
      </c>
      <c r="C8" s="22" t="s">
        <v>44</v>
      </c>
      <c r="D8" s="22" t="s">
        <v>31</v>
      </c>
      <c r="E8" s="62" t="s">
        <v>35</v>
      </c>
      <c r="F8" s="67">
        <f>IF(VLOOKUP($C8,Equipment[[Client]:[PM10]],8,FALSE)&lt;&gt;0,VLOOKUP($C8,Equipment[[Client]:[PM10]],8,FALSE),"")</f>
        <v>41329</v>
      </c>
      <c r="G8" s="67">
        <f>IF(VLOOKUP($C8,Equipment[[Client]:[PM10]],9,FALSE)&lt;&gt;0,VLOOKUP($C8,Equipment[[Client]:[PM10]],9,FALSE),"")</f>
        <v>41510</v>
      </c>
      <c r="H8" s="67">
        <f>IF(VLOOKUP($C8,Equipment[[Client]:[PM10]],10,FALSE)&lt;&gt;0,VLOOKUP($C8,Equipment[[Client]:[PM10]],10,FALSE),"")</f>
        <v>41694</v>
      </c>
      <c r="I8" s="67">
        <f>IF(VLOOKUP($C8,Equipment[[Client]:[PM10]],11,FALSE)&lt;&gt;0,VLOOKUP($C8,Equipment[[Client]:[PM10]],11,FALSE),"")</f>
        <v>41804</v>
      </c>
      <c r="J8" s="67" t="str">
        <f>IF(VLOOKUP($C8,Equipment[[Client]:[PM10]],12,FALSE)&lt;&gt;0,VLOOKUP($C8,Equipment[[Client]:[PM10]],12,FALSE),"")</f>
        <v/>
      </c>
      <c r="K8" s="67" t="str">
        <f>IF(VLOOKUP($C8,Equipment[[Client]:[PM10]],13,FALSE)&lt;&gt;0,VLOOKUP($C8,Equipment[[Client]:[PM10]],13,FALSE),"")</f>
        <v/>
      </c>
      <c r="L8" s="67" t="str">
        <f>IF(VLOOKUP($C8,Equipment[[Client]:[PM10]],14,FALSE)&lt;&gt;0,VLOOKUP($C8,Equipment[[Client]:[PM10]],14,FALSE),"")</f>
        <v/>
      </c>
      <c r="M8" s="67" t="str">
        <f>IF(VLOOKUP($C8,Equipment[[Client]:[PM10]],15,FALSE)&lt;&gt;0,VLOOKUP($C8,Equipment[[Client]:[PM10]],15,FALSE),"")</f>
        <v/>
      </c>
      <c r="N8" s="67" t="str">
        <f>IF(VLOOKUP($C8,Equipment[[Client]:[PM10]],16,FALSE)&lt;&gt;0,VLOOKUP($C8,Equipment[[Client]:[PM10]],16,FALSE),"")</f>
        <v/>
      </c>
      <c r="O8" s="67" t="str">
        <f>IF(VLOOKUP($C8,Equipment[[Client]:[PM10]],17,FALSE)&lt;&gt;0,VLOOKUP($C8,Equipment[[Client]:[PM10]],17,FALSE),"")</f>
        <v/>
      </c>
      <c r="P8" s="49"/>
    </row>
    <row r="9" spans="2:16" ht="18.75" customHeight="1" x14ac:dyDescent="0.3">
      <c r="B9" s="61" t="s">
        <v>24</v>
      </c>
      <c r="C9" s="23" t="s">
        <v>45</v>
      </c>
      <c r="D9" s="23" t="s">
        <v>2</v>
      </c>
      <c r="E9" s="62" t="s">
        <v>36</v>
      </c>
      <c r="F9" s="67">
        <f>IF(VLOOKUP($C9,Equipment[[Client]:[PM10]],8,FALSE)&lt;&gt;0,VLOOKUP($C9,Equipment[[Client]:[PM10]],8,FALSE),"")</f>
        <v>41730</v>
      </c>
      <c r="G9" s="67">
        <f>IF(VLOOKUP($C9,Equipment[[Client]:[PM10]],9,FALSE)&lt;&gt;0,VLOOKUP($C9,Equipment[[Client]:[PM10]],9,FALSE),"")</f>
        <v>41805</v>
      </c>
      <c r="H9" s="67" t="str">
        <f>IF(VLOOKUP($C9,Equipment[[Client]:[PM10]],10,FALSE)&lt;&gt;0,VLOOKUP($C9,Equipment[[Client]:[PM10]],10,FALSE),"")</f>
        <v/>
      </c>
      <c r="I9" s="67" t="str">
        <f>IF(VLOOKUP($C9,Equipment[[Client]:[PM10]],11,FALSE)&lt;&gt;0,VLOOKUP($C9,Equipment[[Client]:[PM10]],11,FALSE),"")</f>
        <v/>
      </c>
      <c r="J9" s="67" t="str">
        <f>IF(VLOOKUP($C9,Equipment[[Client]:[PM10]],12,FALSE)&lt;&gt;0,VLOOKUP($C9,Equipment[[Client]:[PM10]],12,FALSE),"")</f>
        <v/>
      </c>
      <c r="K9" s="67" t="str">
        <f>IF(VLOOKUP($C9,Equipment[[Client]:[PM10]],13,FALSE)&lt;&gt;0,VLOOKUP($C9,Equipment[[Client]:[PM10]],13,FALSE),"")</f>
        <v/>
      </c>
      <c r="L9" s="67" t="str">
        <f>IF(VLOOKUP($C9,Equipment[[Client]:[PM10]],14,FALSE)&lt;&gt;0,VLOOKUP($C9,Equipment[[Client]:[PM10]],14,FALSE),"")</f>
        <v/>
      </c>
      <c r="M9" s="67" t="str">
        <f>IF(VLOOKUP($C9,Equipment[[Client]:[PM10]],15,FALSE)&lt;&gt;0,VLOOKUP($C9,Equipment[[Client]:[PM10]],15,FALSE),"")</f>
        <v/>
      </c>
      <c r="N9" s="67" t="str">
        <f>IF(VLOOKUP($C9,Equipment[[Client]:[PM10]],16,FALSE)&lt;&gt;0,VLOOKUP($C9,Equipment[[Client]:[PM10]],16,FALSE),"")</f>
        <v/>
      </c>
      <c r="O9" s="67" t="str">
        <f>IF(VLOOKUP($C9,Equipment[[Client]:[PM10]],17,FALSE)&lt;&gt;0,VLOOKUP($C9,Equipment[[Client]:[PM10]],17,FALSE),"")</f>
        <v/>
      </c>
      <c r="P9" s="49"/>
    </row>
  </sheetData>
  <conditionalFormatting sqref="F7:O9">
    <cfRule type="expression" dxfId="1" priority="1">
      <formula>IF(AND(F7&gt;=TODAY(),F7&lt;=TODAY()+30),TRUE,FALSE)</formula>
    </cfRule>
  </conditionalFormatting>
  <pageMargins left="0.45" right="0.45" top="0.5" bottom="0.75" header="0.3" footer="0.3"/>
  <pageSetup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D28"/>
  <sheetViews>
    <sheetView showGridLines="0" workbookViewId="0"/>
  </sheetViews>
  <sheetFormatPr baseColWidth="10" defaultColWidth="9.140625" defaultRowHeight="19.5" customHeight="1" x14ac:dyDescent="0.3"/>
  <cols>
    <col min="1" max="1" width="3.5703125" customWidth="1"/>
    <col min="2" max="2" width="32.5703125" customWidth="1"/>
    <col min="3" max="3" width="8.42578125" customWidth="1"/>
    <col min="4" max="5" width="17.42578125" customWidth="1"/>
    <col min="6" max="6" width="18.42578125" customWidth="1"/>
    <col min="7" max="7" width="22.5703125" customWidth="1"/>
    <col min="8" max="8" width="17.42578125" customWidth="1"/>
    <col min="9" max="9" width="19.140625" customWidth="1"/>
    <col min="10" max="10" width="12.7109375" customWidth="1"/>
    <col min="11" max="11" width="14.42578125" customWidth="1"/>
  </cols>
  <sheetData>
    <row r="1" spans="2:4" ht="45" customHeight="1" x14ac:dyDescent="0.4">
      <c r="B1" s="1" t="s">
        <v>0</v>
      </c>
    </row>
    <row r="2" spans="2:4" ht="19.5" customHeight="1" x14ac:dyDescent="0.3">
      <c r="B2" t="s">
        <v>1</v>
      </c>
    </row>
    <row r="11" spans="2:4" ht="19.5" customHeight="1" x14ac:dyDescent="0.3">
      <c r="B11" s="8"/>
      <c r="C11" s="9"/>
      <c r="D11" s="10"/>
    </row>
    <row r="12" spans="2:4" ht="19.5" customHeight="1" x14ac:dyDescent="0.3">
      <c r="B12" s="11"/>
      <c r="C12" s="12"/>
      <c r="D12" s="13"/>
    </row>
    <row r="13" spans="2:4" ht="19.5" customHeight="1" x14ac:dyDescent="0.3">
      <c r="B13" s="11"/>
      <c r="C13" s="12"/>
      <c r="D13" s="13"/>
    </row>
    <row r="14" spans="2:4" ht="19.5" customHeight="1" x14ac:dyDescent="0.3">
      <c r="B14" s="11"/>
      <c r="C14" s="12"/>
      <c r="D14" s="13"/>
    </row>
    <row r="15" spans="2:4" ht="19.5" customHeight="1" x14ac:dyDescent="0.3">
      <c r="B15" s="11"/>
      <c r="C15" s="12"/>
      <c r="D15" s="13"/>
    </row>
    <row r="16" spans="2:4" ht="19.5" customHeight="1" x14ac:dyDescent="0.3">
      <c r="B16" s="11"/>
      <c r="C16" s="12"/>
      <c r="D16" s="13"/>
    </row>
    <row r="17" spans="2:4" ht="19.5" customHeight="1" x14ac:dyDescent="0.3">
      <c r="B17" s="11"/>
      <c r="C17" s="12"/>
      <c r="D17" s="13"/>
    </row>
    <row r="18" spans="2:4" ht="19.5" customHeight="1" x14ac:dyDescent="0.3">
      <c r="B18" s="11"/>
      <c r="C18" s="12"/>
      <c r="D18" s="13"/>
    </row>
    <row r="19" spans="2:4" ht="19.5" customHeight="1" x14ac:dyDescent="0.3">
      <c r="B19" s="11"/>
      <c r="C19" s="12"/>
      <c r="D19" s="13"/>
    </row>
    <row r="20" spans="2:4" ht="19.5" customHeight="1" x14ac:dyDescent="0.3">
      <c r="B20" s="11"/>
      <c r="C20" s="12"/>
      <c r="D20" s="13"/>
    </row>
    <row r="21" spans="2:4" ht="19.5" customHeight="1" x14ac:dyDescent="0.3">
      <c r="B21" s="11"/>
      <c r="C21" s="12"/>
      <c r="D21" s="13"/>
    </row>
    <row r="22" spans="2:4" ht="19.5" customHeight="1" x14ac:dyDescent="0.3">
      <c r="B22" s="11"/>
      <c r="C22" s="12"/>
      <c r="D22" s="13"/>
    </row>
    <row r="23" spans="2:4" ht="19.5" customHeight="1" x14ac:dyDescent="0.3">
      <c r="B23" s="11"/>
      <c r="C23" s="12"/>
      <c r="D23" s="13"/>
    </row>
    <row r="24" spans="2:4" ht="19.5" customHeight="1" x14ac:dyDescent="0.3">
      <c r="B24" s="11"/>
      <c r="C24" s="12"/>
      <c r="D24" s="13"/>
    </row>
    <row r="25" spans="2:4" ht="19.5" customHeight="1" x14ac:dyDescent="0.3">
      <c r="B25" s="11"/>
      <c r="C25" s="12"/>
      <c r="D25" s="13"/>
    </row>
    <row r="26" spans="2:4" ht="19.5" customHeight="1" x14ac:dyDescent="0.3">
      <c r="B26" s="11"/>
      <c r="C26" s="12"/>
      <c r="D26" s="13"/>
    </row>
    <row r="27" spans="2:4" ht="19.5" customHeight="1" x14ac:dyDescent="0.3">
      <c r="B27" s="11"/>
      <c r="C27" s="12"/>
      <c r="D27" s="13"/>
    </row>
    <row r="28" spans="2:4" ht="19.5" customHeight="1" x14ac:dyDescent="0.3">
      <c r="B28" s="14"/>
      <c r="C28" s="15"/>
      <c r="D28" s="16"/>
    </row>
  </sheetData>
  <pageMargins left="0.7" right="0.7" top="0.75" bottom="0.75" header="0.3" footer="0.3"/>
  <pageSetup orientation="portrait" horizontalDpi="0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0086B8C-47E2-4A3C-8D62-3E27BE5EBA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Equipment List</vt:lpstr>
      <vt:lpstr>Result</vt:lpstr>
      <vt:lpstr>Pivot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Siue Julien</dc:creator>
  <cp:lastModifiedBy>DOMERCQ Ghislain</cp:lastModifiedBy>
  <dcterms:created xsi:type="dcterms:W3CDTF">2014-05-14T15:37:15Z</dcterms:created>
  <dcterms:modified xsi:type="dcterms:W3CDTF">2014-05-15T08:38:05Z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TC034274419991</vt:lpwstr>
  </property>
</Properties>
</file>