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0" yWindow="1365" windowWidth="8880" windowHeight="4095" activeTab="2"/>
  </bookViews>
  <sheets>
    <sheet name="Article" sheetId="1" r:id="rId1"/>
    <sheet name="Compta" sheetId="16" r:id="rId2"/>
    <sheet name="facture " sheetId="8" r:id="rId3"/>
    <sheet name="Table clients" sheetId="9" r:id="rId4"/>
  </sheets>
  <definedNames>
    <definedName name="adclient">'Table clients'!$C$2:$C$4</definedName>
    <definedName name="adville">'Table clients'!$D$2:$D$4</definedName>
    <definedName name="Date">'facture '!$D$21</definedName>
    <definedName name="desi">Article!$B$7:$B$82</definedName>
    <definedName name="Désignation">'facture '!$B$28:$B$46</definedName>
    <definedName name="INFO">'Table clients'!$A$2:$E$4</definedName>
    <definedName name="infoclient">'facture '!$D$14</definedName>
    <definedName name="informations">'Table clients'!$B$2:$E$4</definedName>
    <definedName name="moder">'Table clients'!$E$2:$E$4</definedName>
    <definedName name="modereg">'Table clients'!$E$2:$E$4</definedName>
    <definedName name="Montant">'facture '!$E$28:$E$46</definedName>
    <definedName name="Netcommercial">'facture '!$E$49</definedName>
    <definedName name="nomclient">'Table clients'!$B$2:$B$4</definedName>
    <definedName name="NUM_CLIENT">'facture '!$B$14</definedName>
    <definedName name="num_facture">'facture '!$D$22</definedName>
    <definedName name="Numclient">'Table clients'!$A$2:$A$4</definedName>
    <definedName name="PUHT">'facture '!$D$28:$D$46</definedName>
    <definedName name="Quantité">'facture '!$C$28:$C$46</definedName>
    <definedName name="REF">Article!$A$7:$A$82</definedName>
    <definedName name="réf">Article!$A$78:$A$79,Article!$A$71,Article!$A$70,Article!$A$65,Article!$A$63,Article!$A$64,Article!$A$60,Article!$A$59,Article!$A$58,Article!$A$57,Article!$A$54,Article!$A$53,Article!$A$51,Article!$A$52,Article!$A$44,Article!$A$43,Article!$A$42,Article!$A$38,Article!$A$37,Article!$A$33,Article!$A$32,Article!$A$31,Article!$A$27,Article!$A$26,Article!$A$25,Article!$A$18,Article!$A$17,Article!$A$13,Article!$A$12,Article!$A$11,Article!$A$10,Article!$A$9</definedName>
    <definedName name="Réference">'facture '!#REF!</definedName>
    <definedName name="Référence">'facture '!#REF!</definedName>
    <definedName name="règlement">'facture '!$B$49</definedName>
    <definedName name="remise">'facture '!$E$48</definedName>
    <definedName name="tauxréférence">'facture '!$B$48</definedName>
    <definedName name="TotalHT">'facture '!$E$47</definedName>
    <definedName name="TotalTTC">'facture '!$E$51</definedName>
    <definedName name="TVA">'facture '!$E$50</definedName>
  </definedNames>
  <calcPr calcId="101716"/>
</workbook>
</file>

<file path=xl/calcChain.xml><?xml version="1.0" encoding="utf-8"?>
<calcChain xmlns="http://schemas.openxmlformats.org/spreadsheetml/2006/main">
  <c r="D28" i="8"/>
  <c r="E28"/>
  <c r="D33"/>
  <c r="E33"/>
  <c r="D29"/>
  <c r="E29"/>
  <c r="D30"/>
  <c r="E30"/>
  <c r="D31"/>
  <c r="E31"/>
  <c r="D32"/>
  <c r="E32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E47"/>
  <c r="E48"/>
  <c r="E49"/>
  <c r="E50"/>
  <c r="E51" i="16"/>
  <c r="E50"/>
  <c r="E49"/>
  <c r="E48"/>
  <c r="E47"/>
  <c r="D46"/>
  <c r="E46"/>
  <c r="B46"/>
  <c r="D45"/>
  <c r="E45"/>
  <c r="B45"/>
  <c r="D44"/>
  <c r="E44"/>
  <c r="B44"/>
  <c r="D43"/>
  <c r="E43"/>
  <c r="B43"/>
  <c r="D42"/>
  <c r="E42"/>
  <c r="B42"/>
  <c r="D41"/>
  <c r="E41"/>
  <c r="B41"/>
  <c r="D40"/>
  <c r="E40"/>
  <c r="B40"/>
  <c r="D39"/>
  <c r="E39"/>
  <c r="B39"/>
  <c r="D38"/>
  <c r="E38"/>
  <c r="B38"/>
  <c r="D37"/>
  <c r="E37"/>
  <c r="B37"/>
  <c r="D36"/>
  <c r="E36"/>
  <c r="B36"/>
  <c r="D35"/>
  <c r="E35"/>
  <c r="B35"/>
  <c r="D34"/>
  <c r="E34"/>
  <c r="B34"/>
  <c r="D33"/>
  <c r="E33"/>
  <c r="B33"/>
  <c r="D32"/>
  <c r="E32"/>
  <c r="B32"/>
  <c r="D31"/>
  <c r="E31"/>
  <c r="B31"/>
  <c r="D30"/>
  <c r="E30"/>
  <c r="B30"/>
  <c r="D29"/>
  <c r="E29"/>
  <c r="B29"/>
  <c r="D28"/>
  <c r="E28"/>
  <c r="B28"/>
  <c r="D18"/>
  <c r="D17"/>
  <c r="D16"/>
  <c r="D15"/>
  <c r="D14"/>
  <c r="E51" i="8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D18"/>
  <c r="D17"/>
  <c r="D16"/>
  <c r="D15"/>
  <c r="D14"/>
</calcChain>
</file>

<file path=xl/sharedStrings.xml><?xml version="1.0" encoding="utf-8"?>
<sst xmlns="http://schemas.openxmlformats.org/spreadsheetml/2006/main" count="190" uniqueCount="123">
  <si>
    <t>Disques durs</t>
  </si>
  <si>
    <t>Cartes graphiques</t>
  </si>
  <si>
    <t>Mémoires</t>
  </si>
  <si>
    <t>Moniteurs</t>
  </si>
  <si>
    <t>Boitiers</t>
  </si>
  <si>
    <t>Claviers</t>
  </si>
  <si>
    <t>Scanners</t>
  </si>
  <si>
    <t>LISTE DES ARTICLES</t>
  </si>
  <si>
    <t xml:space="preserve">Cartes son </t>
  </si>
  <si>
    <t>Lecteur graveur DVD</t>
  </si>
  <si>
    <t>INFOLOR</t>
  </si>
  <si>
    <t>57100 Thionville</t>
  </si>
  <si>
    <t>Date :</t>
  </si>
  <si>
    <t>Facture n° :</t>
  </si>
  <si>
    <t>Désignation</t>
  </si>
  <si>
    <t>Prix unitaire H.T</t>
  </si>
  <si>
    <t xml:space="preserve">Cartes mères </t>
  </si>
  <si>
    <t>ASUS A7N8X</t>
  </si>
  <si>
    <t>ASUS PSP 800</t>
  </si>
  <si>
    <t>15, rue du Général Leclerc</t>
  </si>
  <si>
    <t>Tél : 03 82 58 12 16</t>
  </si>
  <si>
    <t>Siret 24303910300016</t>
  </si>
  <si>
    <t>APE 516J</t>
  </si>
  <si>
    <t>Code TVA : FR 34243039103</t>
  </si>
  <si>
    <t>Code Article</t>
  </si>
  <si>
    <t>Prix untiaire HT</t>
  </si>
  <si>
    <t>ANTEC Atlas - Moyen tour 550 W</t>
  </si>
  <si>
    <t>ANT550</t>
  </si>
  <si>
    <t>ART500</t>
  </si>
  <si>
    <t>ENX400</t>
  </si>
  <si>
    <t>ARTIC Cooling - Moyen tour 500 W</t>
  </si>
  <si>
    <t>ENERMAX ECA 3070B Moyen tour 400 W</t>
  </si>
  <si>
    <t>A965</t>
  </si>
  <si>
    <t>AB35</t>
  </si>
  <si>
    <t>ABIT AB9 (Intel P965 Express) - ATX</t>
  </si>
  <si>
    <t>ABIT IP35 (Intel P35 Express) - ATX</t>
  </si>
  <si>
    <t>ASUS P4P799</t>
  </si>
  <si>
    <t>AS8X</t>
  </si>
  <si>
    <t>AS799</t>
  </si>
  <si>
    <t>AS800</t>
  </si>
  <si>
    <t>AGI</t>
  </si>
  <si>
    <t>CLEP</t>
  </si>
  <si>
    <t>CLUSB</t>
  </si>
  <si>
    <t>CLCT</t>
  </si>
  <si>
    <t>Clavier AGILA</t>
  </si>
  <si>
    <t>Clavier extra plat</t>
  </si>
  <si>
    <t>Clavier USB</t>
  </si>
  <si>
    <t>Clavier compact</t>
  </si>
  <si>
    <t>ATI2600</t>
  </si>
  <si>
    <t>ATI Radeom HD2600 Pro</t>
  </si>
  <si>
    <t>NVI6800</t>
  </si>
  <si>
    <t>NVIDIA GeForce 6800 ultra</t>
  </si>
  <si>
    <t>GF6600</t>
  </si>
  <si>
    <t>GeForce 6600GT - PCI - E</t>
  </si>
  <si>
    <t>AUZ</t>
  </si>
  <si>
    <t>CSB1</t>
  </si>
  <si>
    <t>Auzentech</t>
  </si>
  <si>
    <t>Creative Sound Blaster Audigy</t>
  </si>
  <si>
    <t xml:space="preserve">Référence </t>
  </si>
  <si>
    <t>Montant</t>
  </si>
  <si>
    <t>FACTURE</t>
  </si>
  <si>
    <t xml:space="preserve">Qté </t>
  </si>
  <si>
    <t>H7K400</t>
  </si>
  <si>
    <t>HITACHI 7K400 - 400 Go</t>
  </si>
  <si>
    <t>H7K160</t>
  </si>
  <si>
    <t>HITACHI 7K160 - 160 Go</t>
  </si>
  <si>
    <t>DDR453000</t>
  </si>
  <si>
    <t>DDR2 - SDRAM PC5300 4 Go</t>
  </si>
  <si>
    <t>DDR253000</t>
  </si>
  <si>
    <t>DDR2 - SDRAM PC5300 2 Go</t>
  </si>
  <si>
    <t>AC19</t>
  </si>
  <si>
    <t>ACER 19" LCD</t>
  </si>
  <si>
    <t>AC22</t>
  </si>
  <si>
    <t>ACER 22" LCD</t>
  </si>
  <si>
    <t>AS17</t>
  </si>
  <si>
    <t>ASUSTEK 17"</t>
  </si>
  <si>
    <t>ATX 300</t>
  </si>
  <si>
    <t>ATX 300 W - grande tour 300 W</t>
  </si>
  <si>
    <t>V90A</t>
  </si>
  <si>
    <t>Carte olitec V90 56 K</t>
  </si>
  <si>
    <t>GSAH22</t>
  </si>
  <si>
    <t>Lecteur graveur GSA-H22NRBB</t>
  </si>
  <si>
    <t>GDR8164</t>
  </si>
  <si>
    <t>Lecteur graveur GDR-8164B</t>
  </si>
  <si>
    <t>Processeurs</t>
  </si>
  <si>
    <t>SC25</t>
  </si>
  <si>
    <t>SC44007</t>
  </si>
  <si>
    <t>Canon CanoScan 44007</t>
  </si>
  <si>
    <t>Canon CanoScan LIDE 25</t>
  </si>
  <si>
    <t>SC8600F</t>
  </si>
  <si>
    <t>Canon CanoScan 8600F</t>
  </si>
  <si>
    <t>CE6300</t>
  </si>
  <si>
    <t>Intel Core 2 Duo E6300</t>
  </si>
  <si>
    <t>CE6400</t>
  </si>
  <si>
    <t>Intel Core 2 Duo E6400</t>
  </si>
  <si>
    <t>numéro client:</t>
  </si>
  <si>
    <t>TOTAL HT</t>
  </si>
  <si>
    <t>REMISE en €</t>
  </si>
  <si>
    <t>NET COMMERCIAL</t>
  </si>
  <si>
    <t>TVA</t>
  </si>
  <si>
    <t>TOTAL TTC</t>
  </si>
  <si>
    <t>,</t>
  </si>
  <si>
    <t>Num Client</t>
  </si>
  <si>
    <t>411KIEFFERA</t>
  </si>
  <si>
    <t>411COIFFNET</t>
  </si>
  <si>
    <t>411AUTOSERV</t>
  </si>
  <si>
    <t>Nom Client</t>
  </si>
  <si>
    <t>KIEFFER Alain</t>
  </si>
  <si>
    <t>Salon Coiffnet</t>
  </si>
  <si>
    <t>Entreprise Autoserv</t>
  </si>
  <si>
    <t>Adresse rue</t>
  </si>
  <si>
    <t>12 rue Emile Zola</t>
  </si>
  <si>
    <t>7 rue Joffre</t>
  </si>
  <si>
    <t>1 chemin du Coteau</t>
  </si>
  <si>
    <t>Adresse ville</t>
  </si>
  <si>
    <t>57100 THIONVILLE</t>
  </si>
  <si>
    <t>Mode règlement</t>
  </si>
  <si>
    <t>Chèque fin de mois</t>
  </si>
  <si>
    <t>57920    YUTZ</t>
  </si>
  <si>
    <t>Virement à 15 jours</t>
  </si>
  <si>
    <t>Virement sous 15 jours</t>
  </si>
  <si>
    <t>mode de règement</t>
  </si>
  <si>
    <t>taux de remise commerciale accordé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</si>
</sst>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u/>
      <sz val="1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/>
  </cellStyleXfs>
  <cellXfs count="88">
    <xf numFmtId="0" fontId="0" fillId="0" borderId="0" xfId="0"/>
    <xf numFmtId="0" fontId="0" fillId="0" borderId="1" xfId="0" applyBorder="1"/>
    <xf numFmtId="0" fontId="0" fillId="0" borderId="0" xfId="0" applyBorder="1"/>
    <xf numFmtId="2" fontId="0" fillId="0" borderId="1" xfId="0" applyNumberFormat="1" applyBorder="1"/>
    <xf numFmtId="0" fontId="3" fillId="0" borderId="0" xfId="0" applyFont="1" applyAlignment="1">
      <alignment horizontal="center"/>
    </xf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 applyAlignment="1">
      <alignment horizontal="right"/>
    </xf>
    <xf numFmtId="0" fontId="5" fillId="0" borderId="0" xfId="1" applyFont="1" applyFill="1" applyBorder="1" applyAlignment="1" applyProtection="1"/>
    <xf numFmtId="2" fontId="5" fillId="0" borderId="1" xfId="0" applyNumberFormat="1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applyNumberFormat="1" applyFont="1" applyBorder="1"/>
    <xf numFmtId="0" fontId="5" fillId="0" borderId="1" xfId="0" applyFont="1" applyFill="1" applyBorder="1"/>
    <xf numFmtId="0" fontId="1" fillId="0" borderId="1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2" fontId="0" fillId="0" borderId="1" xfId="0" applyNumberFormat="1" applyBorder="1" applyAlignment="1">
      <alignment readingOrder="1"/>
    </xf>
    <xf numFmtId="0" fontId="5" fillId="0" borderId="1" xfId="0" applyFont="1" applyFill="1" applyBorder="1" applyAlignment="1">
      <alignment horizontal="left"/>
    </xf>
    <xf numFmtId="2" fontId="5" fillId="0" borderId="1" xfId="0" applyNumberFormat="1" applyFont="1" applyFill="1" applyBorder="1" applyAlignment="1">
      <alignment horizontal="right"/>
    </xf>
    <xf numFmtId="0" fontId="3" fillId="0" borderId="0" xfId="0" applyFont="1" applyBorder="1"/>
    <xf numFmtId="2" fontId="0" fillId="0" borderId="7" xfId="0" applyNumberFormat="1" applyBorder="1"/>
    <xf numFmtId="2" fontId="5" fillId="0" borderId="7" xfId="0" applyNumberFormat="1" applyFont="1" applyFill="1" applyBorder="1" applyAlignment="1">
      <alignment horizontal="right"/>
    </xf>
    <xf numFmtId="0" fontId="5" fillId="0" borderId="7" xfId="0" applyFont="1" applyFill="1" applyBorder="1" applyAlignment="1">
      <alignment horizontal="left"/>
    </xf>
    <xf numFmtId="2" fontId="1" fillId="2" borderId="1" xfId="0" applyNumberFormat="1" applyFont="1" applyFill="1" applyBorder="1" applyAlignment="1"/>
    <xf numFmtId="2" fontId="5" fillId="0" borderId="7" xfId="0" applyNumberFormat="1" applyFont="1" applyFill="1" applyBorder="1" applyAlignment="1">
      <alignment horizontal="left"/>
    </xf>
    <xf numFmtId="2" fontId="5" fillId="0" borderId="1" xfId="0" applyNumberFormat="1" applyFont="1" applyBorder="1" applyAlignment="1">
      <alignment horizontal="left"/>
    </xf>
    <xf numFmtId="2" fontId="0" fillId="0" borderId="0" xfId="0" applyNumberFormat="1" applyBorder="1"/>
    <xf numFmtId="2" fontId="5" fillId="0" borderId="0" xfId="0" applyNumberFormat="1" applyFont="1" applyFill="1" applyBorder="1" applyAlignment="1">
      <alignment horizontal="left"/>
    </xf>
    <xf numFmtId="2" fontId="5" fillId="0" borderId="0" xfId="0" applyNumberFormat="1" applyFont="1" applyFill="1" applyBorder="1" applyAlignment="1">
      <alignment horizontal="right"/>
    </xf>
    <xf numFmtId="0" fontId="0" fillId="0" borderId="0" xfId="0" applyFill="1" applyBorder="1"/>
    <xf numFmtId="0" fontId="5" fillId="0" borderId="1" xfId="0" applyFont="1" applyFill="1" applyBorder="1" applyAlignment="1">
      <alignment horizontal="right"/>
    </xf>
    <xf numFmtId="0" fontId="1" fillId="3" borderId="7" xfId="0" applyFont="1" applyFill="1" applyBorder="1" applyAlignment="1"/>
    <xf numFmtId="0" fontId="1" fillId="3" borderId="7" xfId="0" applyFont="1" applyFill="1" applyBorder="1" applyAlignment="1"/>
    <xf numFmtId="0" fontId="0" fillId="3" borderId="8" xfId="0" applyFill="1" applyBorder="1" applyAlignment="1"/>
    <xf numFmtId="0" fontId="0" fillId="3" borderId="2" xfId="0" applyFill="1" applyBorder="1" applyAlignment="1"/>
    <xf numFmtId="0" fontId="1" fillId="3" borderId="8" xfId="0" applyFont="1" applyFill="1" applyBorder="1" applyAlignment="1"/>
    <xf numFmtId="0" fontId="1" fillId="3" borderId="2" xfId="0" applyFont="1" applyFill="1" applyBorder="1" applyAlignment="1"/>
    <xf numFmtId="2" fontId="1" fillId="3" borderId="7" xfId="0" applyNumberFormat="1" applyFont="1" applyFill="1" applyBorder="1" applyAlignment="1"/>
    <xf numFmtId="2" fontId="1" fillId="3" borderId="8" xfId="0" applyNumberFormat="1" applyFont="1" applyFill="1" applyBorder="1" applyAlignment="1"/>
    <xf numFmtId="2" fontId="1" fillId="3" borderId="2" xfId="0" applyNumberFormat="1" applyFont="1" applyFill="1" applyBorder="1" applyAlignment="1"/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10" xfId="0" applyFont="1" applyBorder="1"/>
    <xf numFmtId="0" fontId="5" fillId="0" borderId="11" xfId="0" applyFont="1" applyBorder="1"/>
    <xf numFmtId="0" fontId="0" fillId="0" borderId="11" xfId="0" applyBorder="1"/>
    <xf numFmtId="0" fontId="1" fillId="0" borderId="11" xfId="0" applyFont="1" applyBorder="1"/>
    <xf numFmtId="0" fontId="1" fillId="0" borderId="11" xfId="0" applyFont="1" applyFill="1" applyBorder="1"/>
    <xf numFmtId="0" fontId="1" fillId="0" borderId="12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15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5" fillId="0" borderId="0" xfId="0" applyFont="1" applyBorder="1"/>
    <xf numFmtId="0" fontId="0" fillId="0" borderId="22" xfId="0" applyBorder="1"/>
    <xf numFmtId="2" fontId="5" fillId="0" borderId="17" xfId="0" applyNumberFormat="1" applyFon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23" xfId="0" applyBorder="1"/>
    <xf numFmtId="9" fontId="0" fillId="0" borderId="1" xfId="2" applyFont="1" applyBorder="1"/>
    <xf numFmtId="2" fontId="0" fillId="0" borderId="11" xfId="0" applyNumberFormat="1" applyBorder="1"/>
    <xf numFmtId="2" fontId="0" fillId="0" borderId="12" xfId="0" applyNumberFormat="1" applyBorder="1"/>
    <xf numFmtId="0" fontId="4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971550</xdr:colOff>
      <xdr:row>5</xdr:row>
      <xdr:rowOff>152400</xdr:rowOff>
    </xdr:from>
    <xdr:to>
      <xdr:col>4</xdr:col>
      <xdr:colOff>1095375</xdr:colOff>
      <xdr:row>10</xdr:row>
      <xdr:rowOff>133350</xdr:rowOff>
    </xdr:to>
    <xdr:pic>
      <xdr:nvPicPr>
        <xdr:cNvPr id="1025" name="Picture 2" descr="C:\Program Files\Microsoft Office\Clipart\Pub60Cor\BS00100_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19775" y="1000125"/>
          <a:ext cx="12954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82"/>
  <sheetViews>
    <sheetView topLeftCell="A23" zoomScale="115" zoomScaleNormal="100" workbookViewId="0">
      <selection activeCell="E10" sqref="E10"/>
    </sheetView>
  </sheetViews>
  <sheetFormatPr baseColWidth="10" defaultRowHeight="12.75"/>
  <cols>
    <col min="1" max="1" width="10.85546875" bestFit="1" customWidth="1"/>
    <col min="2" max="2" width="32.140625" customWidth="1"/>
    <col min="3" max="3" width="9.7109375" customWidth="1"/>
    <col min="4" max="4" width="9" bestFit="1" customWidth="1"/>
    <col min="5" max="5" width="36.85546875" bestFit="1" customWidth="1"/>
    <col min="6" max="6" width="8.5703125" customWidth="1"/>
  </cols>
  <sheetData>
    <row r="2" spans="1:7" ht="15.75">
      <c r="B2" s="4"/>
      <c r="G2" s="13"/>
    </row>
    <row r="3" spans="1:7" ht="15.75">
      <c r="B3" s="4"/>
    </row>
    <row r="4" spans="1:7" ht="23.25">
      <c r="B4" s="78" t="s">
        <v>7</v>
      </c>
      <c r="C4" s="78"/>
      <c r="D4" s="78"/>
      <c r="E4" s="78"/>
      <c r="F4" s="78"/>
    </row>
    <row r="5" spans="1:7" ht="13.5" thickBot="1"/>
    <row r="6" spans="1:7" ht="39" thickBot="1">
      <c r="A6" s="16" t="s">
        <v>24</v>
      </c>
      <c r="B6" s="17" t="s">
        <v>14</v>
      </c>
      <c r="C6" s="16" t="s">
        <v>25</v>
      </c>
    </row>
    <row r="7" spans="1:7" ht="13.5" thickBot="1">
      <c r="A7" s="41" t="s">
        <v>16</v>
      </c>
      <c r="B7" s="42"/>
      <c r="C7" s="43"/>
    </row>
    <row r="8" spans="1:7" ht="13.5" thickBot="1">
      <c r="A8" s="1"/>
      <c r="B8" s="6"/>
      <c r="C8" s="6"/>
    </row>
    <row r="9" spans="1:7" ht="13.5" thickBot="1">
      <c r="A9" s="18" t="s">
        <v>32</v>
      </c>
      <c r="B9" s="20" t="s">
        <v>34</v>
      </c>
      <c r="C9" s="3">
        <v>123</v>
      </c>
    </row>
    <row r="10" spans="1:7" ht="13.5" thickBot="1">
      <c r="A10" s="18" t="s">
        <v>33</v>
      </c>
      <c r="B10" s="20" t="s">
        <v>35</v>
      </c>
      <c r="C10" s="3">
        <v>135</v>
      </c>
    </row>
    <row r="11" spans="1:7" ht="13.5" thickBot="1">
      <c r="A11" s="18" t="s">
        <v>37</v>
      </c>
      <c r="B11" s="5" t="s">
        <v>17</v>
      </c>
      <c r="C11" s="3">
        <v>115</v>
      </c>
    </row>
    <row r="12" spans="1:7" ht="13.5" thickBot="1">
      <c r="A12" s="18" t="s">
        <v>38</v>
      </c>
      <c r="B12" s="5" t="s">
        <v>36</v>
      </c>
      <c r="C12" s="3">
        <v>139.5</v>
      </c>
    </row>
    <row r="13" spans="1:7" ht="13.5" thickBot="1">
      <c r="A13" s="18" t="s">
        <v>39</v>
      </c>
      <c r="B13" s="5" t="s">
        <v>18</v>
      </c>
      <c r="C13" s="3">
        <v>209.5</v>
      </c>
    </row>
    <row r="14" spans="1:7" ht="13.5" thickBot="1">
      <c r="A14" s="1"/>
      <c r="C14" s="3"/>
    </row>
    <row r="15" spans="1:7" ht="13.5" thickBot="1">
      <c r="A15" s="1"/>
      <c r="B15" s="5"/>
      <c r="C15" s="1"/>
    </row>
    <row r="16" spans="1:7" ht="13.5" thickBot="1">
      <c r="A16" s="40" t="s">
        <v>0</v>
      </c>
      <c r="B16" s="44"/>
      <c r="C16" s="45"/>
    </row>
    <row r="17" spans="1:3" ht="13.5" thickBot="1">
      <c r="A17" s="1" t="s">
        <v>62</v>
      </c>
      <c r="B17" s="1" t="s">
        <v>63</v>
      </c>
      <c r="C17" s="29">
        <v>120</v>
      </c>
    </row>
    <row r="18" spans="1:3" ht="13.5" thickBot="1">
      <c r="A18" s="1" t="s">
        <v>64</v>
      </c>
      <c r="B18" s="1" t="s">
        <v>65</v>
      </c>
      <c r="C18" s="29">
        <v>44</v>
      </c>
    </row>
    <row r="19" spans="1:3" ht="13.5" thickBot="1">
      <c r="A19" s="1"/>
      <c r="B19" s="1"/>
      <c r="C19" s="3"/>
    </row>
    <row r="20" spans="1:3" ht="13.5" thickBot="1">
      <c r="A20" s="1"/>
      <c r="B20" s="1"/>
      <c r="C20" s="3"/>
    </row>
    <row r="21" spans="1:3" ht="13.5" thickBot="1">
      <c r="A21" s="1"/>
      <c r="B21" s="1"/>
      <c r="C21" s="1"/>
    </row>
    <row r="22" spans="1:3" ht="13.5" thickBot="1">
      <c r="A22" s="1"/>
      <c r="B22" s="1"/>
      <c r="C22" s="1"/>
    </row>
    <row r="23" spans="1:3" ht="13.5" thickBot="1">
      <c r="A23" s="40" t="s">
        <v>1</v>
      </c>
      <c r="B23" s="44"/>
      <c r="C23" s="45"/>
    </row>
    <row r="24" spans="1:3" ht="13.5" thickBot="1">
      <c r="A24" s="1"/>
      <c r="B24" s="6"/>
      <c r="C24" s="6"/>
    </row>
    <row r="25" spans="1:3" ht="13.5" thickBot="1">
      <c r="A25" s="18" t="s">
        <v>48</v>
      </c>
      <c r="B25" s="18" t="s">
        <v>49</v>
      </c>
      <c r="C25" s="3">
        <v>67.900000000000006</v>
      </c>
    </row>
    <row r="26" spans="1:3" ht="13.5" thickBot="1">
      <c r="A26" s="18" t="s">
        <v>50</v>
      </c>
      <c r="B26" s="18" t="s">
        <v>51</v>
      </c>
      <c r="C26" s="3">
        <v>189</v>
      </c>
    </row>
    <row r="27" spans="1:3" ht="13.5" thickBot="1">
      <c r="A27" s="18" t="s">
        <v>52</v>
      </c>
      <c r="B27" s="18" t="s">
        <v>53</v>
      </c>
      <c r="C27" s="3">
        <v>49</v>
      </c>
    </row>
    <row r="28" spans="1:3" ht="13.5" thickBot="1">
      <c r="A28" s="1"/>
      <c r="B28" s="1"/>
      <c r="C28" s="1"/>
    </row>
    <row r="29" spans="1:3" ht="13.5" thickBot="1">
      <c r="A29" s="1"/>
      <c r="B29" s="1"/>
      <c r="C29" s="1"/>
    </row>
    <row r="30" spans="1:3" ht="13.5" thickBot="1">
      <c r="A30" s="40" t="s">
        <v>8</v>
      </c>
      <c r="B30" s="44"/>
      <c r="C30" s="45"/>
    </row>
    <row r="31" spans="1:3" ht="13.5" thickBot="1">
      <c r="A31" s="18" t="s">
        <v>54</v>
      </c>
      <c r="B31" s="26" t="s">
        <v>56</v>
      </c>
      <c r="C31" s="27">
        <v>84</v>
      </c>
    </row>
    <row r="32" spans="1:3" ht="13.5" thickBot="1">
      <c r="A32" s="18" t="s">
        <v>55</v>
      </c>
      <c r="B32" s="18" t="s">
        <v>57</v>
      </c>
      <c r="C32" s="3">
        <v>36</v>
      </c>
    </row>
    <row r="33" spans="1:6" ht="13.5" thickBot="1">
      <c r="A33" s="18" t="s">
        <v>78</v>
      </c>
      <c r="B33" s="18" t="s">
        <v>79</v>
      </c>
      <c r="C33" s="29">
        <v>58</v>
      </c>
    </row>
    <row r="34" spans="1:6" ht="13.5" thickBot="1">
      <c r="A34" s="1"/>
      <c r="B34" s="1"/>
      <c r="C34" s="1"/>
    </row>
    <row r="35" spans="1:6" ht="13.5" thickBot="1">
      <c r="A35" s="1"/>
      <c r="B35" s="1"/>
      <c r="C35" s="1"/>
    </row>
    <row r="36" spans="1:6" ht="13.5" thickBot="1">
      <c r="A36" s="40" t="s">
        <v>2</v>
      </c>
      <c r="B36" s="44"/>
      <c r="C36" s="45"/>
    </row>
    <row r="37" spans="1:6" ht="13.5" thickBot="1">
      <c r="A37" s="1" t="s">
        <v>66</v>
      </c>
      <c r="B37" s="26" t="s">
        <v>67</v>
      </c>
      <c r="C37" s="30">
        <v>330</v>
      </c>
    </row>
    <row r="38" spans="1:6" ht="13.5" thickBot="1">
      <c r="A38" s="18" t="s">
        <v>68</v>
      </c>
      <c r="B38" s="18" t="s">
        <v>69</v>
      </c>
      <c r="C38" s="29">
        <v>194</v>
      </c>
    </row>
    <row r="39" spans="1:6" ht="13.5" thickBot="1">
      <c r="A39" s="1"/>
      <c r="B39" s="1"/>
      <c r="C39" s="3"/>
    </row>
    <row r="40" spans="1:6" ht="13.5" thickBot="1">
      <c r="A40" s="1"/>
      <c r="B40" s="1"/>
      <c r="C40" s="1"/>
    </row>
    <row r="41" spans="1:6" ht="13.5" thickBot="1">
      <c r="A41" s="40" t="s">
        <v>3</v>
      </c>
      <c r="B41" s="44"/>
      <c r="C41" s="45"/>
    </row>
    <row r="42" spans="1:6" ht="13.5" thickBot="1">
      <c r="A42" s="18" t="s">
        <v>70</v>
      </c>
      <c r="B42" s="31" t="s">
        <v>71</v>
      </c>
      <c r="C42" s="27">
        <v>178</v>
      </c>
      <c r="D42" s="38"/>
      <c r="E42" s="38"/>
      <c r="F42" s="38"/>
    </row>
    <row r="43" spans="1:6" ht="13.5" thickBot="1">
      <c r="A43" s="18" t="s">
        <v>72</v>
      </c>
      <c r="B43" s="18" t="s">
        <v>73</v>
      </c>
      <c r="C43" s="3">
        <v>319</v>
      </c>
      <c r="D43" s="2"/>
      <c r="E43" s="2"/>
      <c r="F43" s="2"/>
    </row>
    <row r="44" spans="1:6" ht="13.5" thickBot="1">
      <c r="A44" s="18" t="s">
        <v>74</v>
      </c>
      <c r="B44" s="18" t="s">
        <v>75</v>
      </c>
      <c r="C44" s="3">
        <v>179</v>
      </c>
      <c r="D44" s="35"/>
      <c r="E44" s="36"/>
      <c r="F44" s="37"/>
    </row>
    <row r="45" spans="1:6" ht="13.5" thickBot="1">
      <c r="A45" s="1"/>
      <c r="B45" s="1"/>
      <c r="C45" s="3"/>
      <c r="D45" s="35"/>
      <c r="E45" s="36"/>
      <c r="F45" s="37"/>
    </row>
    <row r="46" spans="1:6" ht="13.5" thickBot="1">
      <c r="A46" s="1"/>
      <c r="B46" s="1"/>
      <c r="C46" s="3" t="s">
        <v>101</v>
      </c>
      <c r="D46" s="35"/>
      <c r="E46" s="35"/>
      <c r="F46" s="35"/>
    </row>
    <row r="47" spans="1:6" ht="13.5" thickBot="1">
      <c r="A47" s="1"/>
      <c r="B47" s="1"/>
      <c r="C47" s="1"/>
      <c r="D47" s="2"/>
      <c r="E47" s="2"/>
      <c r="F47" s="2"/>
    </row>
    <row r="48" spans="1:6" ht="13.5" thickBot="1">
      <c r="A48" s="1"/>
      <c r="B48" s="1"/>
      <c r="C48" s="1"/>
      <c r="D48" s="2"/>
      <c r="E48" s="2"/>
      <c r="F48" s="2"/>
    </row>
    <row r="49" spans="1:6" ht="13.5" thickBot="1">
      <c r="A49" s="40" t="s">
        <v>4</v>
      </c>
      <c r="B49" s="44"/>
      <c r="C49" s="45"/>
      <c r="D49" s="2"/>
      <c r="E49" s="2"/>
      <c r="F49" s="2"/>
    </row>
    <row r="50" spans="1:6" ht="13.5" thickBot="1">
      <c r="A50" s="6"/>
      <c r="B50" s="6"/>
      <c r="C50" s="6"/>
    </row>
    <row r="51" spans="1:6" ht="13.5" thickBot="1">
      <c r="A51" s="19" t="s">
        <v>27</v>
      </c>
      <c r="B51" s="18" t="s">
        <v>26</v>
      </c>
      <c r="C51" s="3">
        <v>140</v>
      </c>
    </row>
    <row r="52" spans="1:6" ht="13.5" thickBot="1">
      <c r="A52" s="19" t="s">
        <v>28</v>
      </c>
      <c r="B52" s="18" t="s">
        <v>30</v>
      </c>
      <c r="C52" s="3">
        <v>90</v>
      </c>
    </row>
    <row r="53" spans="1:6" ht="13.5" thickBot="1">
      <c r="A53" s="19" t="s">
        <v>29</v>
      </c>
      <c r="B53" s="18" t="s">
        <v>31</v>
      </c>
      <c r="C53" s="3">
        <v>64</v>
      </c>
    </row>
    <row r="54" spans="1:6" ht="13.5" thickBot="1">
      <c r="A54" s="19" t="s">
        <v>76</v>
      </c>
      <c r="B54" s="18" t="s">
        <v>77</v>
      </c>
      <c r="C54" s="29">
        <v>72</v>
      </c>
    </row>
    <row r="55" spans="1:6" ht="13.5" thickBot="1">
      <c r="A55" s="3"/>
      <c r="B55" s="1"/>
      <c r="C55" s="1"/>
    </row>
    <row r="56" spans="1:6" ht="13.5" thickBot="1">
      <c r="A56" s="40" t="s">
        <v>5</v>
      </c>
      <c r="B56" s="44"/>
      <c r="C56" s="45"/>
    </row>
    <row r="57" spans="1:6" ht="13.5" thickBot="1">
      <c r="A57" s="21" t="s">
        <v>40</v>
      </c>
      <c r="B57" s="18" t="s">
        <v>44</v>
      </c>
      <c r="C57" s="25">
        <v>19.899999999999999</v>
      </c>
    </row>
    <row r="58" spans="1:6" ht="13.5" thickBot="1">
      <c r="A58" s="22" t="s">
        <v>41</v>
      </c>
      <c r="B58" s="18" t="s">
        <v>45</v>
      </c>
      <c r="C58" s="25">
        <v>69</v>
      </c>
    </row>
    <row r="59" spans="1:6" ht="13.5" thickBot="1">
      <c r="A59" s="23" t="s">
        <v>42</v>
      </c>
      <c r="B59" s="18" t="s">
        <v>46</v>
      </c>
      <c r="C59" s="25">
        <v>24.9</v>
      </c>
    </row>
    <row r="60" spans="1:6" ht="13.5" thickBot="1">
      <c r="A60" s="24" t="s">
        <v>43</v>
      </c>
      <c r="B60" s="18" t="s">
        <v>47</v>
      </c>
      <c r="C60" s="25">
        <v>14.5</v>
      </c>
    </row>
    <row r="61" spans="1:6" ht="13.5" thickBot="1">
      <c r="A61" s="3"/>
      <c r="B61" s="1"/>
      <c r="C61" s="1"/>
    </row>
    <row r="62" spans="1:6" ht="13.5" thickBot="1">
      <c r="A62" s="40" t="s">
        <v>6</v>
      </c>
      <c r="B62" s="44"/>
      <c r="C62" s="45"/>
    </row>
    <row r="63" spans="1:6" ht="13.5" thickBot="1">
      <c r="A63" s="18" t="s">
        <v>85</v>
      </c>
      <c r="B63" s="26" t="s">
        <v>88</v>
      </c>
      <c r="C63" s="39">
        <v>48.9</v>
      </c>
    </row>
    <row r="64" spans="1:6" ht="13.5" thickBot="1">
      <c r="A64" s="18" t="s">
        <v>86</v>
      </c>
      <c r="B64" s="19" t="s">
        <v>87</v>
      </c>
      <c r="C64" s="3">
        <v>82.95</v>
      </c>
    </row>
    <row r="65" spans="1:3" ht="13.5" thickBot="1">
      <c r="A65" s="15" t="s">
        <v>89</v>
      </c>
      <c r="B65" s="19" t="s">
        <v>90</v>
      </c>
      <c r="C65" s="3">
        <v>179.9</v>
      </c>
    </row>
    <row r="66" spans="1:3" ht="13.5" thickBot="1">
      <c r="A66" s="6"/>
      <c r="B66" s="3"/>
      <c r="C66" s="3"/>
    </row>
    <row r="67" spans="1:3" ht="13.5" thickBot="1">
      <c r="A67" s="3"/>
      <c r="B67" s="3"/>
      <c r="C67" s="3"/>
    </row>
    <row r="68" spans="1:3" ht="13.5" thickBot="1">
      <c r="A68" s="3"/>
      <c r="B68" s="3"/>
      <c r="C68" s="3"/>
    </row>
    <row r="69" spans="1:3" ht="13.5" thickBot="1">
      <c r="A69" s="46" t="s">
        <v>84</v>
      </c>
      <c r="B69" s="47"/>
      <c r="C69" s="48"/>
    </row>
    <row r="70" spans="1:3" ht="13.5" thickBot="1">
      <c r="A70" s="18" t="s">
        <v>91</v>
      </c>
      <c r="B70" s="14" t="s">
        <v>92</v>
      </c>
      <c r="C70" s="14">
        <v>160</v>
      </c>
    </row>
    <row r="71" spans="1:3" ht="13.5" thickBot="1">
      <c r="A71" s="18" t="s">
        <v>93</v>
      </c>
      <c r="B71" s="19" t="s">
        <v>94</v>
      </c>
      <c r="C71" s="3">
        <v>180</v>
      </c>
    </row>
    <row r="72" spans="1:3" ht="13.5" thickBot="1">
      <c r="A72" s="15"/>
      <c r="B72" s="3"/>
      <c r="C72" s="3"/>
    </row>
    <row r="73" spans="1:3" ht="13.5" thickBot="1">
      <c r="A73" s="6"/>
      <c r="B73" s="3"/>
      <c r="C73" s="3"/>
    </row>
    <row r="74" spans="1:3" ht="13.5" thickBot="1">
      <c r="A74" s="3"/>
      <c r="B74" s="3"/>
      <c r="C74" s="3"/>
    </row>
    <row r="75" spans="1:3" ht="13.5" thickBot="1">
      <c r="A75" s="3"/>
      <c r="B75" s="3"/>
      <c r="C75" s="3"/>
    </row>
    <row r="76" spans="1:3" ht="13.5" thickBot="1">
      <c r="A76" s="32"/>
      <c r="B76" s="32"/>
      <c r="C76" s="32"/>
    </row>
    <row r="77" spans="1:3" ht="13.5" thickBot="1">
      <c r="A77" s="46" t="s">
        <v>9</v>
      </c>
      <c r="B77" s="47"/>
      <c r="C77" s="48"/>
    </row>
    <row r="78" spans="1:3" ht="13.5" thickBot="1">
      <c r="A78" s="31" t="s">
        <v>80</v>
      </c>
      <c r="B78" s="33" t="s">
        <v>81</v>
      </c>
      <c r="C78" s="27">
        <v>40</v>
      </c>
    </row>
    <row r="79" spans="1:3" ht="13.5" thickBot="1">
      <c r="A79" s="34" t="s">
        <v>82</v>
      </c>
      <c r="B79" s="14" t="s">
        <v>83</v>
      </c>
      <c r="C79" s="7">
        <v>25</v>
      </c>
    </row>
    <row r="80" spans="1:3" ht="13.5" thickBot="1">
      <c r="A80" s="3"/>
      <c r="B80" s="3"/>
      <c r="C80" s="3"/>
    </row>
    <row r="81" spans="1:3" ht="13.5" thickBot="1">
      <c r="A81" s="3"/>
      <c r="B81" s="3"/>
      <c r="C81" s="3"/>
    </row>
    <row r="82" spans="1:3" ht="13.5" thickBot="1">
      <c r="A82" s="1"/>
      <c r="B82" s="14"/>
      <c r="C82" s="7"/>
    </row>
  </sheetData>
  <mergeCells count="1">
    <mergeCell ref="B4:F4"/>
  </mergeCells>
  <phoneticPr fontId="0" type="noConversion"/>
  <pageMargins left="0.15748031496062992" right="0.15748031496062992" top="0.39370078740157483" bottom="0.39370078740157483" header="0.51181102362204722" footer="0.51181102362204722"/>
  <pageSetup paperSize="9" orientation="portrait" horizontalDpi="4294967294" r:id="rId1"/>
  <headerFooter alignWithMargins="0">
    <oddHeader>&amp;LAPS 1 INFOLOR&amp;C&amp;"Arial,Gras"&amp;UFiche 4 : Liste des articles&amp;RAnnée 2010/2011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3:E51"/>
  <sheetViews>
    <sheetView topLeftCell="A25" workbookViewId="0">
      <selection activeCell="C24" sqref="C24"/>
    </sheetView>
  </sheetViews>
  <sheetFormatPr baseColWidth="10" defaultRowHeight="12.75"/>
  <cols>
    <col min="1" max="1" width="25.42578125" bestFit="1" customWidth="1"/>
    <col min="2" max="2" width="32.140625" bestFit="1" customWidth="1"/>
    <col min="3" max="3" width="10.7109375" bestFit="1" customWidth="1"/>
    <col min="4" max="4" width="17.85546875" bestFit="1" customWidth="1"/>
    <col min="5" max="5" width="9.28515625" bestFit="1" customWidth="1"/>
  </cols>
  <sheetData>
    <row r="3" spans="1:5">
      <c r="A3" s="8"/>
      <c r="B3" s="8"/>
      <c r="C3" s="8"/>
      <c r="D3" s="8"/>
      <c r="E3" s="9"/>
    </row>
    <row r="4" spans="1:5" ht="15.75">
      <c r="A4" s="28" t="s">
        <v>10</v>
      </c>
      <c r="B4" s="28"/>
      <c r="C4" s="28"/>
      <c r="D4" s="28" t="s">
        <v>60</v>
      </c>
      <c r="E4" s="11"/>
    </row>
    <row r="5" spans="1:5">
      <c r="A5" s="10" t="s">
        <v>19</v>
      </c>
      <c r="B5" s="2"/>
      <c r="C5" s="2"/>
      <c r="D5" s="2"/>
      <c r="E5" s="11"/>
    </row>
    <row r="6" spans="1:5">
      <c r="A6" s="10" t="s">
        <v>11</v>
      </c>
      <c r="B6" s="2"/>
      <c r="C6" s="2"/>
      <c r="D6" s="2"/>
      <c r="E6" s="11"/>
    </row>
    <row r="7" spans="1:5">
      <c r="A7" s="10" t="s">
        <v>20</v>
      </c>
      <c r="B7" s="2"/>
      <c r="C7" s="2"/>
      <c r="D7" s="2"/>
      <c r="E7" s="11"/>
    </row>
    <row r="8" spans="1:5">
      <c r="A8" s="10" t="s">
        <v>21</v>
      </c>
      <c r="B8" s="2"/>
      <c r="C8" s="2"/>
      <c r="D8" s="2"/>
      <c r="E8" s="11"/>
    </row>
    <row r="9" spans="1:5">
      <c r="A9" s="10" t="s">
        <v>22</v>
      </c>
      <c r="B9" s="2"/>
      <c r="C9" s="2"/>
      <c r="D9" s="2"/>
      <c r="E9" s="11"/>
    </row>
    <row r="10" spans="1:5">
      <c r="A10" s="10" t="s">
        <v>23</v>
      </c>
      <c r="B10" s="2"/>
      <c r="C10" s="2"/>
      <c r="D10" s="2"/>
      <c r="E10" s="11"/>
    </row>
    <row r="11" spans="1:5">
      <c r="D11" s="2"/>
      <c r="E11" s="11"/>
    </row>
    <row r="12" spans="1:5">
      <c r="A12" s="10"/>
      <c r="B12" s="2"/>
      <c r="C12" s="2"/>
      <c r="D12" s="2"/>
      <c r="E12" s="11"/>
    </row>
    <row r="13" spans="1:5" ht="13.5" thickBot="1">
      <c r="A13" s="10"/>
      <c r="B13" s="2"/>
      <c r="C13" s="2"/>
      <c r="D13" s="2"/>
      <c r="E13" s="11"/>
    </row>
    <row r="14" spans="1:5">
      <c r="A14" s="49" t="s">
        <v>95</v>
      </c>
      <c r="B14" s="49" t="s">
        <v>103</v>
      </c>
      <c r="C14" s="2"/>
      <c r="D14" s="84" t="str">
        <f ca="1">VLOOKUP(B14,'Table clients'!A2:E4,1,0)</f>
        <v>411KIEFFERA</v>
      </c>
      <c r="E14" s="85"/>
    </row>
    <row r="15" spans="1:5">
      <c r="A15" s="10"/>
      <c r="B15" s="2"/>
      <c r="C15" s="2"/>
      <c r="D15" s="86" t="str">
        <f ca="1">VLOOKUP(B14,'Table clients'!A2:E4,2,0)</f>
        <v>KIEFFER Alain</v>
      </c>
      <c r="E15" s="87"/>
    </row>
    <row r="16" spans="1:5">
      <c r="A16" s="10"/>
      <c r="B16" s="2"/>
      <c r="C16" s="2"/>
      <c r="D16" s="86" t="str">
        <f ca="1">VLOOKUP(B14,'Table clients'!A2:E4,3,0)</f>
        <v>12 rue Emile Zola</v>
      </c>
      <c r="E16" s="87"/>
    </row>
    <row r="17" spans="1:5">
      <c r="A17" s="10"/>
      <c r="B17" s="2"/>
      <c r="C17" s="2"/>
      <c r="D17" s="86" t="str">
        <f ca="1">VLOOKUP(B14,'Table clients'!A2:E4,4,0)</f>
        <v>57920    YUTZ</v>
      </c>
      <c r="E17" s="87"/>
    </row>
    <row r="18" spans="1:5" ht="13.5" thickBot="1">
      <c r="A18" s="10"/>
      <c r="B18" s="2"/>
      <c r="C18" s="2"/>
      <c r="D18" s="79" t="str">
        <f ca="1">VLOOKUP(B14,'Table clients'!A2:E4,5,0)</f>
        <v>Chèque fin de mois</v>
      </c>
      <c r="E18" s="80"/>
    </row>
    <row r="19" spans="1:5">
      <c r="A19" s="10"/>
      <c r="B19" s="2"/>
      <c r="C19" s="2"/>
      <c r="D19" s="2"/>
      <c r="E19" s="11"/>
    </row>
    <row r="20" spans="1:5" ht="13.5" thickBot="1">
      <c r="A20" s="10"/>
      <c r="B20" s="2"/>
      <c r="C20" s="2"/>
      <c r="D20" s="2"/>
      <c r="E20" s="11"/>
    </row>
    <row r="21" spans="1:5" ht="13.5" thickBot="1">
      <c r="A21" s="10"/>
      <c r="B21" s="2"/>
      <c r="C21" s="12" t="s">
        <v>12</v>
      </c>
      <c r="D21" s="1"/>
      <c r="E21" s="11"/>
    </row>
    <row r="22" spans="1:5" ht="13.5" thickBot="1">
      <c r="A22" s="10"/>
      <c r="B22" s="2"/>
      <c r="C22" s="12" t="s">
        <v>13</v>
      </c>
      <c r="D22" s="1"/>
      <c r="E22" s="11"/>
    </row>
    <row r="23" spans="1:5">
      <c r="A23" s="10"/>
      <c r="B23" s="2"/>
      <c r="C23" s="12"/>
      <c r="E23" s="11"/>
    </row>
    <row r="24" spans="1:5">
      <c r="A24" s="10"/>
      <c r="B24" s="2"/>
      <c r="C24" s="2"/>
      <c r="D24" s="2"/>
      <c r="E24" s="11"/>
    </row>
    <row r="25" spans="1:5" ht="13.5" thickBot="1">
      <c r="A25" s="10"/>
      <c r="B25" s="2"/>
      <c r="C25" s="2"/>
      <c r="D25" s="2"/>
      <c r="E25" s="11"/>
    </row>
    <row r="26" spans="1:5">
      <c r="A26" s="81" t="s">
        <v>58</v>
      </c>
      <c r="B26" s="81" t="s">
        <v>14</v>
      </c>
      <c r="C26" s="81" t="s">
        <v>61</v>
      </c>
      <c r="D26" s="81" t="s">
        <v>15</v>
      </c>
      <c r="E26" s="81" t="s">
        <v>59</v>
      </c>
    </row>
    <row r="27" spans="1:5" ht="13.5" thickBot="1">
      <c r="A27" s="82"/>
      <c r="B27" s="83"/>
      <c r="C27" s="83"/>
      <c r="D27" s="83"/>
      <c r="E27" s="83"/>
    </row>
    <row r="28" spans="1:5">
      <c r="A28" s="69" t="s">
        <v>32</v>
      </c>
      <c r="B28" s="68" t="str">
        <f ca="1">VLOOKUP(A28,Article!A7:C82,2,0)</f>
        <v>ABIT AB9 (Intel P965 Express) - ATX</v>
      </c>
      <c r="C28" s="61">
        <v>2</v>
      </c>
      <c r="D28">
        <f ca="1">VLOOKUP(A28,Article!A7:C82,3,0)</f>
        <v>123</v>
      </c>
      <c r="E28" s="68">
        <f>IF(C28*D28=0,"",C28*D28)</f>
        <v>246</v>
      </c>
    </row>
    <row r="29" spans="1:5">
      <c r="A29" s="70" t="s">
        <v>80</v>
      </c>
      <c r="B29" s="64" t="str">
        <f ca="1">VLOOKUP(A29,Article!A8:C83,2,0)</f>
        <v>Lecteur graveur GSA-H22NRBB</v>
      </c>
      <c r="C29" s="72"/>
      <c r="D29">
        <f ca="1">VLOOKUP(A29,Article!A8:C83,3,0)</f>
        <v>40</v>
      </c>
      <c r="E29" s="64" t="str">
        <f>IF(C29*D29=0,"",C29*D29)</f>
        <v/>
      </c>
    </row>
    <row r="30" spans="1:5">
      <c r="A30" s="2" t="s">
        <v>37</v>
      </c>
      <c r="B30" s="64" t="str">
        <f ca="1">VLOOKUP(A30,Article!A9:C84,2,0)</f>
        <v>ASUS A7N8X</v>
      </c>
      <c r="C30" s="73"/>
      <c r="D30">
        <f ca="1">VLOOKUP(A30,Article!A9:C84,3,0)</f>
        <v>115</v>
      </c>
      <c r="E30" s="64" t="str">
        <f t="shared" ref="E30:E46" si="0">IF(C30*D30=0,"",C30*D30)</f>
        <v/>
      </c>
    </row>
    <row r="31" spans="1:5">
      <c r="A31" s="2" t="s">
        <v>38</v>
      </c>
      <c r="B31" s="64" t="str">
        <f ca="1">VLOOKUP(A31,Article!A10:C85,2,0)</f>
        <v>ASUS P4P799</v>
      </c>
      <c r="C31" s="59"/>
      <c r="D31">
        <f ca="1">VLOOKUP(A31,Article!A10:C85,3,0)</f>
        <v>139.5</v>
      </c>
      <c r="E31" s="64" t="str">
        <f t="shared" si="0"/>
        <v/>
      </c>
    </row>
    <row r="32" spans="1:5">
      <c r="A32" s="2" t="s">
        <v>39</v>
      </c>
      <c r="B32" s="64" t="str">
        <f ca="1">VLOOKUP(A32,Article!A11:C86,2,0)</f>
        <v>ASUS PSP 800</v>
      </c>
      <c r="C32" s="59"/>
      <c r="D32">
        <f ca="1">VLOOKUP(A32,Article!A11:C86,3,0)</f>
        <v>209.5</v>
      </c>
      <c r="E32" s="64" t="str">
        <f t="shared" si="0"/>
        <v/>
      </c>
    </row>
    <row r="33" spans="1:5">
      <c r="A33" s="2" t="s">
        <v>64</v>
      </c>
      <c r="B33" s="64" t="str">
        <f ca="1">VLOOKUP(A33,Article!A12:C87,2,0)</f>
        <v>HITACHI 7K160 - 160 Go</v>
      </c>
      <c r="C33" s="59">
        <v>5</v>
      </c>
      <c r="D33">
        <f ca="1">VLOOKUP(A33,Article!A12:C87,3,0)</f>
        <v>44</v>
      </c>
      <c r="E33" s="64">
        <f t="shared" si="0"/>
        <v>220</v>
      </c>
    </row>
    <row r="34" spans="1:5">
      <c r="A34" s="2" t="s">
        <v>50</v>
      </c>
      <c r="B34" s="64" t="str">
        <f ca="1">VLOOKUP(A34,Article!A13:C88,2,0)</f>
        <v>NVIDIA GeForce 6800 ultra</v>
      </c>
      <c r="C34" s="59"/>
      <c r="D34">
        <f ca="1">VLOOKUP(A34,Article!A13:C88,3,0)</f>
        <v>189</v>
      </c>
      <c r="E34" s="64" t="str">
        <f t="shared" si="0"/>
        <v/>
      </c>
    </row>
    <row r="35" spans="1:5">
      <c r="A35" s="2" t="s">
        <v>48</v>
      </c>
      <c r="B35" s="64" t="str">
        <f ca="1">VLOOKUP(A35,Article!A14:C89,2,0)</f>
        <v>ATI Radeom HD2600 Pro</v>
      </c>
      <c r="C35" s="59"/>
      <c r="D35">
        <f ca="1">VLOOKUP(A35,Article!A14:C89,3,0)</f>
        <v>67.900000000000006</v>
      </c>
      <c r="E35" s="64" t="str">
        <f t="shared" si="0"/>
        <v/>
      </c>
    </row>
    <row r="36" spans="1:5">
      <c r="A36" s="2" t="s">
        <v>52</v>
      </c>
      <c r="B36" s="64" t="str">
        <f ca="1">VLOOKUP(A36,Article!A15:C90,2,0)</f>
        <v>GeForce 6600GT - PCI - E</v>
      </c>
      <c r="C36" s="59"/>
      <c r="D36">
        <f ca="1">VLOOKUP(A36,Article!A15:C90,3,0)</f>
        <v>49</v>
      </c>
      <c r="E36" s="64" t="str">
        <f t="shared" si="0"/>
        <v/>
      </c>
    </row>
    <row r="37" spans="1:5">
      <c r="A37" s="2" t="s">
        <v>55</v>
      </c>
      <c r="B37" s="64" t="str">
        <f ca="1">VLOOKUP(A37,Article!A16:C91,2,0)</f>
        <v>Creative Sound Blaster Audigy</v>
      </c>
      <c r="C37" s="59"/>
      <c r="D37">
        <f ca="1">VLOOKUP(A37,Article!A16:C91,3,0)</f>
        <v>36</v>
      </c>
      <c r="E37" s="64" t="str">
        <f t="shared" si="0"/>
        <v/>
      </c>
    </row>
    <row r="38" spans="1:5">
      <c r="A38" s="2" t="s">
        <v>80</v>
      </c>
      <c r="B38" s="64" t="str">
        <f ca="1">VLOOKUP(A38,Article!A17:C92,2,0)</f>
        <v>Lecteur graveur GSA-H22NRBB</v>
      </c>
      <c r="C38" s="59"/>
      <c r="D38">
        <f ca="1">VLOOKUP(A38,Article!A17:C92,3,0)</f>
        <v>40</v>
      </c>
      <c r="E38" s="64" t="str">
        <f t="shared" si="0"/>
        <v/>
      </c>
    </row>
    <row r="39" spans="1:5">
      <c r="A39" s="2" t="s">
        <v>82</v>
      </c>
      <c r="B39" s="64" t="str">
        <f ca="1">VLOOKUP(A39,Article!A18:C93,2,0)</f>
        <v>Lecteur graveur GDR-8164B</v>
      </c>
      <c r="C39" s="59"/>
      <c r="D39">
        <f ca="1">VLOOKUP(A39,Article!A18:C93,3,0)</f>
        <v>25</v>
      </c>
      <c r="E39" s="64" t="str">
        <f t="shared" si="0"/>
        <v/>
      </c>
    </row>
    <row r="40" spans="1:5">
      <c r="A40" s="2" t="s">
        <v>27</v>
      </c>
      <c r="B40" s="64" t="str">
        <f ca="1">VLOOKUP(A40,Article!A19:C94,2,0)</f>
        <v>ANTEC Atlas - Moyen tour 550 W</v>
      </c>
      <c r="C40" s="59"/>
      <c r="D40">
        <f ca="1">VLOOKUP(A40,Article!A19:C94,3,0)</f>
        <v>140</v>
      </c>
      <c r="E40" s="64" t="str">
        <f t="shared" si="0"/>
        <v/>
      </c>
    </row>
    <row r="41" spans="1:5">
      <c r="A41" s="2" t="s">
        <v>68</v>
      </c>
      <c r="B41" s="64" t="str">
        <f ca="1">VLOOKUP(A41,Article!A20:C95,2,0)</f>
        <v>DDR2 - SDRAM PC5300 2 Go</v>
      </c>
      <c r="C41" s="59"/>
      <c r="D41">
        <f ca="1">VLOOKUP(A41,Article!A20:C95,3,0)</f>
        <v>194</v>
      </c>
      <c r="E41" s="64" t="str">
        <f t="shared" si="0"/>
        <v/>
      </c>
    </row>
    <row r="42" spans="1:5">
      <c r="A42" s="2" t="s">
        <v>89</v>
      </c>
      <c r="B42" s="64" t="str">
        <f ca="1">VLOOKUP(A42,Article!A21:C96,2,0)</f>
        <v>Canon CanoScan 8600F</v>
      </c>
      <c r="C42" s="59"/>
      <c r="D42">
        <f ca="1">VLOOKUP(A42,Article!A21:C96,3,0)</f>
        <v>179.9</v>
      </c>
      <c r="E42" s="64" t="str">
        <f t="shared" si="0"/>
        <v/>
      </c>
    </row>
    <row r="43" spans="1:5">
      <c r="A43" s="2" t="s">
        <v>42</v>
      </c>
      <c r="B43" s="64" t="str">
        <f ca="1">VLOOKUP(A43,Article!A22:C97,2,0)</f>
        <v>Clavier USB</v>
      </c>
      <c r="C43" s="59"/>
      <c r="D43">
        <f ca="1">VLOOKUP(A43,Article!A22:C97,3,0)</f>
        <v>24.9</v>
      </c>
      <c r="E43" s="64" t="str">
        <f t="shared" si="0"/>
        <v/>
      </c>
    </row>
    <row r="44" spans="1:5">
      <c r="A44" s="2" t="s">
        <v>86</v>
      </c>
      <c r="B44" s="64" t="str">
        <f ca="1">VLOOKUP(A44,Article!A23:C98,2,0)</f>
        <v>Canon CanoScan 44007</v>
      </c>
      <c r="C44" s="62"/>
      <c r="D44">
        <f ca="1">VLOOKUP(A44,Article!A23:C98,3,0)</f>
        <v>82.95</v>
      </c>
      <c r="E44" s="64" t="str">
        <f t="shared" si="0"/>
        <v/>
      </c>
    </row>
    <row r="45" spans="1:5">
      <c r="A45" s="2" t="s">
        <v>43</v>
      </c>
      <c r="B45" s="64" t="str">
        <f ca="1">VLOOKUP(A45,Article!A24:C99,2,0)</f>
        <v>Clavier compact</v>
      </c>
      <c r="C45" s="62"/>
      <c r="D45">
        <f ca="1">VLOOKUP(A45,Article!A24:C99,3,0)</f>
        <v>14.5</v>
      </c>
      <c r="E45" s="64" t="str">
        <f t="shared" si="0"/>
        <v/>
      </c>
    </row>
    <row r="46" spans="1:5" ht="13.5" thickBot="1">
      <c r="A46" s="71" t="s">
        <v>93</v>
      </c>
      <c r="B46" s="63" t="str">
        <f ca="1">VLOOKUP(A46,Article!A25:C100,2,0)</f>
        <v>Intel Core 2 Duo E6400</v>
      </c>
      <c r="C46" s="60"/>
      <c r="D46">
        <f ca="1">VLOOKUP(A46,Article!A25:C100,3,0)</f>
        <v>180</v>
      </c>
      <c r="E46" s="63" t="str">
        <f t="shared" si="0"/>
        <v/>
      </c>
    </row>
    <row r="47" spans="1:5" ht="13.5" thickBot="1">
      <c r="A47" s="65"/>
      <c r="D47" s="51" t="s">
        <v>96</v>
      </c>
      <c r="E47" s="74">
        <f ca="1">SUM(Montant)</f>
        <v>0</v>
      </c>
    </row>
    <row r="48" spans="1:5" ht="26.25" thickBot="1">
      <c r="A48" s="50" t="s">
        <v>122</v>
      </c>
      <c r="B48" s="75">
        <v>0.06</v>
      </c>
      <c r="D48" s="52" t="s">
        <v>97</v>
      </c>
      <c r="E48" s="53">
        <f ca="1">tauxréférence*TotalHT</f>
        <v>0</v>
      </c>
    </row>
    <row r="49" spans="1:5" ht="13.5" thickBot="1">
      <c r="A49" s="67" t="s">
        <v>121</v>
      </c>
      <c r="B49" s="66" t="s">
        <v>117</v>
      </c>
      <c r="D49" s="54" t="s">
        <v>98</v>
      </c>
      <c r="E49" s="53">
        <f ca="1">TotalHT-remise</f>
        <v>0</v>
      </c>
    </row>
    <row r="50" spans="1:5">
      <c r="A50" s="2"/>
      <c r="D50" s="55" t="s">
        <v>99</v>
      </c>
      <c r="E50" s="76">
        <f ca="1">0.196*Netcommercial</f>
        <v>0</v>
      </c>
    </row>
    <row r="51" spans="1:5" ht="13.5" thickBot="1">
      <c r="A51" s="2"/>
      <c r="D51" s="56" t="s">
        <v>100</v>
      </c>
      <c r="E51" s="77">
        <f ca="1">Netcommercial+TVA</f>
        <v>0</v>
      </c>
    </row>
  </sheetData>
  <mergeCells count="10">
    <mergeCell ref="D14:E14"/>
    <mergeCell ref="D15:E15"/>
    <mergeCell ref="D16:E16"/>
    <mergeCell ref="D17:E17"/>
    <mergeCell ref="D18:E18"/>
    <mergeCell ref="A26:A27"/>
    <mergeCell ref="B26:B27"/>
    <mergeCell ref="C26:C27"/>
    <mergeCell ref="D26:D27"/>
    <mergeCell ref="E26:E27"/>
  </mergeCells>
  <phoneticPr fontId="8" type="noConversion"/>
  <dataValidations count="3">
    <dataValidation type="list" allowBlank="1" showInputMessage="1" showErrorMessage="1" sqref="C19">
      <formula1>NUM_CLIENT</formula1>
    </dataValidation>
    <dataValidation type="list" allowBlank="1" showInputMessage="1" showErrorMessage="1" sqref="B14">
      <formula1>Numclient</formula1>
    </dataValidation>
    <dataValidation type="list" allowBlank="1" showInputMessage="1" showErrorMessage="1" sqref="A28:A46">
      <formula1>REF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E65"/>
  <sheetViews>
    <sheetView tabSelected="1" topLeftCell="A5" zoomScale="115" zoomScaleNormal="115" workbookViewId="0">
      <selection activeCell="D15" sqref="D15:E15"/>
    </sheetView>
  </sheetViews>
  <sheetFormatPr baseColWidth="10" defaultRowHeight="12.75"/>
  <cols>
    <col min="1" max="1" width="28.42578125" customWidth="1"/>
    <col min="2" max="2" width="30.85546875" customWidth="1"/>
    <col min="3" max="3" width="13.42578125" customWidth="1"/>
    <col min="4" max="4" width="17.5703125" bestFit="1" customWidth="1"/>
    <col min="5" max="5" width="17.42578125" customWidth="1"/>
  </cols>
  <sheetData>
    <row r="2" spans="1:5">
      <c r="E2" s="13"/>
    </row>
    <row r="3" spans="1:5">
      <c r="A3" s="8"/>
      <c r="B3" s="8"/>
      <c r="C3" s="8"/>
      <c r="D3" s="8"/>
      <c r="E3" s="9"/>
    </row>
    <row r="4" spans="1:5" ht="15.75">
      <c r="A4" s="28" t="s">
        <v>10</v>
      </c>
      <c r="B4" s="28"/>
      <c r="C4" s="28"/>
      <c r="D4" s="28" t="s">
        <v>60</v>
      </c>
      <c r="E4" s="11"/>
    </row>
    <row r="5" spans="1:5">
      <c r="A5" s="10" t="s">
        <v>19</v>
      </c>
      <c r="B5" s="2"/>
      <c r="C5" s="2"/>
      <c r="D5" s="2"/>
      <c r="E5" s="11"/>
    </row>
    <row r="6" spans="1:5">
      <c r="A6" s="10" t="s">
        <v>11</v>
      </c>
      <c r="B6" s="2"/>
      <c r="C6" s="2"/>
      <c r="D6" s="2"/>
      <c r="E6" s="11"/>
    </row>
    <row r="7" spans="1:5">
      <c r="A7" s="10" t="s">
        <v>20</v>
      </c>
      <c r="B7" s="2"/>
      <c r="C7" s="2"/>
      <c r="D7" s="2"/>
      <c r="E7" s="11"/>
    </row>
    <row r="8" spans="1:5">
      <c r="A8" s="10" t="s">
        <v>21</v>
      </c>
      <c r="B8" s="2"/>
      <c r="C8" s="2"/>
      <c r="D8" s="2"/>
      <c r="E8" s="11"/>
    </row>
    <row r="9" spans="1:5">
      <c r="A9" s="10" t="s">
        <v>22</v>
      </c>
      <c r="B9" s="2"/>
      <c r="C9" s="2"/>
      <c r="D9" s="2"/>
      <c r="E9" s="11"/>
    </row>
    <row r="10" spans="1:5">
      <c r="A10" s="10" t="s">
        <v>23</v>
      </c>
      <c r="B10" s="2"/>
      <c r="C10" s="2"/>
      <c r="D10" s="2"/>
      <c r="E10" s="11"/>
    </row>
    <row r="11" spans="1:5">
      <c r="D11" s="2"/>
      <c r="E11" s="11"/>
    </row>
    <row r="12" spans="1:5">
      <c r="A12" s="10"/>
      <c r="B12" s="2"/>
      <c r="C12" s="2"/>
      <c r="D12" s="2"/>
      <c r="E12" s="11"/>
    </row>
    <row r="13" spans="1:5" ht="13.5" thickBot="1">
      <c r="A13" s="10"/>
      <c r="B13" s="2"/>
      <c r="C13" s="2"/>
      <c r="D13" s="2"/>
      <c r="E13" s="11"/>
    </row>
    <row r="14" spans="1:5">
      <c r="A14" s="49" t="s">
        <v>95</v>
      </c>
      <c r="B14" s="49" t="s">
        <v>103</v>
      </c>
      <c r="C14" s="2"/>
      <c r="D14" s="84" t="str">
        <f ca="1">VLOOKUP(B14,'Table clients'!A2:E4,1,0)</f>
        <v>411KIEFFERA</v>
      </c>
      <c r="E14" s="85"/>
    </row>
    <row r="15" spans="1:5">
      <c r="A15" s="10"/>
      <c r="B15" s="2"/>
      <c r="C15" s="2"/>
      <c r="D15" s="86" t="str">
        <f ca="1">VLOOKUP(B14,'Table clients'!A2:E4,2,0)</f>
        <v>KIEFFER Alain</v>
      </c>
      <c r="E15" s="87"/>
    </row>
    <row r="16" spans="1:5">
      <c r="A16" s="10"/>
      <c r="B16" s="2"/>
      <c r="C16" s="2"/>
      <c r="D16" s="86" t="str">
        <f ca="1">VLOOKUP(B14,'Table clients'!A2:E4,3,0)</f>
        <v>12 rue Emile Zola</v>
      </c>
      <c r="E16" s="87"/>
    </row>
    <row r="17" spans="1:5">
      <c r="A17" s="10"/>
      <c r="B17" s="2"/>
      <c r="C17" s="2"/>
      <c r="D17" s="86" t="str">
        <f ca="1">VLOOKUP(B14,'Table clients'!A2:E4,4,0)</f>
        <v>57920    YUTZ</v>
      </c>
      <c r="E17" s="87"/>
    </row>
    <row r="18" spans="1:5" ht="13.5" thickBot="1">
      <c r="A18" s="10"/>
      <c r="B18" s="2"/>
      <c r="C18" s="2"/>
      <c r="D18" s="79" t="str">
        <f ca="1">VLOOKUP(B14,'Table clients'!A2:E4,5,0)</f>
        <v>Chèque fin de mois</v>
      </c>
      <c r="E18" s="80"/>
    </row>
    <row r="19" spans="1:5">
      <c r="A19" s="10"/>
      <c r="B19" s="2"/>
      <c r="C19" s="2"/>
      <c r="D19" s="2"/>
      <c r="E19" s="11"/>
    </row>
    <row r="20" spans="1:5" ht="13.5" thickBot="1">
      <c r="A20" s="10"/>
      <c r="B20" s="2"/>
      <c r="C20" s="2"/>
      <c r="D20" s="2"/>
      <c r="E20" s="11"/>
    </row>
    <row r="21" spans="1:5" ht="13.5" thickBot="1">
      <c r="A21" s="10"/>
      <c r="B21" s="2"/>
      <c r="C21" s="12" t="s">
        <v>12</v>
      </c>
      <c r="D21" s="1"/>
      <c r="E21" s="11"/>
    </row>
    <row r="22" spans="1:5" ht="13.5" thickBot="1">
      <c r="A22" s="10"/>
      <c r="B22" s="2"/>
      <c r="C22" s="12" t="s">
        <v>13</v>
      </c>
      <c r="D22" s="1"/>
      <c r="E22" s="11"/>
    </row>
    <row r="23" spans="1:5">
      <c r="A23" s="10"/>
      <c r="B23" s="2"/>
      <c r="C23" s="12"/>
      <c r="E23" s="11"/>
    </row>
    <row r="24" spans="1:5">
      <c r="A24" s="10"/>
      <c r="B24" s="2"/>
      <c r="C24" s="2"/>
      <c r="D24" s="2"/>
      <c r="E24" s="11"/>
    </row>
    <row r="25" spans="1:5" ht="13.5" thickBot="1">
      <c r="A25" s="10"/>
      <c r="B25" s="2"/>
      <c r="C25" s="2"/>
      <c r="D25" s="2"/>
      <c r="E25" s="11"/>
    </row>
    <row r="26" spans="1:5" ht="12.75" customHeight="1">
      <c r="A26" s="81" t="s">
        <v>58</v>
      </c>
      <c r="B26" s="81" t="s">
        <v>14</v>
      </c>
      <c r="C26" s="81" t="s">
        <v>61</v>
      </c>
      <c r="D26" s="81" t="s">
        <v>15</v>
      </c>
      <c r="E26" s="81" t="s">
        <v>59</v>
      </c>
    </row>
    <row r="27" spans="1:5" ht="13.5" customHeight="1" thickBot="1">
      <c r="A27" s="82"/>
      <c r="B27" s="83"/>
      <c r="C27" s="83"/>
      <c r="D27" s="83"/>
      <c r="E27" s="83"/>
    </row>
    <row r="28" spans="1:5">
      <c r="A28" s="69" t="s">
        <v>32</v>
      </c>
      <c r="B28" s="68" t="str">
        <f ca="1">VLOOKUP(A28,Article!A7:C82,2,0)</f>
        <v>ABIT AB9 (Intel P965 Express) - ATX</v>
      </c>
      <c r="C28" s="61"/>
      <c r="D28">
        <f ca="1">VLOOKUP(A28,Article!A7:C82,3,0)</f>
        <v>123</v>
      </c>
      <c r="E28" s="68" t="str">
        <f>IF(C28*D28=0,"",C28*D28)</f>
        <v/>
      </c>
    </row>
    <row r="29" spans="1:5">
      <c r="A29" s="70" t="s">
        <v>80</v>
      </c>
      <c r="B29" s="64" t="str">
        <f ca="1">VLOOKUP(A29,Article!A8:C83,2,0)</f>
        <v>Lecteur graveur GSA-H22NRBB</v>
      </c>
      <c r="C29" s="72"/>
      <c r="D29">
        <f ca="1">VLOOKUP(A29,Article!A8:C83,3,0)</f>
        <v>40</v>
      </c>
      <c r="E29" s="64" t="str">
        <f>IF(C29*D29=0,"",C29*D29)</f>
        <v/>
      </c>
    </row>
    <row r="30" spans="1:5">
      <c r="A30" s="2" t="s">
        <v>37</v>
      </c>
      <c r="B30" s="64" t="str">
        <f ca="1">VLOOKUP(A30,Article!A9:C84,2,0)</f>
        <v>ASUS A7N8X</v>
      </c>
      <c r="C30" s="73"/>
      <c r="D30">
        <f ca="1">VLOOKUP(A30,Article!A9:C84,3,0)</f>
        <v>115</v>
      </c>
      <c r="E30" s="64" t="str">
        <f t="shared" ref="E30:E46" si="0">IF(C30*D30=0,"",C30*D30)</f>
        <v/>
      </c>
    </row>
    <row r="31" spans="1:5">
      <c r="A31" s="2" t="s">
        <v>38</v>
      </c>
      <c r="B31" s="64" t="str">
        <f ca="1">VLOOKUP(A31,Article!A10:C85,2,0)</f>
        <v>ASUS P4P799</v>
      </c>
      <c r="C31" s="59"/>
      <c r="D31">
        <f ca="1">VLOOKUP(A31,Article!A10:C85,3,0)</f>
        <v>139.5</v>
      </c>
      <c r="E31" s="64" t="str">
        <f t="shared" si="0"/>
        <v/>
      </c>
    </row>
    <row r="32" spans="1:5">
      <c r="A32" s="2" t="s">
        <v>39</v>
      </c>
      <c r="B32" s="64" t="str">
        <f ca="1">VLOOKUP(A32,Article!A11:C86,2,0)</f>
        <v>ASUS PSP 800</v>
      </c>
      <c r="C32" s="59"/>
      <c r="D32">
        <f ca="1">VLOOKUP(A32,Article!A11:C86,3,0)</f>
        <v>209.5</v>
      </c>
      <c r="E32" s="64" t="str">
        <f t="shared" si="0"/>
        <v/>
      </c>
    </row>
    <row r="33" spans="1:5">
      <c r="A33" s="2" t="s">
        <v>64</v>
      </c>
      <c r="B33" s="64" t="str">
        <f ca="1">VLOOKUP(A33,Article!A12:C87,2,0)</f>
        <v>HITACHI 7K160 - 160 Go</v>
      </c>
      <c r="C33" s="59"/>
      <c r="D33">
        <f ca="1">VLOOKUP(A33,Article!A12:C87,3,0)</f>
        <v>44</v>
      </c>
      <c r="E33" s="64" t="str">
        <f t="shared" si="0"/>
        <v/>
      </c>
    </row>
    <row r="34" spans="1:5">
      <c r="A34" s="2" t="s">
        <v>50</v>
      </c>
      <c r="B34" s="64" t="str">
        <f ca="1">VLOOKUP(A34,Article!A13:C88,2,0)</f>
        <v>NVIDIA GeForce 6800 ultra</v>
      </c>
      <c r="C34" s="59"/>
      <c r="D34">
        <f ca="1">VLOOKUP(A34,Article!A13:C88,3,0)</f>
        <v>189</v>
      </c>
      <c r="E34" s="64" t="str">
        <f t="shared" si="0"/>
        <v/>
      </c>
    </row>
    <row r="35" spans="1:5">
      <c r="A35" s="2" t="s">
        <v>48</v>
      </c>
      <c r="B35" s="64" t="str">
        <f ca="1">VLOOKUP(A35,Article!A14:C89,2,0)</f>
        <v>ATI Radeom HD2600 Pro</v>
      </c>
      <c r="C35" s="59"/>
      <c r="D35">
        <f ca="1">VLOOKUP(A35,Article!A14:C89,3,0)</f>
        <v>67.900000000000006</v>
      </c>
      <c r="E35" s="64" t="str">
        <f t="shared" si="0"/>
        <v/>
      </c>
    </row>
    <row r="36" spans="1:5">
      <c r="A36" s="2" t="s">
        <v>52</v>
      </c>
      <c r="B36" s="64" t="str">
        <f ca="1">VLOOKUP(A36,Article!A15:C90,2,0)</f>
        <v>GeForce 6600GT - PCI - E</v>
      </c>
      <c r="C36" s="59"/>
      <c r="D36">
        <f ca="1">VLOOKUP(A36,Article!A15:C90,3,0)</f>
        <v>49</v>
      </c>
      <c r="E36" s="64" t="str">
        <f t="shared" si="0"/>
        <v/>
      </c>
    </row>
    <row r="37" spans="1:5">
      <c r="A37" s="2" t="s">
        <v>55</v>
      </c>
      <c r="B37" s="64" t="str">
        <f ca="1">VLOOKUP(A37,Article!A16:C91,2,0)</f>
        <v>Creative Sound Blaster Audigy</v>
      </c>
      <c r="C37" s="59"/>
      <c r="D37">
        <f ca="1">VLOOKUP(A37,Article!A16:C91,3,0)</f>
        <v>36</v>
      </c>
      <c r="E37" s="64" t="str">
        <f t="shared" si="0"/>
        <v/>
      </c>
    </row>
    <row r="38" spans="1:5">
      <c r="A38" s="2" t="s">
        <v>80</v>
      </c>
      <c r="B38" s="64" t="str">
        <f ca="1">VLOOKUP(A38,Article!A17:C92,2,0)</f>
        <v>Lecteur graveur GSA-H22NRBB</v>
      </c>
      <c r="C38" s="59"/>
      <c r="D38">
        <f ca="1">VLOOKUP(A38,Article!A17:C92,3,0)</f>
        <v>40</v>
      </c>
      <c r="E38" s="64" t="str">
        <f t="shared" si="0"/>
        <v/>
      </c>
    </row>
    <row r="39" spans="1:5">
      <c r="A39" s="2" t="s">
        <v>82</v>
      </c>
      <c r="B39" s="64" t="str">
        <f ca="1">VLOOKUP(A39,Article!A18:C93,2,0)</f>
        <v>Lecteur graveur GDR-8164B</v>
      </c>
      <c r="C39" s="59"/>
      <c r="D39">
        <f ca="1">VLOOKUP(A39,Article!A18:C93,3,0)</f>
        <v>25</v>
      </c>
      <c r="E39" s="64" t="str">
        <f t="shared" si="0"/>
        <v/>
      </c>
    </row>
    <row r="40" spans="1:5">
      <c r="A40" s="2" t="s">
        <v>27</v>
      </c>
      <c r="B40" s="64" t="str">
        <f ca="1">VLOOKUP(A40,Article!A19:C94,2,0)</f>
        <v>ANTEC Atlas - Moyen tour 550 W</v>
      </c>
      <c r="C40" s="59"/>
      <c r="D40">
        <f ca="1">VLOOKUP(A40,Article!A19:C94,3,0)</f>
        <v>140</v>
      </c>
      <c r="E40" s="64" t="str">
        <f t="shared" si="0"/>
        <v/>
      </c>
    </row>
    <row r="41" spans="1:5">
      <c r="A41" s="2" t="s">
        <v>68</v>
      </c>
      <c r="B41" s="64" t="str">
        <f ca="1">VLOOKUP(A41,Article!A20:C95,2,0)</f>
        <v>DDR2 - SDRAM PC5300 2 Go</v>
      </c>
      <c r="C41" s="59"/>
      <c r="D41">
        <f ca="1">VLOOKUP(A41,Article!A20:C95,3,0)</f>
        <v>194</v>
      </c>
      <c r="E41" s="64" t="str">
        <f t="shared" si="0"/>
        <v/>
      </c>
    </row>
    <row r="42" spans="1:5">
      <c r="A42" s="2" t="s">
        <v>89</v>
      </c>
      <c r="B42" s="64" t="str">
        <f ca="1">VLOOKUP(A42,Article!A21:C96,2,0)</f>
        <v>Canon CanoScan 8600F</v>
      </c>
      <c r="C42" s="59"/>
      <c r="D42">
        <f ca="1">VLOOKUP(A42,Article!A21:C96,3,0)</f>
        <v>179.9</v>
      </c>
      <c r="E42" s="64" t="str">
        <f t="shared" si="0"/>
        <v/>
      </c>
    </row>
    <row r="43" spans="1:5">
      <c r="A43" s="2" t="s">
        <v>42</v>
      </c>
      <c r="B43" s="64" t="str">
        <f ca="1">VLOOKUP(A43,Article!A22:C97,2,0)</f>
        <v>Clavier USB</v>
      </c>
      <c r="C43" s="59"/>
      <c r="D43">
        <f ca="1">VLOOKUP(A43,Article!A22:C97,3,0)</f>
        <v>24.9</v>
      </c>
      <c r="E43" s="64" t="str">
        <f t="shared" si="0"/>
        <v/>
      </c>
    </row>
    <row r="44" spans="1:5">
      <c r="A44" s="2" t="s">
        <v>86</v>
      </c>
      <c r="B44" s="64" t="str">
        <f ca="1">VLOOKUP(A44,Article!A23:C98,2,0)</f>
        <v>Canon CanoScan 44007</v>
      </c>
      <c r="C44" s="62"/>
      <c r="D44">
        <f ca="1">VLOOKUP(A44,Article!A23:C98,3,0)</f>
        <v>82.95</v>
      </c>
      <c r="E44" s="64" t="str">
        <f t="shared" si="0"/>
        <v/>
      </c>
    </row>
    <row r="45" spans="1:5">
      <c r="A45" s="2" t="s">
        <v>43</v>
      </c>
      <c r="B45" s="64" t="str">
        <f ca="1">VLOOKUP(A45,Article!A24:C99,2,0)</f>
        <v>Clavier compact</v>
      </c>
      <c r="C45" s="62"/>
      <c r="D45">
        <f ca="1">VLOOKUP(A45,Article!A24:C99,3,0)</f>
        <v>14.5</v>
      </c>
      <c r="E45" s="64" t="str">
        <f t="shared" si="0"/>
        <v/>
      </c>
    </row>
    <row r="46" spans="1:5" ht="14.25" customHeight="1" thickBot="1">
      <c r="A46" s="71" t="s">
        <v>93</v>
      </c>
      <c r="B46" s="63" t="str">
        <f ca="1">VLOOKUP(A46,Article!A25:C100,2,0)</f>
        <v>Intel Core 2 Duo E6400</v>
      </c>
      <c r="C46" s="60"/>
      <c r="D46">
        <f ca="1">VLOOKUP(A46,Article!A25:C100,3,0)</f>
        <v>180</v>
      </c>
      <c r="E46" s="63" t="str">
        <f t="shared" si="0"/>
        <v/>
      </c>
    </row>
    <row r="47" spans="1:5" ht="38.25" customHeight="1" thickBot="1">
      <c r="A47" s="65"/>
      <c r="D47" s="51" t="s">
        <v>96</v>
      </c>
      <c r="E47" s="74">
        <f ca="1">SUM(Montant)</f>
        <v>0</v>
      </c>
    </row>
    <row r="48" spans="1:5" ht="26.25" customHeight="1" thickBot="1">
      <c r="A48" s="50" t="s">
        <v>122</v>
      </c>
      <c r="B48" s="75"/>
      <c r="D48" s="52" t="s">
        <v>97</v>
      </c>
      <c r="E48" s="53">
        <f ca="1">tauxréférence*TotalHT</f>
        <v>0</v>
      </c>
    </row>
    <row r="49" spans="1:5" ht="21" customHeight="1" thickBot="1">
      <c r="A49" s="67" t="s">
        <v>121</v>
      </c>
      <c r="B49" s="66" t="s">
        <v>117</v>
      </c>
      <c r="D49" s="54" t="s">
        <v>98</v>
      </c>
      <c r="E49" s="53">
        <f ca="1">TotalHT-remise</f>
        <v>0</v>
      </c>
    </row>
    <row r="50" spans="1:5" ht="21" customHeight="1">
      <c r="A50" s="2"/>
      <c r="D50" s="55" t="s">
        <v>99</v>
      </c>
      <c r="E50" s="76">
        <f ca="1">0.196*Netcommercial</f>
        <v>0</v>
      </c>
    </row>
    <row r="51" spans="1:5" ht="21" customHeight="1" thickBot="1">
      <c r="A51" s="2"/>
      <c r="D51" s="56" t="s">
        <v>100</v>
      </c>
      <c r="E51" s="77">
        <f ca="1">Netcommercial+TVA</f>
        <v>0</v>
      </c>
    </row>
    <row r="52" spans="1:5">
      <c r="A52" s="2"/>
    </row>
    <row r="53" spans="1:5">
      <c r="A53" s="2"/>
    </row>
    <row r="54" spans="1:5">
      <c r="A54" s="2"/>
    </row>
    <row r="55" spans="1:5">
      <c r="A55" s="2"/>
    </row>
    <row r="56" spans="1:5">
      <c r="A56" s="2"/>
    </row>
    <row r="57" spans="1:5">
      <c r="A57" s="2"/>
    </row>
    <row r="58" spans="1:5">
      <c r="A58" s="2"/>
    </row>
    <row r="59" spans="1:5">
      <c r="A59" s="2"/>
    </row>
    <row r="60" spans="1:5">
      <c r="A60" s="2"/>
    </row>
    <row r="61" spans="1:5">
      <c r="A61" s="2"/>
    </row>
    <row r="62" spans="1:5">
      <c r="A62" s="2"/>
    </row>
    <row r="63" spans="1:5">
      <c r="A63" s="2"/>
    </row>
    <row r="64" spans="1:5">
      <c r="A64" s="2"/>
    </row>
    <row r="65" spans="1:1">
      <c r="A65" s="2"/>
    </row>
  </sheetData>
  <mergeCells count="10">
    <mergeCell ref="A26:A27"/>
    <mergeCell ref="B26:B27"/>
    <mergeCell ref="C26:C27"/>
    <mergeCell ref="D26:D27"/>
    <mergeCell ref="D18:E18"/>
    <mergeCell ref="D15:E15"/>
    <mergeCell ref="D17:E17"/>
    <mergeCell ref="D14:E14"/>
    <mergeCell ref="D16:E16"/>
    <mergeCell ref="E26:E27"/>
  </mergeCells>
  <phoneticPr fontId="8" type="noConversion"/>
  <dataValidations count="3">
    <dataValidation type="list" allowBlank="1" showInputMessage="1" showErrorMessage="1" sqref="C19">
      <formula1>NUM_CLIENT</formula1>
    </dataValidation>
    <dataValidation type="list" allowBlank="1" showInputMessage="1" showErrorMessage="1" sqref="B14">
      <formula1>Numclient</formula1>
    </dataValidation>
    <dataValidation type="list" allowBlank="1" showInputMessage="1" showErrorMessage="1" sqref="A28:A46">
      <formula1>REF</formula1>
    </dataValidation>
  </dataValidations>
  <pageMargins left="0.31496062992125984" right="0.19685039370078741" top="0.98425196850393704" bottom="0.98425196850393704" header="0.47244094488188981" footer="0.51181102362204722"/>
  <pageSetup paperSize="9" orientation="portrait" r:id="rId1"/>
  <headerFooter alignWithMargins="0">
    <oddHeader>&amp;LAPS 1 INFOLOR&amp;C&amp;"Arial,Gras"&amp;UFiche 4 : Maquette facture&amp;RAnnée 2010/2011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E4"/>
  <sheetViews>
    <sheetView zoomScale="130" zoomScaleNormal="130" workbookViewId="0">
      <selection activeCell="B6" sqref="B6"/>
    </sheetView>
  </sheetViews>
  <sheetFormatPr baseColWidth="10" defaultRowHeight="12.75"/>
  <cols>
    <col min="1" max="1" width="14.140625" bestFit="1" customWidth="1"/>
    <col min="2" max="2" width="17.28515625" bestFit="1" customWidth="1"/>
    <col min="3" max="3" width="17.7109375" bestFit="1" customWidth="1"/>
    <col min="5" max="5" width="17.28515625" bestFit="1" customWidth="1"/>
  </cols>
  <sheetData>
    <row r="1" spans="1:5" ht="16.5" customHeight="1">
      <c r="A1" t="s">
        <v>102</v>
      </c>
      <c r="B1" t="s">
        <v>106</v>
      </c>
      <c r="C1" t="s">
        <v>110</v>
      </c>
      <c r="D1" t="s">
        <v>114</v>
      </c>
      <c r="E1" t="s">
        <v>116</v>
      </c>
    </row>
    <row r="2" spans="1:5" ht="30.75" customHeight="1">
      <c r="A2" s="58" t="s">
        <v>103</v>
      </c>
      <c r="B2" s="58" t="s">
        <v>107</v>
      </c>
      <c r="C2" s="58" t="s">
        <v>111</v>
      </c>
      <c r="D2" s="57" t="s">
        <v>118</v>
      </c>
      <c r="E2" s="58" t="s">
        <v>117</v>
      </c>
    </row>
    <row r="3" spans="1:5" ht="28.5" customHeight="1">
      <c r="A3" s="58" t="s">
        <v>104</v>
      </c>
      <c r="B3" s="58" t="s">
        <v>108</v>
      </c>
      <c r="C3" s="58" t="s">
        <v>112</v>
      </c>
      <c r="D3" s="57" t="s">
        <v>115</v>
      </c>
      <c r="E3" s="58" t="s">
        <v>119</v>
      </c>
    </row>
    <row r="4" spans="1:5" ht="29.25" customHeight="1">
      <c r="A4" s="58" t="s">
        <v>105</v>
      </c>
      <c r="B4" s="58" t="s">
        <v>109</v>
      </c>
      <c r="C4" s="58" t="s">
        <v>113</v>
      </c>
      <c r="D4" s="57" t="s">
        <v>115</v>
      </c>
      <c r="E4" s="57" t="s">
        <v>120</v>
      </c>
    </row>
  </sheetData>
  <phoneticPr fontId="8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26</vt:i4>
      </vt:variant>
    </vt:vector>
  </HeadingPairs>
  <TitlesOfParts>
    <vt:vector size="30" baseType="lpstr">
      <vt:lpstr>Article</vt:lpstr>
      <vt:lpstr>Compta</vt:lpstr>
      <vt:lpstr>facture </vt:lpstr>
      <vt:lpstr>Table clients</vt:lpstr>
      <vt:lpstr>adclient</vt:lpstr>
      <vt:lpstr>adville</vt:lpstr>
      <vt:lpstr>Date</vt:lpstr>
      <vt:lpstr>desi</vt:lpstr>
      <vt:lpstr>Désignation</vt:lpstr>
      <vt:lpstr>INFO</vt:lpstr>
      <vt:lpstr>infoclient</vt:lpstr>
      <vt:lpstr>informations</vt:lpstr>
      <vt:lpstr>moder</vt:lpstr>
      <vt:lpstr>modereg</vt:lpstr>
      <vt:lpstr>Montant</vt:lpstr>
      <vt:lpstr>Netcommercial</vt:lpstr>
      <vt:lpstr>nomclient</vt:lpstr>
      <vt:lpstr>NUM_CLIENT</vt:lpstr>
      <vt:lpstr>num_facture</vt:lpstr>
      <vt:lpstr>Numclient</vt:lpstr>
      <vt:lpstr>PUHT</vt:lpstr>
      <vt:lpstr>Quantité</vt:lpstr>
      <vt:lpstr>REF</vt:lpstr>
      <vt:lpstr>réf</vt:lpstr>
      <vt:lpstr>règlement</vt:lpstr>
      <vt:lpstr>remise</vt:lpstr>
      <vt:lpstr>tauxréférence</vt:lpstr>
      <vt:lpstr>TotalHT</vt:lpstr>
      <vt:lpstr>TotalTTC</vt:lpstr>
      <vt:lpstr>TVA</vt:lpstr>
    </vt:vector>
  </TitlesOfParts>
  <Company>jbc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eleve14tsb</dc:creator>
  <cp:lastModifiedBy>sarah</cp:lastModifiedBy>
  <cp:lastPrinted>2010-10-06T19:46:53Z</cp:lastPrinted>
  <dcterms:created xsi:type="dcterms:W3CDTF">2001-09-26T07:50:00Z</dcterms:created>
  <dcterms:modified xsi:type="dcterms:W3CDTF">2013-11-17T14:26:31Z</dcterms:modified>
</cp:coreProperties>
</file>