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
    </mc:Choice>
  </mc:AlternateContent>
  <bookViews>
    <workbookView xWindow="0" yWindow="0" windowWidth="38400" windowHeight="18420" tabRatio="623" activeTab="1"/>
  </bookViews>
  <sheets>
    <sheet name="Données Effectif" sheetId="4" r:id="rId1"/>
    <sheet name="PROJET FORMATIONS 2014" sheetId="8" r:id="rId2"/>
    <sheet name="GESTION FINANCIERE 2014" sheetId="3" r:id="rId3"/>
    <sheet name="POINT SUR BUDGET FORMATION" sheetId="1" r:id="rId4"/>
    <sheet name="FACT INTERNE" sheetId="5" r:id="rId5"/>
  </sheets>
  <definedNames>
    <definedName name="_xlnm._FilterDatabase" localSheetId="0" hidden="1">'Données Effectif'!$A$11:$AT$11</definedName>
    <definedName name="année">'GESTION FINANCIERE 2014'!$W$70:$W$76</definedName>
    <definedName name="choix">'GESTION FINANCIERE 2014'!$W$61:$W$68</definedName>
    <definedName name="CIF">'GESTION FINANCIERE 2014'!$W$85:$W$87</definedName>
    <definedName name="cola">OFFSET('Données Effectif'!$A$12,,,COUNTA('Données Effectif'!#REF!)-1)</definedName>
    <definedName name="CONTRAT">'Données Effectif'!$Z$13:$Z$15</definedName>
    <definedName name="DISPOSITIFS">'PROJET FORMATIONS 2014'!$Y$3:$Y$8</definedName>
    <definedName name="franchissement">'GESTION FINANCIERE 2014'!$W$71:$W$76</definedName>
    <definedName name="listenoms">OFFSET('Données Effectif'!#REF!,,,COUNTIF('Données Effectif'!#REF!,"&gt;&lt;"))</definedName>
    <definedName name="MS">'GESTION FINANCIERE 2014'!$L$5</definedName>
    <definedName name="NOMS">'Données Effectif'!$A$12:$A$106</definedName>
    <definedName name="PRENOMS">'Données Effectif'!$B$12:$B$106</definedName>
    <definedName name="pro">'GESTION FINANCIERE 2014'!$W$78:$W$84</definedName>
    <definedName name="prof">'GESTION FINANCIERE 2014'!$W$77:$W$83</definedName>
    <definedName name="TYPEDEFORMATION">'PROJET FORMATIONS 2014'!$R$3:$R$5</definedName>
    <definedName name="_xlnm.Print_Area" localSheetId="3">'POINT SUR BUDGET FORMATION'!$A$1:$S$56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 i="8" l="1"/>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P5" i="8" l="1"/>
  <c r="P6" i="8"/>
  <c r="P7" i="8"/>
  <c r="P8" i="8"/>
  <c r="P9" i="8"/>
  <c r="P10" i="8"/>
  <c r="P11" i="8"/>
  <c r="P12" i="8"/>
  <c r="P13" i="8"/>
  <c r="P14" i="8"/>
  <c r="P15" i="8"/>
  <c r="P16" i="8"/>
  <c r="P17" i="8"/>
  <c r="P18" i="8"/>
  <c r="P19" i="8"/>
  <c r="P20" i="8"/>
  <c r="P21" i="8"/>
  <c r="P22" i="8"/>
  <c r="P23" i="8"/>
  <c r="P24" i="8"/>
  <c r="P25" i="8"/>
  <c r="P26" i="8"/>
  <c r="P27" i="8"/>
  <c r="P28" i="8"/>
  <c r="P29" i="8"/>
  <c r="P30" i="8"/>
  <c r="P31" i="8"/>
  <c r="P32" i="8"/>
  <c r="P33" i="8"/>
  <c r="P34" i="8"/>
  <c r="P35" i="8"/>
  <c r="P36" i="8"/>
  <c r="P37" i="8"/>
  <c r="P38" i="8"/>
  <c r="P39" i="8"/>
  <c r="P40" i="8"/>
  <c r="P41" i="8"/>
  <c r="P42" i="8"/>
  <c r="P43" i="8"/>
  <c r="P44" i="8"/>
  <c r="P45" i="8"/>
  <c r="P46" i="8"/>
  <c r="P47" i="8"/>
  <c r="P48" i="8"/>
  <c r="P49" i="8"/>
  <c r="P50" i="8"/>
  <c r="P51" i="8"/>
  <c r="P52" i="8"/>
  <c r="P53" i="8"/>
  <c r="P54" i="8"/>
  <c r="P55" i="8"/>
  <c r="P56" i="8"/>
  <c r="P57" i="8"/>
  <c r="P58" i="8"/>
  <c r="P59" i="8"/>
  <c r="P60" i="8"/>
  <c r="P61" i="8"/>
  <c r="P62" i="8"/>
  <c r="P63" i="8"/>
  <c r="P64" i="8"/>
  <c r="P65" i="8"/>
  <c r="P66" i="8"/>
  <c r="P67" i="8"/>
  <c r="P4" i="8"/>
  <c r="N5" i="8"/>
  <c r="N6" i="8"/>
  <c r="N7" i="8"/>
  <c r="N8" i="8"/>
  <c r="N9" i="8"/>
  <c r="N10" i="8"/>
  <c r="N11" i="8"/>
  <c r="N12" i="8"/>
  <c r="N13" i="8"/>
  <c r="N14" i="8"/>
  <c r="N15" i="8"/>
  <c r="N16" i="8"/>
  <c r="N17" i="8"/>
  <c r="N18" i="8"/>
  <c r="N19" i="8"/>
  <c r="N20" i="8"/>
  <c r="N21" i="8"/>
  <c r="N22"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4" i="8"/>
  <c r="J4" i="8" l="1"/>
  <c r="W105" i="4" l="1"/>
  <c r="U105" i="4"/>
  <c r="S105" i="4"/>
  <c r="Q105" i="4"/>
  <c r="O105" i="4"/>
  <c r="M105" i="4"/>
  <c r="W104" i="4"/>
  <c r="U104" i="4"/>
  <c r="S104" i="4"/>
  <c r="Q104" i="4"/>
  <c r="O104" i="4"/>
  <c r="M104" i="4"/>
  <c r="W103" i="4"/>
  <c r="U103" i="4"/>
  <c r="S103" i="4"/>
  <c r="Q103" i="4"/>
  <c r="O103" i="4"/>
  <c r="M103" i="4"/>
  <c r="W102" i="4"/>
  <c r="U102" i="4"/>
  <c r="S102" i="4"/>
  <c r="Q102" i="4"/>
  <c r="O102" i="4"/>
  <c r="M102" i="4"/>
  <c r="W101" i="4"/>
  <c r="U101" i="4"/>
  <c r="S101" i="4"/>
  <c r="Q101" i="4"/>
  <c r="O101" i="4"/>
  <c r="M101" i="4"/>
  <c r="W100" i="4"/>
  <c r="U100" i="4"/>
  <c r="S100" i="4"/>
  <c r="Q100" i="4"/>
  <c r="O100" i="4"/>
  <c r="M100" i="4"/>
  <c r="W99" i="4"/>
  <c r="U99" i="4"/>
  <c r="S99" i="4"/>
  <c r="Q99" i="4"/>
  <c r="O99" i="4"/>
  <c r="M99" i="4"/>
  <c r="W98" i="4"/>
  <c r="U98" i="4"/>
  <c r="S98" i="4"/>
  <c r="Q98" i="4"/>
  <c r="O98" i="4"/>
  <c r="M98" i="4"/>
  <c r="W97" i="4"/>
  <c r="U97" i="4"/>
  <c r="S97" i="4"/>
  <c r="Q97" i="4"/>
  <c r="O97" i="4"/>
  <c r="M97" i="4"/>
  <c r="W96" i="4"/>
  <c r="U96" i="4"/>
  <c r="S96" i="4"/>
  <c r="Q96" i="4"/>
  <c r="O96" i="4"/>
  <c r="M96" i="4"/>
  <c r="W95" i="4"/>
  <c r="U95" i="4"/>
  <c r="S95" i="4"/>
  <c r="Q95" i="4"/>
  <c r="O95" i="4"/>
  <c r="M95" i="4"/>
  <c r="W94" i="4"/>
  <c r="U94" i="4"/>
  <c r="S94" i="4"/>
  <c r="Q94" i="4"/>
  <c r="O94" i="4"/>
  <c r="M94" i="4"/>
  <c r="W93" i="4"/>
  <c r="U93" i="4"/>
  <c r="S93" i="4"/>
  <c r="Q93" i="4"/>
  <c r="O93" i="4"/>
  <c r="M93" i="4"/>
  <c r="W92" i="4"/>
  <c r="U92" i="4"/>
  <c r="S92" i="4"/>
  <c r="Q92" i="4"/>
  <c r="O92" i="4"/>
  <c r="M92" i="4"/>
  <c r="W91" i="4"/>
  <c r="U91" i="4"/>
  <c r="S91" i="4"/>
  <c r="Q91" i="4"/>
  <c r="O91" i="4"/>
  <c r="M91" i="4"/>
  <c r="W90" i="4"/>
  <c r="U90" i="4"/>
  <c r="S90" i="4"/>
  <c r="Q90" i="4"/>
  <c r="O90" i="4"/>
  <c r="M90" i="4"/>
  <c r="W89" i="4"/>
  <c r="U89" i="4"/>
  <c r="S89" i="4"/>
  <c r="Q89" i="4"/>
  <c r="O89" i="4"/>
  <c r="M89" i="4"/>
  <c r="W88" i="4"/>
  <c r="U88" i="4"/>
  <c r="S88" i="4"/>
  <c r="Q88" i="4"/>
  <c r="O88" i="4"/>
  <c r="M88" i="4"/>
  <c r="W87" i="4"/>
  <c r="U87" i="4"/>
  <c r="S87" i="4"/>
  <c r="Q87" i="4"/>
  <c r="O87" i="4"/>
  <c r="M87" i="4"/>
  <c r="W86" i="4"/>
  <c r="U86" i="4"/>
  <c r="S86" i="4"/>
  <c r="Q86" i="4"/>
  <c r="O86" i="4"/>
  <c r="M86" i="4"/>
  <c r="W85" i="4"/>
  <c r="U85" i="4"/>
  <c r="S85" i="4"/>
  <c r="Q85" i="4"/>
  <c r="O85" i="4"/>
  <c r="M85" i="4"/>
  <c r="W84" i="4"/>
  <c r="U84" i="4"/>
  <c r="S84" i="4"/>
  <c r="Q84" i="4"/>
  <c r="O84" i="4"/>
  <c r="M84" i="4"/>
  <c r="W83" i="4"/>
  <c r="U83" i="4"/>
  <c r="S83" i="4"/>
  <c r="Q83" i="4"/>
  <c r="O83" i="4"/>
  <c r="M83" i="4"/>
  <c r="W82" i="4"/>
  <c r="U82" i="4"/>
  <c r="S82" i="4"/>
  <c r="Q82" i="4"/>
  <c r="O82" i="4"/>
  <c r="M82" i="4"/>
  <c r="W81" i="4"/>
  <c r="U81" i="4"/>
  <c r="S81" i="4"/>
  <c r="Q81" i="4"/>
  <c r="O81" i="4"/>
  <c r="M81" i="4"/>
  <c r="W80" i="4"/>
  <c r="U80" i="4"/>
  <c r="S80" i="4"/>
  <c r="Q80" i="4"/>
  <c r="O80" i="4"/>
  <c r="M80" i="4"/>
  <c r="W79" i="4"/>
  <c r="U79" i="4"/>
  <c r="S79" i="4"/>
  <c r="Q79" i="4"/>
  <c r="O79" i="4"/>
  <c r="M79" i="4"/>
  <c r="W78" i="4"/>
  <c r="U78" i="4"/>
  <c r="S78" i="4"/>
  <c r="Q78" i="4"/>
  <c r="O78" i="4"/>
  <c r="M78" i="4"/>
  <c r="W77" i="4"/>
  <c r="U77" i="4"/>
  <c r="S77" i="4"/>
  <c r="Q77" i="4"/>
  <c r="O77" i="4"/>
  <c r="M77" i="4"/>
  <c r="W76" i="4"/>
  <c r="U76" i="4"/>
  <c r="S76" i="4"/>
  <c r="Q76" i="4"/>
  <c r="O76" i="4"/>
  <c r="M76" i="4"/>
  <c r="W75" i="4"/>
  <c r="U75" i="4"/>
  <c r="S75" i="4"/>
  <c r="Q75" i="4"/>
  <c r="O75" i="4"/>
  <c r="M75" i="4"/>
  <c r="W74" i="4"/>
  <c r="U74" i="4"/>
  <c r="S74" i="4"/>
  <c r="Q74" i="4"/>
  <c r="O74" i="4"/>
  <c r="M74" i="4"/>
  <c r="W73" i="4"/>
  <c r="U73" i="4"/>
  <c r="S73" i="4"/>
  <c r="Q73" i="4"/>
  <c r="O73" i="4"/>
  <c r="M73" i="4"/>
  <c r="W72" i="4"/>
  <c r="U72" i="4"/>
  <c r="S72" i="4"/>
  <c r="Q72" i="4"/>
  <c r="O72" i="4"/>
  <c r="M72" i="4"/>
  <c r="W71" i="4"/>
  <c r="U71" i="4"/>
  <c r="S71" i="4"/>
  <c r="Q71" i="4"/>
  <c r="O71" i="4"/>
  <c r="M71" i="4"/>
  <c r="W70" i="4"/>
  <c r="U70" i="4"/>
  <c r="S70" i="4"/>
  <c r="Q70" i="4"/>
  <c r="O70" i="4"/>
  <c r="M70" i="4"/>
  <c r="W69" i="4"/>
  <c r="U69" i="4"/>
  <c r="S69" i="4"/>
  <c r="Q69" i="4"/>
  <c r="O69" i="4"/>
  <c r="M69" i="4"/>
  <c r="W68" i="4"/>
  <c r="U68" i="4"/>
  <c r="S68" i="4"/>
  <c r="Q68" i="4"/>
  <c r="O68" i="4"/>
  <c r="M68" i="4"/>
  <c r="U18" i="4"/>
  <c r="U13" i="4"/>
  <c r="U15" i="4"/>
  <c r="U16" i="4"/>
  <c r="U12" i="4"/>
  <c r="U17" i="4"/>
  <c r="U19" i="4"/>
  <c r="U20" i="4"/>
  <c r="U21" i="4"/>
  <c r="U22" i="4"/>
  <c r="U23" i="4"/>
  <c r="U24" i="4"/>
  <c r="U25" i="4"/>
  <c r="U26" i="4"/>
  <c r="U27" i="4"/>
  <c r="U28" i="4"/>
  <c r="U29" i="4"/>
  <c r="U30" i="4"/>
  <c r="U31" i="4"/>
  <c r="U32" i="4"/>
  <c r="U33" i="4"/>
  <c r="U34" i="4"/>
  <c r="U35" i="4"/>
  <c r="U36" i="4"/>
  <c r="U37"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6" i="4"/>
  <c r="U67" i="4"/>
  <c r="U106" i="4"/>
  <c r="S18" i="4"/>
  <c r="S13" i="4"/>
  <c r="S15" i="4"/>
  <c r="S16" i="4"/>
  <c r="S12" i="4"/>
  <c r="S17"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106" i="4"/>
  <c r="Q18" i="4"/>
  <c r="Q13" i="4"/>
  <c r="Q15" i="4"/>
  <c r="Q16" i="4"/>
  <c r="Q12" i="4"/>
  <c r="Q17"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106" i="4"/>
  <c r="O18" i="4"/>
  <c r="O13" i="4"/>
  <c r="O15" i="4"/>
  <c r="O16" i="4"/>
  <c r="O12" i="4"/>
  <c r="O17"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106" i="4"/>
  <c r="W14" i="4"/>
  <c r="U14" i="4"/>
  <c r="S14" i="4"/>
  <c r="Q14" i="4"/>
  <c r="O14" i="4"/>
  <c r="M18" i="4"/>
  <c r="M13" i="4"/>
  <c r="M15" i="4"/>
  <c r="M16" i="4"/>
  <c r="M12" i="4"/>
  <c r="M17"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106" i="4"/>
  <c r="M14" i="4"/>
  <c r="M4" i="8" l="1"/>
  <c r="L43" i="1" l="1"/>
  <c r="L42" i="1"/>
  <c r="L41" i="1"/>
  <c r="K41" i="1" s="1"/>
  <c r="L40" i="1"/>
  <c r="L39" i="1"/>
  <c r="L38" i="1"/>
  <c r="L37" i="1"/>
  <c r="K37" i="1" s="1"/>
  <c r="L36" i="1"/>
  <c r="K36" i="1" s="1"/>
  <c r="L35" i="1"/>
  <c r="L34" i="1"/>
  <c r="L33" i="1"/>
  <c r="K33" i="1" s="1"/>
  <c r="L32" i="1"/>
  <c r="K32" i="1" s="1"/>
  <c r="L31" i="1"/>
  <c r="L30" i="1"/>
  <c r="L29" i="1"/>
  <c r="L28" i="1"/>
  <c r="L27" i="1"/>
  <c r="L26" i="1"/>
  <c r="K26" i="1" s="1"/>
  <c r="L25" i="1"/>
  <c r="L24" i="1"/>
  <c r="K24" i="1" s="1"/>
  <c r="L23" i="1"/>
  <c r="L22" i="1"/>
  <c r="L21" i="1"/>
  <c r="K21" i="1" s="1"/>
  <c r="L20" i="1"/>
  <c r="L19" i="1"/>
  <c r="L18" i="1"/>
  <c r="L17" i="1"/>
  <c r="K17" i="1" s="1"/>
  <c r="L16" i="1"/>
  <c r="K16" i="1" s="1"/>
  <c r="L15" i="1"/>
  <c r="L14" i="1"/>
  <c r="K14" i="1" s="1"/>
  <c r="L13" i="1"/>
  <c r="L12" i="1"/>
  <c r="K12" i="1" s="1"/>
  <c r="L11" i="1"/>
  <c r="L10" i="1"/>
  <c r="L9" i="1"/>
  <c r="K9" i="1" s="1"/>
  <c r="L8" i="1"/>
  <c r="K8" i="1" s="1"/>
  <c r="L7" i="1"/>
  <c r="L6" i="1"/>
  <c r="K19" i="1"/>
  <c r="K20" i="1"/>
  <c r="K23" i="1"/>
  <c r="K25" i="1"/>
  <c r="K28" i="1"/>
  <c r="K39" i="1"/>
  <c r="K40" i="1"/>
  <c r="K35" i="1"/>
  <c r="K7" i="1"/>
  <c r="K10" i="1"/>
  <c r="K11" i="1"/>
  <c r="K13" i="1"/>
  <c r="K15" i="1"/>
  <c r="K18" i="1"/>
  <c r="K22" i="1"/>
  <c r="K27" i="1"/>
  <c r="K29" i="1"/>
  <c r="K30" i="1"/>
  <c r="K31" i="1"/>
  <c r="K34" i="1"/>
  <c r="K38" i="1"/>
  <c r="K42" i="1"/>
  <c r="K43" i="1"/>
  <c r="E54" i="1" l="1"/>
  <c r="E50" i="1"/>
  <c r="C2" i="5" l="1"/>
  <c r="B1" i="1"/>
  <c r="J18" i="5"/>
  <c r="F18" i="5"/>
  <c r="F17" i="5"/>
  <c r="J17" i="5" s="1"/>
  <c r="J16" i="5"/>
  <c r="F16" i="5"/>
  <c r="F15" i="5"/>
  <c r="J15" i="5" s="1"/>
  <c r="J14" i="5"/>
  <c r="F14" i="5"/>
  <c r="F13" i="5"/>
  <c r="J13" i="5" s="1"/>
  <c r="F12" i="5"/>
  <c r="J12" i="5" s="1"/>
  <c r="J19" i="5" l="1"/>
  <c r="J20" i="5" s="1"/>
  <c r="F19" i="5"/>
  <c r="D3" i="1"/>
  <c r="W106" i="4"/>
  <c r="W67" i="4"/>
  <c r="W66" i="4"/>
  <c r="W65" i="4"/>
  <c r="W64" i="4"/>
  <c r="W63" i="4"/>
  <c r="W62" i="4"/>
  <c r="W61" i="4"/>
  <c r="W60" i="4"/>
  <c r="W59" i="4"/>
  <c r="W58" i="4"/>
  <c r="W57" i="4"/>
  <c r="W56" i="4"/>
  <c r="W55" i="4"/>
  <c r="W54" i="4"/>
  <c r="W53" i="4"/>
  <c r="W52" i="4"/>
  <c r="W51" i="4"/>
  <c r="W50" i="4"/>
  <c r="W49" i="4"/>
  <c r="W48" i="4"/>
  <c r="W47" i="4"/>
  <c r="W46" i="4"/>
  <c r="W45" i="4"/>
  <c r="W44" i="4"/>
  <c r="W43" i="4"/>
  <c r="W42" i="4"/>
  <c r="W41" i="4"/>
  <c r="W40" i="4"/>
  <c r="W39" i="4"/>
  <c r="W38" i="4"/>
  <c r="W37" i="4"/>
  <c r="W36" i="4"/>
  <c r="W35" i="4"/>
  <c r="W34" i="4"/>
  <c r="W33" i="4"/>
  <c r="W32" i="4"/>
  <c r="W31" i="4"/>
  <c r="W30" i="4"/>
  <c r="W29" i="4"/>
  <c r="W28" i="4"/>
  <c r="W27" i="4"/>
  <c r="W26" i="4"/>
  <c r="W25" i="4"/>
  <c r="W24" i="4"/>
  <c r="W23" i="4"/>
  <c r="W22" i="4"/>
  <c r="W21" i="4"/>
  <c r="W20" i="4"/>
  <c r="W19" i="4"/>
  <c r="W17" i="4"/>
  <c r="W12" i="4"/>
  <c r="W16" i="4"/>
  <c r="W15" i="4"/>
  <c r="W18" i="4"/>
  <c r="W13" i="4"/>
  <c r="B51" i="3" l="1"/>
  <c r="B53" i="3"/>
  <c r="B54" i="3"/>
  <c r="K62" i="3"/>
  <c r="U9" i="3"/>
  <c r="E34" i="3"/>
  <c r="E32" i="3"/>
  <c r="E30" i="3"/>
  <c r="D2" i="1"/>
  <c r="B2" i="1"/>
  <c r="L9" i="3"/>
  <c r="M9" i="3" s="1"/>
  <c r="M7" i="3"/>
  <c r="E47" i="1" s="1"/>
  <c r="M5" i="3"/>
  <c r="L30" i="3"/>
  <c r="L32" i="3"/>
  <c r="L34" i="3"/>
  <c r="Q34" i="3" l="1"/>
  <c r="H49" i="1"/>
  <c r="Q32" i="3"/>
  <c r="G49" i="1"/>
  <c r="Q30" i="3"/>
  <c r="E48" i="1"/>
  <c r="F49" i="1"/>
  <c r="D62" i="3"/>
  <c r="D65" i="3" s="1"/>
  <c r="M11" i="3"/>
  <c r="H19" i="3" s="1"/>
  <c r="L26" i="3" l="1"/>
  <c r="E45" i="1" s="1"/>
  <c r="K67" i="3"/>
  <c r="O67" i="3" s="1"/>
  <c r="K65" i="3"/>
  <c r="O65" i="3" s="1"/>
  <c r="Q26" i="3"/>
  <c r="Q39" i="3"/>
  <c r="E42" i="3" s="1"/>
  <c r="I42" i="3" s="1"/>
  <c r="M42" i="3" s="1"/>
  <c r="M44" i="3" s="1"/>
  <c r="M46" i="3" s="1"/>
  <c r="O44" i="1" l="1"/>
  <c r="N44" i="1"/>
  <c r="J44" i="1"/>
  <c r="E51" i="1" s="1"/>
  <c r="F44" i="1"/>
  <c r="E44" i="1"/>
  <c r="P43" i="1"/>
  <c r="G43" i="1"/>
  <c r="I43" i="1" s="1"/>
  <c r="P42" i="1"/>
  <c r="G42" i="1"/>
  <c r="I42" i="1" s="1"/>
  <c r="P41" i="1"/>
  <c r="G41" i="1"/>
  <c r="I41" i="1" s="1"/>
  <c r="P40" i="1"/>
  <c r="G40" i="1"/>
  <c r="I40" i="1" s="1"/>
  <c r="P39" i="1"/>
  <c r="G39" i="1"/>
  <c r="I39" i="1" s="1"/>
  <c r="P38" i="1"/>
  <c r="G38" i="1"/>
  <c r="I38" i="1" s="1"/>
  <c r="P37" i="1"/>
  <c r="G37" i="1"/>
  <c r="I37" i="1" s="1"/>
  <c r="P36" i="1"/>
  <c r="G36" i="1"/>
  <c r="I36" i="1" s="1"/>
  <c r="P35" i="1"/>
  <c r="G35" i="1"/>
  <c r="I35" i="1" s="1"/>
  <c r="P34" i="1"/>
  <c r="G34" i="1"/>
  <c r="I34" i="1" s="1"/>
  <c r="P33" i="1"/>
  <c r="G33" i="1"/>
  <c r="I33" i="1" s="1"/>
  <c r="P32" i="1"/>
  <c r="G32" i="1"/>
  <c r="I32" i="1" s="1"/>
  <c r="P31" i="1"/>
  <c r="G31" i="1"/>
  <c r="I31" i="1" s="1"/>
  <c r="P30" i="1"/>
  <c r="G30" i="1"/>
  <c r="I30" i="1" s="1"/>
  <c r="P29" i="1"/>
  <c r="G29" i="1"/>
  <c r="I29" i="1" s="1"/>
  <c r="P28" i="1"/>
  <c r="G28" i="1"/>
  <c r="I28" i="1" s="1"/>
  <c r="P27" i="1"/>
  <c r="G27" i="1"/>
  <c r="I27" i="1" s="1"/>
  <c r="P26" i="1"/>
  <c r="G26" i="1"/>
  <c r="I26" i="1" s="1"/>
  <c r="P25" i="1"/>
  <c r="G25" i="1"/>
  <c r="I25" i="1" s="1"/>
  <c r="P24" i="1"/>
  <c r="G24" i="1"/>
  <c r="I24" i="1" s="1"/>
  <c r="P23" i="1"/>
  <c r="G23" i="1"/>
  <c r="I23" i="1" s="1"/>
  <c r="P22" i="1"/>
  <c r="G22" i="1"/>
  <c r="I22" i="1" s="1"/>
  <c r="P21" i="1"/>
  <c r="G21" i="1"/>
  <c r="I21" i="1" s="1"/>
  <c r="P20" i="1"/>
  <c r="G20" i="1"/>
  <c r="I20" i="1" s="1"/>
  <c r="P19" i="1"/>
  <c r="G19" i="1"/>
  <c r="I19" i="1" s="1"/>
  <c r="P18" i="1"/>
  <c r="G18" i="1"/>
  <c r="I18" i="1" s="1"/>
  <c r="P17" i="1"/>
  <c r="G17" i="1"/>
  <c r="I17" i="1" s="1"/>
  <c r="P16" i="1"/>
  <c r="G16" i="1"/>
  <c r="I16" i="1" s="1"/>
  <c r="P15" i="1"/>
  <c r="G15" i="1"/>
  <c r="I15" i="1" s="1"/>
  <c r="P14" i="1"/>
  <c r="G14" i="1"/>
  <c r="I14" i="1" s="1"/>
  <c r="P13" i="1"/>
  <c r="G13" i="1"/>
  <c r="I13" i="1" s="1"/>
  <c r="P12" i="1"/>
  <c r="G12" i="1"/>
  <c r="I12" i="1" s="1"/>
  <c r="P11" i="1"/>
  <c r="G11" i="1"/>
  <c r="I11" i="1" s="1"/>
  <c r="P10" i="1"/>
  <c r="G10" i="1"/>
  <c r="I10" i="1" s="1"/>
  <c r="P9" i="1"/>
  <c r="G9" i="1"/>
  <c r="I9" i="1" s="1"/>
  <c r="P8" i="1"/>
  <c r="G8" i="1"/>
  <c r="I8" i="1" s="1"/>
  <c r="P7" i="1"/>
  <c r="G7" i="1"/>
  <c r="I7" i="1" s="1"/>
  <c r="P6" i="1"/>
  <c r="G6" i="1"/>
  <c r="G2" i="1"/>
  <c r="E51" i="3" l="1"/>
  <c r="G44" i="1"/>
  <c r="P44" i="1"/>
  <c r="H47" i="1"/>
  <c r="I6" i="1"/>
  <c r="K6" i="1" l="1"/>
  <c r="I44" i="1"/>
  <c r="K44" i="1" l="1"/>
  <c r="L44" i="1"/>
  <c r="K51" i="1" l="1"/>
  <c r="E53" i="1"/>
  <c r="E55" i="1" l="1"/>
  <c r="E54" i="3" s="1"/>
  <c r="E53" i="3"/>
</calcChain>
</file>

<file path=xl/comments1.xml><?xml version="1.0" encoding="utf-8"?>
<comments xmlns="http://schemas.openxmlformats.org/spreadsheetml/2006/main">
  <authors>
    <author>Auteur</author>
  </authors>
  <commentList>
    <comment ref="J10" authorId="0" shapeId="0">
      <text>
        <r>
          <rPr>
            <sz val="9"/>
            <color indexed="81"/>
            <rFont val="Tahoma"/>
            <family val="2"/>
          </rPr>
          <t xml:space="preserve">
le cout horaire du formateur chargé x le nombre d'heures de l'action </t>
        </r>
      </text>
    </comment>
  </commentList>
</comments>
</file>

<file path=xl/sharedStrings.xml><?xml version="1.0" encoding="utf-8"?>
<sst xmlns="http://schemas.openxmlformats.org/spreadsheetml/2006/main" count="214" uniqueCount="191">
  <si>
    <t>Vos Identifiants OPCA:</t>
  </si>
  <si>
    <t>CODE T-GESTION :</t>
  </si>
  <si>
    <t>Le point sur votre budget formation à la date du :</t>
  </si>
  <si>
    <t>COÛT DE LA FORMATION</t>
  </si>
  <si>
    <t>LE PLAN DE FORMATION</t>
  </si>
  <si>
    <t>LA PROFESSIONNALISATION</t>
  </si>
  <si>
    <t>N° DOSSIER
OPCA</t>
  </si>
  <si>
    <t>N° FACTURE 
OPCA</t>
  </si>
  <si>
    <t>N° FACTURE 
INTERNE</t>
  </si>
  <si>
    <t xml:space="preserve">FORMATION </t>
  </si>
  <si>
    <t xml:space="preserve">COUT Pédagogique </t>
  </si>
  <si>
    <t xml:space="preserve">Salaire + frais déplacement </t>
  </si>
  <si>
    <t xml:space="preserve">Cout total </t>
  </si>
  <si>
    <t xml:space="preserve">Plan de formation </t>
  </si>
  <si>
    <t>Paiment OPCA sur Plan</t>
  </si>
  <si>
    <t>Reste à percevoir de l'OPCA sur Plan</t>
  </si>
  <si>
    <t>A Imputer sur 2483</t>
  </si>
  <si>
    <t xml:space="preserve">Professionnalisation </t>
  </si>
  <si>
    <t xml:space="preserve">Paiment OPCA sur la Professionnalisation </t>
  </si>
  <si>
    <t xml:space="preserve">Reste à percevoir de l'OPCA sur la Professionnalisation </t>
  </si>
  <si>
    <t>Etat OPCA / Etat ACE</t>
  </si>
  <si>
    <t>TOTAL</t>
  </si>
  <si>
    <t>OBLIGATIONS 
&amp;
 VERSEMENTS</t>
  </si>
  <si>
    <t>Montant de la Contribution Obligatoire sur la Professionnalisation</t>
  </si>
  <si>
    <r>
      <rPr>
        <b/>
        <sz val="11"/>
        <color indexed="8"/>
        <rFont val="Calibri"/>
        <family val="2"/>
      </rPr>
      <t>OPTIMISATION DE LA CONTRIBUTION</t>
    </r>
    <r>
      <rPr>
        <sz val="11"/>
        <color indexed="8"/>
        <rFont val="Calibri"/>
        <family val="2"/>
      </rPr>
      <t xml:space="preserve">
</t>
    </r>
    <r>
      <rPr>
        <i/>
        <sz val="11"/>
        <color indexed="8"/>
        <rFont val="Calibri"/>
        <family val="2"/>
      </rPr>
      <t>(si positif = mauvaise optimisation
si négatif = bonne optimisation)</t>
    </r>
  </si>
  <si>
    <t>GESTION 
FINANCIERE
OPCA</t>
  </si>
  <si>
    <r>
      <t xml:space="preserve">Plan de formation OPCA disponible à ce jour 
</t>
    </r>
    <r>
      <rPr>
        <i/>
        <sz val="11"/>
        <color indexed="8"/>
        <rFont val="Calibri"/>
        <family val="2"/>
      </rPr>
      <t>(Versements Plan</t>
    </r>
    <r>
      <rPr>
        <b/>
        <i/>
        <sz val="11"/>
        <color indexed="8"/>
        <rFont val="Calibri"/>
        <family val="2"/>
      </rPr>
      <t xml:space="preserve"> +</t>
    </r>
    <r>
      <rPr>
        <i/>
        <sz val="11"/>
        <color indexed="8"/>
        <rFont val="Calibri"/>
        <family val="2"/>
      </rPr>
      <t xml:space="preserve"> Solde OPCA </t>
    </r>
    <r>
      <rPr>
        <b/>
        <i/>
        <sz val="11"/>
        <color indexed="8"/>
        <rFont val="Calibri"/>
        <family val="2"/>
      </rPr>
      <t>-</t>
    </r>
    <r>
      <rPr>
        <i/>
        <sz val="11"/>
        <color indexed="8"/>
        <rFont val="Calibri"/>
        <family val="2"/>
      </rPr>
      <t xml:space="preserve"> Plan de formation remboursé par l'OPCA)</t>
    </r>
  </si>
  <si>
    <t>&gt; si total négatif = solde qu'il faut verser pour paiment des factures restantes par l'OPCA</t>
  </si>
  <si>
    <t>GESTION
FINANCIERE
INTERNE</t>
  </si>
  <si>
    <t xml:space="preserve"> &gt;Montant des formations non facturés à l'OPCA à reporter sur déclaration fiscale 2483</t>
  </si>
  <si>
    <t>&gt;Montant des dépassements des obligations légales reportables (reportabilité sur N-3, permet un ajustement des obligations sur 3 ans)</t>
  </si>
  <si>
    <t>GESTION
FINANCIERE
GLOBALE</t>
  </si>
  <si>
    <t>&gt; si total négatif = dépassement des obligations légales
&gt; si total positif = obligations légales non atteintes</t>
  </si>
  <si>
    <t>Type de formation</t>
  </si>
  <si>
    <t>Organisme</t>
  </si>
  <si>
    <t>Nombre d'heures</t>
  </si>
  <si>
    <t xml:space="preserve">Coût pédagogique </t>
  </si>
  <si>
    <t>Nbre de stag.</t>
  </si>
  <si>
    <t>Prorata de salaires et charges sociales</t>
  </si>
  <si>
    <t xml:space="preserve">Coût total de la formation </t>
  </si>
  <si>
    <t>Montants HT</t>
  </si>
  <si>
    <t>1er Acompte (Janvier)</t>
  </si>
  <si>
    <t>Expédié le</t>
  </si>
  <si>
    <t>Montant H.T.</t>
  </si>
  <si>
    <t>2e Acompte (Juin)</t>
  </si>
  <si>
    <t>3e Acompte (Septembre)</t>
  </si>
  <si>
    <t>PLAN DE FORMATION  2014</t>
  </si>
  <si>
    <t>vide</t>
  </si>
  <si>
    <t xml:space="preserve">M.S. x </t>
  </si>
  <si>
    <t>ENTREPRISE</t>
  </si>
  <si>
    <t>PLAN =</t>
  </si>
  <si>
    <t>PRO =</t>
  </si>
  <si>
    <t xml:space="preserve">CIF = </t>
  </si>
  <si>
    <t>COTISATIONS</t>
  </si>
  <si>
    <r>
      <rPr>
        <b/>
        <i/>
        <sz val="10"/>
        <rFont val="Arial"/>
        <family val="2"/>
      </rPr>
      <t xml:space="preserve">M.S. TOTAL </t>
    </r>
    <r>
      <rPr>
        <i/>
        <sz val="10"/>
        <rFont val="Arial"/>
        <family val="2"/>
      </rPr>
      <t xml:space="preserve">
2014 estimée</t>
    </r>
  </si>
  <si>
    <t>Effectifs 2013</t>
  </si>
  <si>
    <t>Année de Franchissement
 +10 de salariés</t>
  </si>
  <si>
    <t>Cotisation FPSPP</t>
  </si>
  <si>
    <t>Année de Franchissement
 +20 de salariés</t>
  </si>
  <si>
    <t>INFORMATIONS
ENTREPRISE</t>
  </si>
  <si>
    <t>Solde OPCA
(années antérieures)</t>
  </si>
  <si>
    <t>Montant TTC</t>
  </si>
  <si>
    <t>NE RIEN MODIFIER SAUF % PLAN et PRO</t>
  </si>
  <si>
    <t>BORDEREAU OPCA 2014</t>
  </si>
  <si>
    <t>Versement PLAN 
2013 déjà effectués</t>
  </si>
  <si>
    <r>
      <t>VOS ACOMPTES OPCA</t>
    </r>
    <r>
      <rPr>
        <b/>
        <i/>
        <sz val="10"/>
        <rFont val="Arial"/>
        <family val="2"/>
      </rPr>
      <t xml:space="preserve"> 
</t>
    </r>
    <r>
      <rPr>
        <i/>
        <sz val="10"/>
        <rFont val="Arial"/>
        <family val="2"/>
      </rPr>
      <t>(pour l'année en cours)</t>
    </r>
  </si>
  <si>
    <r>
      <rPr>
        <b/>
        <i/>
        <sz val="10"/>
        <rFont val="Arial"/>
        <family val="2"/>
      </rPr>
      <t>M.S. Réelle</t>
    </r>
    <r>
      <rPr>
        <i/>
        <sz val="10"/>
        <rFont val="Arial"/>
        <family val="2"/>
      </rPr>
      <t xml:space="preserve">
2013</t>
    </r>
  </si>
  <si>
    <t>Montant des Formations non remboursé par l'OPCA sur 2013</t>
  </si>
  <si>
    <t>Montant des taxes parafiscales</t>
  </si>
  <si>
    <t>Estimation</t>
  </si>
  <si>
    <t xml:space="preserve">Fonds Plan OPCA 
disponible en 2014 </t>
  </si>
  <si>
    <r>
      <t xml:space="preserve">PLAN de formation sur MS 2013 </t>
    </r>
    <r>
      <rPr>
        <i/>
        <sz val="11"/>
        <color indexed="8"/>
        <rFont val="Calibri"/>
        <family val="2"/>
      </rPr>
      <t xml:space="preserve">(FPSPP Déduit)
</t>
    </r>
    <r>
      <rPr>
        <sz val="11"/>
        <color indexed="8"/>
        <rFont val="Calibri"/>
        <family val="2"/>
      </rPr>
      <t>(montant de l'obligation légale des dépenses en formation sur 2013)</t>
    </r>
  </si>
  <si>
    <r>
      <t xml:space="preserve">Versements PLAN 2014 effectués
</t>
    </r>
    <r>
      <rPr>
        <i/>
        <sz val="11"/>
        <color indexed="8"/>
        <rFont val="Calibri"/>
        <family val="2"/>
      </rPr>
      <t>(acompte Janvier/Juin/Septembre)</t>
    </r>
  </si>
  <si>
    <t>Solde OPCA restant sur les 
Années précédentes (2012/2013)</t>
  </si>
  <si>
    <t>Excédents reportables 2011 / 2012 / 2013</t>
  </si>
  <si>
    <t>Contribution
FPSPP sur le Plan</t>
  </si>
  <si>
    <t>Montant total des déductions</t>
  </si>
  <si>
    <t>Reste du 
sur Plan</t>
  </si>
  <si>
    <t>T.V.A.</t>
  </si>
  <si>
    <t>Mot de pass T-Gestion:</t>
  </si>
  <si>
    <t>Login T-Gestion :</t>
  </si>
  <si>
    <t>Numéro d'Adérent OPCA :</t>
  </si>
  <si>
    <t>Montant H.T.
 de la contribution</t>
  </si>
  <si>
    <t>Montant Total
 T.T.C. à régler</t>
  </si>
  <si>
    <r>
      <t xml:space="preserve">GESTION DES FONDS ET VERSEMENTS </t>
    </r>
    <r>
      <rPr>
        <b/>
        <i/>
        <sz val="18"/>
        <color rgb="FFFF0000"/>
        <rFont val="Calibri"/>
        <family val="2"/>
        <scheme val="minor"/>
      </rPr>
      <t>OPCA</t>
    </r>
  </si>
  <si>
    <r>
      <rPr>
        <b/>
        <i/>
        <sz val="10"/>
        <color theme="1"/>
        <rFont val="Arial"/>
        <family val="2"/>
      </rPr>
      <t>M.S. Réelle</t>
    </r>
    <r>
      <rPr>
        <i/>
        <sz val="10"/>
        <color theme="1"/>
        <rFont val="Arial"/>
        <family val="2"/>
      </rPr>
      <t xml:space="preserve">
2012</t>
    </r>
  </si>
  <si>
    <r>
      <rPr>
        <b/>
        <sz val="16"/>
        <color rgb="FFFF0000"/>
        <rFont val="Calibri"/>
        <family val="2"/>
        <scheme val="minor"/>
      </rPr>
      <t>OBLIGATION</t>
    </r>
    <r>
      <rPr>
        <b/>
        <sz val="16"/>
        <color theme="1"/>
        <rFont val="Calibri"/>
        <family val="2"/>
        <scheme val="minor"/>
      </rPr>
      <t xml:space="preserve"> PLAN 2014 A DEPENSER
</t>
    </r>
    <r>
      <rPr>
        <i/>
        <sz val="10"/>
        <color theme="1"/>
        <rFont val="Calibri"/>
        <family val="2"/>
        <scheme val="minor"/>
      </rPr>
      <t>(excédents déduit)</t>
    </r>
  </si>
  <si>
    <t>VOS EXCEDENTS</t>
  </si>
  <si>
    <t>Total des excédents reportables</t>
  </si>
  <si>
    <t>FRAIS GESTION ACE</t>
  </si>
  <si>
    <t>Part sur Plan de Formation</t>
  </si>
  <si>
    <t>Frais 
(impression, poste…)</t>
  </si>
  <si>
    <t>Autres</t>
  </si>
  <si>
    <t>Montant Semestriel
H.T.</t>
  </si>
  <si>
    <t>Montant Semestriel
T.T.C.</t>
  </si>
  <si>
    <t>Montant Mensuel
H.T.</t>
  </si>
  <si>
    <t>Montant Mensuel
T.T.C.</t>
  </si>
  <si>
    <t>Total Facturation 
ACE</t>
  </si>
  <si>
    <t xml:space="preserve">Frais impression, Poste : </t>
  </si>
  <si>
    <t>50€ si MS&lt;750 000
75€ si 750 000€ &lt;MS&lt; 1 500 000€
100€ si MS&gt; 1 500 000€</t>
  </si>
  <si>
    <t>POINT SUR BUDGET FORMATION</t>
  </si>
  <si>
    <t>Données/effectifs dans le cadre de l'externalisation</t>
  </si>
  <si>
    <t>Colonnes à compléter obligatoirement</t>
  </si>
  <si>
    <t>ATTENTION NE SAISIR QUE LES COLONNES GRISE POUR LES FINS DE VALIDITE         ATTENTION NE SAISIR QUE LES COLONNES GRISE POUR LES FINS DE VALIDITE           ATTENTION NE SAISIR QUE LES COLONNES GRISE POUR LES FINS DE VALIDITE</t>
  </si>
  <si>
    <t>NOM</t>
  </si>
  <si>
    <t>Prénom</t>
  </si>
  <si>
    <t>N° SS</t>
  </si>
  <si>
    <t>Taux Horaire
Brut</t>
  </si>
  <si>
    <t>Poste</t>
  </si>
  <si>
    <t>Diplôme(s)</t>
  </si>
  <si>
    <t>Type de contrat</t>
  </si>
  <si>
    <t>Entre(e) le</t>
  </si>
  <si>
    <t>Emploi à temps (Nbre H/Mois)</t>
  </si>
  <si>
    <t>PERMIS : Dates de</t>
  </si>
  <si>
    <t>FCO : Dates de</t>
  </si>
  <si>
    <t>CACES : Dates de</t>
  </si>
  <si>
    <t>Mat. dangereuses : Dates de</t>
  </si>
  <si>
    <t>Mat. dangereuses PETRO: Dates de</t>
  </si>
  <si>
    <t>SST</t>
  </si>
  <si>
    <t>Nbre d'heures DIF déjà consommées</t>
  </si>
  <si>
    <t>CDI</t>
  </si>
  <si>
    <t>CDD</t>
  </si>
  <si>
    <t>Plein</t>
  </si>
  <si>
    <t>Partiel</t>
  </si>
  <si>
    <t>Visite Médicale</t>
  </si>
  <si>
    <t>Fin de validité</t>
  </si>
  <si>
    <t>Formation</t>
  </si>
  <si>
    <t>pour les couleur : selection des cellules mise en forme conditionnelle</t>
  </si>
  <si>
    <t>Date de Naissance</t>
  </si>
  <si>
    <t>20% du Montant du Plan</t>
  </si>
  <si>
    <r>
      <t xml:space="preserve">TOTAL PLAN restant à dépenser pour 2014
</t>
    </r>
    <r>
      <rPr>
        <i/>
        <sz val="11"/>
        <color indexed="8"/>
        <rFont val="Calibri"/>
        <family val="2"/>
      </rPr>
      <t xml:space="preserve">(Plan de formation sur MS 2013 - Versements Plan - A Imputer sur 2483 ) </t>
    </r>
  </si>
  <si>
    <t xml:space="preserve">2012 :  /   2013 : </t>
  </si>
  <si>
    <t>Raison sociale de l'entreprise :</t>
  </si>
  <si>
    <t xml:space="preserve">Adresse  : </t>
  </si>
  <si>
    <t>Complément d'adresse :</t>
  </si>
  <si>
    <t xml:space="preserve">Code Postal : </t>
  </si>
  <si>
    <t xml:space="preserve">Ville : </t>
  </si>
  <si>
    <t xml:space="preserve">Téléphone : </t>
  </si>
  <si>
    <t xml:space="preserve">Formation : </t>
  </si>
  <si>
    <t xml:space="preserve">Dates de la formation : </t>
  </si>
  <si>
    <t>Du</t>
  </si>
  <si>
    <t>au</t>
  </si>
  <si>
    <t xml:space="preserve">FACTURE n° </t>
  </si>
  <si>
    <t xml:space="preserve">COUT PEDAGOGIQUE </t>
  </si>
  <si>
    <t>PRENOMS</t>
  </si>
  <si>
    <t>Intitulé de la  formation</t>
  </si>
  <si>
    <t>Durée de formation en heures</t>
  </si>
  <si>
    <t>Taux horaire brut</t>
  </si>
  <si>
    <t>Repas</t>
  </si>
  <si>
    <t>Hébergement</t>
  </si>
  <si>
    <t>Transports</t>
  </si>
  <si>
    <t>Totaux par ligne</t>
  </si>
  <si>
    <t>Total des frais salaires et frais annexes</t>
  </si>
  <si>
    <t xml:space="preserve">Montant Total </t>
  </si>
  <si>
    <t>Janvier</t>
  </si>
  <si>
    <t>Juin</t>
  </si>
  <si>
    <t>Septembre</t>
  </si>
  <si>
    <t>Plan OPCA
2014</t>
  </si>
  <si>
    <r>
      <t xml:space="preserve">A imputer sur 2483 de Janvier 2015
</t>
    </r>
    <r>
      <rPr>
        <i/>
        <sz val="11"/>
        <color theme="1"/>
        <rFont val="Calibri"/>
        <family val="2"/>
        <scheme val="minor"/>
      </rPr>
      <t>(sommes des montants non remboursés par l'OPCA)</t>
    </r>
  </si>
  <si>
    <r>
      <t xml:space="preserve">Reste sur PLAN sur total demandé
</t>
    </r>
    <r>
      <rPr>
        <i/>
        <sz val="11"/>
        <color theme="1"/>
        <rFont val="Calibri"/>
        <family val="2"/>
        <scheme val="minor"/>
      </rPr>
      <t>(Versements Plan + Solde OPCA - Montants Plan demandés à l'OPCA)</t>
    </r>
  </si>
  <si>
    <r>
      <rPr>
        <b/>
        <i/>
        <sz val="10"/>
        <rFont val="Arial"/>
        <family val="2"/>
      </rPr>
      <t>M.S. CDD Réelle</t>
    </r>
    <r>
      <rPr>
        <i/>
        <sz val="10"/>
        <rFont val="Arial"/>
        <family val="2"/>
      </rPr>
      <t xml:space="preserve">
2013</t>
    </r>
  </si>
  <si>
    <t>Nom</t>
  </si>
  <si>
    <t>DIF</t>
  </si>
  <si>
    <t>PLAN</t>
  </si>
  <si>
    <t>PERIODE PRO</t>
  </si>
  <si>
    <t>CONTRAT PRO</t>
  </si>
  <si>
    <t>CIF</t>
  </si>
  <si>
    <t>Externe</t>
  </si>
  <si>
    <t>Interne</t>
  </si>
  <si>
    <t>Intitulé de la
FORMATION</t>
  </si>
  <si>
    <t xml:space="preserve">DIPOSITIF
de
Financement </t>
  </si>
  <si>
    <t>Franck</t>
  </si>
  <si>
    <t>Christophe</t>
  </si>
  <si>
    <t>Laurence</t>
  </si>
  <si>
    <t>Taux horaire Brut Stagiaire</t>
  </si>
  <si>
    <t>Total Salaire Chargé</t>
  </si>
  <si>
    <r>
      <t xml:space="preserve">Date
 </t>
    </r>
    <r>
      <rPr>
        <b/>
        <i/>
        <u/>
        <sz val="10"/>
        <color theme="0"/>
        <rFont val="Verdana"/>
        <family val="2"/>
      </rPr>
      <t xml:space="preserve">ou 
</t>
    </r>
    <r>
      <rPr>
        <b/>
        <sz val="10"/>
        <color theme="0"/>
        <rFont val="Verdana"/>
        <family val="2"/>
      </rPr>
      <t>Période prévue</t>
    </r>
  </si>
  <si>
    <t>Identité du stagiaires</t>
  </si>
  <si>
    <t>Dutto</t>
  </si>
  <si>
    <t>Lallemand</t>
  </si>
  <si>
    <t>Dubois</t>
  </si>
  <si>
    <t>Goya</t>
  </si>
  <si>
    <t>KURI</t>
  </si>
  <si>
    <t>Francoise</t>
  </si>
  <si>
    <t>Hulya</t>
  </si>
  <si>
    <t>Jean-Marc</t>
  </si>
  <si>
    <t>Florence</t>
  </si>
  <si>
    <t>Valeur du Panier repas :</t>
  </si>
  <si>
    <t>Frais annexes (transport - hébergement)</t>
  </si>
  <si>
    <t>Nombre de jours</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</si>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</sst>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8" formatCode="#,##0.00\ &quot;€&quot;;[Red]\-#,##0.00\ &quot;€&quot;"/>
    <numFmt numFmtId="44" formatCode="_-* #,##0.00\ &quot;€&quot;_-;\-* #,##0.00\ &quot;€&quot;_-;_-* &quot;-&quot;??\ &quot;€&quot;_-;_-@_-"/>
    <numFmt numFmtId="43" formatCode="_-* #,##0.00\ _€_-;\-* #,##0.00\ _€_-;_-* &quot;-&quot;??\ _€_-;_-@_-"/>
    <numFmt numFmtId="164" formatCode="#,##0.00\ &quot;€&quot;"/>
    <numFmt numFmtId="165" formatCode="_-* #,##0.00\ [$€-40C]_-;\-* #,##0.00\ [$€-40C]_-;_-* &quot;-&quot;??\ [$€-40C]_-;_-@_-"/>
    <numFmt numFmtId="166" formatCode="#,##0.00_ ;\-#,##0.00\ "/>
    <numFmt numFmtId="168" formatCode="dd/mm/yy;@"/>
    <numFmt numFmtId="169" formatCode="[&gt;=3000000000000]#&quot; &quot;##&quot; &quot;##&quot; &quot;##&quot; &quot;###&quot; &quot;###&quot; | &quot;##;#&quot; &quot;##&quot; &quot;##&quot; &quot;##&quot; &quot;###&quot; &quot;###"/>
    <numFmt numFmtId="170" formatCode="#,##0.00_ ;[Red]\-#,##0.00\ "/>
  </numFmts>
  <fonts count="99" x14ac:knownFonts="1">
    <font>
      <sz val="11"/>
      <color theme="1"/>
      <name val="Calibri"/>
      <family val="2"/>
      <scheme val="minor"/>
    </font>
    <font>
      <sz val="11"/>
      <color theme="1"/>
      <name val="Calibri"/>
      <family val="2"/>
      <scheme val="minor"/>
    </font>
    <font>
      <b/>
      <sz val="11"/>
      <color theme="1"/>
      <name val="Calibri"/>
      <family val="2"/>
      <scheme val="minor"/>
    </font>
    <font>
      <b/>
      <sz val="24"/>
      <color theme="0"/>
      <name val="Calibri"/>
      <family val="2"/>
      <scheme val="minor"/>
    </font>
    <font>
      <i/>
      <sz val="9"/>
      <color theme="1"/>
      <name val="Calibri"/>
      <family val="2"/>
      <scheme val="minor"/>
    </font>
    <font>
      <u/>
      <sz val="8.25"/>
      <color theme="10"/>
      <name val="Calibri"/>
      <family val="2"/>
    </font>
    <font>
      <i/>
      <u/>
      <sz val="11"/>
      <color theme="1"/>
      <name val="Calibri"/>
      <family val="2"/>
      <scheme val="minor"/>
    </font>
    <font>
      <b/>
      <i/>
      <sz val="11"/>
      <color theme="1"/>
      <name val="Calibri"/>
      <family val="2"/>
      <scheme val="minor"/>
    </font>
    <font>
      <b/>
      <sz val="18"/>
      <color theme="1"/>
      <name val="Calibri"/>
      <family val="2"/>
      <scheme val="minor"/>
    </font>
    <font>
      <b/>
      <sz val="16"/>
      <color theme="1"/>
      <name val="Calibri"/>
      <family val="2"/>
      <scheme val="minor"/>
    </font>
    <font>
      <sz val="11"/>
      <name val="Calibri"/>
      <family val="2"/>
    </font>
    <font>
      <b/>
      <sz val="11"/>
      <name val="Calibri"/>
      <family val="2"/>
    </font>
    <font>
      <sz val="10"/>
      <name val="Verdana"/>
      <family val="2"/>
    </font>
    <font>
      <b/>
      <sz val="11"/>
      <color rgb="FFFF0000"/>
      <name val="Calibri"/>
      <family val="2"/>
      <scheme val="minor"/>
    </font>
    <font>
      <b/>
      <sz val="11"/>
      <name val="Calibri"/>
      <family val="2"/>
      <scheme val="minor"/>
    </font>
    <font>
      <i/>
      <sz val="11"/>
      <color indexed="8"/>
      <name val="Calibri"/>
      <family val="2"/>
    </font>
    <font>
      <sz val="11"/>
      <color indexed="8"/>
      <name val="Calibri"/>
      <family val="2"/>
    </font>
    <font>
      <b/>
      <sz val="11"/>
      <color indexed="8"/>
      <name val="Calibri"/>
      <family val="2"/>
    </font>
    <font>
      <b/>
      <sz val="14"/>
      <color theme="1"/>
      <name val="Calibri"/>
      <family val="2"/>
      <scheme val="minor"/>
    </font>
    <font>
      <i/>
      <sz val="11"/>
      <color theme="1"/>
      <name val="Calibri"/>
      <family val="2"/>
      <scheme val="minor"/>
    </font>
    <font>
      <b/>
      <sz val="11"/>
      <color rgb="FF0070C0"/>
      <name val="Calibri"/>
      <family val="2"/>
      <scheme val="minor"/>
    </font>
    <font>
      <b/>
      <i/>
      <sz val="11"/>
      <color indexed="8"/>
      <name val="Calibri"/>
      <family val="2"/>
    </font>
    <font>
      <b/>
      <sz val="11"/>
      <color theme="4" tint="-0.249977111117893"/>
      <name val="Calibri"/>
      <family val="2"/>
      <scheme val="minor"/>
    </font>
    <font>
      <sz val="14"/>
      <color theme="1"/>
      <name val="Calibri"/>
      <family val="2"/>
      <scheme val="minor"/>
    </font>
    <font>
      <sz val="12"/>
      <name val="Calibri"/>
      <family val="2"/>
    </font>
    <font>
      <b/>
      <sz val="72"/>
      <color theme="3"/>
      <name val="Calibri"/>
      <family val="2"/>
      <scheme val="minor"/>
    </font>
    <font>
      <b/>
      <sz val="10"/>
      <color theme="0"/>
      <name val="Verdana"/>
      <family val="2"/>
    </font>
    <font>
      <b/>
      <sz val="10"/>
      <color theme="1"/>
      <name val="Verdana"/>
      <family val="2"/>
    </font>
    <font>
      <sz val="10"/>
      <color theme="1"/>
      <name val="Verdana"/>
      <family val="2"/>
    </font>
    <font>
      <b/>
      <sz val="10"/>
      <name val="Verdana"/>
      <family val="2"/>
    </font>
    <font>
      <sz val="10"/>
      <name val="Verdana"/>
      <family val="2"/>
    </font>
    <font>
      <b/>
      <sz val="12"/>
      <color theme="1"/>
      <name val="Verdana"/>
      <family val="2"/>
    </font>
    <font>
      <sz val="24"/>
      <color theme="0"/>
      <name val="Calibri"/>
      <family val="2"/>
      <scheme val="minor"/>
    </font>
    <font>
      <sz val="10"/>
      <name val="Arial"/>
      <family val="2"/>
    </font>
    <font>
      <sz val="2"/>
      <color theme="0"/>
      <name val="Calibri"/>
      <family val="2"/>
      <scheme val="minor"/>
    </font>
    <font>
      <sz val="2"/>
      <name val="Arial"/>
      <family val="2"/>
    </font>
    <font>
      <i/>
      <sz val="10"/>
      <name val="Arial"/>
      <family val="2"/>
    </font>
    <font>
      <b/>
      <sz val="10"/>
      <name val="Arial"/>
      <family val="2"/>
    </font>
    <font>
      <b/>
      <sz val="10"/>
      <color indexed="23"/>
      <name val="Arial"/>
      <family val="2"/>
    </font>
    <font>
      <i/>
      <sz val="2"/>
      <name val="Arial"/>
      <family val="2"/>
    </font>
    <font>
      <b/>
      <sz val="2"/>
      <name val="Arial"/>
      <family val="2"/>
    </font>
    <font>
      <b/>
      <sz val="2"/>
      <color indexed="23"/>
      <name val="Arial"/>
      <family val="2"/>
    </font>
    <font>
      <b/>
      <sz val="10"/>
      <color indexed="12"/>
      <name val="Arial"/>
      <family val="2"/>
    </font>
    <font>
      <b/>
      <sz val="10"/>
      <color indexed="20"/>
      <name val="Arial"/>
      <family val="2"/>
    </font>
    <font>
      <sz val="11"/>
      <color theme="0"/>
      <name val="Calibri"/>
      <family val="2"/>
      <scheme val="minor"/>
    </font>
    <font>
      <sz val="10"/>
      <color rgb="FFFF0000"/>
      <name val="Arial"/>
      <family val="2"/>
    </font>
    <font>
      <sz val="2"/>
      <name val="Calibri"/>
      <family val="2"/>
      <scheme val="minor"/>
    </font>
    <font>
      <sz val="12"/>
      <name val="Calibri"/>
      <family val="2"/>
      <scheme val="minor"/>
    </font>
    <font>
      <sz val="11"/>
      <name val="Calibri"/>
      <family val="2"/>
      <scheme val="minor"/>
    </font>
    <font>
      <sz val="14"/>
      <name val="Arial"/>
      <family val="2"/>
    </font>
    <font>
      <b/>
      <sz val="14"/>
      <name val="Calibri"/>
      <family val="2"/>
      <scheme val="minor"/>
    </font>
    <font>
      <b/>
      <sz val="16"/>
      <name val="Calibri"/>
      <family val="2"/>
      <scheme val="minor"/>
    </font>
    <font>
      <b/>
      <i/>
      <sz val="10"/>
      <name val="Arial"/>
      <family val="2"/>
    </font>
    <font>
      <b/>
      <sz val="12"/>
      <color rgb="FFFF0000"/>
      <name val="Arial"/>
      <family val="2"/>
    </font>
    <font>
      <b/>
      <sz val="10"/>
      <name val="Calibri"/>
      <family val="2"/>
      <scheme val="minor"/>
    </font>
    <font>
      <b/>
      <sz val="10"/>
      <color theme="4" tint="-0.249977111117893"/>
      <name val="Calibri"/>
      <family val="2"/>
      <scheme val="minor"/>
    </font>
    <font>
      <b/>
      <sz val="16"/>
      <color rgb="FFFF0000"/>
      <name val="Calibri"/>
      <family val="2"/>
      <scheme val="minor"/>
    </font>
    <font>
      <sz val="8"/>
      <name val="Arial"/>
      <family val="2"/>
    </font>
    <font>
      <b/>
      <sz val="12"/>
      <name val="Arial"/>
      <family val="2"/>
    </font>
    <font>
      <b/>
      <sz val="10"/>
      <color theme="0"/>
      <name val="Arial"/>
      <family val="2"/>
    </font>
    <font>
      <sz val="10"/>
      <color theme="1"/>
      <name val="Calibri"/>
      <family val="2"/>
      <scheme val="minor"/>
    </font>
    <font>
      <b/>
      <i/>
      <sz val="18"/>
      <color rgb="FFFF0000"/>
      <name val="Calibri"/>
      <family val="2"/>
      <scheme val="minor"/>
    </font>
    <font>
      <b/>
      <i/>
      <sz val="18"/>
      <color theme="0"/>
      <name val="Calibri"/>
      <family val="2"/>
      <scheme val="minor"/>
    </font>
    <font>
      <i/>
      <sz val="18"/>
      <color theme="0"/>
      <name val="Calibri"/>
      <family val="2"/>
      <scheme val="minor"/>
    </font>
    <font>
      <b/>
      <sz val="24"/>
      <name val="Calibri"/>
      <family val="2"/>
      <scheme val="minor"/>
    </font>
    <font>
      <i/>
      <sz val="10"/>
      <color theme="1"/>
      <name val="Arial"/>
      <family val="2"/>
    </font>
    <font>
      <b/>
      <i/>
      <sz val="10"/>
      <color theme="1"/>
      <name val="Arial"/>
      <family val="2"/>
    </font>
    <font>
      <i/>
      <sz val="10"/>
      <color theme="1"/>
      <name val="Calibri"/>
      <family val="2"/>
      <scheme val="minor"/>
    </font>
    <font>
      <b/>
      <sz val="2"/>
      <color theme="0"/>
      <name val="Arial"/>
      <family val="2"/>
    </font>
    <font>
      <sz val="10"/>
      <color theme="1"/>
      <name val="Arial"/>
      <family val="2"/>
    </font>
    <font>
      <b/>
      <sz val="16"/>
      <name val="Arial"/>
      <family val="2"/>
    </font>
    <font>
      <b/>
      <sz val="11"/>
      <color theme="0"/>
      <name val="Calibri"/>
      <family val="2"/>
      <scheme val="minor"/>
    </font>
    <font>
      <b/>
      <sz val="32"/>
      <color theme="0"/>
      <name val="Calibri"/>
      <family val="2"/>
      <scheme val="minor"/>
    </font>
    <font>
      <b/>
      <i/>
      <sz val="11"/>
      <color theme="0"/>
      <name val="Calibri"/>
      <family val="2"/>
      <scheme val="minor"/>
    </font>
    <font>
      <b/>
      <sz val="20"/>
      <color theme="0"/>
      <name val="Calibri"/>
      <family val="2"/>
      <scheme val="minor"/>
    </font>
    <font>
      <b/>
      <sz val="11"/>
      <name val="Arial"/>
      <family val="2"/>
    </font>
    <font>
      <sz val="2"/>
      <color theme="0"/>
      <name val="Arial"/>
      <family val="2"/>
    </font>
    <font>
      <sz val="9"/>
      <name val="Arial"/>
      <family val="2"/>
    </font>
    <font>
      <u/>
      <sz val="8"/>
      <color indexed="12"/>
      <name val="Arial"/>
      <family val="2"/>
    </font>
    <font>
      <u/>
      <sz val="11"/>
      <name val="Calibri"/>
      <family val="2"/>
      <scheme val="minor"/>
    </font>
    <font>
      <sz val="9"/>
      <name val="Calibri"/>
      <family val="2"/>
      <scheme val="minor"/>
    </font>
    <font>
      <u/>
      <sz val="9"/>
      <name val="Calibri"/>
      <family val="2"/>
      <scheme val="minor"/>
    </font>
    <font>
      <u/>
      <sz val="10"/>
      <name val="Calibri"/>
      <family val="2"/>
      <scheme val="minor"/>
    </font>
    <font>
      <b/>
      <sz val="9"/>
      <name val="Calibri"/>
      <family val="2"/>
      <scheme val="minor"/>
    </font>
    <font>
      <b/>
      <i/>
      <sz val="9"/>
      <color indexed="12"/>
      <name val="Calibri"/>
      <family val="2"/>
      <scheme val="minor"/>
    </font>
    <font>
      <b/>
      <i/>
      <sz val="10"/>
      <color indexed="12"/>
      <name val="Calibri"/>
      <family val="2"/>
      <scheme val="minor"/>
    </font>
    <font>
      <b/>
      <i/>
      <sz val="10"/>
      <name val="Calibri"/>
      <family val="2"/>
      <scheme val="minor"/>
    </font>
    <font>
      <sz val="8"/>
      <name val="Calibri"/>
      <family val="2"/>
      <scheme val="minor"/>
    </font>
    <font>
      <b/>
      <sz val="10"/>
      <color indexed="8"/>
      <name val="Calibri"/>
      <family val="2"/>
      <scheme val="minor"/>
    </font>
    <font>
      <sz val="10"/>
      <color indexed="10"/>
      <name val="Calibri"/>
      <family val="2"/>
      <scheme val="minor"/>
    </font>
    <font>
      <b/>
      <sz val="8"/>
      <name val="Calibri"/>
      <family val="2"/>
      <scheme val="minor"/>
    </font>
    <font>
      <b/>
      <u/>
      <sz val="8"/>
      <name val="Calibri"/>
      <family val="2"/>
      <scheme val="minor"/>
    </font>
    <font>
      <sz val="10"/>
      <name val="Calibri"/>
      <family val="2"/>
      <scheme val="minor"/>
    </font>
    <font>
      <i/>
      <sz val="8"/>
      <color indexed="12"/>
      <name val="Calibri"/>
      <family val="2"/>
      <scheme val="minor"/>
    </font>
    <font>
      <b/>
      <sz val="8"/>
      <color indexed="12"/>
      <name val="Calibri"/>
      <family val="2"/>
      <scheme val="minor"/>
    </font>
    <font>
      <sz val="9"/>
      <color indexed="81"/>
      <name val="Tahoma"/>
      <family val="2"/>
    </font>
    <font>
      <b/>
      <sz val="12"/>
      <color theme="0"/>
      <name val="Verdana"/>
      <family val="2"/>
    </font>
    <font>
      <b/>
      <i/>
      <u/>
      <sz val="10"/>
      <color theme="0"/>
      <name val="Verdana"/>
      <family val="2"/>
    </font>
    <font>
      <b/>
      <u/>
      <sz val="11"/>
      <color theme="3"/>
      <name val="Calibri"/>
      <family val="2"/>
      <scheme val="minor"/>
    </font>
  </fonts>
  <fills count="20">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theme="1"/>
        <bgColor indexed="64"/>
      </patternFill>
    </fill>
    <fill>
      <patternFill patternType="solid">
        <fgColor theme="9" tint="0.79998168889431442"/>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FF0000"/>
        <bgColor indexed="64"/>
      </patternFill>
    </fill>
    <fill>
      <patternFill patternType="solid">
        <fgColor theme="5" tint="0.79998168889431442"/>
        <bgColor indexed="64"/>
      </patternFill>
    </fill>
    <fill>
      <patternFill patternType="solid">
        <fgColor rgb="FF00CCFF"/>
        <bgColor indexed="64"/>
      </patternFill>
    </fill>
    <fill>
      <patternFill patternType="solid">
        <fgColor theme="5" tint="-0.249977111117893"/>
        <bgColor indexed="64"/>
      </patternFill>
    </fill>
    <fill>
      <patternFill patternType="solid">
        <fgColor rgb="FF00B0F0"/>
        <bgColor indexed="64"/>
      </patternFill>
    </fill>
  </fills>
  <borders count="117">
    <border>
      <left/>
      <right/>
      <top/>
      <bottom/>
      <diagonal/>
    </border>
    <border>
      <left/>
      <right/>
      <top/>
      <bottom style="medium">
        <color theme="1"/>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theme="1"/>
      </left>
      <right/>
      <top style="medium">
        <color theme="1"/>
      </top>
      <bottom style="thin">
        <color theme="1"/>
      </bottom>
      <diagonal/>
    </border>
    <border>
      <left style="medium">
        <color indexed="64"/>
      </left>
      <right style="medium">
        <color indexed="64"/>
      </right>
      <top style="medium">
        <color indexed="64"/>
      </top>
      <bottom style="thin">
        <color theme="1"/>
      </bottom>
      <diagonal/>
    </border>
    <border>
      <left/>
      <right/>
      <top style="medium">
        <color theme="1"/>
      </top>
      <bottom style="thin">
        <color theme="1"/>
      </bottom>
      <diagonal/>
    </border>
    <border>
      <left/>
      <right style="thin">
        <color theme="1"/>
      </right>
      <top/>
      <bottom/>
      <diagonal/>
    </border>
    <border>
      <left style="thin">
        <color theme="1"/>
      </left>
      <right style="thin">
        <color theme="1"/>
      </right>
      <top/>
      <bottom style="thin">
        <color theme="1"/>
      </bottom>
      <diagonal/>
    </border>
    <border>
      <left style="thin">
        <color theme="1"/>
      </left>
      <right/>
      <top/>
      <bottom/>
      <diagonal/>
    </border>
    <border>
      <left style="thin">
        <color theme="1"/>
      </left>
      <right style="medium">
        <color theme="1"/>
      </right>
      <top/>
      <bottom/>
      <diagonal/>
    </border>
    <border>
      <left style="medium">
        <color indexed="64"/>
      </left>
      <right style="medium">
        <color indexed="64"/>
      </right>
      <top style="medium">
        <color indexed="64"/>
      </top>
      <bottom/>
      <diagonal/>
    </border>
    <border>
      <left/>
      <right style="medium">
        <color theme="1"/>
      </right>
      <top/>
      <bottom/>
      <diagonal/>
    </border>
    <border>
      <left style="thin">
        <color theme="1"/>
      </left>
      <right style="medium">
        <color theme="1"/>
      </right>
      <top style="medium">
        <color theme="1"/>
      </top>
      <bottom/>
      <diagonal/>
    </border>
    <border>
      <left style="medium">
        <color indexed="64"/>
      </left>
      <right/>
      <top style="medium">
        <color indexed="64"/>
      </top>
      <bottom/>
      <diagonal/>
    </border>
    <border>
      <left/>
      <right style="medium">
        <color indexed="64"/>
      </right>
      <top style="medium">
        <color indexed="64"/>
      </top>
      <bottom/>
      <diagonal/>
    </border>
    <border>
      <left style="medium">
        <color theme="1"/>
      </left>
      <right/>
      <top style="thin">
        <color theme="1"/>
      </top>
      <bottom/>
      <diagonal/>
    </border>
    <border>
      <left style="medium">
        <color indexed="64"/>
      </left>
      <right style="medium">
        <color indexed="64"/>
      </right>
      <top style="thin">
        <color theme="1"/>
      </top>
      <bottom style="medium">
        <color indexed="64"/>
      </bottom>
      <diagonal/>
    </border>
    <border>
      <left/>
      <right/>
      <top style="thin">
        <color theme="1"/>
      </top>
      <bottom/>
      <diagonal/>
    </border>
    <border>
      <left style="medium">
        <color indexed="64"/>
      </left>
      <right style="medium">
        <color indexed="64"/>
      </right>
      <top style="thin">
        <color theme="1"/>
      </top>
      <bottom/>
      <diagonal/>
    </border>
    <border>
      <left style="thin">
        <color theme="1"/>
      </left>
      <right style="thin">
        <color theme="1"/>
      </right>
      <top style="thin">
        <color theme="1"/>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theme="1"/>
      </right>
      <top style="medium">
        <color indexed="64"/>
      </top>
      <bottom style="thin">
        <color theme="1"/>
      </bottom>
      <diagonal/>
    </border>
    <border>
      <left style="thin">
        <color theme="1"/>
      </left>
      <right style="medium">
        <color indexed="64"/>
      </right>
      <top style="medium">
        <color indexed="64"/>
      </top>
      <bottom style="thin">
        <color theme="1"/>
      </bottom>
      <diagonal/>
    </border>
    <border>
      <left style="thin">
        <color theme="1"/>
      </left>
      <right style="thin">
        <color theme="1"/>
      </right>
      <top style="medium">
        <color indexed="64"/>
      </top>
      <bottom style="thin">
        <color theme="1"/>
      </bottom>
      <diagonal/>
    </border>
    <border>
      <left/>
      <right style="medium">
        <color indexed="64"/>
      </right>
      <top style="medium">
        <color indexed="64"/>
      </top>
      <bottom style="thin">
        <color theme="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medium">
        <color indexed="64"/>
      </right>
      <top style="thin">
        <color theme="1"/>
      </top>
      <bottom style="thin">
        <color theme="1"/>
      </bottom>
      <diagonal/>
    </border>
    <border>
      <left style="thin">
        <color theme="1"/>
      </left>
      <right style="thin">
        <color theme="1"/>
      </right>
      <top style="thin">
        <color theme="1"/>
      </top>
      <bottom style="thin">
        <color theme="1"/>
      </bottom>
      <diagonal/>
    </border>
    <border>
      <left/>
      <right style="medium">
        <color indexed="64"/>
      </right>
      <top style="thin">
        <color theme="1"/>
      </top>
      <bottom style="thin">
        <color theme="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theme="1"/>
      </right>
      <top style="thin">
        <color theme="1"/>
      </top>
      <bottom/>
      <diagonal/>
    </border>
    <border>
      <left style="thin">
        <color theme="1"/>
      </left>
      <right style="medium">
        <color indexed="64"/>
      </right>
      <top style="thin">
        <color theme="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thin">
        <color theme="1"/>
      </left>
      <right style="thin">
        <color theme="1"/>
      </right>
      <top style="thin">
        <color theme="1"/>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bottom/>
      <diagonal/>
    </border>
    <border>
      <left style="thin">
        <color indexed="64"/>
      </left>
      <right/>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theme="1"/>
      </left>
      <right/>
      <top style="medium">
        <color theme="1"/>
      </top>
      <bottom/>
      <diagonal/>
    </border>
    <border>
      <left/>
      <right style="medium">
        <color indexed="64"/>
      </right>
      <top style="medium">
        <color theme="1"/>
      </top>
      <bottom/>
      <diagonal/>
    </border>
    <border>
      <left style="medium">
        <color indexed="64"/>
      </left>
      <right/>
      <top style="medium">
        <color theme="1"/>
      </top>
      <bottom style="medium">
        <color theme="1"/>
      </bottom>
      <diagonal/>
    </border>
    <border>
      <left/>
      <right style="medium">
        <color indexed="64"/>
      </right>
      <top/>
      <bottom style="medium">
        <color theme="1"/>
      </bottom>
      <diagonal/>
    </border>
    <border>
      <left style="medium">
        <color theme="1"/>
      </left>
      <right style="medium">
        <color indexed="64"/>
      </right>
      <top style="medium">
        <color theme="1"/>
      </top>
      <bottom/>
      <diagonal/>
    </border>
    <border>
      <left style="medium">
        <color indexed="64"/>
      </left>
      <right style="medium">
        <color indexed="64"/>
      </right>
      <top style="medium">
        <color theme="1"/>
      </top>
      <bottom/>
      <diagonal/>
    </border>
    <border>
      <left style="medium">
        <color indexed="64"/>
      </left>
      <right style="medium">
        <color theme="1"/>
      </right>
      <top style="medium">
        <color theme="1"/>
      </top>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theme="1"/>
      </right>
      <top/>
      <bottom style="medium">
        <color indexed="64"/>
      </bottom>
      <diagonal/>
    </border>
    <border>
      <left style="thin">
        <color theme="1"/>
      </left>
      <right style="thin">
        <color theme="1"/>
      </right>
      <top/>
      <bottom style="medium">
        <color indexed="64"/>
      </bottom>
      <diagonal/>
    </border>
    <border>
      <left style="thin">
        <color theme="1"/>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theme="1"/>
      </right>
      <top/>
      <bottom style="medium">
        <color indexed="64"/>
      </bottom>
      <diagonal/>
    </border>
    <border>
      <left/>
      <right style="medium">
        <color theme="1"/>
      </right>
      <top style="medium">
        <color indexed="64"/>
      </top>
      <bottom/>
      <diagonal/>
    </border>
    <border>
      <left/>
      <right style="medium">
        <color theme="1"/>
      </right>
      <top/>
      <bottom style="medium">
        <color theme="1"/>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theme="0"/>
      </right>
      <top style="thin">
        <color theme="0"/>
      </top>
      <bottom style="thin">
        <color theme="0"/>
      </bottom>
      <diagonal/>
    </border>
    <border>
      <left style="thin">
        <color indexed="64"/>
      </left>
      <right/>
      <top/>
      <bottom style="thin">
        <color theme="0"/>
      </bottom>
      <diagonal/>
    </border>
    <border>
      <left style="thin">
        <color theme="0"/>
      </left>
      <right style="thin">
        <color theme="0"/>
      </right>
      <top style="thin">
        <color indexed="64"/>
      </top>
      <bottom/>
      <diagonal/>
    </border>
    <border>
      <left style="thin">
        <color theme="0"/>
      </left>
      <right style="thin">
        <color theme="0"/>
      </right>
      <top/>
      <bottom style="thin">
        <color theme="0"/>
      </bottom>
      <diagonal/>
    </border>
    <border>
      <left style="thin">
        <color theme="0"/>
      </left>
      <right/>
      <top style="thin">
        <color indexed="64"/>
      </top>
      <bottom/>
      <diagonal/>
    </border>
    <border>
      <left/>
      <right style="thin">
        <color theme="0"/>
      </right>
      <top style="thin">
        <color indexed="64"/>
      </top>
      <bottom/>
      <diagonal/>
    </border>
    <border>
      <left/>
      <right style="thin">
        <color theme="0"/>
      </right>
      <top/>
      <bottom style="thin">
        <color theme="0"/>
      </bottom>
      <diagonal/>
    </border>
    <border>
      <left style="medium">
        <color indexed="64"/>
      </left>
      <right/>
      <top style="thin">
        <color indexed="64"/>
      </top>
      <bottom style="medium">
        <color indexed="64"/>
      </bottom>
      <diagonal/>
    </border>
    <border>
      <left style="thin">
        <color theme="0"/>
      </left>
      <right style="thin">
        <color theme="0"/>
      </right>
      <top/>
      <bottom/>
      <diagonal/>
    </border>
  </borders>
  <cellStyleXfs count="9">
    <xf numFmtId="0" fontId="0" fillId="0" borderId="0"/>
    <xf numFmtId="0" fontId="1" fillId="0" borderId="0"/>
    <xf numFmtId="0" fontId="5" fillId="0" borderId="0" applyNumberFormat="0" applyFill="0" applyBorder="0" applyAlignment="0" applyProtection="0">
      <alignment vertical="top"/>
      <protection locked="0"/>
    </xf>
    <xf numFmtId="44" fontId="12" fillId="0" borderId="0" applyFont="0" applyFill="0" applyBorder="0" applyAlignment="0" applyProtection="0"/>
    <xf numFmtId="44" fontId="1" fillId="0" borderId="0" applyFont="0" applyFill="0" applyBorder="0" applyAlignment="0" applyProtection="0"/>
    <xf numFmtId="0" fontId="30" fillId="0" borderId="0"/>
    <xf numFmtId="44" fontId="30" fillId="0" borderId="0" applyFont="0" applyFill="0" applyBorder="0" applyAlignment="0" applyProtection="0"/>
    <xf numFmtId="0" fontId="33" fillId="0" borderId="0"/>
    <xf numFmtId="44" fontId="33" fillId="0" borderId="0" applyFont="0" applyFill="0" applyBorder="0" applyAlignment="0" applyProtection="0"/>
  </cellStyleXfs>
  <cellXfs count="777">
    <xf numFmtId="0" fontId="0" fillId="0" borderId="0" xfId="0"/>
    <xf numFmtId="0" fontId="1" fillId="3" borderId="0" xfId="1" applyFill="1"/>
    <xf numFmtId="0" fontId="10" fillId="3" borderId="2" xfId="2" applyFont="1" applyFill="1" applyBorder="1" applyAlignment="1" applyProtection="1">
      <alignment vertical="top" wrapText="1"/>
    </xf>
    <xf numFmtId="0" fontId="24" fillId="3" borderId="0" xfId="2" applyFont="1" applyFill="1" applyBorder="1" applyAlignment="1" applyProtection="1">
      <alignment wrapText="1"/>
    </xf>
    <xf numFmtId="0" fontId="77" fillId="3" borderId="0" xfId="1" applyFont="1" applyFill="1" applyBorder="1" applyProtection="1">
      <protection locked="0"/>
    </xf>
    <xf numFmtId="49" fontId="78" fillId="3" borderId="0" xfId="2" applyNumberFormat="1" applyFont="1" applyFill="1" applyBorder="1" applyAlignment="1" applyProtection="1">
      <alignment vertical="center"/>
    </xf>
    <xf numFmtId="0" fontId="79" fillId="3" borderId="0" xfId="1" applyFont="1" applyFill="1"/>
    <xf numFmtId="0" fontId="80" fillId="3" borderId="0" xfId="1" applyFont="1" applyFill="1" applyBorder="1"/>
    <xf numFmtId="0" fontId="81" fillId="3" borderId="0" xfId="1" applyFont="1" applyFill="1" applyAlignment="1">
      <alignment horizontal="right"/>
    </xf>
    <xf numFmtId="0" fontId="1" fillId="3" borderId="0" xfId="1" applyFont="1" applyFill="1" applyAlignment="1"/>
    <xf numFmtId="0" fontId="82" fillId="3" borderId="0" xfId="1" applyFont="1" applyFill="1" applyAlignment="1">
      <alignment horizontal="right"/>
    </xf>
    <xf numFmtId="0" fontId="2" fillId="3" borderId="0" xfId="1" applyFont="1" applyFill="1" applyAlignment="1">
      <alignment horizontal="left"/>
    </xf>
    <xf numFmtId="0" fontId="83" fillId="3" borderId="0" xfId="1" applyFont="1" applyFill="1" applyProtection="1">
      <protection locked="0"/>
    </xf>
    <xf numFmtId="0" fontId="80" fillId="3" borderId="0" xfId="1" applyFont="1" applyFill="1" applyProtection="1">
      <protection locked="0"/>
    </xf>
    <xf numFmtId="0" fontId="83" fillId="3" borderId="0" xfId="1" applyFont="1" applyFill="1" applyBorder="1" applyProtection="1">
      <protection locked="0"/>
    </xf>
    <xf numFmtId="0" fontId="80" fillId="3" borderId="0" xfId="1" applyFont="1" applyFill="1" applyBorder="1" applyProtection="1">
      <protection locked="0"/>
    </xf>
    <xf numFmtId="0" fontId="84" fillId="3" borderId="0" xfId="1" applyFont="1" applyFill="1"/>
    <xf numFmtId="0" fontId="80" fillId="3" borderId="0" xfId="1" applyFont="1" applyFill="1"/>
    <xf numFmtId="0" fontId="85" fillId="3" borderId="0" xfId="1" applyFont="1" applyFill="1" applyBorder="1"/>
    <xf numFmtId="0" fontId="80" fillId="3" borderId="0" xfId="1" applyFont="1" applyFill="1" applyAlignment="1" applyProtection="1">
      <alignment vertical="center"/>
      <protection locked="0"/>
    </xf>
    <xf numFmtId="49" fontId="84" fillId="3" borderId="0" xfId="1" applyNumberFormat="1" applyFont="1" applyFill="1"/>
    <xf numFmtId="0" fontId="80" fillId="3" borderId="0" xfId="1" applyFont="1" applyFill="1" applyBorder="1" applyAlignment="1"/>
    <xf numFmtId="0" fontId="86" fillId="3" borderId="0" xfId="1" applyFont="1" applyFill="1" applyBorder="1"/>
    <xf numFmtId="0" fontId="80" fillId="3" borderId="0" xfId="1" applyFont="1" applyFill="1" applyAlignment="1"/>
    <xf numFmtId="0" fontId="87" fillId="3" borderId="0" xfId="1" applyFont="1" applyFill="1" applyBorder="1" applyAlignment="1" applyProtection="1">
      <protection locked="0"/>
    </xf>
    <xf numFmtId="0" fontId="80" fillId="3" borderId="3" xfId="1" applyFont="1" applyFill="1" applyBorder="1" applyAlignment="1">
      <alignment horizontal="right"/>
    </xf>
    <xf numFmtId="14" fontId="80" fillId="3" borderId="4" xfId="1" applyNumberFormat="1" applyFont="1" applyFill="1" applyBorder="1" applyAlignment="1"/>
    <xf numFmtId="0" fontId="80" fillId="3" borderId="4" xfId="1" applyFont="1" applyFill="1" applyBorder="1" applyAlignment="1" applyProtection="1">
      <alignment horizontal="center" vertical="center"/>
      <protection locked="0"/>
    </xf>
    <xf numFmtId="14" fontId="80" fillId="3" borderId="5" xfId="1" applyNumberFormat="1" applyFont="1" applyFill="1" applyBorder="1" applyAlignment="1" applyProtection="1">
      <alignment vertical="center"/>
      <protection locked="0"/>
    </xf>
    <xf numFmtId="0" fontId="89" fillId="3" borderId="88" xfId="1" applyFont="1" applyFill="1" applyBorder="1" applyAlignment="1" applyProtection="1">
      <alignment horizontal="right" vertical="center"/>
      <protection locked="0"/>
    </xf>
    <xf numFmtId="0" fontId="83" fillId="3" borderId="89" xfId="1" applyFont="1" applyFill="1" applyBorder="1" applyAlignment="1">
      <alignment horizontal="center"/>
    </xf>
    <xf numFmtId="44" fontId="14" fillId="3" borderId="14" xfId="1" applyNumberFormat="1" applyFont="1" applyFill="1" applyBorder="1" applyAlignment="1">
      <alignment horizontal="center"/>
    </xf>
    <xf numFmtId="0" fontId="90" fillId="3" borderId="92" xfId="1" applyFont="1" applyFill="1" applyBorder="1" applyAlignment="1">
      <alignment horizontal="center" vertical="center" wrapText="1"/>
    </xf>
    <xf numFmtId="0" fontId="90" fillId="3" borderId="93" xfId="1" applyFont="1" applyFill="1" applyBorder="1" applyAlignment="1">
      <alignment horizontal="center" vertical="center" wrapText="1"/>
    </xf>
    <xf numFmtId="0" fontId="90" fillId="3" borderId="94" xfId="1" applyFont="1" applyFill="1" applyBorder="1" applyAlignment="1">
      <alignment horizontal="center" vertical="center" wrapText="1"/>
    </xf>
    <xf numFmtId="0" fontId="1" fillId="3" borderId="30" xfId="1" applyFill="1" applyBorder="1"/>
    <xf numFmtId="0" fontId="1" fillId="3" borderId="77" xfId="1" applyFont="1" applyFill="1" applyBorder="1" applyProtection="1">
      <protection locked="0"/>
    </xf>
    <xf numFmtId="0" fontId="1" fillId="3" borderId="95" xfId="1" applyFont="1" applyFill="1" applyBorder="1" applyProtection="1">
      <protection locked="0"/>
    </xf>
    <xf numFmtId="0" fontId="1" fillId="3" borderId="63" xfId="1" applyFont="1" applyFill="1" applyBorder="1" applyProtection="1">
      <protection locked="0"/>
    </xf>
    <xf numFmtId="44" fontId="1" fillId="3" borderId="63" xfId="1" applyNumberFormat="1" applyFont="1" applyFill="1" applyBorder="1" applyProtection="1">
      <protection locked="0"/>
    </xf>
    <xf numFmtId="44" fontId="1" fillId="3" borderId="31" xfId="1" applyNumberFormat="1" applyFont="1" applyFill="1" applyBorder="1"/>
    <xf numFmtId="0" fontId="1" fillId="3" borderId="41" xfId="1" applyFill="1" applyBorder="1"/>
    <xf numFmtId="0" fontId="1" fillId="3" borderId="38" xfId="1" applyFont="1" applyFill="1" applyBorder="1" applyProtection="1">
      <protection locked="0"/>
    </xf>
    <xf numFmtId="0" fontId="1" fillId="3" borderId="56" xfId="1" applyFont="1" applyFill="1" applyBorder="1" applyProtection="1">
      <protection locked="0"/>
    </xf>
    <xf numFmtId="0" fontId="1" fillId="3" borderId="64" xfId="1" applyFont="1" applyFill="1" applyBorder="1" applyProtection="1">
      <protection locked="0"/>
    </xf>
    <xf numFmtId="44" fontId="1" fillId="3" borderId="96" xfId="1" applyNumberFormat="1" applyFont="1" applyFill="1" applyBorder="1" applyProtection="1">
      <protection locked="0"/>
    </xf>
    <xf numFmtId="44" fontId="1" fillId="3" borderId="85" xfId="1" applyNumberFormat="1" applyFont="1" applyFill="1" applyBorder="1"/>
    <xf numFmtId="44" fontId="1" fillId="3" borderId="64" xfId="1" applyNumberFormat="1" applyFont="1" applyFill="1" applyBorder="1" applyProtection="1">
      <protection locked="0"/>
    </xf>
    <xf numFmtId="44" fontId="1" fillId="3" borderId="42" xfId="1" applyNumberFormat="1" applyFont="1" applyFill="1" applyBorder="1"/>
    <xf numFmtId="0" fontId="1" fillId="3" borderId="46" xfId="1" applyFont="1" applyFill="1" applyBorder="1" applyAlignment="1" applyProtection="1">
      <protection locked="0"/>
    </xf>
    <xf numFmtId="0" fontId="1" fillId="3" borderId="52" xfId="1" applyFont="1" applyFill="1" applyBorder="1" applyAlignment="1" applyProtection="1">
      <protection locked="0"/>
    </xf>
    <xf numFmtId="0" fontId="1" fillId="3" borderId="97" xfId="1" applyFont="1" applyFill="1" applyBorder="1" applyProtection="1">
      <protection locked="0"/>
    </xf>
    <xf numFmtId="0" fontId="1" fillId="3" borderId="98" xfId="1" applyFont="1" applyFill="1" applyBorder="1" applyProtection="1">
      <protection locked="0"/>
    </xf>
    <xf numFmtId="44" fontId="1" fillId="3" borderId="99" xfId="1" applyNumberFormat="1" applyFont="1" applyFill="1" applyBorder="1" applyProtection="1">
      <protection locked="0"/>
    </xf>
    <xf numFmtId="44" fontId="1" fillId="3" borderId="100" xfId="1" applyNumberFormat="1" applyFont="1" applyFill="1" applyBorder="1" applyProtection="1">
      <protection locked="0"/>
    </xf>
    <xf numFmtId="44" fontId="1" fillId="3" borderId="101" xfId="1" applyNumberFormat="1" applyFont="1" applyFill="1" applyBorder="1"/>
    <xf numFmtId="0" fontId="91" fillId="3" borderId="0" xfId="1" applyFont="1" applyFill="1" applyBorder="1"/>
    <xf numFmtId="0" fontId="1" fillId="3" borderId="0" xfId="1" applyFont="1" applyFill="1"/>
    <xf numFmtId="0" fontId="54" fillId="3" borderId="0" xfId="1" applyFont="1" applyFill="1" applyBorder="1"/>
    <xf numFmtId="44" fontId="54" fillId="3" borderId="23" xfId="1" applyNumberFormat="1" applyFont="1" applyFill="1" applyBorder="1"/>
    <xf numFmtId="44" fontId="1" fillId="3" borderId="102" xfId="1" applyNumberFormat="1" applyFont="1" applyFill="1" applyBorder="1"/>
    <xf numFmtId="0" fontId="90" fillId="3" borderId="0" xfId="1" applyFont="1" applyFill="1" applyBorder="1"/>
    <xf numFmtId="0" fontId="92" fillId="3" borderId="0" xfId="1" applyFont="1" applyFill="1"/>
    <xf numFmtId="0" fontId="92" fillId="3" borderId="0" xfId="1" applyFont="1" applyFill="1" applyBorder="1"/>
    <xf numFmtId="0" fontId="54" fillId="3" borderId="0" xfId="1" applyFont="1" applyFill="1" applyAlignment="1">
      <alignment horizontal="right"/>
    </xf>
    <xf numFmtId="4" fontId="92" fillId="3" borderId="0" xfId="1" applyNumberFormat="1" applyFont="1" applyFill="1" applyBorder="1"/>
    <xf numFmtId="49" fontId="93" fillId="3" borderId="0" xfId="1" applyNumberFormat="1" applyFont="1" applyFill="1" applyBorder="1"/>
    <xf numFmtId="0" fontId="93" fillId="3" borderId="0" xfId="1" applyFont="1" applyFill="1" applyProtection="1">
      <protection locked="0"/>
    </xf>
    <xf numFmtId="0" fontId="93" fillId="3" borderId="0" xfId="1" applyFont="1" applyFill="1"/>
    <xf numFmtId="2" fontId="28" fillId="3" borderId="105" xfId="1" applyNumberFormat="1" applyFont="1" applyFill="1" applyBorder="1" applyAlignment="1">
      <alignment horizontal="center" vertical="center" wrapText="1"/>
    </xf>
    <xf numFmtId="49" fontId="93" fillId="3" borderId="0" xfId="1" applyNumberFormat="1" applyFont="1" applyFill="1"/>
    <xf numFmtId="0" fontId="87" fillId="3" borderId="0" xfId="1" applyFont="1" applyFill="1"/>
    <xf numFmtId="0" fontId="94" fillId="3" borderId="0" xfId="1" applyFont="1" applyFill="1"/>
    <xf numFmtId="0" fontId="90" fillId="3" borderId="0" xfId="1" applyFont="1" applyFill="1"/>
    <xf numFmtId="0" fontId="0" fillId="0" borderId="0" xfId="0" applyProtection="1">
      <protection locked="0"/>
    </xf>
    <xf numFmtId="0" fontId="48" fillId="0" borderId="0" xfId="0" applyNumberFormat="1" applyFont="1" applyFill="1" applyAlignment="1" applyProtection="1">
      <alignment vertical="top"/>
      <protection locked="0"/>
    </xf>
    <xf numFmtId="0" fontId="50" fillId="0" borderId="0" xfId="4" applyNumberFormat="1" applyFont="1" applyFill="1" applyAlignment="1" applyProtection="1">
      <alignment horizontal="left" vertical="top" wrapText="1"/>
      <protection locked="0"/>
    </xf>
    <xf numFmtId="0" fontId="54" fillId="0" borderId="62" xfId="4" applyNumberFormat="1" applyFont="1" applyFill="1" applyBorder="1" applyAlignment="1" applyProtection="1">
      <alignment horizontal="right" vertical="top"/>
      <protection locked="0"/>
    </xf>
    <xf numFmtId="0" fontId="64" fillId="0" borderId="0" xfId="4" applyNumberFormat="1" applyFont="1" applyFill="1" applyAlignment="1" applyProtection="1">
      <alignment horizontal="center" vertical="top" wrapText="1"/>
      <protection locked="0"/>
    </xf>
    <xf numFmtId="0" fontId="33" fillId="0" borderId="0" xfId="7" applyNumberFormat="1" applyFont="1" applyFill="1" applyAlignment="1" applyProtection="1">
      <alignment vertical="top"/>
      <protection locked="0"/>
    </xf>
    <xf numFmtId="0" fontId="0" fillId="0" borderId="16" xfId="0" applyBorder="1" applyProtection="1">
      <protection locked="0"/>
    </xf>
    <xf numFmtId="44" fontId="32" fillId="3" borderId="62" xfId="4" applyFont="1" applyFill="1" applyBorder="1" applyAlignment="1" applyProtection="1">
      <alignment vertical="center" wrapText="1"/>
      <protection locked="0"/>
    </xf>
    <xf numFmtId="44" fontId="3" fillId="3" borderId="62" xfId="4" applyFont="1" applyFill="1" applyBorder="1" applyAlignment="1" applyProtection="1">
      <alignment horizontal="center" vertical="center" wrapText="1"/>
      <protection locked="0"/>
    </xf>
    <xf numFmtId="44" fontId="3" fillId="3" borderId="17" xfId="4" applyFont="1" applyFill="1" applyBorder="1" applyAlignment="1" applyProtection="1">
      <alignment horizontal="center" vertical="center" wrapText="1"/>
      <protection locked="0"/>
    </xf>
    <xf numFmtId="44" fontId="3" fillId="3" borderId="0" xfId="4" applyFont="1" applyFill="1" applyBorder="1" applyAlignment="1" applyProtection="1">
      <alignment horizontal="center" vertical="center" wrapText="1"/>
      <protection locked="0"/>
    </xf>
    <xf numFmtId="0" fontId="35" fillId="0" borderId="16" xfId="7" applyFont="1" applyBorder="1" applyProtection="1">
      <protection locked="0"/>
    </xf>
    <xf numFmtId="0" fontId="35" fillId="0" borderId="62" xfId="7" applyFont="1" applyBorder="1" applyProtection="1">
      <protection locked="0"/>
    </xf>
    <xf numFmtId="3" fontId="35" fillId="0" borderId="17" xfId="7" applyNumberFormat="1" applyFont="1" applyBorder="1" applyProtection="1">
      <protection locked="0"/>
    </xf>
    <xf numFmtId="3" fontId="35" fillId="0" borderId="0" xfId="7" applyNumberFormat="1" applyFont="1" applyBorder="1" applyProtection="1">
      <protection locked="0"/>
    </xf>
    <xf numFmtId="3" fontId="35" fillId="0" borderId="16" xfId="7" applyNumberFormat="1" applyFont="1" applyBorder="1" applyProtection="1">
      <protection locked="0"/>
    </xf>
    <xf numFmtId="3" fontId="58" fillId="3" borderId="62" xfId="7" applyNumberFormat="1" applyFont="1" applyFill="1" applyBorder="1" applyAlignment="1" applyProtection="1">
      <alignment vertical="center"/>
      <protection locked="0"/>
    </xf>
    <xf numFmtId="0" fontId="33" fillId="0" borderId="62" xfId="7" applyBorder="1" applyProtection="1">
      <protection locked="0"/>
    </xf>
    <xf numFmtId="0" fontId="0" fillId="0" borderId="17" xfId="0" applyBorder="1" applyProtection="1">
      <protection locked="0"/>
    </xf>
    <xf numFmtId="0" fontId="0" fillId="0" borderId="24" xfId="0" applyBorder="1" applyProtection="1">
      <protection locked="0"/>
    </xf>
    <xf numFmtId="44" fontId="32" fillId="3" borderId="0" xfId="4" applyFont="1" applyFill="1" applyBorder="1" applyAlignment="1" applyProtection="1">
      <alignment vertical="center" wrapText="1"/>
      <protection locked="0"/>
    </xf>
    <xf numFmtId="44" fontId="3" fillId="3" borderId="25" xfId="4" applyFont="1" applyFill="1" applyBorder="1" applyAlignment="1" applyProtection="1">
      <alignment horizontal="center" vertical="center" wrapText="1"/>
      <protection locked="0"/>
    </xf>
    <xf numFmtId="44" fontId="3" fillId="3" borderId="0" xfId="4" applyFont="1" applyFill="1" applyAlignment="1" applyProtection="1">
      <alignment horizontal="center" vertical="center" wrapText="1"/>
      <protection locked="0"/>
    </xf>
    <xf numFmtId="0" fontId="35" fillId="0" borderId="24" xfId="7" applyFont="1" applyBorder="1" applyProtection="1">
      <protection locked="0"/>
    </xf>
    <xf numFmtId="0" fontId="35" fillId="0" borderId="0" xfId="7" applyFont="1" applyBorder="1" applyProtection="1">
      <protection locked="0"/>
    </xf>
    <xf numFmtId="0" fontId="53" fillId="0" borderId="25" xfId="7" applyFont="1" applyBorder="1" applyAlignment="1" applyProtection="1">
      <alignment vertical="center"/>
      <protection locked="0"/>
    </xf>
    <xf numFmtId="3" fontId="35" fillId="0" borderId="24" xfId="7" applyNumberFormat="1" applyFont="1" applyBorder="1" applyProtection="1">
      <protection locked="0"/>
    </xf>
    <xf numFmtId="0" fontId="0" fillId="0" borderId="25" xfId="0" applyBorder="1" applyProtection="1">
      <protection locked="0"/>
    </xf>
    <xf numFmtId="0" fontId="35" fillId="0" borderId="24" xfId="7" applyFont="1" applyFill="1" applyBorder="1" applyProtection="1">
      <protection locked="0"/>
    </xf>
    <xf numFmtId="0" fontId="47" fillId="0" borderId="48" xfId="4" applyNumberFormat="1" applyFont="1" applyFill="1" applyBorder="1" applyAlignment="1" applyProtection="1">
      <alignment horizontal="center" vertical="center" wrapText="1"/>
      <protection locked="0"/>
    </xf>
    <xf numFmtId="44" fontId="34" fillId="0" borderId="25" xfId="4" applyFont="1" applyFill="1" applyBorder="1" applyAlignment="1" applyProtection="1">
      <alignment vertical="center" wrapText="1"/>
      <protection locked="0"/>
    </xf>
    <xf numFmtId="44" fontId="34" fillId="0" borderId="0" xfId="4" applyFont="1" applyFill="1" applyAlignment="1" applyProtection="1">
      <alignment vertical="center" wrapText="1"/>
      <protection locked="0"/>
    </xf>
    <xf numFmtId="0" fontId="36" fillId="0" borderId="0" xfId="7" applyFont="1" applyBorder="1" applyAlignment="1" applyProtection="1">
      <alignment horizontal="right"/>
      <protection locked="0"/>
    </xf>
    <xf numFmtId="10" fontId="45" fillId="0" borderId="0" xfId="7" applyNumberFormat="1" applyFont="1" applyBorder="1" applyAlignment="1" applyProtection="1">
      <alignment horizontal="left" wrapText="1"/>
      <protection locked="0"/>
    </xf>
    <xf numFmtId="44" fontId="37" fillId="0" borderId="25" xfId="7" applyNumberFormat="1" applyFont="1" applyFill="1" applyBorder="1" applyProtection="1">
      <protection locked="0"/>
    </xf>
    <xf numFmtId="3" fontId="33" fillId="0" borderId="0" xfId="7" applyNumberFormat="1" applyBorder="1" applyProtection="1">
      <protection locked="0"/>
    </xf>
    <xf numFmtId="3" fontId="33" fillId="0" borderId="24" xfId="7" applyNumberFormat="1" applyBorder="1" applyProtection="1">
      <protection locked="0"/>
    </xf>
    <xf numFmtId="0" fontId="35" fillId="0" borderId="25" xfId="7" applyFont="1" applyFill="1" applyBorder="1" applyProtection="1">
      <protection locked="0"/>
    </xf>
    <xf numFmtId="0" fontId="35" fillId="0" borderId="0" xfId="7" applyFont="1" applyFill="1" applyProtection="1">
      <protection locked="0"/>
    </xf>
    <xf numFmtId="44" fontId="34" fillId="0" borderId="0" xfId="4" applyFont="1" applyFill="1" applyBorder="1" applyAlignment="1" applyProtection="1">
      <alignment vertical="center" wrapText="1"/>
      <protection locked="0"/>
    </xf>
    <xf numFmtId="0" fontId="49" fillId="0" borderId="24" xfId="7" applyFont="1" applyBorder="1" applyAlignment="1" applyProtection="1">
      <alignment horizontal="right"/>
      <protection locked="0"/>
    </xf>
    <xf numFmtId="0" fontId="49" fillId="0" borderId="0" xfId="7" applyFont="1" applyBorder="1" applyAlignment="1" applyProtection="1">
      <alignment horizontal="right"/>
      <protection locked="0"/>
    </xf>
    <xf numFmtId="0" fontId="39" fillId="0" borderId="0" xfId="7" applyFont="1" applyBorder="1" applyAlignment="1" applyProtection="1">
      <alignment horizontal="right"/>
      <protection locked="0"/>
    </xf>
    <xf numFmtId="3" fontId="40" fillId="0" borderId="0" xfId="7" applyNumberFormat="1" applyFont="1" applyBorder="1" applyProtection="1">
      <protection locked="0"/>
    </xf>
    <xf numFmtId="3" fontId="40" fillId="0" borderId="25" xfId="7" applyNumberFormat="1" applyFont="1" applyBorder="1" applyProtection="1">
      <protection locked="0"/>
    </xf>
    <xf numFmtId="0" fontId="33" fillId="0" borderId="0" xfId="7" applyNumberFormat="1" applyFont="1" applyBorder="1" applyProtection="1">
      <protection locked="0"/>
    </xf>
    <xf numFmtId="0" fontId="33" fillId="0" borderId="24" xfId="7" applyNumberFormat="1" applyFont="1" applyBorder="1" applyProtection="1">
      <protection locked="0"/>
    </xf>
    <xf numFmtId="0" fontId="33" fillId="0" borderId="0" xfId="7" applyNumberFormat="1" applyFont="1" applyFill="1" applyBorder="1" applyProtection="1">
      <protection locked="0"/>
    </xf>
    <xf numFmtId="0" fontId="33" fillId="0" borderId="25" xfId="7" applyNumberFormat="1" applyFont="1" applyFill="1" applyBorder="1" applyProtection="1">
      <protection locked="0"/>
    </xf>
    <xf numFmtId="0" fontId="35" fillId="0" borderId="0" xfId="7" applyNumberFormat="1" applyFont="1" applyFill="1" applyProtection="1">
      <protection locked="0"/>
    </xf>
    <xf numFmtId="0" fontId="55" fillId="0" borderId="48" xfId="4" applyNumberFormat="1" applyFont="1" applyFill="1" applyBorder="1" applyAlignment="1" applyProtection="1">
      <alignment horizontal="center" vertical="center" wrapText="1"/>
      <protection locked="0"/>
    </xf>
    <xf numFmtId="10" fontId="45" fillId="0" borderId="0" xfId="7" applyNumberFormat="1" applyFont="1" applyBorder="1" applyAlignment="1" applyProtection="1">
      <alignment horizontal="left"/>
      <protection locked="0"/>
    </xf>
    <xf numFmtId="0" fontId="36" fillId="0" borderId="0" xfId="7" applyNumberFormat="1" applyFont="1" applyBorder="1" applyProtection="1">
      <protection locked="0"/>
    </xf>
    <xf numFmtId="44" fontId="37" fillId="0" borderId="48" xfId="7" applyNumberFormat="1" applyFont="1" applyFill="1" applyBorder="1" applyProtection="1">
      <protection locked="0"/>
    </xf>
    <xf numFmtId="0" fontId="0" fillId="0" borderId="0" xfId="0" applyBorder="1" applyProtection="1">
      <protection locked="0"/>
    </xf>
    <xf numFmtId="0" fontId="33" fillId="0" borderId="25" xfId="7" applyBorder="1" applyProtection="1">
      <protection locked="0"/>
    </xf>
    <xf numFmtId="0" fontId="33" fillId="0" borderId="0" xfId="7" applyProtection="1">
      <protection locked="0"/>
    </xf>
    <xf numFmtId="0" fontId="39" fillId="0" borderId="0" xfId="7" applyFont="1" applyBorder="1" applyProtection="1">
      <protection locked="0"/>
    </xf>
    <xf numFmtId="0" fontId="69" fillId="0" borderId="25" xfId="0" applyNumberFormat="1" applyFont="1" applyBorder="1" applyProtection="1">
      <protection locked="0"/>
    </xf>
    <xf numFmtId="0" fontId="0" fillId="0" borderId="0" xfId="0" applyNumberFormat="1" applyProtection="1">
      <protection locked="0"/>
    </xf>
    <xf numFmtId="44" fontId="37" fillId="0" borderId="48" xfId="7" applyNumberFormat="1" applyFont="1" applyBorder="1" applyAlignment="1" applyProtection="1">
      <alignment vertical="center"/>
      <protection locked="0"/>
    </xf>
    <xf numFmtId="4" fontId="33" fillId="0" borderId="25" xfId="7" applyNumberFormat="1" applyBorder="1" applyProtection="1">
      <protection locked="0"/>
    </xf>
    <xf numFmtId="4" fontId="33" fillId="0" borderId="0" xfId="7" applyNumberFormat="1" applyBorder="1" applyProtection="1">
      <protection locked="0"/>
    </xf>
    <xf numFmtId="0" fontId="33" fillId="0" borderId="0" xfId="7" applyBorder="1" applyProtection="1">
      <protection locked="0"/>
    </xf>
    <xf numFmtId="44" fontId="37" fillId="0" borderId="48" xfId="7" applyNumberFormat="1" applyFont="1" applyBorder="1" applyProtection="1">
      <protection locked="0"/>
    </xf>
    <xf numFmtId="0" fontId="53" fillId="0" borderId="0" xfId="7" applyFont="1" applyBorder="1" applyAlignment="1" applyProtection="1">
      <alignment vertical="center"/>
      <protection locked="0"/>
    </xf>
    <xf numFmtId="0" fontId="36" fillId="0" borderId="24" xfId="7" applyFont="1" applyBorder="1" applyAlignment="1" applyProtection="1">
      <alignment horizontal="right"/>
      <protection locked="0"/>
    </xf>
    <xf numFmtId="44" fontId="37" fillId="0" borderId="0" xfId="7" applyNumberFormat="1" applyFont="1" applyFill="1" applyBorder="1" applyProtection="1">
      <protection locked="0"/>
    </xf>
    <xf numFmtId="0" fontId="33" fillId="0" borderId="0" xfId="7" applyNumberFormat="1" applyBorder="1" applyProtection="1">
      <protection locked="0"/>
    </xf>
    <xf numFmtId="0" fontId="33" fillId="0" borderId="51" xfId="7" applyNumberFormat="1" applyBorder="1" applyProtection="1">
      <protection locked="0"/>
    </xf>
    <xf numFmtId="0" fontId="33" fillId="0" borderId="2" xfId="7" applyNumberFormat="1" applyBorder="1" applyProtection="1">
      <protection locked="0"/>
    </xf>
    <xf numFmtId="0" fontId="0" fillId="0" borderId="52" xfId="0" applyNumberFormat="1" applyBorder="1" applyProtection="1">
      <protection locked="0"/>
    </xf>
    <xf numFmtId="44" fontId="37" fillId="0" borderId="48" xfId="7" applyNumberFormat="1" applyFont="1" applyFill="1" applyBorder="1" applyAlignment="1" applyProtection="1">
      <alignment vertical="center"/>
      <protection locked="0"/>
    </xf>
    <xf numFmtId="0" fontId="35" fillId="0" borderId="25" xfId="7" applyFont="1" applyBorder="1" applyProtection="1">
      <protection locked="0"/>
    </xf>
    <xf numFmtId="0" fontId="59" fillId="3" borderId="24" xfId="7" applyFont="1" applyFill="1" applyBorder="1" applyAlignment="1" applyProtection="1">
      <protection locked="0"/>
    </xf>
    <xf numFmtId="0" fontId="59" fillId="3" borderId="0" xfId="7" applyFont="1" applyFill="1" applyBorder="1" applyAlignment="1" applyProtection="1">
      <protection locked="0"/>
    </xf>
    <xf numFmtId="0" fontId="59" fillId="0" borderId="25" xfId="7" applyFont="1" applyFill="1" applyBorder="1" applyAlignment="1" applyProtection="1">
      <alignment horizontal="center" vertical="center"/>
      <protection locked="0"/>
    </xf>
    <xf numFmtId="0" fontId="59" fillId="3" borderId="0" xfId="7" applyNumberFormat="1" applyFont="1" applyFill="1" applyBorder="1" applyAlignment="1" applyProtection="1">
      <protection locked="0"/>
    </xf>
    <xf numFmtId="0" fontId="35" fillId="0" borderId="0" xfId="7" applyNumberFormat="1" applyFont="1" applyBorder="1" applyProtection="1">
      <protection locked="0"/>
    </xf>
    <xf numFmtId="0" fontId="35" fillId="0" borderId="0" xfId="7" applyNumberFormat="1" applyFont="1" applyProtection="1">
      <protection locked="0"/>
    </xf>
    <xf numFmtId="0" fontId="35" fillId="0" borderId="0" xfId="7" applyFont="1" applyProtection="1">
      <protection locked="0"/>
    </xf>
    <xf numFmtId="0" fontId="59" fillId="3" borderId="51" xfId="7" applyFont="1" applyFill="1" applyBorder="1" applyAlignment="1" applyProtection="1">
      <alignment horizontal="center"/>
      <protection locked="0"/>
    </xf>
    <xf numFmtId="0" fontId="59" fillId="3" borderId="2" xfId="7" applyFont="1" applyFill="1" applyBorder="1" applyAlignment="1" applyProtection="1">
      <alignment horizontal="center"/>
      <protection locked="0"/>
    </xf>
    <xf numFmtId="0" fontId="59" fillId="3" borderId="52" xfId="7" applyFont="1" applyFill="1" applyBorder="1" applyAlignment="1" applyProtection="1">
      <alignment horizontal="center"/>
      <protection locked="0"/>
    </xf>
    <xf numFmtId="0" fontId="59" fillId="3" borderId="0" xfId="7" applyFont="1" applyFill="1" applyBorder="1" applyAlignment="1" applyProtection="1">
      <alignment horizontal="center"/>
      <protection locked="0"/>
    </xf>
    <xf numFmtId="0" fontId="39" fillId="0" borderId="0" xfId="7" applyFont="1" applyProtection="1">
      <protection locked="0"/>
    </xf>
    <xf numFmtId="0" fontId="35" fillId="0" borderId="51" xfId="7" applyFont="1" applyBorder="1" applyProtection="1">
      <protection locked="0"/>
    </xf>
    <xf numFmtId="0" fontId="35" fillId="0" borderId="2" xfId="7" applyFont="1" applyBorder="1" applyProtection="1">
      <protection locked="0"/>
    </xf>
    <xf numFmtId="0" fontId="35" fillId="0" borderId="52" xfId="7" applyFont="1" applyBorder="1" applyProtection="1">
      <protection locked="0"/>
    </xf>
    <xf numFmtId="0" fontId="35" fillId="0" borderId="17" xfId="7" applyFont="1" applyBorder="1" applyProtection="1">
      <protection locked="0"/>
    </xf>
    <xf numFmtId="3" fontId="33" fillId="0" borderId="25" xfId="7" applyNumberFormat="1" applyBorder="1" applyProtection="1">
      <protection locked="0"/>
    </xf>
    <xf numFmtId="0" fontId="9" fillId="0" borderId="0"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0" fillId="0" borderId="51" xfId="0" applyBorder="1" applyProtection="1">
      <protection locked="0"/>
    </xf>
    <xf numFmtId="0" fontId="36" fillId="0" borderId="2" xfId="7" applyFont="1" applyBorder="1" applyAlignment="1" applyProtection="1">
      <alignment horizontal="center" vertical="center" wrapText="1"/>
      <protection locked="0"/>
    </xf>
    <xf numFmtId="44" fontId="37" fillId="0" borderId="2" xfId="7" applyNumberFormat="1" applyFont="1" applyBorder="1" applyAlignment="1" applyProtection="1">
      <alignment vertical="center"/>
      <protection locked="0"/>
    </xf>
    <xf numFmtId="3" fontId="33" fillId="0" borderId="52" xfId="7" applyNumberFormat="1" applyBorder="1" applyProtection="1">
      <protection locked="0"/>
    </xf>
    <xf numFmtId="164" fontId="56" fillId="0" borderId="0" xfId="0" applyNumberFormat="1" applyFont="1" applyFill="1" applyBorder="1" applyAlignment="1" applyProtection="1">
      <alignment horizontal="center" vertical="center"/>
      <protection locked="0"/>
    </xf>
    <xf numFmtId="3" fontId="35" fillId="0" borderId="0" xfId="7" applyNumberFormat="1" applyFont="1" applyProtection="1">
      <protection locked="0"/>
    </xf>
    <xf numFmtId="0" fontId="33" fillId="0" borderId="0" xfId="7" applyFont="1" applyFill="1" applyProtection="1">
      <protection locked="0"/>
    </xf>
    <xf numFmtId="0" fontId="48" fillId="0" borderId="0" xfId="0" applyFont="1" applyFill="1" applyProtection="1">
      <protection locked="0"/>
    </xf>
    <xf numFmtId="0" fontId="35" fillId="0" borderId="0" xfId="7" applyFont="1" applyFill="1" applyAlignment="1" applyProtection="1">
      <alignment wrapText="1"/>
      <protection locked="0"/>
    </xf>
    <xf numFmtId="0" fontId="39" fillId="0" borderId="62" xfId="7" applyFont="1" applyBorder="1" applyProtection="1">
      <protection locked="0"/>
    </xf>
    <xf numFmtId="3" fontId="40" fillId="0" borderId="62" xfId="7" applyNumberFormat="1" applyFont="1" applyBorder="1" applyProtection="1">
      <protection locked="0"/>
    </xf>
    <xf numFmtId="3" fontId="35" fillId="0" borderId="62" xfId="7" applyNumberFormat="1" applyFont="1" applyBorder="1" applyProtection="1">
      <protection locked="0"/>
    </xf>
    <xf numFmtId="0" fontId="41" fillId="0" borderId="62" xfId="7" applyFont="1" applyBorder="1" applyAlignment="1" applyProtection="1">
      <alignment horizontal="center"/>
      <protection locked="0"/>
    </xf>
    <xf numFmtId="4" fontId="40" fillId="0" borderId="62" xfId="7" applyNumberFormat="1" applyFont="1" applyBorder="1" applyProtection="1">
      <protection locked="0"/>
    </xf>
    <xf numFmtId="4" fontId="40" fillId="0" borderId="17" xfId="7" applyNumberFormat="1" applyFont="1" applyBorder="1" applyProtection="1">
      <protection locked="0"/>
    </xf>
    <xf numFmtId="164" fontId="33" fillId="0" borderId="48" xfId="7" applyNumberFormat="1" applyFont="1" applyBorder="1" applyAlignment="1" applyProtection="1">
      <alignment vertical="center"/>
      <protection locked="0"/>
    </xf>
    <xf numFmtId="164" fontId="33" fillId="0" borderId="0" xfId="7" applyNumberFormat="1" applyFont="1" applyBorder="1" applyAlignment="1" applyProtection="1">
      <alignment vertical="center"/>
      <protection locked="0"/>
    </xf>
    <xf numFmtId="164" fontId="36" fillId="0" borderId="48" xfId="7" applyNumberFormat="1" applyFont="1" applyBorder="1" applyAlignment="1" applyProtection="1">
      <alignment wrapText="1"/>
      <protection locked="0"/>
    </xf>
    <xf numFmtId="164" fontId="36" fillId="0" borderId="48" xfId="7" applyNumberFormat="1" applyFont="1" applyBorder="1" applyAlignment="1" applyProtection="1">
      <alignment vertical="center" wrapText="1"/>
      <protection locked="0"/>
    </xf>
    <xf numFmtId="0" fontId="36" fillId="0" borderId="25" xfId="7" applyFont="1" applyBorder="1" applyAlignment="1" applyProtection="1">
      <alignment horizontal="right" vertical="center" wrapText="1"/>
      <protection locked="0"/>
    </xf>
    <xf numFmtId="164" fontId="58" fillId="9" borderId="48" xfId="7" applyNumberFormat="1" applyFont="1" applyFill="1" applyBorder="1" applyAlignment="1" applyProtection="1">
      <alignment horizontal="right" vertical="center"/>
      <protection locked="0"/>
    </xf>
    <xf numFmtId="4" fontId="37" fillId="0" borderId="25" xfId="7" applyNumberFormat="1" applyFont="1" applyBorder="1" applyProtection="1">
      <protection locked="0"/>
    </xf>
    <xf numFmtId="0" fontId="35" fillId="0" borderId="0" xfId="7" applyFont="1" applyFill="1" applyBorder="1" applyAlignment="1" applyProtection="1">
      <alignment wrapText="1"/>
      <protection locked="0"/>
    </xf>
    <xf numFmtId="0" fontId="35" fillId="0" borderId="0" xfId="7" applyFont="1" applyFill="1" applyBorder="1" applyProtection="1">
      <protection locked="0"/>
    </xf>
    <xf numFmtId="0" fontId="33" fillId="0" borderId="25" xfId="7" applyFont="1" applyFill="1" applyBorder="1" applyAlignment="1" applyProtection="1">
      <alignment horizontal="center" vertical="center"/>
      <protection locked="0"/>
    </xf>
    <xf numFmtId="0" fontId="36" fillId="0" borderId="0" xfId="7" applyFont="1" applyBorder="1" applyAlignment="1" applyProtection="1">
      <alignment horizontal="center"/>
      <protection locked="0"/>
    </xf>
    <xf numFmtId="168" fontId="42" fillId="0" borderId="48" xfId="7" applyNumberFormat="1" applyFont="1" applyBorder="1" applyAlignment="1" applyProtection="1">
      <alignment horizontal="center"/>
      <protection locked="0"/>
    </xf>
    <xf numFmtId="0" fontId="36" fillId="0" borderId="0" xfId="7" applyFont="1" applyBorder="1" applyProtection="1">
      <protection locked="0"/>
    </xf>
    <xf numFmtId="0" fontId="57" fillId="0" borderId="0" xfId="7" applyFont="1" applyBorder="1" applyAlignment="1" applyProtection="1">
      <alignment vertical="top"/>
      <protection locked="0"/>
    </xf>
    <xf numFmtId="0" fontId="35" fillId="0" borderId="0" xfId="7" applyFont="1" applyBorder="1" applyAlignment="1" applyProtection="1">
      <alignment horizontal="center"/>
      <protection locked="0"/>
    </xf>
    <xf numFmtId="0" fontId="35" fillId="0" borderId="0" xfId="7" applyFont="1" applyBorder="1" applyAlignment="1" applyProtection="1">
      <alignment horizontal="right"/>
      <protection locked="0"/>
    </xf>
    <xf numFmtId="0" fontId="40" fillId="0" borderId="0" xfId="7" applyFont="1" applyFill="1" applyBorder="1" applyAlignment="1" applyProtection="1">
      <alignment horizontal="center"/>
      <protection locked="0"/>
    </xf>
    <xf numFmtId="4" fontId="40" fillId="0" borderId="0" xfId="7" applyNumberFormat="1" applyFont="1" applyFill="1" applyBorder="1" applyProtection="1">
      <protection locked="0"/>
    </xf>
    <xf numFmtId="44" fontId="46" fillId="0" borderId="0" xfId="4" applyFont="1" applyFill="1" applyAlignment="1" applyProtection="1">
      <alignment vertical="center" wrapText="1"/>
      <protection locked="0"/>
    </xf>
    <xf numFmtId="44" fontId="46" fillId="0" borderId="0" xfId="4" applyFont="1" applyFill="1" applyBorder="1" applyAlignment="1" applyProtection="1">
      <alignment vertical="center" wrapText="1"/>
      <protection locked="0"/>
    </xf>
    <xf numFmtId="44" fontId="33" fillId="0" borderId="0" xfId="7" applyNumberFormat="1" applyFont="1" applyFill="1" applyProtection="1">
      <protection locked="0"/>
    </xf>
    <xf numFmtId="0" fontId="33" fillId="0" borderId="0" xfId="7" applyFont="1" applyFill="1" applyBorder="1" applyProtection="1">
      <protection locked="0"/>
    </xf>
    <xf numFmtId="0" fontId="33" fillId="0" borderId="0" xfId="7" applyFont="1" applyProtection="1">
      <protection locked="0"/>
    </xf>
    <xf numFmtId="0" fontId="33" fillId="0" borderId="24" xfId="7" applyFont="1" applyBorder="1" applyProtection="1">
      <protection locked="0"/>
    </xf>
    <xf numFmtId="0" fontId="33" fillId="0" borderId="0" xfId="7" applyFont="1" applyBorder="1" applyProtection="1">
      <protection locked="0"/>
    </xf>
    <xf numFmtId="164" fontId="33" fillId="0" borderId="48" xfId="7" applyNumberFormat="1" applyFont="1" applyBorder="1" applyAlignment="1" applyProtection="1">
      <alignment horizontal="right" vertical="center"/>
      <protection locked="0"/>
    </xf>
    <xf numFmtId="0" fontId="36" fillId="0" borderId="25" xfId="7" applyFont="1" applyBorder="1" applyAlignment="1" applyProtection="1">
      <alignment horizontal="right" wrapText="1"/>
      <protection locked="0"/>
    </xf>
    <xf numFmtId="0" fontId="33" fillId="0" borderId="25" xfId="7" applyFont="1" applyBorder="1" applyProtection="1">
      <protection locked="0"/>
    </xf>
    <xf numFmtId="0" fontId="37" fillId="0" borderId="0" xfId="7" applyFont="1" applyFill="1" applyAlignment="1" applyProtection="1">
      <protection locked="0"/>
    </xf>
    <xf numFmtId="0" fontId="60" fillId="0" borderId="0" xfId="0" applyFont="1" applyProtection="1">
      <protection locked="0"/>
    </xf>
    <xf numFmtId="0" fontId="60" fillId="0" borderId="24" xfId="0" applyFont="1" applyBorder="1" applyProtection="1">
      <protection locked="0"/>
    </xf>
    <xf numFmtId="0" fontId="60" fillId="0" borderId="0" xfId="0" applyFont="1" applyBorder="1" applyProtection="1">
      <protection locked="0"/>
    </xf>
    <xf numFmtId="0" fontId="60" fillId="0" borderId="25" xfId="0" applyFont="1" applyBorder="1" applyProtection="1">
      <protection locked="0"/>
    </xf>
    <xf numFmtId="0" fontId="60" fillId="11" borderId="16" xfId="0" applyFont="1" applyFill="1" applyBorder="1" applyProtection="1">
      <protection locked="0"/>
    </xf>
    <xf numFmtId="0" fontId="60" fillId="11" borderId="62" xfId="0" applyFont="1" applyFill="1" applyBorder="1" applyProtection="1">
      <protection locked="0"/>
    </xf>
    <xf numFmtId="0" fontId="60" fillId="11" borderId="17" xfId="0" applyFont="1" applyFill="1" applyBorder="1" applyProtection="1">
      <protection locked="0"/>
    </xf>
    <xf numFmtId="0" fontId="36" fillId="0" borderId="0" xfId="7" applyFont="1" applyBorder="1" applyAlignment="1" applyProtection="1">
      <alignment horizontal="right" wrapText="1"/>
      <protection locked="0"/>
    </xf>
    <xf numFmtId="164" fontId="33" fillId="0" borderId="24" xfId="7" applyNumberFormat="1" applyFont="1" applyBorder="1" applyAlignment="1" applyProtection="1">
      <alignment vertical="center"/>
      <protection locked="0"/>
    </xf>
    <xf numFmtId="164" fontId="33" fillId="11" borderId="25" xfId="7" applyNumberFormat="1" applyFont="1" applyFill="1" applyBorder="1" applyProtection="1">
      <protection locked="0"/>
    </xf>
    <xf numFmtId="44" fontId="35" fillId="0" borderId="0" xfId="7" applyNumberFormat="1" applyFont="1" applyFill="1" applyProtection="1">
      <protection locked="0"/>
    </xf>
    <xf numFmtId="0" fontId="76" fillId="0" borderId="0" xfId="7" applyFont="1" applyFill="1" applyBorder="1" applyProtection="1">
      <protection locked="0"/>
    </xf>
    <xf numFmtId="0" fontId="60" fillId="11" borderId="24" xfId="0" applyFont="1" applyFill="1" applyBorder="1" applyProtection="1">
      <protection locked="0"/>
    </xf>
    <xf numFmtId="0" fontId="60" fillId="11" borderId="0" xfId="0" applyFont="1" applyFill="1" applyBorder="1" applyProtection="1">
      <protection locked="0"/>
    </xf>
    <xf numFmtId="0" fontId="60" fillId="11" borderId="25" xfId="0" applyFont="1" applyFill="1" applyBorder="1" applyProtection="1">
      <protection locked="0"/>
    </xf>
    <xf numFmtId="0" fontId="33" fillId="11" borderId="24" xfId="7" applyFont="1" applyFill="1" applyBorder="1" applyProtection="1">
      <protection locked="0"/>
    </xf>
    <xf numFmtId="0" fontId="36" fillId="11" borderId="0" xfId="7" applyFont="1" applyFill="1" applyBorder="1" applyAlignment="1" applyProtection="1">
      <alignment horizontal="right"/>
      <protection locked="0"/>
    </xf>
    <xf numFmtId="0" fontId="59" fillId="0" borderId="0" xfId="7" applyFont="1" applyFill="1" applyBorder="1" applyAlignment="1" applyProtection="1">
      <alignment horizontal="center"/>
      <protection locked="0"/>
    </xf>
    <xf numFmtId="44" fontId="35" fillId="0" borderId="0" xfId="7" applyNumberFormat="1" applyFont="1" applyFill="1" applyBorder="1" applyProtection="1">
      <protection locked="0"/>
    </xf>
    <xf numFmtId="0" fontId="33" fillId="11" borderId="51" xfId="7" applyFont="1" applyFill="1" applyBorder="1" applyAlignment="1" applyProtection="1">
      <alignment horizontal="right" wrapText="1"/>
      <protection locked="0"/>
    </xf>
    <xf numFmtId="0" fontId="33" fillId="11" borderId="2" xfId="7" applyFont="1" applyFill="1" applyBorder="1" applyAlignment="1" applyProtection="1">
      <alignment horizontal="right" wrapText="1"/>
      <protection locked="0"/>
    </xf>
    <xf numFmtId="164" fontId="33" fillId="11" borderId="2" xfId="7" applyNumberFormat="1" applyFont="1" applyFill="1" applyBorder="1" applyProtection="1">
      <protection locked="0"/>
    </xf>
    <xf numFmtId="164" fontId="33" fillId="11" borderId="52" xfId="7" applyNumberFormat="1" applyFont="1" applyFill="1" applyBorder="1" applyProtection="1">
      <protection locked="0"/>
    </xf>
    <xf numFmtId="0" fontId="33" fillId="0" borderId="51" xfId="7" applyFont="1" applyBorder="1" applyProtection="1">
      <protection locked="0"/>
    </xf>
    <xf numFmtId="0" fontId="33" fillId="0" borderId="2" xfId="7" applyFont="1" applyBorder="1" applyProtection="1">
      <protection locked="0"/>
    </xf>
    <xf numFmtId="0" fontId="33" fillId="0" borderId="2" xfId="7" applyFont="1" applyBorder="1" applyAlignment="1" applyProtection="1">
      <alignment horizontal="right" wrapText="1"/>
      <protection locked="0"/>
    </xf>
    <xf numFmtId="164" fontId="33" fillId="0" borderId="2" xfId="7" applyNumberFormat="1" applyFont="1" applyBorder="1" applyProtection="1">
      <protection locked="0"/>
    </xf>
    <xf numFmtId="0" fontId="33" fillId="0" borderId="52" xfId="7" applyFont="1" applyBorder="1" applyProtection="1">
      <protection locked="0"/>
    </xf>
    <xf numFmtId="0" fontId="0" fillId="0" borderId="0" xfId="0" applyFill="1" applyBorder="1" applyProtection="1">
      <protection locked="0"/>
    </xf>
    <xf numFmtId="0" fontId="33" fillId="0" borderId="0" xfId="7" applyFill="1" applyBorder="1" applyProtection="1">
      <protection locked="0"/>
    </xf>
    <xf numFmtId="0" fontId="37" fillId="0" borderId="0" xfId="7" applyFont="1" applyFill="1" applyBorder="1" applyAlignment="1" applyProtection="1">
      <alignment horizontal="right"/>
      <protection locked="0"/>
    </xf>
    <xf numFmtId="4" fontId="37" fillId="0" borderId="0" xfId="7" applyNumberFormat="1" applyFont="1" applyFill="1" applyBorder="1" applyAlignment="1" applyProtection="1">
      <alignment horizontal="right"/>
      <protection locked="0"/>
    </xf>
    <xf numFmtId="0" fontId="44" fillId="0" borderId="0" xfId="0" applyFont="1" applyFill="1" applyProtection="1">
      <protection locked="0"/>
    </xf>
    <xf numFmtId="10" fontId="44" fillId="0" borderId="0" xfId="0" applyNumberFormat="1" applyFont="1" applyFill="1" applyProtection="1">
      <protection locked="0"/>
    </xf>
    <xf numFmtId="44" fontId="33" fillId="0" borderId="48" xfId="7" applyNumberFormat="1" applyFill="1" applyBorder="1" applyProtection="1">
      <protection locked="0"/>
    </xf>
    <xf numFmtId="0" fontId="68" fillId="0" borderId="0" xfId="7" applyFont="1" applyFill="1" applyBorder="1" applyAlignment="1" applyProtection="1">
      <alignment horizontal="center"/>
      <protection locked="0"/>
    </xf>
    <xf numFmtId="0" fontId="0" fillId="0" borderId="24" xfId="0" applyFill="1" applyBorder="1" applyProtection="1">
      <protection locked="0"/>
    </xf>
    <xf numFmtId="49" fontId="33" fillId="0" borderId="0" xfId="7" applyNumberFormat="1" applyFill="1" applyBorder="1" applyAlignment="1" applyProtection="1">
      <alignment horizontal="center"/>
      <protection locked="0"/>
    </xf>
    <xf numFmtId="0" fontId="37" fillId="0" borderId="0" xfId="7" applyFont="1" applyFill="1" applyBorder="1" applyAlignment="1" applyProtection="1">
      <alignment horizontal="center"/>
      <protection locked="0"/>
    </xf>
    <xf numFmtId="14" fontId="33" fillId="0" borderId="0" xfId="7" applyNumberFormat="1" applyFill="1" applyBorder="1" applyAlignment="1" applyProtection="1">
      <alignment horizontal="center"/>
      <protection locked="0"/>
    </xf>
    <xf numFmtId="4" fontId="37" fillId="0" borderId="0" xfId="7" applyNumberFormat="1" applyFont="1" applyFill="1" applyBorder="1" applyProtection="1">
      <protection locked="0"/>
    </xf>
    <xf numFmtId="14" fontId="37" fillId="0" borderId="0" xfId="7" applyNumberFormat="1" applyFont="1" applyFill="1" applyBorder="1" applyAlignment="1" applyProtection="1">
      <alignment horizontal="center"/>
      <protection locked="0"/>
    </xf>
    <xf numFmtId="44" fontId="14" fillId="0" borderId="0" xfId="8" applyNumberFormat="1" applyFont="1" applyFill="1" applyBorder="1" applyProtection="1">
      <protection locked="0"/>
    </xf>
    <xf numFmtId="44" fontId="14" fillId="0" borderId="25" xfId="8" applyNumberFormat="1" applyFont="1" applyFill="1" applyBorder="1" applyProtection="1">
      <protection locked="0"/>
    </xf>
    <xf numFmtId="49" fontId="36" fillId="0" borderId="0" xfId="7" applyNumberFormat="1" applyFont="1" applyFill="1" applyBorder="1" applyAlignment="1" applyProtection="1">
      <alignment horizontal="right" wrapText="1"/>
      <protection locked="0"/>
    </xf>
    <xf numFmtId="4" fontId="33" fillId="0" borderId="48" xfId="7" applyNumberFormat="1" applyFont="1" applyFill="1" applyBorder="1" applyAlignment="1" applyProtection="1">
      <alignment horizontal="right" vertical="center"/>
      <protection locked="0"/>
    </xf>
    <xf numFmtId="44" fontId="48" fillId="0" borderId="48" xfId="8" applyNumberFormat="1" applyFont="1" applyFill="1" applyBorder="1" applyAlignment="1" applyProtection="1">
      <alignment horizontal="right" vertical="center"/>
      <protection locked="0"/>
    </xf>
    <xf numFmtId="14" fontId="36" fillId="0" borderId="0" xfId="7" applyNumberFormat="1" applyFont="1" applyFill="1" applyBorder="1" applyAlignment="1" applyProtection="1">
      <alignment horizontal="right" wrapText="1"/>
      <protection locked="0"/>
    </xf>
    <xf numFmtId="14" fontId="36" fillId="0" borderId="0" xfId="7" applyNumberFormat="1" applyFont="1" applyFill="1" applyBorder="1" applyAlignment="1" applyProtection="1">
      <alignment horizontal="right"/>
      <protection locked="0"/>
    </xf>
    <xf numFmtId="4" fontId="33" fillId="0" borderId="0" xfId="7" applyNumberFormat="1" applyFont="1" applyFill="1" applyBorder="1" applyAlignment="1" applyProtection="1">
      <alignment horizontal="right" vertical="center"/>
      <protection locked="0"/>
    </xf>
    <xf numFmtId="14" fontId="36" fillId="0" borderId="0" xfId="7" applyNumberFormat="1" applyFont="1" applyFill="1" applyBorder="1" applyAlignment="1" applyProtection="1">
      <alignment horizontal="right" vertical="center"/>
      <protection locked="0"/>
    </xf>
    <xf numFmtId="44" fontId="48" fillId="0" borderId="0" xfId="8" applyNumberFormat="1" applyFont="1" applyFill="1" applyBorder="1" applyAlignment="1" applyProtection="1">
      <alignment horizontal="right" vertical="center"/>
      <protection locked="0"/>
    </xf>
    <xf numFmtId="0" fontId="0" fillId="0" borderId="51" xfId="0" applyFill="1" applyBorder="1" applyProtection="1">
      <protection locked="0"/>
    </xf>
    <xf numFmtId="49" fontId="33" fillId="0" borderId="2" xfId="7" applyNumberFormat="1" applyFill="1" applyBorder="1" applyAlignment="1" applyProtection="1">
      <alignment horizontal="center"/>
      <protection locked="0"/>
    </xf>
    <xf numFmtId="0" fontId="37" fillId="0" borderId="2" xfId="7" applyFont="1" applyFill="1" applyBorder="1" applyAlignment="1" applyProtection="1">
      <alignment horizontal="center"/>
      <protection locked="0"/>
    </xf>
    <xf numFmtId="0" fontId="33" fillId="0" borderId="2" xfId="7" applyFill="1" applyBorder="1" applyAlignment="1" applyProtection="1">
      <alignment horizontal="center"/>
      <protection locked="0"/>
    </xf>
    <xf numFmtId="4" fontId="37" fillId="0" borderId="2" xfId="7" applyNumberFormat="1" applyFont="1" applyFill="1" applyBorder="1" applyProtection="1">
      <protection locked="0"/>
    </xf>
    <xf numFmtId="4" fontId="37" fillId="0" borderId="2" xfId="7" applyNumberFormat="1" applyFont="1" applyFill="1" applyBorder="1" applyAlignment="1" applyProtection="1">
      <alignment horizontal="right"/>
      <protection locked="0"/>
    </xf>
    <xf numFmtId="44" fontId="14" fillId="0" borderId="2" xfId="8" applyNumberFormat="1" applyFont="1" applyFill="1" applyBorder="1" applyProtection="1">
      <protection locked="0"/>
    </xf>
    <xf numFmtId="44" fontId="14" fillId="0" borderId="52" xfId="8" applyNumberFormat="1" applyFont="1" applyFill="1" applyBorder="1" applyProtection="1">
      <protection locked="0"/>
    </xf>
    <xf numFmtId="4" fontId="43" fillId="0" borderId="0" xfId="7" applyNumberFormat="1" applyFont="1" applyFill="1" applyBorder="1" applyProtection="1">
      <protection locked="0"/>
    </xf>
    <xf numFmtId="4" fontId="38" fillId="0" borderId="0" xfId="7" applyNumberFormat="1" applyFont="1" applyFill="1" applyBorder="1" applyProtection="1">
      <protection locked="0"/>
    </xf>
    <xf numFmtId="44" fontId="33" fillId="0" borderId="0" xfId="7" applyNumberFormat="1" applyFill="1" applyBorder="1" applyProtection="1">
      <protection locked="0"/>
    </xf>
    <xf numFmtId="44" fontId="42" fillId="0" borderId="0" xfId="7" applyNumberFormat="1" applyFont="1" applyFill="1" applyBorder="1" applyProtection="1">
      <protection locked="0"/>
    </xf>
    <xf numFmtId="0" fontId="44" fillId="0" borderId="0" xfId="0" applyNumberFormat="1" applyFont="1" applyFill="1" applyProtection="1">
      <protection locked="0"/>
    </xf>
    <xf numFmtId="4" fontId="33" fillId="0" borderId="0" xfId="7" applyNumberFormat="1" applyFill="1" applyBorder="1" applyAlignment="1" applyProtection="1">
      <alignment horizontal="right"/>
      <protection locked="0"/>
    </xf>
    <xf numFmtId="0" fontId="33" fillId="0" borderId="0" xfId="7" applyFill="1" applyBorder="1" applyAlignment="1" applyProtection="1">
      <alignment horizontal="center"/>
      <protection locked="0"/>
    </xf>
    <xf numFmtId="2" fontId="33" fillId="0" borderId="0" xfId="7" applyNumberFormat="1" applyFill="1" applyBorder="1" applyProtection="1">
      <protection locked="0"/>
    </xf>
    <xf numFmtId="0" fontId="33" fillId="0" borderId="0" xfId="7" applyFill="1" applyBorder="1" applyAlignment="1" applyProtection="1">
      <protection locked="0"/>
    </xf>
    <xf numFmtId="2" fontId="37" fillId="0" borderId="0" xfId="7" applyNumberFormat="1" applyFont="1" applyFill="1" applyBorder="1" applyProtection="1">
      <protection locked="0"/>
    </xf>
    <xf numFmtId="10" fontId="48" fillId="0" borderId="0" xfId="0" applyNumberFormat="1" applyFont="1" applyFill="1" applyProtection="1">
      <protection locked="0"/>
    </xf>
    <xf numFmtId="10" fontId="45" fillId="0" borderId="0" xfId="7" applyNumberFormat="1" applyFont="1" applyBorder="1" applyAlignment="1" applyProtection="1">
      <alignment horizontal="left"/>
    </xf>
    <xf numFmtId="44" fontId="37" fillId="11" borderId="48" xfId="7" applyNumberFormat="1" applyFont="1" applyFill="1" applyBorder="1" applyAlignment="1" applyProtection="1">
      <alignment vertical="center"/>
    </xf>
    <xf numFmtId="44" fontId="37" fillId="11" borderId="48" xfId="7" applyNumberFormat="1" applyFont="1" applyFill="1" applyBorder="1" applyProtection="1"/>
    <xf numFmtId="164" fontId="33" fillId="0" borderId="48" xfId="7" applyNumberFormat="1" applyFont="1" applyBorder="1" applyAlignment="1" applyProtection="1">
      <alignment horizontal="right" vertical="center"/>
    </xf>
    <xf numFmtId="164" fontId="37" fillId="0" borderId="48" xfId="7" applyNumberFormat="1" applyFont="1" applyBorder="1" applyAlignment="1" applyProtection="1">
      <alignment vertical="center"/>
    </xf>
    <xf numFmtId="164" fontId="33" fillId="0" borderId="48" xfId="7" applyNumberFormat="1" applyFont="1" applyBorder="1" applyAlignment="1" applyProtection="1">
      <alignment vertical="center"/>
    </xf>
    <xf numFmtId="164" fontId="37" fillId="0" borderId="48" xfId="7" applyNumberFormat="1" applyFont="1" applyFill="1" applyBorder="1" applyAlignment="1" applyProtection="1">
      <alignment vertical="center"/>
    </xf>
    <xf numFmtId="4" fontId="37" fillId="0" borderId="48" xfId="7" applyNumberFormat="1" applyFont="1" applyFill="1" applyBorder="1" applyAlignment="1" applyProtection="1">
      <alignment horizontal="right"/>
    </xf>
    <xf numFmtId="44" fontId="14" fillId="0" borderId="48" xfId="8" applyNumberFormat="1" applyFont="1" applyFill="1" applyBorder="1" applyProtection="1"/>
    <xf numFmtId="0" fontId="1" fillId="0" borderId="0" xfId="1" applyProtection="1">
      <protection locked="0"/>
    </xf>
    <xf numFmtId="0" fontId="7" fillId="3" borderId="0" xfId="1" applyFont="1" applyFill="1" applyBorder="1" applyAlignment="1" applyProtection="1">
      <alignment horizontal="left" vertical="top"/>
      <protection locked="0"/>
    </xf>
    <xf numFmtId="0" fontId="1" fillId="3" borderId="0" xfId="1" applyFill="1" applyProtection="1">
      <protection locked="0"/>
    </xf>
    <xf numFmtId="14" fontId="7" fillId="3" borderId="0" xfId="1" applyNumberFormat="1" applyFont="1" applyFill="1" applyBorder="1" applyAlignment="1" applyProtection="1">
      <alignment horizontal="left" vertical="top"/>
      <protection locked="0"/>
    </xf>
    <xf numFmtId="0" fontId="2" fillId="4" borderId="11" xfId="1" applyFont="1" applyFill="1" applyBorder="1" applyAlignment="1" applyProtection="1">
      <alignment horizontal="center" vertical="center" wrapText="1"/>
      <protection locked="0"/>
    </xf>
    <xf numFmtId="0" fontId="2" fillId="4" borderId="14" xfId="1" applyFont="1" applyFill="1" applyBorder="1" applyAlignment="1" applyProtection="1">
      <alignment horizontal="center" vertical="center" wrapText="1"/>
      <protection locked="0"/>
    </xf>
    <xf numFmtId="0" fontId="2" fillId="4" borderId="15" xfId="1" applyFont="1" applyFill="1" applyBorder="1" applyAlignment="1" applyProtection="1">
      <alignment horizontal="center" vertical="center" wrapText="1"/>
      <protection locked="0"/>
    </xf>
    <xf numFmtId="0" fontId="2" fillId="4" borderId="12" xfId="1" applyFont="1" applyFill="1" applyBorder="1" applyAlignment="1" applyProtection="1">
      <alignment horizontal="center" vertical="center" wrapText="1"/>
      <protection locked="0"/>
    </xf>
    <xf numFmtId="0" fontId="10" fillId="0" borderId="26" xfId="2" applyFont="1" applyBorder="1" applyAlignment="1" applyProtection="1">
      <alignment horizontal="center" vertical="center" wrapText="1"/>
      <protection locked="0"/>
    </xf>
    <xf numFmtId="3" fontId="10" fillId="0" borderId="27" xfId="2" applyNumberFormat="1" applyFont="1" applyBorder="1" applyAlignment="1" applyProtection="1">
      <alignment horizontal="center" vertical="center" wrapText="1"/>
      <protection locked="0"/>
    </xf>
    <xf numFmtId="0" fontId="11" fillId="0" borderId="27" xfId="2" applyFont="1" applyBorder="1" applyAlignment="1" applyProtection="1">
      <alignment horizontal="center" vertical="center" wrapText="1"/>
      <protection locked="0"/>
    </xf>
    <xf numFmtId="0" fontId="11" fillId="0" borderId="7" xfId="2" applyFont="1" applyBorder="1" applyAlignment="1" applyProtection="1">
      <alignment vertical="center" wrapText="1"/>
      <protection locked="0"/>
    </xf>
    <xf numFmtId="44" fontId="1" fillId="0" borderId="26" xfId="3" applyFont="1" applyBorder="1" applyAlignment="1" applyProtection="1">
      <alignment horizontal="center" vertical="center" wrapText="1"/>
      <protection locked="0"/>
    </xf>
    <xf numFmtId="44" fontId="1" fillId="0" borderId="28" xfId="3" applyFont="1" applyBorder="1" applyAlignment="1" applyProtection="1">
      <alignment horizontal="center" vertical="center" wrapText="1"/>
      <protection locked="0"/>
    </xf>
    <xf numFmtId="44" fontId="1" fillId="4" borderId="29" xfId="3" applyFont="1" applyFill="1" applyBorder="1" applyAlignment="1" applyProtection="1">
      <alignment horizontal="center" vertical="center" wrapText="1"/>
      <protection locked="0"/>
    </xf>
    <xf numFmtId="44" fontId="1" fillId="0" borderId="7" xfId="3" applyFont="1" applyBorder="1" applyAlignment="1" applyProtection="1">
      <alignment vertical="center" wrapText="1"/>
      <protection locked="0"/>
    </xf>
    <xf numFmtId="44" fontId="22" fillId="0" borderId="7" xfId="3" applyFont="1" applyBorder="1" applyAlignment="1" applyProtection="1">
      <alignment vertical="center" wrapText="1"/>
      <protection locked="0"/>
    </xf>
    <xf numFmtId="44" fontId="1" fillId="4" borderId="7" xfId="3" applyFont="1" applyFill="1" applyBorder="1" applyAlignment="1" applyProtection="1">
      <alignment vertical="center" wrapText="1"/>
      <protection locked="0"/>
    </xf>
    <xf numFmtId="0" fontId="10" fillId="0" borderId="32" xfId="2" applyFont="1" applyBorder="1" applyAlignment="1" applyProtection="1">
      <alignment horizontal="center" vertical="center" wrapText="1"/>
      <protection locked="0"/>
    </xf>
    <xf numFmtId="3" fontId="10" fillId="0" borderId="33" xfId="2" applyNumberFormat="1" applyFont="1" applyBorder="1" applyAlignment="1" applyProtection="1">
      <alignment horizontal="center" vertical="center" wrapText="1"/>
      <protection locked="0"/>
    </xf>
    <xf numFmtId="0" fontId="11" fillId="0" borderId="33" xfId="2" applyFont="1" applyBorder="1" applyAlignment="1" applyProtection="1">
      <alignment horizontal="center" vertical="center" wrapText="1"/>
      <protection locked="0"/>
    </xf>
    <xf numFmtId="0" fontId="11" fillId="0" borderId="34" xfId="2" applyFont="1" applyBorder="1" applyAlignment="1" applyProtection="1">
      <alignment vertical="center" wrapText="1"/>
      <protection locked="0"/>
    </xf>
    <xf numFmtId="44" fontId="1" fillId="0" borderId="32" xfId="3" applyFont="1" applyBorder="1" applyAlignment="1" applyProtection="1">
      <alignment horizontal="center" vertical="center" wrapText="1"/>
      <protection locked="0"/>
    </xf>
    <xf numFmtId="44" fontId="1" fillId="0" borderId="35" xfId="3" applyFont="1" applyBorder="1" applyAlignment="1" applyProtection="1">
      <alignment vertical="center" wrapText="1"/>
      <protection locked="0"/>
    </xf>
    <xf numFmtId="44" fontId="1" fillId="4" borderId="36" xfId="3" applyFont="1" applyFill="1" applyBorder="1" applyAlignment="1" applyProtection="1">
      <alignment horizontal="center" vertical="center" wrapText="1"/>
      <protection locked="0"/>
    </xf>
    <xf numFmtId="44" fontId="1" fillId="0" borderId="34" xfId="3" applyFont="1" applyBorder="1" applyAlignment="1" applyProtection="1">
      <alignment vertical="center" wrapText="1"/>
      <protection locked="0"/>
    </xf>
    <xf numFmtId="44" fontId="22" fillId="0" borderId="34" xfId="3" applyFont="1" applyBorder="1" applyAlignment="1" applyProtection="1">
      <alignment vertical="center" wrapText="1"/>
      <protection locked="0"/>
    </xf>
    <xf numFmtId="44" fontId="1" fillId="4" borderId="34" xfId="3" applyFont="1" applyFill="1" applyBorder="1" applyAlignment="1" applyProtection="1">
      <alignment vertical="center" wrapText="1"/>
      <protection locked="0"/>
    </xf>
    <xf numFmtId="44" fontId="1" fillId="0" borderId="32" xfId="3" applyFont="1" applyBorder="1" applyAlignment="1" applyProtection="1">
      <alignment vertical="center" wrapText="1"/>
      <protection locked="0"/>
    </xf>
    <xf numFmtId="0" fontId="10" fillId="0" borderId="39" xfId="2" applyFont="1" applyBorder="1" applyAlignment="1" applyProtection="1">
      <alignment horizontal="center" vertical="center" wrapText="1"/>
      <protection locked="0"/>
    </xf>
    <xf numFmtId="3" fontId="10" fillId="0" borderId="40" xfId="2" applyNumberFormat="1" applyFont="1" applyBorder="1" applyAlignment="1" applyProtection="1">
      <alignment horizontal="center" vertical="center" wrapText="1"/>
      <protection locked="0"/>
    </xf>
    <xf numFmtId="0" fontId="11" fillId="0" borderId="40" xfId="2" applyFont="1" applyBorder="1" applyAlignment="1" applyProtection="1">
      <alignment horizontal="center" vertical="center" wrapText="1"/>
      <protection locked="0"/>
    </xf>
    <xf numFmtId="44" fontId="1" fillId="0" borderId="39" xfId="3" applyFont="1" applyBorder="1" applyAlignment="1" applyProtection="1">
      <alignment vertical="center" wrapText="1"/>
      <protection locked="0"/>
    </xf>
    <xf numFmtId="44" fontId="1" fillId="0" borderId="22" xfId="3" applyFont="1" applyBorder="1" applyAlignment="1" applyProtection="1">
      <alignment vertical="center" wrapText="1"/>
      <protection locked="0"/>
    </xf>
    <xf numFmtId="44" fontId="1" fillId="4" borderId="21" xfId="3" applyFont="1" applyFill="1" applyBorder="1" applyAlignment="1" applyProtection="1">
      <alignment vertical="center" wrapText="1"/>
      <protection locked="0"/>
    </xf>
    <xf numFmtId="44" fontId="1" fillId="0" borderId="21" xfId="3" applyFont="1" applyBorder="1" applyAlignment="1" applyProtection="1">
      <alignment vertical="center" wrapText="1"/>
      <protection locked="0"/>
    </xf>
    <xf numFmtId="44" fontId="22" fillId="0" borderId="21" xfId="3" applyFont="1" applyBorder="1" applyAlignment="1" applyProtection="1">
      <alignment vertical="center" wrapText="1"/>
      <protection locked="0"/>
    </xf>
    <xf numFmtId="0" fontId="10" fillId="0" borderId="40" xfId="2" applyFont="1" applyBorder="1" applyAlignment="1" applyProtection="1">
      <alignment horizontal="center" vertical="center" wrapText="1"/>
      <protection locked="0"/>
    </xf>
    <xf numFmtId="0" fontId="10" fillId="3" borderId="39" xfId="2" applyFont="1" applyFill="1" applyBorder="1" applyAlignment="1" applyProtection="1">
      <alignment horizontal="center" vertical="center" wrapText="1"/>
      <protection locked="0"/>
    </xf>
    <xf numFmtId="0" fontId="10" fillId="3" borderId="40" xfId="2" applyFont="1" applyFill="1" applyBorder="1" applyAlignment="1" applyProtection="1">
      <alignment horizontal="center" vertical="center" wrapText="1"/>
      <protection locked="0"/>
    </xf>
    <xf numFmtId="0" fontId="11" fillId="3" borderId="40" xfId="2" applyFont="1" applyFill="1" applyBorder="1" applyAlignment="1" applyProtection="1">
      <alignment horizontal="center" vertical="center" wrapText="1"/>
      <protection locked="0"/>
    </xf>
    <xf numFmtId="0" fontId="11" fillId="3" borderId="34" xfId="2" applyFont="1" applyFill="1" applyBorder="1" applyAlignment="1" applyProtection="1">
      <alignment vertical="center" wrapText="1"/>
      <protection locked="0"/>
    </xf>
    <xf numFmtId="44" fontId="1" fillId="3" borderId="39" xfId="3" applyFont="1" applyFill="1" applyBorder="1" applyAlignment="1" applyProtection="1">
      <alignment vertical="center" wrapText="1"/>
      <protection locked="0"/>
    </xf>
    <xf numFmtId="44" fontId="1" fillId="3" borderId="22" xfId="3" applyFont="1" applyFill="1" applyBorder="1" applyAlignment="1" applyProtection="1">
      <alignment vertical="center" wrapText="1"/>
      <protection locked="0"/>
    </xf>
    <xf numFmtId="44" fontId="22" fillId="3" borderId="34" xfId="3" applyFont="1" applyFill="1" applyBorder="1" applyAlignment="1" applyProtection="1">
      <alignment vertical="center" wrapText="1"/>
      <protection locked="0"/>
    </xf>
    <xf numFmtId="44" fontId="1" fillId="3" borderId="21" xfId="3" applyFont="1" applyFill="1" applyBorder="1" applyAlignment="1" applyProtection="1">
      <alignment vertical="center" wrapText="1"/>
      <protection locked="0"/>
    </xf>
    <xf numFmtId="44" fontId="22" fillId="3" borderId="21" xfId="3" applyFont="1" applyFill="1" applyBorder="1" applyAlignment="1" applyProtection="1">
      <alignment vertical="center" wrapText="1"/>
      <protection locked="0"/>
    </xf>
    <xf numFmtId="0" fontId="10" fillId="0" borderId="43" xfId="2" applyFont="1" applyBorder="1" applyAlignment="1" applyProtection="1">
      <alignment horizontal="center" vertical="center" wrapText="1"/>
      <protection locked="0"/>
    </xf>
    <xf numFmtId="0" fontId="10" fillId="0" borderId="44" xfId="2" applyFont="1" applyBorder="1" applyAlignment="1" applyProtection="1">
      <alignment horizontal="center" vertical="center" wrapText="1"/>
      <protection locked="0"/>
    </xf>
    <xf numFmtId="0" fontId="11" fillId="0" borderId="44" xfId="2" applyFont="1" applyBorder="1" applyAlignment="1" applyProtection="1">
      <alignment horizontal="center" vertical="center" wrapText="1"/>
      <protection locked="0"/>
    </xf>
    <xf numFmtId="44" fontId="1" fillId="0" borderId="43" xfId="3" applyFont="1" applyBorder="1" applyAlignment="1" applyProtection="1">
      <alignment vertical="center" wrapText="1"/>
      <protection locked="0"/>
    </xf>
    <xf numFmtId="44" fontId="1" fillId="0" borderId="45" xfId="3" applyFont="1" applyBorder="1" applyAlignment="1" applyProtection="1">
      <alignment vertical="center" wrapText="1"/>
      <protection locked="0"/>
    </xf>
    <xf numFmtId="44" fontId="1" fillId="0" borderId="19" xfId="3" applyFont="1" applyBorder="1" applyAlignment="1" applyProtection="1">
      <alignment vertical="center" wrapText="1"/>
      <protection locked="0"/>
    </xf>
    <xf numFmtId="44" fontId="22" fillId="0" borderId="19" xfId="3" applyFont="1" applyBorder="1" applyAlignment="1" applyProtection="1">
      <alignment vertical="center" wrapText="1"/>
      <protection locked="0"/>
    </xf>
    <xf numFmtId="44" fontId="1" fillId="4" borderId="19" xfId="3" applyFont="1" applyFill="1" applyBorder="1" applyAlignment="1" applyProtection="1">
      <alignment vertical="center" wrapText="1"/>
      <protection locked="0"/>
    </xf>
    <xf numFmtId="0" fontId="2" fillId="0" borderId="48" xfId="1" applyFont="1" applyBorder="1" applyAlignment="1" applyProtection="1">
      <alignment horizontal="center"/>
      <protection locked="0"/>
    </xf>
    <xf numFmtId="44" fontId="2" fillId="4" borderId="48" xfId="3" applyFont="1" applyFill="1" applyBorder="1" applyProtection="1">
      <protection locked="0"/>
    </xf>
    <xf numFmtId="0" fontId="1" fillId="3" borderId="0" xfId="1" applyFill="1" applyBorder="1" applyProtection="1">
      <protection locked="0"/>
    </xf>
    <xf numFmtId="0" fontId="2" fillId="0" borderId="23" xfId="1" applyFont="1" applyBorder="1" applyAlignment="1" applyProtection="1">
      <alignment horizontal="left" vertical="center" wrapText="1"/>
      <protection locked="0"/>
    </xf>
    <xf numFmtId="164" fontId="2" fillId="3" borderId="0" xfId="1" applyNumberFormat="1" applyFont="1" applyFill="1" applyBorder="1" applyAlignment="1" applyProtection="1">
      <alignment horizontal="center" vertical="center"/>
      <protection locked="0"/>
    </xf>
    <xf numFmtId="0" fontId="19" fillId="3" borderId="30" xfId="1" applyFont="1" applyFill="1" applyBorder="1" applyAlignment="1" applyProtection="1">
      <alignment horizontal="center" vertical="center" wrapText="1"/>
      <protection locked="0"/>
    </xf>
    <xf numFmtId="0" fontId="19" fillId="3" borderId="63" xfId="1" applyFont="1" applyFill="1" applyBorder="1" applyAlignment="1" applyProtection="1">
      <alignment horizontal="center" vertical="center"/>
      <protection locked="0"/>
    </xf>
    <xf numFmtId="0" fontId="18" fillId="3" borderId="0" xfId="1" applyFont="1" applyFill="1" applyBorder="1" applyAlignment="1" applyProtection="1">
      <alignment horizontal="center" vertical="center" wrapText="1"/>
      <protection locked="0"/>
    </xf>
    <xf numFmtId="0" fontId="2" fillId="0" borderId="48" xfId="1" applyFont="1" applyBorder="1" applyAlignment="1" applyProtection="1">
      <alignment horizontal="left" vertical="center" wrapText="1"/>
      <protection locked="0"/>
    </xf>
    <xf numFmtId="0" fontId="19" fillId="3" borderId="0" xfId="1" applyFont="1" applyFill="1" applyBorder="1" applyAlignment="1" applyProtection="1">
      <alignment horizontal="center"/>
      <protection locked="0"/>
    </xf>
    <xf numFmtId="0" fontId="1" fillId="3" borderId="0" xfId="1" applyFill="1" applyBorder="1" applyAlignment="1" applyProtection="1">
      <protection locked="0"/>
    </xf>
    <xf numFmtId="164" fontId="1" fillId="3" borderId="0" xfId="1" applyNumberFormat="1" applyFill="1" applyBorder="1" applyAlignment="1" applyProtection="1">
      <alignment horizontal="left"/>
      <protection locked="0"/>
    </xf>
    <xf numFmtId="0" fontId="10" fillId="3" borderId="0" xfId="2" applyFont="1" applyFill="1" applyBorder="1" applyAlignment="1" applyProtection="1">
      <alignment horizontal="center"/>
      <protection locked="0"/>
    </xf>
    <xf numFmtId="0" fontId="2" fillId="0" borderId="60" xfId="1" applyFont="1" applyBorder="1" applyAlignment="1" applyProtection="1">
      <alignment horizontal="left" vertical="center" wrapText="1"/>
      <protection locked="0"/>
    </xf>
    <xf numFmtId="0" fontId="19" fillId="3" borderId="61" xfId="1" applyFont="1" applyFill="1" applyBorder="1" applyAlignment="1" applyProtection="1">
      <alignment horizontal="left" vertical="center" wrapText="1"/>
      <protection locked="0"/>
    </xf>
    <xf numFmtId="0" fontId="19" fillId="3" borderId="0" xfId="1" applyFont="1" applyFill="1" applyBorder="1" applyAlignment="1" applyProtection="1">
      <alignment horizontal="left" vertical="center" wrapText="1"/>
      <protection locked="0"/>
    </xf>
    <xf numFmtId="0" fontId="10" fillId="3" borderId="0" xfId="2" applyFont="1" applyFill="1" applyBorder="1" applyAlignment="1" applyProtection="1">
      <alignment horizontal="right" wrapText="1"/>
      <protection locked="0"/>
    </xf>
    <xf numFmtId="0" fontId="10" fillId="3" borderId="0" xfId="2" applyFont="1" applyFill="1" applyBorder="1" applyAlignment="1" applyProtection="1">
      <alignment horizontal="center" wrapText="1"/>
      <protection locked="0"/>
    </xf>
    <xf numFmtId="0" fontId="1" fillId="0" borderId="0" xfId="1" applyBorder="1" applyProtection="1">
      <protection locked="0"/>
    </xf>
    <xf numFmtId="44" fontId="1" fillId="0" borderId="27" xfId="3" applyFont="1" applyBorder="1" applyAlignment="1" applyProtection="1">
      <alignment horizontal="center" vertical="center" wrapText="1"/>
    </xf>
    <xf numFmtId="44" fontId="1" fillId="0" borderId="33" xfId="3" applyFont="1" applyBorder="1" applyAlignment="1" applyProtection="1">
      <alignment horizontal="center" vertical="center" wrapText="1"/>
    </xf>
    <xf numFmtId="44" fontId="1" fillId="3" borderId="33" xfId="3" applyFont="1" applyFill="1" applyBorder="1" applyAlignment="1" applyProtection="1">
      <alignment horizontal="center" vertical="center" wrapText="1"/>
    </xf>
    <xf numFmtId="44" fontId="2" fillId="0" borderId="48" xfId="3" applyFont="1" applyBorder="1" applyProtection="1"/>
    <xf numFmtId="44" fontId="13" fillId="0" borderId="7" xfId="3" applyNumberFormat="1" applyFont="1" applyBorder="1" applyAlignment="1" applyProtection="1">
      <alignment vertical="center" wrapText="1"/>
    </xf>
    <xf numFmtId="44" fontId="1" fillId="5" borderId="7" xfId="3" applyFont="1" applyFill="1" applyBorder="1" applyAlignment="1" applyProtection="1">
      <alignment vertical="center" wrapText="1"/>
    </xf>
    <xf numFmtId="44" fontId="13" fillId="0" borderId="34" xfId="3" applyNumberFormat="1" applyFont="1" applyBorder="1" applyAlignment="1" applyProtection="1">
      <alignment vertical="center" wrapText="1"/>
    </xf>
    <xf numFmtId="44" fontId="1" fillId="5" borderId="34" xfId="3" applyFont="1" applyFill="1" applyBorder="1" applyAlignment="1" applyProtection="1">
      <alignment vertical="center" wrapText="1"/>
    </xf>
    <xf numFmtId="44" fontId="1" fillId="5" borderId="21" xfId="3" applyFont="1" applyFill="1" applyBorder="1" applyAlignment="1" applyProtection="1">
      <alignment vertical="center" wrapText="1"/>
    </xf>
    <xf numFmtId="44" fontId="13" fillId="3" borderId="34" xfId="3" applyNumberFormat="1" applyFont="1" applyFill="1" applyBorder="1" applyAlignment="1" applyProtection="1">
      <alignment vertical="center" wrapText="1"/>
    </xf>
    <xf numFmtId="44" fontId="2" fillId="5" borderId="48" xfId="3" applyFont="1" applyFill="1" applyBorder="1" applyProtection="1"/>
    <xf numFmtId="44" fontId="1" fillId="0" borderId="7" xfId="3" applyFont="1" applyBorder="1" applyAlignment="1" applyProtection="1">
      <alignment vertical="center" wrapText="1"/>
    </xf>
    <xf numFmtId="44" fontId="1" fillId="0" borderId="34" xfId="3" applyFont="1" applyBorder="1" applyAlignment="1" applyProtection="1">
      <alignment vertical="center" wrapText="1"/>
    </xf>
    <xf numFmtId="44" fontId="1" fillId="3" borderId="34" xfId="3" applyFont="1" applyFill="1" applyBorder="1" applyAlignment="1" applyProtection="1">
      <alignment vertical="center" wrapText="1"/>
    </xf>
    <xf numFmtId="44" fontId="1" fillId="0" borderId="13" xfId="3" applyFont="1" applyBorder="1" applyProtection="1"/>
    <xf numFmtId="44" fontId="1" fillId="0" borderId="48" xfId="3" applyFont="1" applyBorder="1" applyProtection="1"/>
    <xf numFmtId="44" fontId="22" fillId="0" borderId="48" xfId="3" applyFont="1" applyBorder="1" applyProtection="1"/>
    <xf numFmtId="44" fontId="13" fillId="0" borderId="7" xfId="3" applyFont="1" applyBorder="1" applyAlignment="1" applyProtection="1">
      <alignment vertical="center" wrapText="1"/>
    </xf>
    <xf numFmtId="44" fontId="13" fillId="0" borderId="34" xfId="3" applyFont="1" applyBorder="1" applyAlignment="1" applyProtection="1">
      <alignment vertical="center" wrapText="1"/>
    </xf>
    <xf numFmtId="44" fontId="13" fillId="0" borderId="21" xfId="3" applyFont="1" applyBorder="1" applyAlignment="1" applyProtection="1">
      <alignment vertical="center" wrapText="1"/>
    </xf>
    <xf numFmtId="44" fontId="13" fillId="3" borderId="21" xfId="3" applyFont="1" applyFill="1" applyBorder="1" applyAlignment="1" applyProtection="1">
      <alignment vertical="center" wrapText="1"/>
    </xf>
    <xf numFmtId="44" fontId="13" fillId="0" borderId="19" xfId="3" applyFont="1" applyBorder="1" applyAlignment="1" applyProtection="1">
      <alignment vertical="center" wrapText="1"/>
    </xf>
    <xf numFmtId="164" fontId="2" fillId="0" borderId="23" xfId="1" applyNumberFormat="1" applyFont="1" applyBorder="1" applyAlignment="1" applyProtection="1">
      <alignment horizontal="center" vertical="center"/>
    </xf>
    <xf numFmtId="44" fontId="19" fillId="3" borderId="46" xfId="1" applyNumberFormat="1" applyFont="1" applyFill="1" applyBorder="1" applyAlignment="1" applyProtection="1">
      <alignment vertical="center"/>
    </xf>
    <xf numFmtId="44" fontId="19" fillId="3" borderId="106" xfId="1" applyNumberFormat="1" applyFont="1" applyFill="1" applyBorder="1" applyAlignment="1" applyProtection="1">
      <alignment vertical="center"/>
    </xf>
    <xf numFmtId="164" fontId="20" fillId="0" borderId="48" xfId="1" applyNumberFormat="1" applyFont="1" applyBorder="1" applyAlignment="1" applyProtection="1">
      <alignment horizontal="center" vertical="center"/>
    </xf>
    <xf numFmtId="164" fontId="13" fillId="0" borderId="48" xfId="1" applyNumberFormat="1" applyFont="1" applyBorder="1" applyAlignment="1" applyProtection="1">
      <alignment horizontal="center" vertical="center" wrapText="1"/>
    </xf>
    <xf numFmtId="0" fontId="72" fillId="3" borderId="0" xfId="0" applyFont="1" applyFill="1" applyAlignment="1" applyProtection="1">
      <alignment vertical="center"/>
      <protection locked="0"/>
    </xf>
    <xf numFmtId="0" fontId="0" fillId="3" borderId="0" xfId="0" applyFill="1" applyProtection="1">
      <protection locked="0"/>
    </xf>
    <xf numFmtId="0" fontId="72" fillId="0" borderId="0" xfId="0" applyFont="1" applyFill="1" applyAlignment="1" applyProtection="1">
      <alignment vertical="center"/>
      <protection locked="0"/>
    </xf>
    <xf numFmtId="0" fontId="72" fillId="3" borderId="0" xfId="0" applyFont="1" applyFill="1" applyAlignment="1" applyProtection="1">
      <alignment horizontal="center" vertical="center"/>
      <protection locked="0"/>
    </xf>
    <xf numFmtId="0" fontId="72" fillId="3" borderId="0" xfId="0" applyFont="1" applyFill="1" applyBorder="1" applyAlignment="1" applyProtection="1">
      <alignment horizontal="center" vertical="center"/>
      <protection locked="0"/>
    </xf>
    <xf numFmtId="0" fontId="71" fillId="3" borderId="0" xfId="0" applyFont="1" applyFill="1" applyBorder="1" applyAlignment="1" applyProtection="1">
      <alignment horizontal="center" vertical="center"/>
      <protection locked="0"/>
    </xf>
    <xf numFmtId="0" fontId="0" fillId="3" borderId="0" xfId="0" applyFill="1" applyBorder="1" applyProtection="1">
      <protection locked="0"/>
    </xf>
    <xf numFmtId="0" fontId="44" fillId="3" borderId="0" xfId="0" applyFont="1" applyFill="1" applyBorder="1" applyAlignment="1" applyProtection="1">
      <protection locked="0"/>
    </xf>
    <xf numFmtId="0" fontId="73" fillId="17" borderId="46" xfId="0" applyFont="1" applyFill="1" applyBorder="1" applyAlignment="1" applyProtection="1">
      <alignment horizontal="center" vertical="center" wrapText="1"/>
      <protection locked="0"/>
    </xf>
    <xf numFmtId="0" fontId="73" fillId="17" borderId="66" xfId="0" applyFont="1" applyFill="1" applyBorder="1" applyAlignment="1" applyProtection="1">
      <alignment horizontal="center" vertical="center" wrapText="1"/>
      <protection locked="0"/>
    </xf>
    <xf numFmtId="0" fontId="73" fillId="19" borderId="48" xfId="0" applyFont="1" applyFill="1" applyBorder="1" applyAlignment="1" applyProtection="1">
      <alignment horizontal="center" vertical="center" wrapText="1"/>
      <protection locked="0"/>
    </xf>
    <xf numFmtId="0" fontId="73" fillId="18" borderId="48" xfId="0" applyFont="1" applyFill="1" applyBorder="1" applyAlignment="1" applyProtection="1">
      <alignment horizontal="center" vertical="center" wrapText="1"/>
      <protection locked="0"/>
    </xf>
    <xf numFmtId="0" fontId="0" fillId="0" borderId="82" xfId="0" applyBorder="1" applyProtection="1">
      <protection locked="0"/>
    </xf>
    <xf numFmtId="0" fontId="0" fillId="0" borderId="55" xfId="0" applyBorder="1" applyProtection="1">
      <protection locked="0"/>
    </xf>
    <xf numFmtId="169" fontId="0" fillId="0" borderId="83" xfId="0" applyNumberFormat="1" applyBorder="1" applyAlignment="1" applyProtection="1">
      <alignment vertical="center"/>
      <protection locked="0"/>
    </xf>
    <xf numFmtId="169" fontId="0" fillId="0" borderId="49" xfId="0" applyNumberFormat="1" applyBorder="1" applyAlignment="1" applyProtection="1">
      <alignment vertical="center"/>
      <protection locked="0"/>
    </xf>
    <xf numFmtId="0" fontId="0" fillId="0" borderId="53" xfId="0" applyFill="1" applyBorder="1" applyAlignment="1" applyProtection="1">
      <alignment horizontal="center" vertical="center"/>
      <protection locked="0"/>
    </xf>
    <xf numFmtId="0" fontId="0" fillId="0" borderId="49" xfId="0" applyFill="1" applyBorder="1" applyAlignment="1" applyProtection="1">
      <alignment vertical="center"/>
      <protection locked="0"/>
    </xf>
    <xf numFmtId="0" fontId="0" fillId="0" borderId="84" xfId="0" applyFill="1" applyBorder="1" applyAlignment="1" applyProtection="1">
      <alignment horizontal="center" vertical="center"/>
      <protection locked="0"/>
    </xf>
    <xf numFmtId="14" fontId="0" fillId="0" borderId="53" xfId="0" applyNumberFormat="1" applyFill="1" applyBorder="1" applyAlignment="1" applyProtection="1">
      <alignment vertical="center"/>
      <protection locked="0"/>
    </xf>
    <xf numFmtId="0" fontId="0" fillId="0" borderId="71" xfId="0" applyFill="1" applyBorder="1" applyAlignment="1" applyProtection="1">
      <alignment horizontal="center" vertical="center"/>
      <protection locked="0"/>
    </xf>
    <xf numFmtId="14" fontId="0" fillId="12" borderId="41" xfId="0" applyNumberFormat="1" applyFill="1" applyBorder="1" applyAlignment="1" applyProtection="1">
      <alignment horizontal="center"/>
      <protection locked="0"/>
    </xf>
    <xf numFmtId="0" fontId="0" fillId="12" borderId="84" xfId="0" applyFill="1" applyBorder="1" applyAlignment="1" applyProtection="1">
      <alignment vertical="center"/>
      <protection locked="0"/>
    </xf>
    <xf numFmtId="14" fontId="0" fillId="12" borderId="84" xfId="0" applyNumberFormat="1" applyFill="1" applyBorder="1" applyAlignment="1" applyProtection="1">
      <alignment vertical="center"/>
      <protection locked="0"/>
    </xf>
    <xf numFmtId="170" fontId="0" fillId="0" borderId="86" xfId="0" applyNumberFormat="1" applyFill="1" applyBorder="1" applyAlignment="1" applyProtection="1">
      <alignment vertical="center"/>
      <protection locked="0"/>
    </xf>
    <xf numFmtId="169" fontId="0" fillId="0" borderId="82" xfId="0" applyNumberFormat="1" applyBorder="1" applyAlignment="1" applyProtection="1">
      <alignment vertical="center"/>
      <protection locked="0"/>
    </xf>
    <xf numFmtId="0" fontId="0" fillId="0" borderId="55" xfId="0" applyFill="1" applyBorder="1" applyAlignment="1" applyProtection="1">
      <alignment horizontal="center" vertical="center"/>
      <protection locked="0"/>
    </xf>
    <xf numFmtId="0" fontId="0" fillId="0" borderId="82" xfId="0" applyFill="1" applyBorder="1" applyAlignment="1" applyProtection="1">
      <alignment vertical="center"/>
      <protection locked="0"/>
    </xf>
    <xf numFmtId="0" fontId="0" fillId="0" borderId="41" xfId="0" applyFill="1" applyBorder="1" applyAlignment="1" applyProtection="1">
      <alignment horizontal="center" vertical="center"/>
      <protection locked="0"/>
    </xf>
    <xf numFmtId="14" fontId="0" fillId="0" borderId="55" xfId="0" applyNumberFormat="1" applyFill="1" applyBorder="1" applyAlignment="1" applyProtection="1">
      <alignment vertical="center"/>
      <protection locked="0"/>
    </xf>
    <xf numFmtId="0" fontId="0" fillId="0" borderId="65" xfId="0" applyFill="1" applyBorder="1" applyAlignment="1" applyProtection="1">
      <alignment horizontal="center" vertical="center"/>
      <protection locked="0"/>
    </xf>
    <xf numFmtId="0" fontId="0" fillId="12" borderId="41" xfId="0" applyFill="1" applyBorder="1" applyAlignment="1" applyProtection="1">
      <alignment vertical="center"/>
      <protection locked="0"/>
    </xf>
    <xf numFmtId="14" fontId="0" fillId="12" borderId="41" xfId="0" applyNumberFormat="1" applyFill="1" applyBorder="1" applyAlignment="1" applyProtection="1">
      <alignment vertical="center"/>
      <protection locked="0"/>
    </xf>
    <xf numFmtId="170" fontId="0" fillId="0" borderId="38" xfId="0" applyNumberFormat="1" applyFill="1" applyBorder="1" applyAlignment="1" applyProtection="1">
      <alignment vertical="center"/>
      <protection locked="0"/>
    </xf>
    <xf numFmtId="0" fontId="2" fillId="0" borderId="55" xfId="0" applyFont="1" applyFill="1" applyBorder="1" applyAlignment="1" applyProtection="1">
      <alignment horizontal="center" vertical="center"/>
      <protection locked="0"/>
    </xf>
    <xf numFmtId="0" fontId="0" fillId="0" borderId="55" xfId="0" applyFill="1" applyBorder="1" applyAlignment="1" applyProtection="1">
      <alignment vertical="center"/>
      <protection locked="0"/>
    </xf>
    <xf numFmtId="0" fontId="0" fillId="12" borderId="41" xfId="0" applyFill="1" applyBorder="1" applyAlignment="1" applyProtection="1">
      <alignment horizontal="center" vertical="center"/>
      <protection locked="0"/>
    </xf>
    <xf numFmtId="14" fontId="0" fillId="12" borderId="41" xfId="0" applyNumberFormat="1" applyFill="1" applyBorder="1" applyAlignment="1" applyProtection="1">
      <alignment horizontal="center" vertical="center"/>
      <protection locked="0"/>
    </xf>
    <xf numFmtId="170" fontId="0" fillId="0" borderId="38" xfId="0" applyNumberFormat="1" applyFill="1" applyBorder="1" applyAlignment="1" applyProtection="1">
      <alignment horizontal="center" vertical="center"/>
      <protection locked="0"/>
    </xf>
    <xf numFmtId="14" fontId="0" fillId="0" borderId="55" xfId="0" applyNumberFormat="1" applyFill="1" applyBorder="1" applyAlignment="1" applyProtection="1">
      <alignment horizontal="center" vertical="center"/>
      <protection locked="0"/>
    </xf>
    <xf numFmtId="170" fontId="0" fillId="0" borderId="38" xfId="0" applyNumberFormat="1" applyFill="1" applyBorder="1" applyAlignment="1" applyProtection="1">
      <alignment horizontal="right" vertical="center"/>
      <protection locked="0"/>
    </xf>
    <xf numFmtId="0" fontId="0" fillId="0" borderId="83" xfId="0" applyBorder="1" applyProtection="1">
      <protection locked="0"/>
    </xf>
    <xf numFmtId="0" fontId="0" fillId="0" borderId="53" xfId="0" applyBorder="1" applyProtection="1">
      <protection locked="0"/>
    </xf>
    <xf numFmtId="0" fontId="0" fillId="0" borderId="83" xfId="0" applyFill="1" applyBorder="1" applyAlignment="1" applyProtection="1">
      <alignment vertical="center"/>
      <protection locked="0"/>
    </xf>
    <xf numFmtId="14" fontId="0" fillId="0" borderId="53" xfId="0" applyNumberFormat="1" applyFill="1" applyBorder="1" applyAlignment="1" applyProtection="1">
      <alignment horizontal="center" vertical="center"/>
      <protection locked="0"/>
    </xf>
    <xf numFmtId="170" fontId="0" fillId="0" borderId="86" xfId="0" applyNumberFormat="1" applyFill="1" applyBorder="1" applyAlignment="1" applyProtection="1">
      <alignment horizontal="right" vertical="center"/>
      <protection locked="0"/>
    </xf>
    <xf numFmtId="0" fontId="0" fillId="0" borderId="87" xfId="0" applyBorder="1" applyProtection="1">
      <protection locked="0"/>
    </xf>
    <xf numFmtId="0" fontId="0" fillId="0" borderId="57" xfId="0" applyBorder="1" applyProtection="1">
      <protection locked="0"/>
    </xf>
    <xf numFmtId="0" fontId="0" fillId="0" borderId="53" xfId="0" applyFill="1" applyBorder="1" applyAlignment="1" applyProtection="1">
      <alignment vertical="center"/>
      <protection locked="0"/>
    </xf>
    <xf numFmtId="0" fontId="0" fillId="0" borderId="50" xfId="0" applyFill="1" applyBorder="1" applyAlignment="1" applyProtection="1">
      <alignment vertical="center"/>
      <protection locked="0"/>
    </xf>
    <xf numFmtId="0" fontId="0" fillId="0" borderId="81" xfId="0" applyFill="1" applyBorder="1" applyAlignment="1" applyProtection="1">
      <alignment vertical="center"/>
      <protection locked="0"/>
    </xf>
    <xf numFmtId="169" fontId="0" fillId="0" borderId="50" xfId="0" applyNumberFormat="1" applyBorder="1" applyAlignment="1" applyProtection="1">
      <alignment vertical="center"/>
      <protection locked="0"/>
    </xf>
    <xf numFmtId="0" fontId="0" fillId="0" borderId="81" xfId="0" applyFill="1" applyBorder="1" applyAlignment="1" applyProtection="1">
      <alignment horizontal="center" vertical="center"/>
      <protection locked="0"/>
    </xf>
    <xf numFmtId="0" fontId="0" fillId="0" borderId="46" xfId="0" applyFill="1" applyBorder="1" applyAlignment="1" applyProtection="1">
      <alignment horizontal="center" vertical="center"/>
      <protection locked="0"/>
    </xf>
    <xf numFmtId="0" fontId="0" fillId="0" borderId="66" xfId="0" applyFill="1" applyBorder="1" applyAlignment="1" applyProtection="1">
      <alignment horizontal="center" vertical="center"/>
      <protection locked="0"/>
    </xf>
    <xf numFmtId="0" fontId="0" fillId="12" borderId="46" xfId="0" applyFill="1" applyBorder="1" applyAlignment="1" applyProtection="1">
      <alignment horizontal="center" vertical="center"/>
      <protection locked="0"/>
    </xf>
    <xf numFmtId="170" fontId="0" fillId="0" borderId="67" xfId="0" applyNumberFormat="1" applyFill="1" applyBorder="1" applyAlignment="1" applyProtection="1">
      <alignment horizontal="center" vertical="center"/>
      <protection locked="0"/>
    </xf>
    <xf numFmtId="14" fontId="0" fillId="3" borderId="0" xfId="0" applyNumberFormat="1" applyFill="1" applyProtection="1">
      <protection locked="0"/>
    </xf>
    <xf numFmtId="14" fontId="0" fillId="0" borderId="85" xfId="0" applyNumberFormat="1" applyFill="1" applyBorder="1" applyAlignment="1" applyProtection="1">
      <alignment vertical="center"/>
    </xf>
    <xf numFmtId="14" fontId="0" fillId="0" borderId="42" xfId="0" applyNumberFormat="1" applyFill="1" applyBorder="1" applyAlignment="1" applyProtection="1">
      <alignment vertical="center"/>
    </xf>
    <xf numFmtId="14" fontId="0" fillId="0" borderId="47" xfId="0" applyNumberFormat="1" applyFill="1" applyBorder="1" applyAlignment="1" applyProtection="1">
      <alignment vertical="center"/>
    </xf>
    <xf numFmtId="0" fontId="44" fillId="3" borderId="0" xfId="0" applyFont="1" applyFill="1" applyProtection="1">
      <protection locked="0"/>
    </xf>
    <xf numFmtId="0" fontId="25" fillId="0" borderId="0" xfId="1" applyFont="1" applyAlignment="1" applyProtection="1">
      <alignment vertical="center"/>
      <protection locked="0"/>
    </xf>
    <xf numFmtId="0" fontId="26" fillId="6" borderId="105" xfId="1" applyNumberFormat="1" applyFont="1" applyFill="1" applyBorder="1" applyAlignment="1" applyProtection="1">
      <alignment horizontal="center" vertical="center" wrapText="1"/>
      <protection locked="0"/>
    </xf>
    <xf numFmtId="0" fontId="29" fillId="8" borderId="108" xfId="2" applyFont="1" applyFill="1" applyBorder="1" applyAlignment="1" applyProtection="1">
      <alignment horizontal="center" vertical="center" wrapText="1"/>
      <protection locked="0"/>
    </xf>
    <xf numFmtId="0" fontId="27" fillId="8" borderId="105" xfId="1" applyNumberFormat="1" applyFont="1" applyFill="1" applyBorder="1" applyAlignment="1" applyProtection="1">
      <alignment horizontal="center" vertical="center"/>
      <protection locked="0"/>
    </xf>
    <xf numFmtId="0" fontId="29" fillId="8" borderId="105" xfId="2" applyFont="1" applyFill="1" applyBorder="1" applyAlignment="1" applyProtection="1">
      <alignment horizontal="center" vertical="center" wrapText="1"/>
      <protection locked="0"/>
    </xf>
    <xf numFmtId="0" fontId="28" fillId="8" borderId="105" xfId="1" applyNumberFormat="1" applyFont="1" applyFill="1" applyBorder="1" applyAlignment="1" applyProtection="1">
      <alignment horizontal="center" vertical="center"/>
      <protection locked="0"/>
    </xf>
    <xf numFmtId="0" fontId="28" fillId="8" borderId="105" xfId="1" applyNumberFormat="1" applyFont="1" applyFill="1" applyBorder="1" applyAlignment="1" applyProtection="1">
      <alignment horizontal="center" vertical="center" wrapText="1"/>
      <protection locked="0"/>
    </xf>
    <xf numFmtId="1" fontId="28" fillId="8" borderId="105" xfId="1" applyNumberFormat="1" applyFont="1" applyFill="1" applyBorder="1" applyAlignment="1" applyProtection="1">
      <alignment horizontal="center" vertical="center"/>
      <protection locked="0"/>
    </xf>
    <xf numFmtId="1" fontId="28" fillId="8" borderId="111" xfId="1" applyNumberFormat="1" applyFont="1" applyFill="1" applyBorder="1" applyAlignment="1" applyProtection="1">
      <alignment horizontal="center" vertical="center"/>
      <protection locked="0"/>
    </xf>
    <xf numFmtId="2" fontId="28" fillId="8" borderId="105" xfId="4" applyNumberFormat="1" applyFont="1" applyFill="1" applyBorder="1" applyAlignment="1" applyProtection="1">
      <alignment horizontal="center" vertical="center"/>
      <protection locked="0"/>
    </xf>
    <xf numFmtId="165" fontId="27" fillId="8" borderId="105" xfId="4" applyNumberFormat="1" applyFont="1" applyFill="1" applyBorder="1" applyAlignment="1" applyProtection="1">
      <alignment horizontal="center" vertical="center"/>
      <protection locked="0"/>
    </xf>
    <xf numFmtId="166" fontId="28" fillId="8" borderId="105" xfId="4" applyNumberFormat="1" applyFont="1" applyFill="1" applyBorder="1" applyAlignment="1" applyProtection="1">
      <alignment horizontal="center" vertical="center"/>
      <protection locked="0"/>
    </xf>
    <xf numFmtId="166" fontId="28" fillId="8" borderId="105" xfId="4" applyNumberFormat="1" applyFont="1" applyFill="1" applyBorder="1" applyAlignment="1" applyProtection="1">
      <alignment horizontal="center" vertical="center" wrapText="1"/>
      <protection locked="0"/>
    </xf>
    <xf numFmtId="166" fontId="31" fillId="8" borderId="105" xfId="4" applyNumberFormat="1" applyFont="1" applyFill="1" applyBorder="1" applyAlignment="1" applyProtection="1">
      <alignment horizontal="center" vertical="center" wrapText="1"/>
      <protection locked="0"/>
    </xf>
    <xf numFmtId="0" fontId="28" fillId="7" borderId="108" xfId="1" applyNumberFormat="1" applyFont="1" applyFill="1" applyBorder="1" applyAlignment="1" applyProtection="1">
      <alignment horizontal="center" vertical="center" wrapText="1"/>
      <protection locked="0"/>
    </xf>
    <xf numFmtId="0" fontId="28" fillId="7" borderId="105" xfId="1" applyNumberFormat="1" applyFont="1" applyFill="1" applyBorder="1" applyAlignment="1" applyProtection="1">
      <alignment horizontal="center" vertical="center"/>
      <protection locked="0"/>
    </xf>
    <xf numFmtId="0" fontId="28" fillId="7" borderId="105" xfId="1" applyNumberFormat="1" applyFont="1" applyFill="1" applyBorder="1" applyAlignment="1" applyProtection="1">
      <alignment horizontal="center" vertical="center" wrapText="1"/>
      <protection locked="0"/>
    </xf>
    <xf numFmtId="0" fontId="27" fillId="7" borderId="105" xfId="1" applyNumberFormat="1" applyFont="1" applyFill="1" applyBorder="1" applyAlignment="1" applyProtection="1">
      <alignment horizontal="center" vertical="center"/>
      <protection locked="0"/>
    </xf>
    <xf numFmtId="17" fontId="28" fillId="7" borderId="105" xfId="1" applyNumberFormat="1" applyFont="1" applyFill="1" applyBorder="1" applyAlignment="1" applyProtection="1">
      <alignment horizontal="center" vertical="center"/>
      <protection locked="0"/>
    </xf>
    <xf numFmtId="4" fontId="28" fillId="7" borderId="105" xfId="4" applyNumberFormat="1" applyFont="1" applyFill="1" applyBorder="1" applyAlignment="1" applyProtection="1">
      <alignment horizontal="center" vertical="center"/>
      <protection locked="0"/>
    </xf>
    <xf numFmtId="165" fontId="27" fillId="7" borderId="105" xfId="4" applyNumberFormat="1" applyFont="1" applyFill="1" applyBorder="1" applyAlignment="1" applyProtection="1">
      <alignment horizontal="center" vertical="center"/>
      <protection locked="0"/>
    </xf>
    <xf numFmtId="166" fontId="28" fillId="7" borderId="105" xfId="4" applyNumberFormat="1" applyFont="1" applyFill="1" applyBorder="1" applyAlignment="1" applyProtection="1">
      <alignment horizontal="center" vertical="center"/>
      <protection locked="0"/>
    </xf>
    <xf numFmtId="166" fontId="31" fillId="7" borderId="105" xfId="4" applyNumberFormat="1" applyFont="1" applyFill="1" applyBorder="1" applyAlignment="1" applyProtection="1">
      <alignment horizontal="center" vertical="center"/>
      <protection locked="0"/>
    </xf>
    <xf numFmtId="0" fontId="28" fillId="8" borderId="108" xfId="1" applyNumberFormat="1" applyFont="1" applyFill="1" applyBorder="1" applyAlignment="1" applyProtection="1">
      <alignment horizontal="center" vertical="center" wrapText="1"/>
      <protection locked="0"/>
    </xf>
    <xf numFmtId="0" fontId="27" fillId="8" borderId="105" xfId="1" applyNumberFormat="1" applyFont="1" applyFill="1" applyBorder="1" applyAlignment="1" applyProtection="1">
      <alignment horizontal="center" vertical="center" wrapText="1"/>
      <protection locked="0"/>
    </xf>
    <xf numFmtId="17" fontId="28" fillId="8" borderId="105" xfId="1" applyNumberFormat="1" applyFont="1" applyFill="1" applyBorder="1" applyAlignment="1" applyProtection="1">
      <alignment horizontal="center" vertical="center"/>
      <protection locked="0"/>
    </xf>
    <xf numFmtId="4" fontId="28" fillId="8" borderId="105" xfId="4" applyNumberFormat="1" applyFont="1" applyFill="1" applyBorder="1" applyAlignment="1" applyProtection="1">
      <alignment horizontal="center" vertical="center"/>
      <protection locked="0"/>
    </xf>
    <xf numFmtId="166" fontId="31" fillId="8" borderId="105" xfId="4" applyNumberFormat="1" applyFont="1" applyFill="1" applyBorder="1" applyAlignment="1" applyProtection="1">
      <alignment horizontal="center" vertical="center"/>
      <protection locked="0"/>
    </xf>
    <xf numFmtId="0" fontId="27" fillId="7" borderId="105" xfId="1" applyNumberFormat="1" applyFont="1" applyFill="1" applyBorder="1" applyAlignment="1" applyProtection="1">
      <alignment horizontal="center" vertical="center" wrapText="1"/>
      <protection locked="0"/>
    </xf>
    <xf numFmtId="43" fontId="28" fillId="7" borderId="105" xfId="4" applyNumberFormat="1" applyFont="1" applyFill="1" applyBorder="1" applyAlignment="1" applyProtection="1">
      <alignment horizontal="center" vertical="center"/>
      <protection locked="0"/>
    </xf>
    <xf numFmtId="0" fontId="28" fillId="8" borderId="111" xfId="1" applyNumberFormat="1" applyFont="1" applyFill="1" applyBorder="1" applyAlignment="1" applyProtection="1">
      <alignment horizontal="center" vertical="center" wrapText="1"/>
      <protection locked="0"/>
    </xf>
    <xf numFmtId="0" fontId="0" fillId="0" borderId="78" xfId="0" applyFill="1" applyBorder="1" applyAlignment="1" applyProtection="1">
      <alignment horizontal="center" vertical="center"/>
      <protection locked="0"/>
    </xf>
    <xf numFmtId="0" fontId="0" fillId="0" borderId="37" xfId="0" applyFill="1" applyBorder="1" applyAlignment="1" applyProtection="1">
      <alignment horizontal="center" vertical="center"/>
      <protection locked="0"/>
    </xf>
    <xf numFmtId="0" fontId="0" fillId="0" borderId="115" xfId="0" applyFill="1" applyBorder="1" applyAlignment="1" applyProtection="1">
      <alignment horizontal="center" vertical="center"/>
      <protection locked="0"/>
    </xf>
    <xf numFmtId="164" fontId="18" fillId="0" borderId="5" xfId="1" applyNumberFormat="1" applyFont="1" applyBorder="1" applyAlignment="1" applyProtection="1">
      <alignment horizontal="center" vertical="center"/>
      <protection locked="0"/>
    </xf>
    <xf numFmtId="0" fontId="71" fillId="18" borderId="74" xfId="0" applyFont="1" applyFill="1" applyBorder="1" applyAlignment="1" applyProtection="1">
      <alignment horizontal="center" vertical="center" wrapText="1"/>
      <protection locked="0"/>
    </xf>
    <xf numFmtId="0" fontId="71" fillId="18" borderId="75" xfId="0" applyFont="1" applyFill="1" applyBorder="1" applyAlignment="1" applyProtection="1">
      <alignment horizontal="center" vertical="center" wrapText="1"/>
      <protection locked="0"/>
    </xf>
    <xf numFmtId="0" fontId="71" fillId="17" borderId="16" xfId="0" applyFont="1" applyFill="1" applyBorder="1" applyAlignment="1" applyProtection="1">
      <alignment horizontal="center" vertical="center" wrapText="1"/>
      <protection locked="0"/>
    </xf>
    <xf numFmtId="0" fontId="71" fillId="17" borderId="51" xfId="0" applyFont="1" applyFill="1" applyBorder="1" applyAlignment="1" applyProtection="1">
      <alignment horizontal="center" vertical="center" wrapText="1"/>
      <protection locked="0"/>
    </xf>
    <xf numFmtId="0" fontId="72" fillId="17" borderId="16" xfId="0" applyFont="1" applyFill="1" applyBorder="1" applyAlignment="1" applyProtection="1">
      <alignment horizontal="center" vertical="center"/>
      <protection locked="0"/>
    </xf>
    <xf numFmtId="0" fontId="72" fillId="17" borderId="62" xfId="0" applyFont="1" applyFill="1" applyBorder="1" applyAlignment="1" applyProtection="1">
      <alignment horizontal="center" vertical="center"/>
      <protection locked="0"/>
    </xf>
    <xf numFmtId="0" fontId="72" fillId="17" borderId="17" xfId="0" applyFont="1" applyFill="1" applyBorder="1" applyAlignment="1" applyProtection="1">
      <alignment horizontal="center" vertical="center"/>
      <protection locked="0"/>
    </xf>
    <xf numFmtId="0" fontId="72" fillId="17" borderId="24" xfId="0" applyFont="1" applyFill="1" applyBorder="1" applyAlignment="1" applyProtection="1">
      <alignment horizontal="center" vertical="center"/>
      <protection locked="0"/>
    </xf>
    <xf numFmtId="0" fontId="72" fillId="17" borderId="0" xfId="0" applyFont="1" applyFill="1" applyBorder="1" applyAlignment="1" applyProtection="1">
      <alignment horizontal="center" vertical="center"/>
      <protection locked="0"/>
    </xf>
    <xf numFmtId="0" fontId="72" fillId="17" borderId="25" xfId="0" applyFont="1" applyFill="1" applyBorder="1" applyAlignment="1" applyProtection="1">
      <alignment horizontal="center" vertical="center"/>
      <protection locked="0"/>
    </xf>
    <xf numFmtId="0" fontId="72" fillId="17" borderId="51" xfId="0" applyFont="1" applyFill="1" applyBorder="1" applyAlignment="1" applyProtection="1">
      <alignment horizontal="center" vertical="center"/>
      <protection locked="0"/>
    </xf>
    <xf numFmtId="0" fontId="72" fillId="17" borderId="2" xfId="0" applyFont="1" applyFill="1" applyBorder="1" applyAlignment="1" applyProtection="1">
      <alignment horizontal="center" vertical="center"/>
      <protection locked="0"/>
    </xf>
    <xf numFmtId="0" fontId="72" fillId="17" borderId="52" xfId="0" applyFont="1" applyFill="1" applyBorder="1" applyAlignment="1" applyProtection="1">
      <alignment horizontal="center" vertical="center"/>
      <protection locked="0"/>
    </xf>
    <xf numFmtId="0" fontId="71" fillId="3" borderId="0" xfId="0" applyFont="1" applyFill="1" applyBorder="1" applyAlignment="1" applyProtection="1">
      <alignment horizontal="center" vertical="center"/>
      <protection locked="0"/>
    </xf>
    <xf numFmtId="0" fontId="71" fillId="15" borderId="3" xfId="0" applyFont="1" applyFill="1" applyBorder="1" applyAlignment="1" applyProtection="1">
      <alignment horizontal="center"/>
      <protection locked="0"/>
    </xf>
    <xf numFmtId="0" fontId="71" fillId="15" borderId="4" xfId="0" applyFont="1" applyFill="1" applyBorder="1" applyAlignment="1" applyProtection="1">
      <alignment horizontal="center"/>
      <protection locked="0"/>
    </xf>
    <xf numFmtId="0" fontId="71" fillId="15" borderId="5" xfId="0" applyFont="1" applyFill="1" applyBorder="1" applyAlignment="1" applyProtection="1">
      <alignment horizontal="center"/>
      <protection locked="0"/>
    </xf>
    <xf numFmtId="0" fontId="71" fillId="17" borderId="49" xfId="0" applyFont="1" applyFill="1" applyBorder="1" applyAlignment="1" applyProtection="1">
      <alignment horizontal="center" vertical="center"/>
      <protection locked="0"/>
    </xf>
    <xf numFmtId="0" fontId="71" fillId="17" borderId="50" xfId="0" applyFont="1" applyFill="1" applyBorder="1" applyAlignment="1" applyProtection="1">
      <alignment horizontal="center" vertical="center"/>
      <protection locked="0"/>
    </xf>
    <xf numFmtId="0" fontId="71" fillId="17" borderId="76" xfId="0" applyFont="1" applyFill="1" applyBorder="1" applyAlignment="1" applyProtection="1">
      <alignment horizontal="center" vertical="center"/>
      <protection locked="0"/>
    </xf>
    <xf numFmtId="0" fontId="71" fillId="17" borderId="81" xfId="0" applyFont="1" applyFill="1" applyBorder="1" applyAlignment="1" applyProtection="1">
      <alignment horizontal="center" vertical="center"/>
      <protection locked="0"/>
    </xf>
    <xf numFmtId="0" fontId="71" fillId="17" borderId="13" xfId="0" applyFont="1" applyFill="1" applyBorder="1" applyAlignment="1" applyProtection="1">
      <alignment horizontal="center" vertical="center" wrapText="1"/>
      <protection locked="0"/>
    </xf>
    <xf numFmtId="0" fontId="71" fillId="17" borderId="23" xfId="0" applyFont="1" applyFill="1" applyBorder="1" applyAlignment="1" applyProtection="1">
      <alignment horizontal="center" vertical="center"/>
      <protection locked="0"/>
    </xf>
    <xf numFmtId="0" fontId="74" fillId="17" borderId="16" xfId="0" applyFont="1" applyFill="1" applyBorder="1" applyAlignment="1" applyProtection="1">
      <alignment horizontal="center" vertical="center"/>
      <protection locked="0"/>
    </xf>
    <xf numFmtId="0" fontId="74" fillId="17" borderId="62" xfId="0" applyFont="1" applyFill="1" applyBorder="1" applyAlignment="1" applyProtection="1">
      <alignment horizontal="center" vertical="center"/>
      <protection locked="0"/>
    </xf>
    <xf numFmtId="0" fontId="74" fillId="17" borderId="17" xfId="0" applyFont="1" applyFill="1" applyBorder="1" applyAlignment="1" applyProtection="1">
      <alignment horizontal="center" vertical="center"/>
      <protection locked="0"/>
    </xf>
    <xf numFmtId="0" fontId="74" fillId="17" borderId="51" xfId="0" applyFont="1" applyFill="1" applyBorder="1" applyAlignment="1" applyProtection="1">
      <alignment horizontal="center" vertical="center"/>
      <protection locked="0"/>
    </xf>
    <xf numFmtId="0" fontId="74" fillId="17" borderId="2" xfId="0" applyFont="1" applyFill="1" applyBorder="1" applyAlignment="1" applyProtection="1">
      <alignment horizontal="center" vertical="center"/>
      <protection locked="0"/>
    </xf>
    <xf numFmtId="0" fontId="74" fillId="17" borderId="52" xfId="0" applyFont="1" applyFill="1" applyBorder="1" applyAlignment="1" applyProtection="1">
      <alignment horizontal="center" vertical="center"/>
      <protection locked="0"/>
    </xf>
    <xf numFmtId="49" fontId="71" fillId="17" borderId="76" xfId="0" applyNumberFormat="1" applyFont="1" applyFill="1" applyBorder="1" applyAlignment="1" applyProtection="1">
      <alignment horizontal="center" vertical="center"/>
      <protection locked="0"/>
    </xf>
    <xf numFmtId="49" fontId="71" fillId="17" borderId="81" xfId="0" applyNumberFormat="1" applyFont="1" applyFill="1" applyBorder="1" applyAlignment="1" applyProtection="1">
      <alignment horizontal="center" vertical="center"/>
      <protection locked="0"/>
    </xf>
    <xf numFmtId="0" fontId="71" fillId="17" borderId="78" xfId="0" applyFont="1" applyFill="1" applyBorder="1" applyAlignment="1" applyProtection="1">
      <alignment horizontal="center" vertical="center" wrapText="1"/>
      <protection locked="0"/>
    </xf>
    <xf numFmtId="0" fontId="71" fillId="17" borderId="77" xfId="0" applyFont="1" applyFill="1" applyBorder="1" applyAlignment="1" applyProtection="1">
      <alignment horizontal="center" vertical="center" wrapText="1"/>
      <protection locked="0"/>
    </xf>
    <xf numFmtId="0" fontId="71" fillId="18" borderId="72" xfId="0" applyFont="1" applyFill="1" applyBorder="1" applyAlignment="1" applyProtection="1">
      <alignment horizontal="center" vertical="center" wrapText="1"/>
      <protection locked="0"/>
    </xf>
    <xf numFmtId="0" fontId="71" fillId="18" borderId="73" xfId="0" applyFont="1" applyFill="1" applyBorder="1" applyAlignment="1" applyProtection="1">
      <alignment horizontal="center" vertical="center" wrapText="1"/>
      <protection locked="0"/>
    </xf>
    <xf numFmtId="0" fontId="71" fillId="18" borderId="79" xfId="0" applyFont="1" applyFill="1" applyBorder="1" applyAlignment="1" applyProtection="1">
      <alignment horizontal="center" vertical="center" wrapText="1"/>
      <protection locked="0"/>
    </xf>
    <xf numFmtId="0" fontId="71" fillId="18" borderId="80" xfId="0" applyFont="1" applyFill="1" applyBorder="1" applyAlignment="1" applyProtection="1">
      <alignment horizontal="center" vertical="center" wrapText="1"/>
      <protection locked="0"/>
    </xf>
    <xf numFmtId="0" fontId="71" fillId="17" borderId="49" xfId="0" applyFont="1" applyFill="1" applyBorder="1" applyAlignment="1" applyProtection="1">
      <alignment horizontal="center" vertical="center" wrapText="1"/>
      <protection locked="0"/>
    </xf>
    <xf numFmtId="0" fontId="71" fillId="17" borderId="50" xfId="0" applyFont="1" applyFill="1" applyBorder="1" applyAlignment="1" applyProtection="1">
      <alignment horizontal="center" vertical="center" wrapText="1"/>
      <protection locked="0"/>
    </xf>
    <xf numFmtId="0" fontId="71" fillId="17" borderId="23" xfId="0" applyFont="1" applyFill="1" applyBorder="1" applyAlignment="1" applyProtection="1">
      <alignment horizontal="center" vertical="center" wrapText="1"/>
      <protection locked="0"/>
    </xf>
    <xf numFmtId="0" fontId="98" fillId="0" borderId="3" xfId="1" applyFont="1" applyBorder="1" applyAlignment="1" applyProtection="1">
      <alignment horizontal="right" vertical="center"/>
      <protection locked="0"/>
    </xf>
    <xf numFmtId="0" fontId="98" fillId="0" borderId="4" xfId="1" applyFont="1" applyBorder="1" applyAlignment="1" applyProtection="1">
      <alignment horizontal="right" vertical="center"/>
      <protection locked="0"/>
    </xf>
    <xf numFmtId="0" fontId="26" fillId="6" borderId="110" xfId="1" applyNumberFormat="1" applyFont="1" applyFill="1" applyBorder="1" applyAlignment="1" applyProtection="1">
      <alignment horizontal="center" vertical="center" wrapText="1"/>
      <protection locked="0"/>
    </xf>
    <xf numFmtId="0" fontId="26" fillId="6" borderId="111" xfId="1" applyNumberFormat="1" applyFont="1" applyFill="1" applyBorder="1" applyAlignment="1" applyProtection="1">
      <alignment horizontal="center" vertical="center" wrapText="1"/>
      <protection locked="0"/>
    </xf>
    <xf numFmtId="0" fontId="26" fillId="6" borderId="107" xfId="1" applyNumberFormat="1" applyFont="1" applyFill="1" applyBorder="1" applyAlignment="1" applyProtection="1">
      <alignment horizontal="center" vertical="center" wrapText="1"/>
      <protection locked="0"/>
    </xf>
    <xf numFmtId="0" fontId="26" fillId="6" borderId="109" xfId="1" applyNumberFormat="1" applyFont="1" applyFill="1" applyBorder="1" applyAlignment="1" applyProtection="1">
      <alignment horizontal="center" vertical="center" wrapText="1"/>
      <protection locked="0"/>
    </xf>
    <xf numFmtId="0" fontId="96" fillId="6" borderId="116" xfId="1" applyNumberFormat="1" applyFont="1" applyFill="1" applyBorder="1" applyAlignment="1" applyProtection="1">
      <alignment horizontal="center" vertical="center" wrapText="1"/>
      <protection locked="0"/>
    </xf>
    <xf numFmtId="0" fontId="96" fillId="6" borderId="111" xfId="1" applyNumberFormat="1" applyFont="1" applyFill="1" applyBorder="1" applyAlignment="1" applyProtection="1">
      <alignment horizontal="center" vertical="center" wrapText="1"/>
      <protection locked="0"/>
    </xf>
    <xf numFmtId="0" fontId="26" fillId="6" borderId="105" xfId="1" applyNumberFormat="1" applyFont="1" applyFill="1" applyBorder="1" applyAlignment="1" applyProtection="1">
      <alignment horizontal="center" vertical="center" wrapText="1"/>
      <protection locked="0"/>
    </xf>
    <xf numFmtId="0" fontId="26" fillId="6" borderId="112" xfId="1" applyNumberFormat="1" applyFont="1" applyFill="1" applyBorder="1" applyAlignment="1" applyProtection="1">
      <alignment horizontal="center" vertical="center" wrapText="1"/>
      <protection locked="0"/>
    </xf>
    <xf numFmtId="0" fontId="26" fillId="6" borderId="113" xfId="1" applyNumberFormat="1" applyFont="1" applyFill="1" applyBorder="1" applyAlignment="1" applyProtection="1">
      <alignment horizontal="center" vertical="center" wrapText="1"/>
      <protection locked="0"/>
    </xf>
    <xf numFmtId="0" fontId="26" fillId="6" borderId="114" xfId="1" applyNumberFormat="1" applyFont="1" applyFill="1" applyBorder="1" applyAlignment="1" applyProtection="1">
      <alignment horizontal="center" vertical="center" wrapText="1"/>
      <protection locked="0"/>
    </xf>
    <xf numFmtId="0" fontId="33" fillId="0" borderId="0" xfId="7" applyFill="1" applyBorder="1" applyAlignment="1" applyProtection="1">
      <alignment horizontal="center" vertical="center" wrapText="1"/>
      <protection locked="0"/>
    </xf>
    <xf numFmtId="44" fontId="37" fillId="0" borderId="3" xfId="7" applyNumberFormat="1" applyFont="1" applyFill="1" applyBorder="1" applyAlignment="1" applyProtection="1">
      <alignment horizontal="left" vertical="center"/>
    </xf>
    <xf numFmtId="0" fontId="37" fillId="0" borderId="4" xfId="7" applyFont="1" applyFill="1" applyBorder="1" applyAlignment="1" applyProtection="1">
      <alignment horizontal="left" vertical="center"/>
    </xf>
    <xf numFmtId="0" fontId="37" fillId="0" borderId="5" xfId="7" applyFont="1" applyFill="1" applyBorder="1" applyAlignment="1" applyProtection="1">
      <alignment horizontal="left" vertical="center"/>
    </xf>
    <xf numFmtId="0" fontId="33" fillId="0" borderId="0" xfId="7" applyFill="1" applyBorder="1" applyAlignment="1" applyProtection="1">
      <alignment horizontal="left"/>
      <protection locked="0"/>
    </xf>
    <xf numFmtId="0" fontId="33" fillId="0" borderId="2" xfId="7" applyFill="1" applyBorder="1" applyAlignment="1" applyProtection="1">
      <alignment horizontal="left"/>
      <protection locked="0"/>
    </xf>
    <xf numFmtId="0" fontId="37" fillId="0" borderId="0" xfId="7" applyFont="1" applyFill="1" applyBorder="1" applyAlignment="1" applyProtection="1">
      <alignment horizontal="left" wrapText="1"/>
      <protection locked="0"/>
    </xf>
    <xf numFmtId="0" fontId="37" fillId="0" borderId="0" xfId="7" applyFont="1" applyFill="1" applyBorder="1" applyAlignment="1" applyProtection="1">
      <alignment horizontal="left"/>
      <protection locked="0"/>
    </xf>
    <xf numFmtId="0" fontId="37" fillId="0" borderId="0" xfId="7" applyFont="1" applyFill="1" applyBorder="1" applyAlignment="1" applyProtection="1">
      <alignment horizontal="right"/>
      <protection locked="0"/>
    </xf>
    <xf numFmtId="14" fontId="36" fillId="0" borderId="0" xfId="7" applyNumberFormat="1" applyFont="1" applyFill="1" applyBorder="1" applyAlignment="1" applyProtection="1">
      <alignment horizontal="right" wrapText="1"/>
      <protection locked="0"/>
    </xf>
    <xf numFmtId="14" fontId="36" fillId="0" borderId="0" xfId="7" applyNumberFormat="1" applyFont="1" applyFill="1" applyBorder="1" applyAlignment="1" applyProtection="1">
      <alignment horizontal="right"/>
      <protection locked="0"/>
    </xf>
    <xf numFmtId="49" fontId="52" fillId="0" borderId="24" xfId="7" applyNumberFormat="1" applyFont="1" applyFill="1" applyBorder="1" applyAlignment="1" applyProtection="1">
      <alignment horizontal="right" wrapText="1"/>
      <protection locked="0"/>
    </xf>
    <xf numFmtId="49" fontId="52" fillId="0" borderId="25" xfId="7" applyNumberFormat="1" applyFont="1" applyFill="1" applyBorder="1" applyAlignment="1" applyProtection="1">
      <alignment horizontal="right" wrapText="1"/>
      <protection locked="0"/>
    </xf>
    <xf numFmtId="9" fontId="19" fillId="0" borderId="62" xfId="0" applyNumberFormat="1" applyFont="1" applyFill="1" applyBorder="1" applyAlignment="1" applyProtection="1">
      <alignment horizontal="right" vertical="top"/>
      <protection locked="0"/>
    </xf>
    <xf numFmtId="0" fontId="59" fillId="0" borderId="0" xfId="7" applyFont="1" applyFill="1" applyBorder="1" applyAlignment="1" applyProtection="1">
      <alignment horizontal="center"/>
      <protection locked="0"/>
    </xf>
    <xf numFmtId="0" fontId="37" fillId="0" borderId="0" xfId="7" applyFont="1" applyFill="1" applyBorder="1" applyAlignment="1" applyProtection="1">
      <alignment horizontal="center"/>
      <protection locked="0"/>
    </xf>
    <xf numFmtId="4" fontId="37" fillId="0" borderId="0" xfId="7" applyNumberFormat="1" applyFont="1" applyFill="1" applyBorder="1" applyAlignment="1" applyProtection="1">
      <alignment horizontal="center"/>
      <protection locked="0"/>
    </xf>
    <xf numFmtId="14" fontId="36" fillId="0" borderId="24" xfId="7" applyNumberFormat="1" applyFont="1" applyFill="1" applyBorder="1" applyAlignment="1" applyProtection="1">
      <alignment horizontal="right" wrapText="1"/>
      <protection locked="0"/>
    </xf>
    <xf numFmtId="14" fontId="36" fillId="0" borderId="25" xfId="7" applyNumberFormat="1" applyFont="1" applyFill="1" applyBorder="1" applyAlignment="1" applyProtection="1">
      <alignment horizontal="right" wrapText="1"/>
      <protection locked="0"/>
    </xf>
    <xf numFmtId="44" fontId="33" fillId="0" borderId="13" xfId="7" applyNumberFormat="1" applyBorder="1" applyAlignment="1" applyProtection="1">
      <alignment horizontal="right"/>
      <protection locked="0"/>
    </xf>
    <xf numFmtId="44" fontId="33" fillId="0" borderId="23" xfId="7" applyNumberFormat="1" applyBorder="1" applyAlignment="1" applyProtection="1">
      <alignment horizontal="right"/>
      <protection locked="0"/>
    </xf>
    <xf numFmtId="0" fontId="2" fillId="0" borderId="3" xfId="0" applyFont="1" applyFill="1" applyBorder="1" applyAlignment="1" applyProtection="1">
      <alignment horizontal="center" vertical="center"/>
      <protection locked="0"/>
    </xf>
    <xf numFmtId="0" fontId="2" fillId="0" borderId="4" xfId="0" applyFont="1" applyFill="1" applyBorder="1" applyAlignment="1" applyProtection="1">
      <alignment horizontal="center" vertical="center"/>
      <protection locked="0"/>
    </xf>
    <xf numFmtId="0" fontId="2" fillId="0" borderId="5" xfId="0" applyFont="1" applyFill="1" applyBorder="1" applyAlignment="1" applyProtection="1">
      <alignment horizontal="center" vertical="center"/>
      <protection locked="0"/>
    </xf>
    <xf numFmtId="0" fontId="0" fillId="0" borderId="16" xfId="0" applyFill="1" applyBorder="1" applyAlignment="1" applyProtection="1">
      <alignment horizontal="right" wrapText="1"/>
      <protection locked="0"/>
    </xf>
    <xf numFmtId="0" fontId="0" fillId="0" borderId="62" xfId="0" applyFill="1" applyBorder="1" applyAlignment="1" applyProtection="1">
      <alignment horizontal="right" wrapText="1"/>
      <protection locked="0"/>
    </xf>
    <xf numFmtId="0" fontId="0" fillId="0" borderId="17" xfId="0" applyFill="1" applyBorder="1" applyAlignment="1" applyProtection="1">
      <alignment horizontal="right" wrapText="1"/>
      <protection locked="0"/>
    </xf>
    <xf numFmtId="0" fontId="0" fillId="0" borderId="51" xfId="0" applyFill="1" applyBorder="1" applyAlignment="1" applyProtection="1">
      <alignment horizontal="right" wrapText="1"/>
      <protection locked="0"/>
    </xf>
    <xf numFmtId="0" fontId="0" fillId="0" borderId="2" xfId="0" applyFill="1" applyBorder="1" applyAlignment="1" applyProtection="1">
      <alignment horizontal="right" wrapText="1"/>
      <protection locked="0"/>
    </xf>
    <xf numFmtId="0" fontId="0" fillId="0" borderId="52" xfId="0" applyFill="1" applyBorder="1" applyAlignment="1" applyProtection="1">
      <alignment horizontal="right" wrapText="1"/>
      <protection locked="0"/>
    </xf>
    <xf numFmtId="0" fontId="0" fillId="0" borderId="3" xfId="0" applyFill="1" applyBorder="1" applyAlignment="1" applyProtection="1">
      <alignment horizontal="right"/>
      <protection locked="0"/>
    </xf>
    <xf numFmtId="0" fontId="0" fillId="0" borderId="4" xfId="0" applyFill="1" applyBorder="1" applyAlignment="1" applyProtection="1">
      <alignment horizontal="right"/>
      <protection locked="0"/>
    </xf>
    <xf numFmtId="0" fontId="0" fillId="0" borderId="5" xfId="0" applyFill="1" applyBorder="1" applyAlignment="1" applyProtection="1">
      <alignment horizontal="right"/>
      <protection locked="0"/>
    </xf>
    <xf numFmtId="0" fontId="36" fillId="0" borderId="0" xfId="7" applyFont="1" applyFill="1" applyBorder="1" applyAlignment="1" applyProtection="1">
      <alignment horizontal="left" wrapText="1"/>
      <protection locked="0"/>
    </xf>
    <xf numFmtId="0" fontId="75" fillId="0" borderId="0" xfId="7" applyFont="1" applyFill="1" applyBorder="1" applyAlignment="1" applyProtection="1">
      <alignment horizontal="center" vertical="center"/>
      <protection locked="0"/>
    </xf>
    <xf numFmtId="0" fontId="36" fillId="0" borderId="0" xfId="7" applyFont="1" applyBorder="1" applyAlignment="1" applyProtection="1">
      <alignment horizontal="right" wrapText="1"/>
      <protection locked="0"/>
    </xf>
    <xf numFmtId="0" fontId="37" fillId="12" borderId="3" xfId="7" applyFont="1" applyFill="1" applyBorder="1" applyAlignment="1" applyProtection="1">
      <alignment horizontal="center"/>
      <protection locked="0"/>
    </xf>
    <xf numFmtId="0" fontId="37" fillId="12" borderId="4" xfId="7" applyFont="1" applyFill="1" applyBorder="1" applyAlignment="1" applyProtection="1">
      <alignment horizontal="center"/>
      <protection locked="0"/>
    </xf>
    <xf numFmtId="0" fontId="37" fillId="12" borderId="5" xfId="7" applyFont="1" applyFill="1" applyBorder="1" applyAlignment="1" applyProtection="1">
      <alignment horizontal="center"/>
      <protection locked="0"/>
    </xf>
    <xf numFmtId="0" fontId="36" fillId="0" borderId="25" xfId="7" applyFont="1" applyBorder="1" applyAlignment="1" applyProtection="1">
      <alignment horizontal="right" wrapText="1"/>
      <protection locked="0"/>
    </xf>
    <xf numFmtId="0" fontId="59" fillId="4" borderId="68" xfId="7" applyFont="1" applyFill="1" applyBorder="1" applyAlignment="1" applyProtection="1">
      <alignment horizontal="center" vertical="center"/>
      <protection locked="0"/>
    </xf>
    <xf numFmtId="0" fontId="59" fillId="4" borderId="69" xfId="7" applyFont="1" applyFill="1" applyBorder="1" applyAlignment="1" applyProtection="1">
      <alignment horizontal="center" vertical="center"/>
      <protection locked="0"/>
    </xf>
    <xf numFmtId="0" fontId="59" fillId="4" borderId="70" xfId="7" applyFont="1" applyFill="1" applyBorder="1" applyAlignment="1" applyProtection="1">
      <alignment horizontal="center" vertical="center"/>
      <protection locked="0"/>
    </xf>
    <xf numFmtId="0" fontId="36" fillId="0" borderId="0" xfId="7" applyFont="1" applyBorder="1" applyAlignment="1" applyProtection="1">
      <alignment horizontal="center" vertical="center" wrapText="1"/>
      <protection locked="0"/>
    </xf>
    <xf numFmtId="0" fontId="36" fillId="0" borderId="25" xfId="7" applyFont="1" applyBorder="1" applyAlignment="1" applyProtection="1">
      <alignment horizontal="center" vertical="center" wrapText="1"/>
      <protection locked="0"/>
    </xf>
    <xf numFmtId="0" fontId="50" fillId="0" borderId="24" xfId="7" applyFont="1" applyBorder="1" applyAlignment="1" applyProtection="1">
      <alignment horizontal="right"/>
      <protection locked="0"/>
    </xf>
    <xf numFmtId="0" fontId="50" fillId="0" borderId="0" xfId="7" applyFont="1" applyBorder="1" applyAlignment="1" applyProtection="1">
      <alignment horizontal="right"/>
      <protection locked="0"/>
    </xf>
    <xf numFmtId="164" fontId="33" fillId="0" borderId="3" xfId="7" applyNumberFormat="1" applyFont="1" applyBorder="1" applyAlignment="1" applyProtection="1">
      <alignment horizontal="right" vertical="center"/>
      <protection locked="0"/>
    </xf>
    <xf numFmtId="164" fontId="33" fillId="0" borderId="5" xfId="7" applyNumberFormat="1" applyFont="1" applyBorder="1" applyAlignment="1" applyProtection="1">
      <alignment horizontal="right" vertical="center"/>
      <protection locked="0"/>
    </xf>
    <xf numFmtId="0" fontId="52" fillId="11" borderId="24" xfId="7" applyFont="1" applyFill="1" applyBorder="1" applyAlignment="1" applyProtection="1">
      <alignment horizontal="right" wrapText="1"/>
      <protection locked="0"/>
    </xf>
    <xf numFmtId="0" fontId="52" fillId="11" borderId="0" xfId="7" applyFont="1" applyFill="1" applyBorder="1" applyAlignment="1" applyProtection="1">
      <alignment horizontal="right" wrapText="1"/>
      <protection locked="0"/>
    </xf>
    <xf numFmtId="0" fontId="8" fillId="16" borderId="16" xfId="0" applyFont="1" applyFill="1" applyBorder="1" applyAlignment="1" applyProtection="1">
      <alignment horizontal="center" vertical="center"/>
      <protection locked="0"/>
    </xf>
    <xf numFmtId="0" fontId="8" fillId="16" borderId="62" xfId="0" applyFont="1" applyFill="1" applyBorder="1" applyAlignment="1" applyProtection="1">
      <alignment horizontal="center" vertical="center"/>
      <protection locked="0"/>
    </xf>
    <xf numFmtId="0" fontId="8" fillId="16" borderId="17" xfId="0" applyFont="1" applyFill="1" applyBorder="1" applyAlignment="1" applyProtection="1">
      <alignment horizontal="center" vertical="center"/>
      <protection locked="0"/>
    </xf>
    <xf numFmtId="0" fontId="8" fillId="16" borderId="51" xfId="0" applyFont="1" applyFill="1" applyBorder="1" applyAlignment="1" applyProtection="1">
      <alignment horizontal="center" vertical="center"/>
      <protection locked="0"/>
    </xf>
    <xf numFmtId="0" fontId="8" fillId="16" borderId="2" xfId="0" applyFont="1" applyFill="1" applyBorder="1" applyAlignment="1" applyProtection="1">
      <alignment horizontal="center" vertical="center"/>
      <protection locked="0"/>
    </xf>
    <xf numFmtId="0" fontId="8" fillId="16" borderId="52" xfId="0" applyFont="1" applyFill="1" applyBorder="1" applyAlignment="1" applyProtection="1">
      <alignment horizontal="center" vertical="center"/>
      <protection locked="0"/>
    </xf>
    <xf numFmtId="14" fontId="36" fillId="0" borderId="0" xfId="7" applyNumberFormat="1" applyFont="1" applyFill="1" applyBorder="1" applyAlignment="1" applyProtection="1">
      <alignment horizontal="right" vertical="center"/>
      <protection locked="0"/>
    </xf>
    <xf numFmtId="44" fontId="33" fillId="0" borderId="62" xfId="7" applyNumberFormat="1" applyFont="1" applyFill="1" applyBorder="1" applyAlignment="1" applyProtection="1">
      <alignment horizontal="center" vertical="center"/>
      <protection locked="0"/>
    </xf>
    <xf numFmtId="44" fontId="33" fillId="0" borderId="3" xfId="7" applyNumberFormat="1" applyFont="1" applyFill="1" applyBorder="1" applyAlignment="1" applyProtection="1">
      <alignment horizontal="center" vertical="center"/>
      <protection locked="0"/>
    </xf>
    <xf numFmtId="0" fontId="33" fillId="0" borderId="4" xfId="7" applyFont="1" applyFill="1" applyBorder="1" applyAlignment="1" applyProtection="1">
      <alignment horizontal="center" vertical="center"/>
      <protection locked="0"/>
    </xf>
    <xf numFmtId="0" fontId="33" fillId="0" borderId="5" xfId="7" applyFont="1" applyFill="1" applyBorder="1" applyAlignment="1" applyProtection="1">
      <alignment horizontal="center" vertical="center"/>
      <protection locked="0"/>
    </xf>
    <xf numFmtId="0" fontId="36" fillId="0" borderId="0" xfId="7" applyFont="1" applyBorder="1" applyAlignment="1" applyProtection="1">
      <alignment horizontal="left" wrapText="1"/>
      <protection locked="0"/>
    </xf>
    <xf numFmtId="0" fontId="36" fillId="0" borderId="25" xfId="7" applyFont="1" applyBorder="1" applyAlignment="1" applyProtection="1">
      <alignment horizontal="left" wrapText="1"/>
      <protection locked="0"/>
    </xf>
    <xf numFmtId="0" fontId="36" fillId="0" borderId="0" xfId="7" applyFont="1" applyBorder="1" applyAlignment="1" applyProtection="1">
      <alignment horizontal="right"/>
      <protection locked="0"/>
    </xf>
    <xf numFmtId="0" fontId="36" fillId="0" borderId="24" xfId="7" applyFont="1" applyBorder="1" applyAlignment="1" applyProtection="1">
      <alignment horizontal="right" wrapText="1"/>
      <protection locked="0"/>
    </xf>
    <xf numFmtId="0" fontId="37" fillId="12" borderId="3" xfId="7" applyFont="1" applyFill="1" applyBorder="1" applyAlignment="1" applyProtection="1">
      <alignment horizontal="center" vertical="center" wrapText="1"/>
      <protection locked="0"/>
    </xf>
    <xf numFmtId="0" fontId="37" fillId="12" borderId="4" xfId="7" applyFont="1" applyFill="1" applyBorder="1" applyAlignment="1" applyProtection="1">
      <alignment horizontal="center" vertical="center" wrapText="1"/>
      <protection locked="0"/>
    </xf>
    <xf numFmtId="0" fontId="37" fillId="12" borderId="5" xfId="7" applyFont="1" applyFill="1" applyBorder="1" applyAlignment="1" applyProtection="1">
      <alignment horizontal="center" vertical="center" wrapText="1"/>
      <protection locked="0"/>
    </xf>
    <xf numFmtId="0" fontId="8" fillId="13" borderId="13" xfId="0" applyFont="1" applyFill="1" applyBorder="1" applyAlignment="1" applyProtection="1">
      <alignment horizontal="center" vertical="center" textRotation="90" wrapText="1"/>
      <protection locked="0"/>
    </xf>
    <xf numFmtId="0" fontId="8" fillId="13" borderId="60" xfId="0" applyFont="1" applyFill="1" applyBorder="1" applyAlignment="1" applyProtection="1">
      <alignment horizontal="center" vertical="center" textRotation="90" wrapText="1"/>
      <protection locked="0"/>
    </xf>
    <xf numFmtId="0" fontId="8" fillId="13" borderId="60" xfId="0" applyFont="1" applyFill="1" applyBorder="1" applyAlignment="1" applyProtection="1">
      <alignment horizontal="center" vertical="center" textRotation="90"/>
      <protection locked="0"/>
    </xf>
    <xf numFmtId="0" fontId="8" fillId="13" borderId="23" xfId="0" applyFont="1" applyFill="1" applyBorder="1" applyAlignment="1" applyProtection="1">
      <alignment horizontal="center" vertical="center" textRotation="90"/>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164" fontId="56" fillId="14" borderId="16" xfId="0" applyNumberFormat="1" applyFont="1" applyFill="1" applyBorder="1" applyAlignment="1" applyProtection="1">
      <alignment horizontal="center" vertical="center"/>
    </xf>
    <xf numFmtId="164" fontId="56" fillId="14" borderId="62" xfId="0" applyNumberFormat="1" applyFont="1" applyFill="1" applyBorder="1" applyAlignment="1" applyProtection="1">
      <alignment horizontal="center" vertical="center"/>
    </xf>
    <xf numFmtId="164" fontId="56" fillId="14" borderId="17" xfId="0" applyNumberFormat="1" applyFont="1" applyFill="1" applyBorder="1" applyAlignment="1" applyProtection="1">
      <alignment horizontal="center" vertical="center"/>
    </xf>
    <xf numFmtId="164" fontId="56" fillId="14" borderId="24" xfId="0" applyNumberFormat="1" applyFont="1" applyFill="1" applyBorder="1" applyAlignment="1" applyProtection="1">
      <alignment horizontal="center" vertical="center"/>
    </xf>
    <xf numFmtId="164" fontId="56" fillId="14" borderId="0" xfId="0" applyNumberFormat="1" applyFont="1" applyFill="1" applyBorder="1" applyAlignment="1" applyProtection="1">
      <alignment horizontal="center" vertical="center"/>
    </xf>
    <xf numFmtId="164" fontId="56" fillId="14" borderId="25" xfId="0" applyNumberFormat="1" applyFont="1" applyFill="1" applyBorder="1" applyAlignment="1" applyProtection="1">
      <alignment horizontal="center" vertical="center"/>
    </xf>
    <xf numFmtId="164" fontId="56" fillId="14" borderId="51" xfId="0" applyNumberFormat="1" applyFont="1" applyFill="1" applyBorder="1" applyAlignment="1" applyProtection="1">
      <alignment horizontal="center" vertical="center"/>
    </xf>
    <xf numFmtId="164" fontId="56" fillId="14" borderId="2" xfId="0" applyNumberFormat="1" applyFont="1" applyFill="1" applyBorder="1" applyAlignment="1" applyProtection="1">
      <alignment horizontal="center" vertical="center"/>
    </xf>
    <xf numFmtId="164" fontId="56" fillId="14" borderId="52" xfId="0" applyNumberFormat="1" applyFont="1" applyFill="1" applyBorder="1" applyAlignment="1" applyProtection="1">
      <alignment horizontal="center" vertical="center"/>
    </xf>
    <xf numFmtId="0" fontId="36" fillId="0" borderId="0" xfId="7" applyFont="1" applyBorder="1" applyAlignment="1" applyProtection="1">
      <alignment horizontal="right" vertical="center" wrapText="1"/>
      <protection locked="0"/>
    </xf>
    <xf numFmtId="0" fontId="62" fillId="4" borderId="3" xfId="7" applyFont="1" applyFill="1" applyBorder="1" applyAlignment="1" applyProtection="1">
      <alignment horizontal="center" vertical="center"/>
      <protection locked="0"/>
    </xf>
    <xf numFmtId="0" fontId="63" fillId="4" borderId="4" xfId="7" applyFont="1" applyFill="1" applyBorder="1" applyAlignment="1" applyProtection="1">
      <alignment horizontal="center" vertical="center"/>
      <protection locked="0"/>
    </xf>
    <xf numFmtId="0" fontId="63" fillId="4" borderId="5" xfId="7" applyFont="1" applyFill="1" applyBorder="1" applyAlignment="1" applyProtection="1">
      <alignment horizontal="center" vertical="center"/>
      <protection locked="0"/>
    </xf>
    <xf numFmtId="0" fontId="18" fillId="0" borderId="24" xfId="0" applyFont="1" applyBorder="1" applyAlignment="1" applyProtection="1">
      <alignment horizontal="right"/>
      <protection locked="0"/>
    </xf>
    <xf numFmtId="0" fontId="18" fillId="0" borderId="0" xfId="0" applyFont="1" applyBorder="1" applyAlignment="1" applyProtection="1">
      <alignment horizontal="right"/>
      <protection locked="0"/>
    </xf>
    <xf numFmtId="0" fontId="36" fillId="0" borderId="24" xfId="7" applyFont="1" applyBorder="1" applyAlignment="1" applyProtection="1">
      <alignment horizontal="right"/>
      <protection locked="0"/>
    </xf>
    <xf numFmtId="0" fontId="0" fillId="0" borderId="16" xfId="0" applyBorder="1" applyAlignment="1" applyProtection="1">
      <alignment horizontal="right" wrapText="1"/>
      <protection locked="0"/>
    </xf>
    <xf numFmtId="0" fontId="0" fillId="0" borderId="62" xfId="0" applyBorder="1" applyAlignment="1" applyProtection="1">
      <alignment horizontal="right" wrapText="1"/>
      <protection locked="0"/>
    </xf>
    <xf numFmtId="0" fontId="0" fillId="0" borderId="17" xfId="0" applyBorder="1" applyAlignment="1" applyProtection="1">
      <alignment horizontal="right" wrapText="1"/>
      <protection locked="0"/>
    </xf>
    <xf numFmtId="0" fontId="0" fillId="0" borderId="51" xfId="0" applyBorder="1" applyAlignment="1" applyProtection="1">
      <alignment horizontal="right" wrapText="1"/>
      <protection locked="0"/>
    </xf>
    <xf numFmtId="0" fontId="0" fillId="0" borderId="2" xfId="0" applyBorder="1" applyAlignment="1" applyProtection="1">
      <alignment horizontal="right" wrapText="1"/>
      <protection locked="0"/>
    </xf>
    <xf numFmtId="0" fontId="0" fillId="0" borderId="52" xfId="0" applyBorder="1" applyAlignment="1" applyProtection="1">
      <alignment horizontal="right" wrapText="1"/>
      <protection locked="0"/>
    </xf>
    <xf numFmtId="44" fontId="0" fillId="0" borderId="13" xfId="0" applyNumberFormat="1" applyFill="1" applyBorder="1" applyAlignment="1" applyProtection="1">
      <alignment horizontal="center" vertical="center"/>
      <protection locked="0"/>
    </xf>
    <xf numFmtId="44" fontId="0" fillId="0" borderId="23" xfId="0" applyNumberFormat="1" applyFill="1" applyBorder="1" applyAlignment="1" applyProtection="1">
      <alignment horizontal="center" vertical="center"/>
      <protection locked="0"/>
    </xf>
    <xf numFmtId="0" fontId="36" fillId="11" borderId="24" xfId="7" applyFont="1" applyFill="1" applyBorder="1" applyAlignment="1" applyProtection="1">
      <alignment horizontal="right" wrapText="1"/>
      <protection locked="0"/>
    </xf>
    <xf numFmtId="0" fontId="36" fillId="11" borderId="25" xfId="7" applyFont="1" applyFill="1" applyBorder="1" applyAlignment="1" applyProtection="1">
      <alignment horizontal="right" wrapText="1"/>
      <protection locked="0"/>
    </xf>
    <xf numFmtId="0" fontId="2" fillId="0" borderId="24" xfId="0" applyFont="1" applyBorder="1" applyAlignment="1" applyProtection="1">
      <alignment horizontal="center" vertical="center" textRotation="90"/>
      <protection locked="0"/>
    </xf>
    <xf numFmtId="44" fontId="3" fillId="10" borderId="3" xfId="4" applyFont="1" applyFill="1" applyBorder="1" applyAlignment="1" applyProtection="1">
      <alignment horizontal="center" vertical="center" wrapText="1"/>
      <protection locked="0"/>
    </xf>
    <xf numFmtId="44" fontId="3" fillId="10" borderId="4" xfId="4" applyFont="1" applyFill="1" applyBorder="1" applyAlignment="1" applyProtection="1">
      <alignment horizontal="center" vertical="center" wrapText="1"/>
      <protection locked="0"/>
    </xf>
    <xf numFmtId="44" fontId="3" fillId="10" borderId="5" xfId="4" applyFont="1" applyFill="1" applyBorder="1" applyAlignment="1" applyProtection="1">
      <alignment horizontal="center" vertical="center" wrapText="1"/>
      <protection locked="0"/>
    </xf>
    <xf numFmtId="0" fontId="64" fillId="0" borderId="4" xfId="4" applyNumberFormat="1" applyFont="1" applyFill="1" applyBorder="1" applyAlignment="1" applyProtection="1">
      <alignment horizontal="left" vertical="top"/>
      <protection locked="0"/>
    </xf>
    <xf numFmtId="0" fontId="54" fillId="0" borderId="2" xfId="4" applyNumberFormat="1" applyFont="1" applyFill="1" applyBorder="1" applyAlignment="1" applyProtection="1">
      <alignment horizontal="right" vertical="top"/>
      <protection locked="0"/>
    </xf>
    <xf numFmtId="0" fontId="54" fillId="0" borderId="0" xfId="4" applyNumberFormat="1" applyFont="1" applyFill="1" applyBorder="1" applyAlignment="1" applyProtection="1">
      <alignment horizontal="right" vertical="top"/>
      <protection locked="0"/>
    </xf>
    <xf numFmtId="0" fontId="53" fillId="0" borderId="62" xfId="7" applyFont="1" applyBorder="1" applyAlignment="1" applyProtection="1">
      <alignment horizontal="center" vertical="center"/>
      <protection locked="0"/>
    </xf>
    <xf numFmtId="0" fontId="53" fillId="0" borderId="2" xfId="7" applyFont="1" applyBorder="1" applyAlignment="1" applyProtection="1">
      <alignment horizontal="center" vertical="center"/>
      <protection locked="0"/>
    </xf>
    <xf numFmtId="0" fontId="65" fillId="0" borderId="0" xfId="0" applyFont="1" applyBorder="1" applyAlignment="1" applyProtection="1">
      <alignment horizontal="center" wrapText="1"/>
      <protection locked="0"/>
    </xf>
    <xf numFmtId="0" fontId="54" fillId="0" borderId="4" xfId="4" applyNumberFormat="1" applyFont="1" applyFill="1" applyBorder="1" applyAlignment="1" applyProtection="1">
      <alignment horizontal="right" vertical="top"/>
      <protection locked="0"/>
    </xf>
    <xf numFmtId="0" fontId="54" fillId="0" borderId="62" xfId="4" applyNumberFormat="1" applyFont="1" applyFill="1" applyBorder="1" applyAlignment="1" applyProtection="1">
      <alignment horizontal="right" vertical="top"/>
      <protection locked="0"/>
    </xf>
    <xf numFmtId="0" fontId="64" fillId="0" borderId="62" xfId="4" applyNumberFormat="1" applyFont="1" applyFill="1" applyBorder="1" applyAlignment="1" applyProtection="1">
      <alignment horizontal="left" vertical="top" wrapText="1"/>
      <protection locked="0"/>
    </xf>
    <xf numFmtId="0" fontId="51" fillId="13" borderId="13" xfId="7" applyFont="1" applyFill="1" applyBorder="1" applyAlignment="1" applyProtection="1">
      <alignment horizontal="center" vertical="center" textRotation="90" wrapText="1"/>
      <protection locked="0"/>
    </xf>
    <xf numFmtId="0" fontId="51" fillId="13" borderId="60" xfId="7" applyFont="1" applyFill="1" applyBorder="1" applyAlignment="1" applyProtection="1">
      <alignment horizontal="center" vertical="center" textRotation="90" wrapText="1"/>
      <protection locked="0"/>
    </xf>
    <xf numFmtId="0" fontId="51" fillId="13" borderId="23" xfId="7" applyFont="1" applyFill="1" applyBorder="1" applyAlignment="1" applyProtection="1">
      <alignment horizontal="center" vertical="center" textRotation="90" wrapText="1"/>
      <protection locked="0"/>
    </xf>
    <xf numFmtId="3" fontId="70" fillId="15" borderId="16" xfId="7" applyNumberFormat="1" applyFont="1" applyFill="1" applyBorder="1" applyAlignment="1" applyProtection="1">
      <alignment horizontal="center" vertical="center"/>
      <protection locked="0"/>
    </xf>
    <xf numFmtId="3" fontId="70" fillId="15" borderId="62" xfId="7" applyNumberFormat="1" applyFont="1" applyFill="1" applyBorder="1" applyAlignment="1" applyProtection="1">
      <alignment horizontal="center" vertical="center"/>
      <protection locked="0"/>
    </xf>
    <xf numFmtId="3" fontId="70" fillId="15" borderId="17" xfId="7" applyNumberFormat="1" applyFont="1" applyFill="1" applyBorder="1" applyAlignment="1" applyProtection="1">
      <alignment horizontal="center" vertical="center"/>
      <protection locked="0"/>
    </xf>
    <xf numFmtId="3" fontId="70" fillId="15" borderId="51" xfId="7" applyNumberFormat="1" applyFont="1" applyFill="1" applyBorder="1" applyAlignment="1" applyProtection="1">
      <alignment horizontal="center" vertical="center"/>
      <protection locked="0"/>
    </xf>
    <xf numFmtId="3" fontId="70" fillId="15" borderId="2" xfId="7" applyNumberFormat="1" applyFont="1" applyFill="1" applyBorder="1" applyAlignment="1" applyProtection="1">
      <alignment horizontal="center" vertical="center"/>
      <protection locked="0"/>
    </xf>
    <xf numFmtId="3" fontId="70" fillId="15" borderId="52" xfId="7" applyNumberFormat="1" applyFont="1" applyFill="1" applyBorder="1" applyAlignment="1" applyProtection="1">
      <alignment horizontal="center" vertical="center"/>
      <protection locked="0"/>
    </xf>
    <xf numFmtId="44" fontId="37" fillId="0" borderId="3" xfId="7" applyNumberFormat="1" applyFont="1" applyFill="1" applyBorder="1" applyAlignment="1" applyProtection="1">
      <alignment horizontal="center" vertical="center"/>
    </xf>
    <xf numFmtId="44" fontId="37" fillId="0" borderId="5" xfId="7" applyNumberFormat="1" applyFont="1" applyFill="1" applyBorder="1" applyAlignment="1" applyProtection="1">
      <alignment horizontal="center" vertical="center"/>
    </xf>
    <xf numFmtId="0" fontId="36" fillId="0" borderId="0" xfId="7" applyNumberFormat="1" applyFont="1" applyFill="1" applyBorder="1" applyAlignment="1" applyProtection="1">
      <alignment horizontal="center" wrapText="1"/>
      <protection locked="0"/>
    </xf>
    <xf numFmtId="0" fontId="36" fillId="0" borderId="2" xfId="7" applyNumberFormat="1" applyFont="1" applyFill="1" applyBorder="1" applyAlignment="1" applyProtection="1">
      <alignment horizontal="center" wrapText="1"/>
      <protection locked="0"/>
    </xf>
    <xf numFmtId="44" fontId="3" fillId="2" borderId="0" xfId="1" applyNumberFormat="1" applyFont="1" applyFill="1" applyAlignment="1" applyProtection="1">
      <alignment horizontal="center" vertical="center"/>
    </xf>
    <xf numFmtId="0" fontId="3" fillId="2" borderId="0" xfId="1" applyFont="1" applyFill="1" applyAlignment="1" applyProtection="1">
      <alignment horizontal="center" vertical="center"/>
    </xf>
    <xf numFmtId="0" fontId="4" fillId="3" borderId="0" xfId="1" applyFont="1" applyFill="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23" fillId="3" borderId="0" xfId="1" applyNumberFormat="1" applyFont="1" applyFill="1" applyBorder="1" applyAlignment="1" applyProtection="1">
      <alignment horizontal="left" vertical="center" wrapText="1"/>
    </xf>
    <xf numFmtId="0" fontId="23" fillId="3" borderId="2" xfId="1" applyNumberFormat="1" applyFont="1" applyFill="1" applyBorder="1" applyAlignment="1" applyProtection="1">
      <alignment horizontal="left" vertical="center" wrapText="1"/>
    </xf>
    <xf numFmtId="0" fontId="4" fillId="3" borderId="0" xfId="1" applyFont="1" applyFill="1" applyBorder="1" applyAlignment="1" applyProtection="1">
      <alignment horizontal="center" vertical="center" wrapText="1"/>
      <protection locked="0"/>
    </xf>
    <xf numFmtId="0" fontId="6" fillId="3" borderId="0" xfId="1" applyFont="1" applyFill="1" applyBorder="1" applyAlignment="1" applyProtection="1">
      <alignment horizontal="center" vertical="top" wrapText="1"/>
      <protection locked="0"/>
    </xf>
    <xf numFmtId="14" fontId="7" fillId="3" borderId="0" xfId="1" applyNumberFormat="1" applyFont="1" applyFill="1" applyBorder="1" applyAlignment="1" applyProtection="1">
      <alignment horizontal="left" vertical="top"/>
    </xf>
    <xf numFmtId="0" fontId="7" fillId="3" borderId="0" xfId="1" applyFont="1" applyFill="1" applyBorder="1" applyAlignment="1" applyProtection="1">
      <alignment horizontal="left" vertical="top"/>
    </xf>
    <xf numFmtId="0" fontId="8" fillId="3" borderId="3" xfId="1" applyFont="1" applyFill="1" applyBorder="1" applyAlignment="1" applyProtection="1">
      <alignment horizontal="center" vertical="center" wrapText="1"/>
      <protection locked="0"/>
    </xf>
    <xf numFmtId="0" fontId="8" fillId="3" borderId="4" xfId="1" applyFont="1" applyFill="1" applyBorder="1" applyAlignment="1" applyProtection="1">
      <alignment horizontal="center" vertical="center" wrapText="1"/>
      <protection locked="0"/>
    </xf>
    <xf numFmtId="0" fontId="8" fillId="3" borderId="5" xfId="1" applyFont="1" applyFill="1" applyBorder="1" applyAlignment="1" applyProtection="1">
      <alignment horizontal="center" vertical="center" wrapText="1"/>
      <protection locked="0"/>
    </xf>
    <xf numFmtId="0" fontId="2" fillId="0" borderId="12" xfId="1" applyFont="1" applyBorder="1" applyAlignment="1" applyProtection="1">
      <alignment horizontal="center" vertical="center" wrapText="1"/>
      <protection locked="0"/>
    </xf>
    <xf numFmtId="0" fontId="2" fillId="0" borderId="6" xfId="1" applyFont="1" applyBorder="1" applyAlignment="1" applyProtection="1">
      <alignment horizontal="center" vertical="center" wrapText="1"/>
      <protection locked="0"/>
    </xf>
    <xf numFmtId="0" fontId="2" fillId="0" borderId="18" xfId="1" applyFont="1" applyBorder="1" applyAlignment="1" applyProtection="1">
      <alignment horizontal="center" vertical="center"/>
      <protection locked="0"/>
    </xf>
    <xf numFmtId="0" fontId="2" fillId="0" borderId="7" xfId="1" applyFont="1" applyBorder="1" applyAlignment="1" applyProtection="1">
      <alignment horizontal="center" vertical="center" wrapText="1"/>
      <protection locked="0"/>
    </xf>
    <xf numFmtId="0" fontId="2" fillId="0" borderId="19" xfId="1" applyFont="1" applyBorder="1" applyAlignment="1" applyProtection="1">
      <alignment horizontal="center" vertical="center"/>
      <protection locked="0"/>
    </xf>
    <xf numFmtId="0" fontId="2" fillId="0" borderId="8" xfId="1" applyFont="1" applyBorder="1" applyAlignment="1" applyProtection="1">
      <alignment horizontal="center" vertical="center" wrapText="1"/>
      <protection locked="0"/>
    </xf>
    <xf numFmtId="0" fontId="2" fillId="0" borderId="20" xfId="1" applyFont="1" applyBorder="1" applyAlignment="1" applyProtection="1">
      <alignment horizontal="center" vertical="center"/>
      <protection locked="0"/>
    </xf>
    <xf numFmtId="0" fontId="2" fillId="0" borderId="7" xfId="1" applyFont="1" applyBorder="1" applyAlignment="1" applyProtection="1">
      <alignment horizontal="center" vertical="center"/>
      <protection locked="0"/>
    </xf>
    <xf numFmtId="0" fontId="2" fillId="0" borderId="21" xfId="1" applyFont="1" applyBorder="1" applyAlignment="1" applyProtection="1">
      <alignment horizontal="center" vertical="center"/>
      <protection locked="0"/>
    </xf>
    <xf numFmtId="0" fontId="2" fillId="0" borderId="9" xfId="1" applyFont="1" applyBorder="1" applyAlignment="1" applyProtection="1">
      <alignment horizontal="center" vertical="center"/>
      <protection locked="0"/>
    </xf>
    <xf numFmtId="0" fontId="2" fillId="0" borderId="10" xfId="1" applyFont="1" applyBorder="1" applyAlignment="1" applyProtection="1">
      <alignment horizontal="center" vertical="center" wrapText="1"/>
      <protection locked="0"/>
    </xf>
    <xf numFmtId="0" fontId="2" fillId="0" borderId="22" xfId="1" applyFont="1" applyBorder="1" applyAlignment="1" applyProtection="1">
      <alignment horizontal="center" vertical="center" wrapText="1"/>
      <protection locked="0"/>
    </xf>
    <xf numFmtId="0" fontId="2" fillId="0" borderId="11" xfId="1" applyFont="1" applyBorder="1" applyAlignment="1" applyProtection="1">
      <alignment horizontal="center" vertical="center" wrapText="1"/>
      <protection locked="0"/>
    </xf>
    <xf numFmtId="0" fontId="2" fillId="5" borderId="13" xfId="1" applyFont="1" applyFill="1" applyBorder="1" applyAlignment="1" applyProtection="1">
      <alignment horizontal="center" vertical="center" wrapText="1"/>
      <protection locked="0"/>
    </xf>
    <xf numFmtId="0" fontId="2" fillId="5" borderId="23" xfId="1" applyFont="1" applyFill="1" applyBorder="1" applyAlignment="1" applyProtection="1">
      <alignment horizontal="center" vertical="center" wrapText="1"/>
      <protection locked="0"/>
    </xf>
    <xf numFmtId="0" fontId="14" fillId="0" borderId="41" xfId="1" applyFont="1" applyBorder="1" applyAlignment="1" applyProtection="1">
      <alignment horizontal="center" vertical="center" wrapText="1"/>
      <protection locked="0"/>
    </xf>
    <xf numFmtId="0" fontId="14" fillId="0" borderId="42" xfId="1" applyFont="1" applyBorder="1" applyAlignment="1" applyProtection="1">
      <alignment horizontal="center" vertical="center" wrapText="1"/>
      <protection locked="0"/>
    </xf>
    <xf numFmtId="0" fontId="9" fillId="0" borderId="16" xfId="1" applyFont="1" applyBorder="1" applyAlignment="1" applyProtection="1">
      <alignment horizontal="center" vertical="center" wrapText="1"/>
      <protection locked="0"/>
    </xf>
    <xf numFmtId="0" fontId="9" fillId="0" borderId="17" xfId="1" applyFont="1" applyBorder="1" applyAlignment="1" applyProtection="1">
      <alignment horizontal="center" vertical="center" wrapText="1"/>
      <protection locked="0"/>
    </xf>
    <xf numFmtId="0" fontId="9" fillId="0" borderId="24" xfId="1" applyFont="1" applyBorder="1" applyAlignment="1" applyProtection="1">
      <alignment horizontal="center" vertical="center" wrapText="1"/>
      <protection locked="0"/>
    </xf>
    <xf numFmtId="0" fontId="9" fillId="0" borderId="25" xfId="1" applyFont="1" applyBorder="1" applyAlignment="1" applyProtection="1">
      <alignment horizontal="center" vertical="center" wrapText="1"/>
      <protection locked="0"/>
    </xf>
    <xf numFmtId="0" fontId="14" fillId="0" borderId="30" xfId="1" applyFont="1" applyBorder="1" applyAlignment="1" applyProtection="1">
      <alignment horizontal="center" vertical="center" wrapText="1"/>
      <protection locked="0"/>
    </xf>
    <xf numFmtId="0" fontId="14" fillId="0" borderId="31" xfId="1" applyFont="1" applyBorder="1" applyAlignment="1" applyProtection="1">
      <alignment horizontal="center" vertical="center" wrapText="1"/>
      <protection locked="0"/>
    </xf>
    <xf numFmtId="0" fontId="14" fillId="0" borderId="37" xfId="1" applyFont="1" applyBorder="1" applyAlignment="1" applyProtection="1">
      <alignment horizontal="center" vertical="center" wrapText="1"/>
      <protection locked="0"/>
    </xf>
    <xf numFmtId="0" fontId="14" fillId="0" borderId="38" xfId="1" applyFont="1" applyBorder="1" applyAlignment="1" applyProtection="1">
      <alignment horizontal="center" vertical="center" wrapText="1"/>
      <protection locked="0"/>
    </xf>
    <xf numFmtId="0" fontId="11" fillId="0" borderId="41" xfId="1" applyFont="1" applyBorder="1" applyAlignment="1" applyProtection="1">
      <alignment horizontal="center" vertical="center" wrapText="1"/>
      <protection locked="0"/>
    </xf>
    <xf numFmtId="0" fontId="14" fillId="3" borderId="41" xfId="1" applyFont="1" applyFill="1" applyBorder="1" applyAlignment="1" applyProtection="1">
      <alignment horizontal="center" vertical="center" wrapText="1"/>
      <protection locked="0"/>
    </xf>
    <xf numFmtId="0" fontId="14" fillId="3" borderId="42" xfId="1" applyFont="1" applyFill="1" applyBorder="1" applyAlignment="1" applyProtection="1">
      <alignment horizontal="center" vertical="center" wrapText="1"/>
      <protection locked="0"/>
    </xf>
    <xf numFmtId="0" fontId="2" fillId="3" borderId="16" xfId="1" applyFont="1" applyFill="1" applyBorder="1" applyAlignment="1" applyProtection="1">
      <alignment horizontal="center" vertical="center" wrapText="1"/>
      <protection locked="0"/>
    </xf>
    <xf numFmtId="0" fontId="2" fillId="3" borderId="17" xfId="1" applyFont="1" applyFill="1" applyBorder="1" applyAlignment="1" applyProtection="1">
      <alignment horizontal="center" vertical="center" wrapText="1"/>
      <protection locked="0"/>
    </xf>
    <xf numFmtId="0" fontId="2" fillId="3" borderId="24" xfId="1" applyFont="1" applyFill="1" applyBorder="1" applyAlignment="1" applyProtection="1">
      <alignment horizontal="center" vertical="center" wrapText="1"/>
      <protection locked="0"/>
    </xf>
    <xf numFmtId="0" fontId="2" fillId="3" borderId="25" xfId="1" applyFont="1" applyFill="1" applyBorder="1" applyAlignment="1" applyProtection="1">
      <alignment horizontal="center" vertical="center" wrapText="1"/>
      <protection locked="0"/>
    </xf>
    <xf numFmtId="0" fontId="2" fillId="3" borderId="51" xfId="1" applyFont="1" applyFill="1" applyBorder="1" applyAlignment="1" applyProtection="1">
      <alignment horizontal="center" vertical="center" wrapText="1"/>
      <protection locked="0"/>
    </xf>
    <xf numFmtId="0" fontId="2" fillId="3" borderId="52" xfId="1" applyFont="1" applyFill="1" applyBorder="1" applyAlignment="1" applyProtection="1">
      <alignment horizontal="center" vertical="center" wrapText="1"/>
      <protection locked="0"/>
    </xf>
    <xf numFmtId="0" fontId="18" fillId="3" borderId="0" xfId="1" applyFont="1" applyFill="1" applyBorder="1" applyAlignment="1" applyProtection="1">
      <alignment horizontal="center" vertical="center" wrapText="1"/>
      <protection locked="0"/>
    </xf>
    <xf numFmtId="0" fontId="2" fillId="0" borderId="41" xfId="1" applyFont="1" applyBorder="1" applyAlignment="1" applyProtection="1">
      <alignment horizontal="center" vertical="center" wrapText="1"/>
      <protection locked="0"/>
    </xf>
    <xf numFmtId="0" fontId="2" fillId="0" borderId="42" xfId="1" applyFont="1" applyBorder="1" applyAlignment="1" applyProtection="1">
      <alignment horizontal="center" vertical="center" wrapText="1"/>
      <protection locked="0"/>
    </xf>
    <xf numFmtId="0" fontId="2" fillId="0" borderId="46" xfId="1" applyFont="1" applyBorder="1" applyAlignment="1" applyProtection="1">
      <alignment horizontal="center" vertical="center" wrapText="1"/>
      <protection locked="0"/>
    </xf>
    <xf numFmtId="0" fontId="2" fillId="0" borderId="47" xfId="1" applyFont="1" applyBorder="1" applyAlignment="1" applyProtection="1">
      <alignment horizontal="center" vertical="center" wrapText="1"/>
      <protection locked="0"/>
    </xf>
    <xf numFmtId="0" fontId="1" fillId="3" borderId="0" xfId="1" applyFill="1" applyBorder="1" applyAlignment="1" applyProtection="1">
      <alignment horizontal="center"/>
      <protection locked="0"/>
    </xf>
    <xf numFmtId="0" fontId="2" fillId="0" borderId="49" xfId="1" applyFont="1" applyBorder="1" applyAlignment="1" applyProtection="1">
      <alignment horizontal="left" vertical="center" wrapText="1"/>
      <protection locked="0"/>
    </xf>
    <xf numFmtId="0" fontId="2" fillId="0" borderId="50" xfId="1" applyFont="1" applyBorder="1" applyAlignment="1" applyProtection="1">
      <alignment horizontal="left" vertical="center" wrapText="1"/>
      <protection locked="0"/>
    </xf>
    <xf numFmtId="164" fontId="2" fillId="0" borderId="49" xfId="1" applyNumberFormat="1" applyFont="1" applyBorder="1" applyAlignment="1" applyProtection="1">
      <alignment horizontal="center" vertical="center"/>
    </xf>
    <xf numFmtId="164" fontId="2" fillId="0" borderId="50" xfId="1" applyNumberFormat="1" applyFont="1" applyBorder="1" applyAlignment="1" applyProtection="1">
      <alignment horizontal="center" vertical="center"/>
    </xf>
    <xf numFmtId="0" fontId="1" fillId="3" borderId="16" xfId="1" applyFill="1" applyBorder="1" applyAlignment="1" applyProtection="1">
      <alignment horizontal="center" vertical="center" wrapText="1"/>
      <protection locked="0"/>
    </xf>
    <xf numFmtId="0" fontId="1" fillId="3" borderId="17" xfId="1" applyFill="1" applyBorder="1" applyAlignment="1" applyProtection="1">
      <alignment horizontal="center" vertical="center"/>
      <protection locked="0"/>
    </xf>
    <xf numFmtId="164" fontId="2" fillId="3" borderId="16" xfId="1" applyNumberFormat="1" applyFont="1" applyFill="1" applyBorder="1" applyAlignment="1" applyProtection="1">
      <alignment horizontal="center" vertical="center"/>
    </xf>
    <xf numFmtId="164" fontId="2" fillId="3" borderId="17" xfId="1" applyNumberFormat="1" applyFont="1" applyFill="1" applyBorder="1" applyAlignment="1" applyProtection="1">
      <alignment horizontal="center" vertical="center"/>
    </xf>
    <xf numFmtId="164" fontId="2" fillId="0" borderId="16" xfId="1" applyNumberFormat="1" applyFont="1" applyBorder="1" applyAlignment="1" applyProtection="1">
      <alignment horizontal="center" vertical="center"/>
    </xf>
    <xf numFmtId="164" fontId="2" fillId="0" borderId="51" xfId="1" applyNumberFormat="1" applyFont="1" applyBorder="1" applyAlignment="1" applyProtection="1">
      <alignment horizontal="center" vertical="center"/>
    </xf>
    <xf numFmtId="0" fontId="2" fillId="0" borderId="13" xfId="1" applyFont="1" applyBorder="1" applyAlignment="1" applyProtection="1">
      <alignment horizontal="center" vertical="center" wrapText="1"/>
      <protection locked="0"/>
    </xf>
    <xf numFmtId="0" fontId="2" fillId="0" borderId="23" xfId="1" applyFont="1" applyBorder="1" applyAlignment="1" applyProtection="1">
      <alignment horizontal="center" vertical="center" wrapText="1"/>
      <protection locked="0"/>
    </xf>
    <xf numFmtId="44" fontId="19" fillId="3" borderId="106" xfId="1" applyNumberFormat="1" applyFont="1" applyFill="1" applyBorder="1" applyAlignment="1" applyProtection="1">
      <alignment horizontal="center" vertical="center"/>
    </xf>
    <xf numFmtId="0" fontId="19" fillId="3" borderId="47" xfId="1" applyFont="1" applyFill="1" applyBorder="1" applyAlignment="1" applyProtection="1">
      <alignment horizontal="center" vertical="center"/>
    </xf>
    <xf numFmtId="8" fontId="2" fillId="3" borderId="13" xfId="1" applyNumberFormat="1" applyFont="1" applyFill="1" applyBorder="1" applyAlignment="1" applyProtection="1">
      <alignment horizontal="center" vertical="center"/>
    </xf>
    <xf numFmtId="8" fontId="2" fillId="3" borderId="23" xfId="1" applyNumberFormat="1" applyFont="1" applyFill="1" applyBorder="1" applyAlignment="1" applyProtection="1">
      <alignment horizontal="center" vertical="center"/>
    </xf>
    <xf numFmtId="0" fontId="19" fillId="3" borderId="53" xfId="1" applyFont="1" applyFill="1" applyBorder="1" applyAlignment="1" applyProtection="1">
      <alignment horizontal="center"/>
      <protection locked="0"/>
    </xf>
    <xf numFmtId="0" fontId="19" fillId="3" borderId="54" xfId="1" applyFont="1" applyFill="1" applyBorder="1" applyAlignment="1" applyProtection="1">
      <alignment horizontal="center"/>
      <protection locked="0"/>
    </xf>
    <xf numFmtId="164" fontId="2" fillId="0" borderId="13" xfId="1" applyNumberFormat="1" applyFont="1" applyBorder="1" applyAlignment="1" applyProtection="1">
      <alignment horizontal="center" vertical="center" wrapText="1"/>
    </xf>
    <xf numFmtId="164" fontId="2" fillId="0" borderId="23" xfId="1" applyNumberFormat="1" applyFont="1" applyBorder="1" applyAlignment="1" applyProtection="1">
      <alignment horizontal="center" vertical="center" wrapText="1"/>
    </xf>
    <xf numFmtId="0" fontId="19" fillId="0" borderId="57" xfId="1" applyFont="1" applyBorder="1" applyAlignment="1" applyProtection="1">
      <alignment horizontal="left" vertical="center" wrapText="1"/>
      <protection locked="0"/>
    </xf>
    <xf numFmtId="0" fontId="19" fillId="0" borderId="58" xfId="1" applyFont="1" applyBorder="1" applyAlignment="1" applyProtection="1">
      <alignment horizontal="left" vertical="center" wrapText="1"/>
      <protection locked="0"/>
    </xf>
    <xf numFmtId="0" fontId="19" fillId="0" borderId="0" xfId="1" applyFont="1" applyBorder="1" applyAlignment="1" applyProtection="1">
      <alignment horizontal="left" vertical="center" wrapText="1"/>
      <protection locked="0"/>
    </xf>
    <xf numFmtId="0" fontId="19" fillId="0" borderId="59" xfId="1" applyFont="1" applyBorder="1" applyAlignment="1" applyProtection="1">
      <alignment horizontal="left" vertical="center" wrapText="1"/>
      <protection locked="0"/>
    </xf>
    <xf numFmtId="0" fontId="2" fillId="3" borderId="16" xfId="1" applyFont="1" applyFill="1" applyBorder="1" applyAlignment="1" applyProtection="1">
      <alignment horizontal="center" wrapText="1"/>
      <protection locked="0"/>
    </xf>
    <xf numFmtId="0" fontId="2" fillId="3" borderId="17" xfId="1" applyFont="1" applyFill="1" applyBorder="1" applyAlignment="1" applyProtection="1">
      <alignment horizontal="center"/>
      <protection locked="0"/>
    </xf>
    <xf numFmtId="0" fontId="2" fillId="3" borderId="51" xfId="1" applyFont="1" applyFill="1" applyBorder="1" applyAlignment="1" applyProtection="1">
      <alignment horizontal="center"/>
      <protection locked="0"/>
    </xf>
    <xf numFmtId="0" fontId="2" fillId="3" borderId="52" xfId="1" applyFont="1" applyFill="1" applyBorder="1" applyAlignment="1" applyProtection="1">
      <alignment horizontal="center"/>
      <protection locked="0"/>
    </xf>
    <xf numFmtId="0" fontId="19" fillId="3" borderId="57" xfId="1" applyFont="1" applyFill="1" applyBorder="1" applyAlignment="1" applyProtection="1">
      <alignment horizontal="left" vertical="center" wrapText="1"/>
      <protection locked="0"/>
    </xf>
    <xf numFmtId="0" fontId="19" fillId="3" borderId="53" xfId="1" applyFont="1" applyFill="1" applyBorder="1" applyAlignment="1" applyProtection="1">
      <alignment horizontal="left" vertical="center" wrapText="1"/>
      <protection locked="0"/>
    </xf>
    <xf numFmtId="0" fontId="2" fillId="3" borderId="62"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17" xfId="1" applyFont="1" applyFill="1" applyBorder="1" applyAlignment="1" applyProtection="1">
      <alignment horizontal="center" vertical="center"/>
      <protection locked="0"/>
    </xf>
    <xf numFmtId="0" fontId="2" fillId="3" borderId="51" xfId="1" applyFont="1" applyFill="1" applyBorder="1" applyAlignment="1" applyProtection="1">
      <alignment horizontal="center" vertical="center"/>
      <protection locked="0"/>
    </xf>
    <xf numFmtId="0" fontId="2" fillId="3" borderId="52" xfId="1" applyFont="1" applyFill="1" applyBorder="1" applyAlignment="1" applyProtection="1">
      <alignment horizontal="center" vertical="center"/>
      <protection locked="0"/>
    </xf>
    <xf numFmtId="0" fontId="19" fillId="0" borderId="55" xfId="1" applyFont="1" applyBorder="1" applyAlignment="1" applyProtection="1">
      <alignment horizontal="left" vertical="center" wrapText="1"/>
      <protection locked="0"/>
    </xf>
    <xf numFmtId="164" fontId="19" fillId="3" borderId="63" xfId="1" applyNumberFormat="1" applyFont="1" applyFill="1" applyBorder="1" applyAlignment="1" applyProtection="1">
      <alignment horizontal="center" vertical="center"/>
      <protection locked="0"/>
    </xf>
    <xf numFmtId="164" fontId="19" fillId="3" borderId="31" xfId="1" applyNumberFormat="1" applyFont="1" applyFill="1" applyBorder="1" applyAlignment="1" applyProtection="1">
      <alignment horizontal="center" vertical="center"/>
      <protection locked="0"/>
    </xf>
    <xf numFmtId="44" fontId="51" fillId="3" borderId="0" xfId="1" applyNumberFormat="1" applyFont="1" applyFill="1" applyBorder="1" applyAlignment="1">
      <alignment horizontal="left"/>
    </xf>
    <xf numFmtId="0" fontId="51" fillId="3" borderId="0" xfId="1" applyFont="1" applyFill="1" applyBorder="1" applyAlignment="1">
      <alignment horizontal="left"/>
    </xf>
    <xf numFmtId="0" fontId="2" fillId="3" borderId="0" xfId="1" applyFont="1" applyFill="1" applyAlignment="1">
      <alignment horizontal="left"/>
    </xf>
    <xf numFmtId="0" fontId="88" fillId="3" borderId="1" xfId="1" applyFont="1" applyFill="1" applyBorder="1" applyAlignment="1">
      <alignment horizontal="left" vertical="center"/>
    </xf>
    <xf numFmtId="0" fontId="83" fillId="3" borderId="3" xfId="1" applyFont="1" applyFill="1" applyBorder="1" applyAlignment="1">
      <alignment horizontal="right" vertical="center"/>
    </xf>
    <xf numFmtId="0" fontId="83" fillId="3" borderId="5" xfId="1" applyFont="1" applyFill="1" applyBorder="1" applyAlignment="1">
      <alignment horizontal="right" vertical="center"/>
    </xf>
    <xf numFmtId="0" fontId="90" fillId="3" borderId="90" xfId="1" applyFont="1" applyFill="1" applyBorder="1" applyAlignment="1">
      <alignment horizontal="right"/>
    </xf>
    <xf numFmtId="0" fontId="90" fillId="3" borderId="1" xfId="1" applyFont="1" applyFill="1" applyBorder="1" applyAlignment="1">
      <alignment horizontal="right"/>
    </xf>
    <xf numFmtId="0" fontId="90" fillId="3" borderId="91" xfId="1" applyFont="1" applyFill="1" applyBorder="1" applyAlignment="1">
      <alignment horizontal="right"/>
    </xf>
    <xf numFmtId="0" fontId="54" fillId="3" borderId="51" xfId="1" applyFont="1" applyFill="1" applyBorder="1" applyAlignment="1">
      <alignment horizontal="center"/>
    </xf>
    <xf numFmtId="0" fontId="54" fillId="3" borderId="2" xfId="1" applyFont="1" applyFill="1" applyBorder="1" applyAlignment="1">
      <alignment horizontal="center"/>
    </xf>
    <xf numFmtId="0" fontId="54" fillId="3" borderId="52" xfId="1" applyFont="1" applyFill="1" applyBorder="1" applyAlignment="1">
      <alignment horizontal="center"/>
    </xf>
    <xf numFmtId="0" fontId="83" fillId="3" borderId="13" xfId="1" applyFont="1" applyFill="1" applyBorder="1" applyAlignment="1">
      <alignment horizontal="center"/>
    </xf>
    <xf numFmtId="0" fontId="83" fillId="3" borderId="23" xfId="1" applyFont="1" applyFill="1" applyBorder="1" applyAlignment="1">
      <alignment horizontal="center"/>
    </xf>
    <xf numFmtId="44" fontId="50" fillId="3" borderId="103" xfId="1" applyNumberFormat="1" applyFont="1" applyFill="1" applyBorder="1" applyAlignment="1">
      <alignment horizontal="center"/>
    </xf>
    <xf numFmtId="44" fontId="50" fillId="3" borderId="104" xfId="1" applyNumberFormat="1" applyFont="1" applyFill="1" applyBorder="1" applyAlignment="1">
      <alignment horizontal="center"/>
    </xf>
    <xf numFmtId="49" fontId="93" fillId="3" borderId="0" xfId="1" applyNumberFormat="1" applyFont="1" applyFill="1" applyBorder="1" applyAlignment="1">
      <alignment horizontal="left"/>
    </xf>
  </cellXfs>
  <cellStyles count="9">
    <cellStyle name="Euro" xfId="6"/>
    <cellStyle name="Euro 2" xfId="8"/>
    <cellStyle name="Lien hypertexte" xfId="2" builtinId="8"/>
    <cellStyle name="Monétaire 2" xfId="4"/>
    <cellStyle name="Monétaire 3" xfId="3"/>
    <cellStyle name="Normal" xfId="0" builtinId="0"/>
    <cellStyle name="Normal 2" xfId="5"/>
    <cellStyle name="Normal 2 2" xfId="7"/>
    <cellStyle name="Normal 4" xfId="1"/>
  </cellStyles>
  <dxfs count="6">
    <dxf>
      <fill>
        <patternFill>
          <bgColor rgb="FFFF0000"/>
        </patternFill>
      </fill>
    </dxf>
    <dxf>
      <fill>
        <patternFill>
          <bgColor rgb="FFFFC000"/>
        </patternFill>
      </fill>
    </dxf>
    <dxf>
      <fill>
        <patternFill>
          <bgColor rgb="FF00B050"/>
        </patternFill>
      </fill>
    </dxf>
    <dxf>
      <fill>
        <patternFill>
          <bgColor rgb="FF00B050"/>
        </patternFill>
      </fill>
    </dxf>
    <dxf>
      <fill>
        <patternFill>
          <bgColor rgb="FFFFC000"/>
        </patternFill>
      </fill>
    </dxf>
    <dxf>
      <font>
        <color auto="1"/>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657225</xdr:colOff>
      <xdr:row>4</xdr:row>
      <xdr:rowOff>57150</xdr:rowOff>
    </xdr:to>
    <xdr:pic>
      <xdr:nvPicPr>
        <xdr:cNvPr id="2" name="Image 1" descr="C:\Users\asus\SkyDrive\ACE\ACE_logo2.png"/>
        <xdr:cNvPicPr/>
      </xdr:nvPicPr>
      <xdr:blipFill>
        <a:blip xmlns:r="http://schemas.openxmlformats.org/officeDocument/2006/relationships" r:embed="rId1" cstate="print"/>
        <a:srcRect/>
        <a:stretch>
          <a:fillRect/>
        </a:stretch>
      </xdr:blipFill>
      <xdr:spPr bwMode="auto">
        <a:xfrm>
          <a:off x="0" y="0"/>
          <a:ext cx="2590800" cy="1047750"/>
        </a:xfrm>
        <a:prstGeom prst="rect">
          <a:avLst/>
        </a:prstGeom>
        <a:noFill/>
        <a:ln w="9525">
          <a:noFill/>
          <a:miter lim="800000"/>
          <a:headEnd/>
          <a:tailEnd/>
        </a:ln>
      </xdr:spPr>
    </xdr:pic>
    <xdr:clientData/>
  </xdr:twoCellAnchor>
  <xdr:twoCellAnchor editAs="oneCell">
    <xdr:from>
      <xdr:col>20</xdr:col>
      <xdr:colOff>339587</xdr:colOff>
      <xdr:row>0</xdr:row>
      <xdr:rowOff>0</xdr:rowOff>
    </xdr:from>
    <xdr:to>
      <xdr:col>24</xdr:col>
      <xdr:colOff>19050</xdr:colOff>
      <xdr:row>4</xdr:row>
      <xdr:rowOff>114300</xdr:rowOff>
    </xdr:to>
    <xdr:pic>
      <xdr:nvPicPr>
        <xdr:cNvPr id="3" name="Image 2" descr="C:\Users\asus\SkyDrive\ACE\ACE_logo2.png"/>
        <xdr:cNvPicPr/>
      </xdr:nvPicPr>
      <xdr:blipFill>
        <a:blip xmlns:r="http://schemas.openxmlformats.org/officeDocument/2006/relationships" r:embed="rId1" cstate="print"/>
        <a:srcRect/>
        <a:stretch>
          <a:fillRect/>
        </a:stretch>
      </xdr:blipFill>
      <xdr:spPr bwMode="auto">
        <a:xfrm>
          <a:off x="16674962" y="0"/>
          <a:ext cx="2727463" cy="11049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228600</xdr:colOff>
      <xdr:row>0</xdr:row>
      <xdr:rowOff>0</xdr:rowOff>
    </xdr:from>
    <xdr:to>
      <xdr:col>22</xdr:col>
      <xdr:colOff>0</xdr:colOff>
      <xdr:row>1</xdr:row>
      <xdr:rowOff>19050</xdr:rowOff>
    </xdr:to>
    <xdr:pic>
      <xdr:nvPicPr>
        <xdr:cNvPr id="2" name="Image 1" descr="C:\Users\Françoise DUBOIS\SkyDrive\ACE\ACE_logo2.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35025" y="0"/>
          <a:ext cx="2063628"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2</xdr:col>
      <xdr:colOff>587619</xdr:colOff>
      <xdr:row>1</xdr:row>
      <xdr:rowOff>38100</xdr:rowOff>
    </xdr:to>
    <xdr:pic>
      <xdr:nvPicPr>
        <xdr:cNvPr id="3" name="Image 1" descr="C:\Users\Françoise DUBOIS\SkyDrive\ACE\ACE_logo2.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111619"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9525</xdr:colOff>
      <xdr:row>0</xdr:row>
      <xdr:rowOff>0</xdr:rowOff>
    </xdr:from>
    <xdr:to>
      <xdr:col>18</xdr:col>
      <xdr:colOff>1552575</xdr:colOff>
      <xdr:row>1</xdr:row>
      <xdr:rowOff>19050</xdr:rowOff>
    </xdr:to>
    <xdr:pic>
      <xdr:nvPicPr>
        <xdr:cNvPr id="2" name="Image 1" descr="C:\Users\Françoise DUBOIS\SkyDrive\ACE\ACE_logo2.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26425" y="0"/>
          <a:ext cx="15430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647700</xdr:colOff>
      <xdr:row>1</xdr:row>
      <xdr:rowOff>38100</xdr:rowOff>
    </xdr:to>
    <xdr:pic>
      <xdr:nvPicPr>
        <xdr:cNvPr id="3" name="Image 1" descr="C:\Users\Françoise DUBOIS\SkyDrive\ACE\ACE_logo2.pn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5430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S123"/>
  <sheetViews>
    <sheetView workbookViewId="0">
      <selection activeCell="M12" sqref="M12"/>
    </sheetView>
  </sheetViews>
  <sheetFormatPr baseColWidth="10" defaultRowHeight="15" x14ac:dyDescent="0.25"/>
  <cols>
    <col min="1" max="1" width="14.140625" style="74" bestFit="1" customWidth="1"/>
    <col min="2" max="2" width="14.85546875" style="74" bestFit="1" customWidth="1"/>
    <col min="3" max="3" width="20.28515625" style="74" customWidth="1"/>
    <col min="4" max="4" width="12.28515625" style="74" customWidth="1"/>
    <col min="5" max="5" width="11.42578125" style="74" customWidth="1"/>
    <col min="6" max="7" width="11.42578125" style="74"/>
    <col min="8" max="8" width="7" style="74" customWidth="1"/>
    <col min="9" max="9" width="11.42578125" style="74"/>
    <col min="10" max="10" width="9" style="74" customWidth="1"/>
    <col min="11" max="11" width="8.7109375" style="74" customWidth="1"/>
    <col min="12" max="12" width="14.5703125" style="74" customWidth="1"/>
    <col min="13" max="13" width="13.140625" style="74" customWidth="1"/>
    <col min="14" max="14" width="14.5703125" style="74" customWidth="1"/>
    <col min="15" max="15" width="13.140625" style="74" customWidth="1"/>
    <col min="16" max="17" width="11.42578125" style="74" customWidth="1"/>
    <col min="18" max="18" width="11.85546875" style="74" bestFit="1" customWidth="1"/>
    <col min="19" max="19" width="12.28515625" style="74" customWidth="1"/>
    <col min="20" max="21" width="11.42578125" style="74"/>
    <col min="22" max="23" width="11.42578125" style="74" customWidth="1"/>
    <col min="24" max="16384" width="11.42578125" style="74"/>
  </cols>
  <sheetData>
    <row r="1" spans="1:45" ht="20.100000000000001" customHeight="1" x14ac:dyDescent="0.25">
      <c r="B1" s="493" t="s">
        <v>101</v>
      </c>
      <c r="C1" s="494"/>
      <c r="D1" s="494"/>
      <c r="E1" s="494"/>
      <c r="F1" s="494"/>
      <c r="G1" s="494"/>
      <c r="H1" s="494"/>
      <c r="I1" s="494"/>
      <c r="J1" s="494"/>
      <c r="K1" s="494"/>
      <c r="L1" s="494"/>
      <c r="M1" s="494"/>
      <c r="N1" s="494"/>
      <c r="O1" s="494"/>
      <c r="P1" s="494"/>
      <c r="Q1" s="494"/>
      <c r="R1" s="494"/>
      <c r="S1" s="494"/>
      <c r="T1" s="494"/>
      <c r="U1" s="494"/>
      <c r="V1" s="494"/>
      <c r="W1" s="495"/>
      <c r="X1" s="392"/>
      <c r="Y1" s="393"/>
      <c r="Z1" s="393"/>
      <c r="AA1" s="393"/>
      <c r="AB1" s="393"/>
      <c r="AC1" s="393"/>
      <c r="AD1" s="393"/>
      <c r="AE1" s="393"/>
      <c r="AF1" s="393"/>
      <c r="AG1" s="393"/>
      <c r="AH1" s="393"/>
      <c r="AI1" s="393"/>
      <c r="AJ1" s="393"/>
      <c r="AK1" s="393"/>
      <c r="AL1" s="393"/>
      <c r="AM1" s="393"/>
      <c r="AN1" s="393"/>
      <c r="AO1" s="393"/>
      <c r="AP1" s="393"/>
      <c r="AQ1" s="393"/>
      <c r="AR1" s="393"/>
      <c r="AS1" s="393"/>
    </row>
    <row r="2" spans="1:45" ht="20.100000000000001" customHeight="1" x14ac:dyDescent="0.25">
      <c r="A2" s="394"/>
      <c r="B2" s="496"/>
      <c r="C2" s="497"/>
      <c r="D2" s="497"/>
      <c r="E2" s="497"/>
      <c r="F2" s="497"/>
      <c r="G2" s="497"/>
      <c r="H2" s="497"/>
      <c r="I2" s="497"/>
      <c r="J2" s="497"/>
      <c r="K2" s="497"/>
      <c r="L2" s="497"/>
      <c r="M2" s="497"/>
      <c r="N2" s="497"/>
      <c r="O2" s="497"/>
      <c r="P2" s="497"/>
      <c r="Q2" s="497"/>
      <c r="R2" s="497"/>
      <c r="S2" s="497"/>
      <c r="T2" s="497"/>
      <c r="U2" s="497"/>
      <c r="V2" s="497"/>
      <c r="W2" s="498"/>
      <c r="X2" s="392"/>
      <c r="Y2" s="393"/>
      <c r="Z2" s="393"/>
      <c r="AA2" s="393"/>
      <c r="AB2" s="393"/>
      <c r="AC2" s="393"/>
      <c r="AD2" s="393"/>
      <c r="AE2" s="393"/>
      <c r="AF2" s="393"/>
      <c r="AG2" s="393"/>
      <c r="AH2" s="393"/>
      <c r="AI2" s="393"/>
      <c r="AJ2" s="393"/>
      <c r="AK2" s="393"/>
      <c r="AL2" s="393"/>
      <c r="AM2" s="393"/>
      <c r="AN2" s="393"/>
      <c r="AO2" s="393"/>
      <c r="AP2" s="393"/>
      <c r="AQ2" s="393"/>
      <c r="AR2" s="393"/>
      <c r="AS2" s="393"/>
    </row>
    <row r="3" spans="1:45" ht="20.100000000000001" customHeight="1" x14ac:dyDescent="0.25">
      <c r="A3" s="394"/>
      <c r="B3" s="496"/>
      <c r="C3" s="497"/>
      <c r="D3" s="497"/>
      <c r="E3" s="497"/>
      <c r="F3" s="497"/>
      <c r="G3" s="497"/>
      <c r="H3" s="497"/>
      <c r="I3" s="497"/>
      <c r="J3" s="497"/>
      <c r="K3" s="497"/>
      <c r="L3" s="497"/>
      <c r="M3" s="497"/>
      <c r="N3" s="497"/>
      <c r="O3" s="497"/>
      <c r="P3" s="497"/>
      <c r="Q3" s="497"/>
      <c r="R3" s="497"/>
      <c r="S3" s="497"/>
      <c r="T3" s="497"/>
      <c r="U3" s="497"/>
      <c r="V3" s="497"/>
      <c r="W3" s="498"/>
      <c r="X3" s="392"/>
      <c r="Y3" s="393"/>
      <c r="Z3" s="393"/>
      <c r="AA3" s="393"/>
      <c r="AB3" s="393"/>
      <c r="AC3" s="393"/>
      <c r="AD3" s="393"/>
      <c r="AE3" s="393"/>
      <c r="AF3" s="393"/>
      <c r="AG3" s="393"/>
      <c r="AH3" s="393"/>
      <c r="AI3" s="393"/>
      <c r="AJ3" s="393"/>
      <c r="AK3" s="393"/>
      <c r="AL3" s="393"/>
      <c r="AM3" s="393"/>
      <c r="AN3" s="393"/>
      <c r="AO3" s="393"/>
      <c r="AP3" s="393"/>
      <c r="AQ3" s="393"/>
      <c r="AR3" s="393"/>
      <c r="AS3" s="393"/>
    </row>
    <row r="4" spans="1:45" ht="20.100000000000001" customHeight="1" thickBot="1" x14ac:dyDescent="0.3">
      <c r="A4" s="394"/>
      <c r="B4" s="499"/>
      <c r="C4" s="500"/>
      <c r="D4" s="500"/>
      <c r="E4" s="500"/>
      <c r="F4" s="500"/>
      <c r="G4" s="500"/>
      <c r="H4" s="500"/>
      <c r="I4" s="500"/>
      <c r="J4" s="500"/>
      <c r="K4" s="500"/>
      <c r="L4" s="500"/>
      <c r="M4" s="500"/>
      <c r="N4" s="500"/>
      <c r="O4" s="500"/>
      <c r="P4" s="500"/>
      <c r="Q4" s="500"/>
      <c r="R4" s="500"/>
      <c r="S4" s="500"/>
      <c r="T4" s="500"/>
      <c r="U4" s="500"/>
      <c r="V4" s="500"/>
      <c r="W4" s="501"/>
      <c r="X4" s="392"/>
      <c r="Y4" s="393"/>
      <c r="Z4" s="393"/>
      <c r="AA4" s="393"/>
      <c r="AB4" s="393"/>
      <c r="AC4" s="393"/>
      <c r="AD4" s="393"/>
      <c r="AE4" s="393"/>
      <c r="AF4" s="393"/>
      <c r="AG4" s="393"/>
      <c r="AH4" s="393"/>
      <c r="AI4" s="393"/>
      <c r="AJ4" s="393"/>
      <c r="AK4" s="393"/>
      <c r="AL4" s="393"/>
      <c r="AM4" s="393"/>
      <c r="AN4" s="393"/>
      <c r="AO4" s="393"/>
      <c r="AP4" s="393"/>
      <c r="AQ4" s="393"/>
      <c r="AR4" s="393"/>
      <c r="AS4" s="393"/>
    </row>
    <row r="5" spans="1:45" ht="24.95" customHeight="1" thickBot="1" x14ac:dyDescent="0.3">
      <c r="A5" s="395"/>
      <c r="B5" s="395"/>
      <c r="C5" s="395"/>
      <c r="D5" s="395"/>
      <c r="E5" s="395"/>
      <c r="F5" s="395"/>
      <c r="G5" s="395"/>
      <c r="H5" s="395"/>
      <c r="I5" s="395"/>
      <c r="J5" s="395"/>
      <c r="K5" s="395"/>
      <c r="L5" s="395"/>
      <c r="M5" s="395"/>
      <c r="N5" s="395"/>
      <c r="O5" s="395"/>
      <c r="P5" s="395"/>
      <c r="Q5" s="395"/>
      <c r="R5" s="395"/>
      <c r="S5" s="395"/>
      <c r="T5" s="395"/>
      <c r="U5" s="395"/>
      <c r="V5" s="395"/>
      <c r="W5" s="395"/>
      <c r="X5" s="395"/>
      <c r="Y5" s="393"/>
      <c r="Z5" s="393"/>
      <c r="AA5" s="393"/>
      <c r="AB5" s="393"/>
      <c r="AC5" s="393"/>
      <c r="AD5" s="393"/>
      <c r="AE5" s="393"/>
      <c r="AF5" s="393"/>
      <c r="AG5" s="393"/>
      <c r="AH5" s="393"/>
      <c r="AI5" s="393"/>
      <c r="AJ5" s="393"/>
      <c r="AK5" s="393"/>
      <c r="AL5" s="393"/>
      <c r="AM5" s="393"/>
      <c r="AN5" s="393"/>
      <c r="AO5" s="393"/>
      <c r="AP5" s="393"/>
      <c r="AQ5" s="393"/>
      <c r="AR5" s="393"/>
      <c r="AS5" s="393"/>
    </row>
    <row r="6" spans="1:45" ht="24.95" customHeight="1" x14ac:dyDescent="0.25">
      <c r="A6" s="512" t="s">
        <v>102</v>
      </c>
      <c r="B6" s="513"/>
      <c r="C6" s="513"/>
      <c r="D6" s="513"/>
      <c r="E6" s="513"/>
      <c r="F6" s="514"/>
      <c r="G6" s="395"/>
      <c r="H6" s="395"/>
      <c r="I6" s="395"/>
      <c r="J6" s="395"/>
      <c r="K6" s="395"/>
      <c r="L6" s="395"/>
      <c r="M6" s="395"/>
      <c r="N6" s="395"/>
      <c r="O6" s="395"/>
      <c r="P6" s="395"/>
      <c r="Q6" s="395"/>
      <c r="R6" s="395"/>
      <c r="S6" s="395"/>
      <c r="T6" s="395"/>
      <c r="U6" s="395"/>
      <c r="V6" s="395"/>
      <c r="W6" s="395"/>
      <c r="X6" s="395"/>
      <c r="Y6" s="393"/>
      <c r="Z6" s="393"/>
      <c r="AA6" s="393"/>
      <c r="AB6" s="393"/>
      <c r="AC6" s="393"/>
      <c r="AD6" s="393"/>
      <c r="AE6" s="393"/>
      <c r="AF6" s="393"/>
      <c r="AG6" s="393"/>
      <c r="AH6" s="393"/>
      <c r="AI6" s="393"/>
      <c r="AJ6" s="393"/>
      <c r="AK6" s="393"/>
      <c r="AL6" s="393"/>
      <c r="AM6" s="393"/>
      <c r="AN6" s="393"/>
      <c r="AO6" s="393"/>
      <c r="AP6" s="393"/>
      <c r="AQ6" s="393"/>
      <c r="AR6" s="393"/>
      <c r="AS6" s="393"/>
    </row>
    <row r="7" spans="1:45" ht="24.95" customHeight="1" thickBot="1" x14ac:dyDescent="0.3">
      <c r="A7" s="515"/>
      <c r="B7" s="516"/>
      <c r="C7" s="516"/>
      <c r="D7" s="516"/>
      <c r="E7" s="516"/>
      <c r="F7" s="517"/>
      <c r="G7" s="396"/>
      <c r="H7" s="396"/>
      <c r="I7" s="396"/>
      <c r="J7" s="396"/>
      <c r="K7" s="396"/>
      <c r="L7" s="396"/>
      <c r="M7" s="396"/>
      <c r="N7" s="396"/>
      <c r="O7" s="396"/>
      <c r="P7" s="396"/>
      <c r="Q7" s="396"/>
      <c r="R7" s="396"/>
      <c r="S7" s="396"/>
      <c r="T7" s="396"/>
      <c r="U7" s="396"/>
      <c r="V7" s="396"/>
      <c r="W7" s="396"/>
      <c r="X7" s="396"/>
      <c r="Y7" s="393"/>
      <c r="Z7" s="393"/>
      <c r="AA7" s="393"/>
      <c r="AB7" s="393"/>
      <c r="AC7" s="393"/>
      <c r="AD7" s="393"/>
      <c r="AE7" s="393"/>
      <c r="AF7" s="393"/>
      <c r="AG7" s="393"/>
      <c r="AH7" s="393"/>
      <c r="AI7" s="393"/>
      <c r="AJ7" s="393"/>
      <c r="AK7" s="393"/>
      <c r="AL7" s="393"/>
      <c r="AM7" s="393"/>
      <c r="AN7" s="393"/>
      <c r="AO7" s="393"/>
      <c r="AP7" s="393"/>
      <c r="AQ7" s="393"/>
      <c r="AR7" s="393"/>
      <c r="AS7" s="393"/>
    </row>
    <row r="8" spans="1:45" ht="24.95" customHeight="1" thickBot="1" x14ac:dyDescent="0.3">
      <c r="A8" s="502"/>
      <c r="B8" s="502"/>
      <c r="C8" s="502"/>
      <c r="D8" s="397"/>
      <c r="E8" s="397"/>
      <c r="F8" s="395"/>
      <c r="G8" s="395"/>
      <c r="H8" s="395"/>
      <c r="I8" s="395"/>
      <c r="J8" s="395"/>
      <c r="K8" s="395"/>
      <c r="L8" s="395"/>
      <c r="M8" s="395"/>
      <c r="N8" s="395"/>
      <c r="O8" s="395"/>
      <c r="P8" s="395"/>
      <c r="Q8" s="395"/>
      <c r="R8" s="395"/>
      <c r="S8" s="395"/>
      <c r="T8" s="395"/>
      <c r="U8" s="395"/>
      <c r="V8" s="395"/>
      <c r="W8" s="395"/>
      <c r="X8" s="395"/>
      <c r="Y8" s="398"/>
      <c r="Z8" s="398"/>
      <c r="AA8" s="398"/>
      <c r="AB8" s="398"/>
      <c r="AC8" s="398"/>
      <c r="AD8" s="398"/>
      <c r="AE8" s="398"/>
      <c r="AF8" s="398"/>
      <c r="AG8" s="398"/>
      <c r="AH8" s="398"/>
      <c r="AI8" s="393"/>
      <c r="AJ8" s="393"/>
      <c r="AK8" s="393"/>
      <c r="AL8" s="393"/>
      <c r="AM8" s="393"/>
      <c r="AN8" s="393"/>
      <c r="AO8" s="393"/>
      <c r="AP8" s="393"/>
      <c r="AQ8" s="393"/>
      <c r="AR8" s="393"/>
      <c r="AS8" s="393"/>
    </row>
    <row r="9" spans="1:45" ht="15.75" thickBot="1" x14ac:dyDescent="0.3">
      <c r="A9" s="503" t="s">
        <v>103</v>
      </c>
      <c r="B9" s="504"/>
      <c r="C9" s="504"/>
      <c r="D9" s="504"/>
      <c r="E9" s="504"/>
      <c r="F9" s="504"/>
      <c r="G9" s="504"/>
      <c r="H9" s="504"/>
      <c r="I9" s="504"/>
      <c r="J9" s="504"/>
      <c r="K9" s="504"/>
      <c r="L9" s="504"/>
      <c r="M9" s="504"/>
      <c r="N9" s="504"/>
      <c r="O9" s="504"/>
      <c r="P9" s="504"/>
      <c r="Q9" s="504"/>
      <c r="R9" s="504"/>
      <c r="S9" s="504"/>
      <c r="T9" s="504"/>
      <c r="U9" s="504"/>
      <c r="V9" s="504"/>
      <c r="W9" s="504"/>
      <c r="X9" s="505"/>
      <c r="Y9" s="399"/>
      <c r="Z9" s="399"/>
      <c r="AA9" s="399"/>
      <c r="AB9" s="399"/>
      <c r="AC9" s="399"/>
      <c r="AD9" s="399"/>
      <c r="AE9" s="399"/>
      <c r="AF9" s="399"/>
      <c r="AG9" s="399"/>
      <c r="AH9" s="398"/>
      <c r="AI9" s="393"/>
      <c r="AJ9" s="393"/>
      <c r="AK9" s="393"/>
      <c r="AL9" s="393"/>
      <c r="AM9" s="393"/>
      <c r="AN9" s="393"/>
      <c r="AO9" s="393"/>
      <c r="AP9" s="393"/>
      <c r="AQ9" s="393"/>
      <c r="AR9" s="393"/>
      <c r="AS9" s="393"/>
    </row>
    <row r="10" spans="1:45" ht="29.25" customHeight="1" thickBot="1" x14ac:dyDescent="0.3">
      <c r="A10" s="506" t="s">
        <v>104</v>
      </c>
      <c r="B10" s="508" t="s">
        <v>105</v>
      </c>
      <c r="C10" s="506" t="s">
        <v>106</v>
      </c>
      <c r="D10" s="510" t="s">
        <v>128</v>
      </c>
      <c r="E10" s="510" t="s">
        <v>107</v>
      </c>
      <c r="F10" s="508" t="s">
        <v>108</v>
      </c>
      <c r="G10" s="506" t="s">
        <v>109</v>
      </c>
      <c r="H10" s="491" t="s">
        <v>110</v>
      </c>
      <c r="I10" s="518" t="s">
        <v>111</v>
      </c>
      <c r="J10" s="520" t="s">
        <v>112</v>
      </c>
      <c r="K10" s="521"/>
      <c r="L10" s="522" t="s">
        <v>113</v>
      </c>
      <c r="M10" s="523"/>
      <c r="N10" s="524" t="s">
        <v>114</v>
      </c>
      <c r="O10" s="525"/>
      <c r="P10" s="489" t="s">
        <v>115</v>
      </c>
      <c r="Q10" s="490"/>
      <c r="R10" s="489" t="s">
        <v>116</v>
      </c>
      <c r="S10" s="490"/>
      <c r="T10" s="524" t="s">
        <v>117</v>
      </c>
      <c r="U10" s="525"/>
      <c r="V10" s="489" t="s">
        <v>118</v>
      </c>
      <c r="W10" s="490"/>
      <c r="X10" s="526" t="s">
        <v>119</v>
      </c>
      <c r="Y10" s="398"/>
      <c r="Z10" s="398"/>
      <c r="AA10" s="398"/>
      <c r="AB10" s="398"/>
      <c r="AC10" s="398"/>
      <c r="AD10" s="398"/>
      <c r="AE10" s="398"/>
      <c r="AF10" s="398"/>
      <c r="AG10" s="398"/>
      <c r="AH10" s="398"/>
      <c r="AI10" s="393"/>
      <c r="AJ10" s="393"/>
      <c r="AK10" s="393"/>
      <c r="AL10" s="393"/>
      <c r="AM10" s="393"/>
      <c r="AN10" s="393"/>
      <c r="AO10" s="393"/>
      <c r="AP10" s="393"/>
      <c r="AQ10" s="393"/>
      <c r="AR10" s="393"/>
      <c r="AS10" s="393"/>
    </row>
    <row r="11" spans="1:45" ht="30.75" thickBot="1" x14ac:dyDescent="0.3">
      <c r="A11" s="507"/>
      <c r="B11" s="509"/>
      <c r="C11" s="507"/>
      <c r="D11" s="528"/>
      <c r="E11" s="511"/>
      <c r="F11" s="509"/>
      <c r="G11" s="507"/>
      <c r="H11" s="492"/>
      <c r="I11" s="519"/>
      <c r="J11" s="400" t="s">
        <v>122</v>
      </c>
      <c r="K11" s="401" t="s">
        <v>123</v>
      </c>
      <c r="L11" s="402" t="s">
        <v>124</v>
      </c>
      <c r="M11" s="403" t="s">
        <v>125</v>
      </c>
      <c r="N11" s="402" t="s">
        <v>126</v>
      </c>
      <c r="O11" s="403" t="s">
        <v>125</v>
      </c>
      <c r="P11" s="402" t="s">
        <v>126</v>
      </c>
      <c r="Q11" s="403" t="s">
        <v>125</v>
      </c>
      <c r="R11" s="402" t="s">
        <v>126</v>
      </c>
      <c r="S11" s="403" t="s">
        <v>125</v>
      </c>
      <c r="T11" s="402" t="s">
        <v>126</v>
      </c>
      <c r="U11" s="403" t="s">
        <v>125</v>
      </c>
      <c r="V11" s="402" t="s">
        <v>126</v>
      </c>
      <c r="W11" s="403" t="s">
        <v>125</v>
      </c>
      <c r="X11" s="527"/>
      <c r="Y11" s="398"/>
      <c r="Z11" s="398"/>
      <c r="AA11" s="398"/>
      <c r="AB11" s="398"/>
      <c r="AC11" s="398"/>
      <c r="AD11" s="398"/>
      <c r="AE11" s="398"/>
      <c r="AF11" s="398"/>
      <c r="AG11" s="398"/>
      <c r="AH11" s="398"/>
      <c r="AI11" s="393"/>
      <c r="AJ11" s="393"/>
      <c r="AK11" s="393"/>
      <c r="AL11" s="393"/>
      <c r="AM11" s="393"/>
      <c r="AN11" s="393"/>
      <c r="AO11" s="393"/>
      <c r="AP11" s="393"/>
      <c r="AQ11" s="393"/>
      <c r="AR11" s="393"/>
      <c r="AS11" s="393"/>
    </row>
    <row r="12" spans="1:45" x14ac:dyDescent="0.25">
      <c r="A12" s="404" t="s">
        <v>180</v>
      </c>
      <c r="B12" s="405" t="s">
        <v>185</v>
      </c>
      <c r="C12" s="406"/>
      <c r="D12" s="406"/>
      <c r="E12" s="407"/>
      <c r="F12" s="408"/>
      <c r="G12" s="409"/>
      <c r="H12" s="485"/>
      <c r="I12" s="411"/>
      <c r="J12" s="410"/>
      <c r="K12" s="412"/>
      <c r="L12" s="413"/>
      <c r="M12" s="450" t="str">
        <f t="shared" ref="M12:M43" si="0">IF(L12="","",DATE(YEAR(L12)+5,MONTH(L12),DAY(L12)-1))</f>
        <v/>
      </c>
      <c r="N12" s="413"/>
      <c r="O12" s="450" t="str">
        <f t="shared" ref="O12:O43" si="1">IF(N12="","",DATE(YEAR(N12)+5,MONTH(N12),DAY(N12)-1))</f>
        <v/>
      </c>
      <c r="P12" s="414"/>
      <c r="Q12" s="450" t="str">
        <f t="shared" ref="Q12:Q43" si="2">IF(P12="","",DATE(YEAR(P12)+5,MONTH(P12),DAY(P12)-1))</f>
        <v/>
      </c>
      <c r="R12" s="415"/>
      <c r="S12" s="450" t="str">
        <f t="shared" ref="S12:S43" si="3">IF(R12="","",DATE(YEAR(R12)+5,MONTH(R12),DAY(R12)-1))</f>
        <v/>
      </c>
      <c r="T12" s="414"/>
      <c r="U12" s="450" t="str">
        <f t="shared" ref="U12:U43" si="4">IF(T12="","",DATE(YEAR(T12)+5,MONTH(T12),DAY(T12)-1))</f>
        <v/>
      </c>
      <c r="V12" s="414"/>
      <c r="W12" s="450" t="str">
        <f>IF(V12="","",V12+(2*365)+2)</f>
        <v/>
      </c>
      <c r="X12" s="416"/>
      <c r="Y12" s="393"/>
      <c r="Z12" s="393"/>
      <c r="AA12" s="393"/>
      <c r="AB12" s="393"/>
      <c r="AC12" s="393"/>
      <c r="AD12" s="393"/>
      <c r="AE12" s="393"/>
      <c r="AF12" s="393"/>
      <c r="AG12" s="393"/>
      <c r="AH12" s="393"/>
      <c r="AI12" s="393"/>
      <c r="AJ12" s="393"/>
      <c r="AK12" s="393"/>
      <c r="AL12" s="393"/>
      <c r="AM12" s="393"/>
      <c r="AN12" s="393"/>
      <c r="AO12" s="393"/>
      <c r="AP12" s="393"/>
      <c r="AQ12" s="393"/>
      <c r="AR12" s="393"/>
      <c r="AS12" s="393"/>
    </row>
    <row r="13" spans="1:45" x14ac:dyDescent="0.25">
      <c r="A13" s="404" t="s">
        <v>180</v>
      </c>
      <c r="B13" s="405" t="s">
        <v>183</v>
      </c>
      <c r="C13" s="417"/>
      <c r="D13" s="417"/>
      <c r="E13" s="417"/>
      <c r="F13" s="418"/>
      <c r="G13" s="419"/>
      <c r="H13" s="486"/>
      <c r="I13" s="421"/>
      <c r="J13" s="410"/>
      <c r="K13" s="422"/>
      <c r="L13" s="413"/>
      <c r="M13" s="450" t="str">
        <f t="shared" si="0"/>
        <v/>
      </c>
      <c r="N13" s="413"/>
      <c r="O13" s="450" t="str">
        <f t="shared" si="1"/>
        <v/>
      </c>
      <c r="P13" s="424"/>
      <c r="Q13" s="451" t="str">
        <f t="shared" si="2"/>
        <v/>
      </c>
      <c r="R13" s="423"/>
      <c r="S13" s="450" t="str">
        <f t="shared" si="3"/>
        <v/>
      </c>
      <c r="T13" s="423"/>
      <c r="U13" s="450" t="str">
        <f t="shared" si="4"/>
        <v/>
      </c>
      <c r="V13" s="423"/>
      <c r="W13" s="451" t="str">
        <f>IF(V13="","",V13+(2*365)+2)</f>
        <v/>
      </c>
      <c r="X13" s="425"/>
      <c r="Y13" s="393"/>
      <c r="Z13" s="453" t="s">
        <v>120</v>
      </c>
      <c r="AA13" s="393"/>
      <c r="AB13" s="393"/>
      <c r="AC13" s="393"/>
      <c r="AD13" s="393"/>
      <c r="AE13" s="393"/>
      <c r="AF13" s="393"/>
      <c r="AG13" s="393"/>
      <c r="AH13" s="393"/>
      <c r="AI13" s="393"/>
      <c r="AJ13" s="393"/>
      <c r="AK13" s="393"/>
      <c r="AL13" s="393"/>
      <c r="AM13" s="393"/>
      <c r="AN13" s="393"/>
      <c r="AO13" s="393"/>
      <c r="AP13" s="393"/>
      <c r="AQ13" s="393"/>
      <c r="AR13" s="393"/>
      <c r="AS13" s="393"/>
    </row>
    <row r="14" spans="1:45" x14ac:dyDescent="0.25">
      <c r="A14" s="404" t="s">
        <v>178</v>
      </c>
      <c r="B14" s="405" t="s">
        <v>171</v>
      </c>
      <c r="C14" s="417"/>
      <c r="D14" s="417"/>
      <c r="E14" s="417"/>
      <c r="F14" s="418"/>
      <c r="G14" s="419"/>
      <c r="H14" s="486"/>
      <c r="I14" s="421"/>
      <c r="J14" s="410"/>
      <c r="K14" s="422"/>
      <c r="L14" s="413">
        <v>40158</v>
      </c>
      <c r="M14" s="450">
        <f t="shared" si="0"/>
        <v>41983</v>
      </c>
      <c r="N14" s="413"/>
      <c r="O14" s="450" t="str">
        <f t="shared" si="1"/>
        <v/>
      </c>
      <c r="P14" s="423"/>
      <c r="Q14" s="451" t="str">
        <f t="shared" si="2"/>
        <v/>
      </c>
      <c r="R14" s="423"/>
      <c r="S14" s="450" t="str">
        <f t="shared" si="3"/>
        <v/>
      </c>
      <c r="T14" s="424"/>
      <c r="U14" s="450" t="str">
        <f t="shared" si="4"/>
        <v/>
      </c>
      <c r="V14" s="424"/>
      <c r="W14" s="451" t="str">
        <f>IF(V14="","",DATE(YEAR(V14)+2,MONTH(V14),DAY(V14)-1))</f>
        <v/>
      </c>
      <c r="X14" s="425"/>
      <c r="Y14" s="393"/>
      <c r="Z14" s="393"/>
      <c r="AA14" s="393"/>
      <c r="AB14" s="393"/>
      <c r="AC14" s="393"/>
      <c r="AD14" s="393"/>
      <c r="AE14" s="393"/>
      <c r="AF14" s="393"/>
      <c r="AG14" s="393"/>
      <c r="AH14" s="393"/>
      <c r="AI14" s="393"/>
      <c r="AJ14" s="393"/>
      <c r="AK14" s="393"/>
      <c r="AL14" s="393"/>
      <c r="AM14" s="393"/>
      <c r="AN14" s="393"/>
      <c r="AO14" s="393"/>
      <c r="AP14" s="393"/>
      <c r="AQ14" s="393"/>
      <c r="AR14" s="393"/>
      <c r="AS14" s="393"/>
    </row>
    <row r="15" spans="1:45" x14ac:dyDescent="0.25">
      <c r="A15" s="404" t="s">
        <v>181</v>
      </c>
      <c r="B15" s="405" t="s">
        <v>173</v>
      </c>
      <c r="C15" s="417"/>
      <c r="D15" s="417"/>
      <c r="E15" s="417"/>
      <c r="F15" s="418"/>
      <c r="G15" s="419"/>
      <c r="H15" s="486"/>
      <c r="I15" s="421"/>
      <c r="J15" s="410"/>
      <c r="K15" s="422"/>
      <c r="L15" s="413"/>
      <c r="M15" s="450" t="str">
        <f t="shared" si="0"/>
        <v/>
      </c>
      <c r="N15" s="413"/>
      <c r="O15" s="450" t="str">
        <f t="shared" si="1"/>
        <v/>
      </c>
      <c r="P15" s="423"/>
      <c r="Q15" s="451" t="str">
        <f t="shared" si="2"/>
        <v/>
      </c>
      <c r="R15" s="424"/>
      <c r="S15" s="450" t="str">
        <f t="shared" si="3"/>
        <v/>
      </c>
      <c r="T15" s="423"/>
      <c r="U15" s="450" t="str">
        <f t="shared" si="4"/>
        <v/>
      </c>
      <c r="V15" s="423"/>
      <c r="W15" s="451" t="str">
        <f t="shared" ref="W15:W46" si="5">IF(V15="","",V15+(2*365)+2)</f>
        <v/>
      </c>
      <c r="X15" s="425"/>
      <c r="Y15" s="393"/>
      <c r="Z15" s="453" t="s">
        <v>121</v>
      </c>
      <c r="AA15" s="393"/>
      <c r="AB15" s="393"/>
      <c r="AC15" s="393"/>
      <c r="AD15" s="393"/>
      <c r="AE15" s="393"/>
      <c r="AF15" s="393"/>
      <c r="AG15" s="393"/>
      <c r="AH15" s="393"/>
      <c r="AI15" s="393"/>
      <c r="AJ15" s="393"/>
      <c r="AK15" s="393"/>
      <c r="AL15" s="393"/>
      <c r="AM15" s="393"/>
      <c r="AN15" s="393"/>
      <c r="AO15" s="393"/>
      <c r="AP15" s="393"/>
      <c r="AQ15" s="393"/>
      <c r="AR15" s="393"/>
      <c r="AS15" s="393"/>
    </row>
    <row r="16" spans="1:45" x14ac:dyDescent="0.25">
      <c r="A16" s="404" t="s">
        <v>182</v>
      </c>
      <c r="B16" s="405" t="s">
        <v>184</v>
      </c>
      <c r="C16" s="417"/>
      <c r="D16" s="417"/>
      <c r="E16" s="417"/>
      <c r="F16" s="426"/>
      <c r="G16" s="419"/>
      <c r="H16" s="486"/>
      <c r="I16" s="421"/>
      <c r="J16" s="410"/>
      <c r="K16" s="422"/>
      <c r="L16" s="413"/>
      <c r="M16" s="450" t="str">
        <f t="shared" si="0"/>
        <v/>
      </c>
      <c r="N16" s="413"/>
      <c r="O16" s="450" t="str">
        <f t="shared" si="1"/>
        <v/>
      </c>
      <c r="P16" s="423"/>
      <c r="Q16" s="451" t="str">
        <f t="shared" si="2"/>
        <v/>
      </c>
      <c r="R16" s="423"/>
      <c r="S16" s="450" t="str">
        <f t="shared" si="3"/>
        <v/>
      </c>
      <c r="T16" s="423"/>
      <c r="U16" s="450" t="str">
        <f t="shared" si="4"/>
        <v/>
      </c>
      <c r="V16" s="423"/>
      <c r="W16" s="451" t="str">
        <f t="shared" si="5"/>
        <v/>
      </c>
      <c r="X16" s="425"/>
      <c r="Y16" s="393"/>
      <c r="Z16" s="453"/>
      <c r="AA16" s="393"/>
      <c r="AB16" s="393"/>
      <c r="AC16" s="393"/>
      <c r="AD16" s="393"/>
      <c r="AE16" s="393"/>
      <c r="AF16" s="393"/>
      <c r="AG16" s="393"/>
      <c r="AH16" s="393"/>
      <c r="AI16" s="393"/>
      <c r="AJ16" s="393"/>
      <c r="AK16" s="393"/>
      <c r="AL16" s="393"/>
      <c r="AM16" s="393"/>
      <c r="AN16" s="393"/>
      <c r="AO16" s="393"/>
      <c r="AP16" s="393"/>
      <c r="AQ16" s="393"/>
      <c r="AR16" s="393"/>
      <c r="AS16" s="393"/>
    </row>
    <row r="17" spans="1:45" x14ac:dyDescent="0.25">
      <c r="A17" s="404" t="s">
        <v>179</v>
      </c>
      <c r="B17" s="405" t="s">
        <v>186</v>
      </c>
      <c r="C17" s="417"/>
      <c r="D17" s="417"/>
      <c r="E17" s="417"/>
      <c r="F17" s="418"/>
      <c r="G17" s="419"/>
      <c r="H17" s="486"/>
      <c r="I17" s="421"/>
      <c r="J17" s="410"/>
      <c r="K17" s="422"/>
      <c r="L17" s="413"/>
      <c r="M17" s="450" t="str">
        <f t="shared" si="0"/>
        <v/>
      </c>
      <c r="N17" s="413"/>
      <c r="O17" s="450" t="str">
        <f t="shared" si="1"/>
        <v/>
      </c>
      <c r="P17" s="423"/>
      <c r="Q17" s="451" t="str">
        <f t="shared" si="2"/>
        <v/>
      </c>
      <c r="R17" s="424"/>
      <c r="S17" s="450" t="str">
        <f t="shared" si="3"/>
        <v/>
      </c>
      <c r="T17" s="423"/>
      <c r="U17" s="450" t="str">
        <f t="shared" si="4"/>
        <v/>
      </c>
      <c r="V17" s="423"/>
      <c r="W17" s="451" t="str">
        <f t="shared" si="5"/>
        <v/>
      </c>
      <c r="X17" s="425"/>
      <c r="Y17" s="393"/>
      <c r="Z17" s="393"/>
      <c r="AA17" s="393"/>
      <c r="AB17" s="393"/>
      <c r="AC17" s="393"/>
      <c r="AD17" s="393"/>
      <c r="AE17" s="393"/>
      <c r="AF17" s="393"/>
      <c r="AG17" s="393"/>
      <c r="AH17" s="393"/>
      <c r="AI17" s="393"/>
      <c r="AJ17" s="393"/>
      <c r="AK17" s="393"/>
      <c r="AL17" s="393"/>
      <c r="AM17" s="393"/>
      <c r="AN17" s="393"/>
      <c r="AO17" s="393"/>
      <c r="AP17" s="393"/>
      <c r="AQ17" s="393"/>
      <c r="AR17" s="393"/>
      <c r="AS17" s="393"/>
    </row>
    <row r="18" spans="1:45" x14ac:dyDescent="0.25">
      <c r="A18" s="404" t="s">
        <v>179</v>
      </c>
      <c r="B18" s="405" t="s">
        <v>172</v>
      </c>
      <c r="C18" s="417"/>
      <c r="D18" s="417"/>
      <c r="E18" s="417"/>
      <c r="F18" s="418"/>
      <c r="G18" s="419"/>
      <c r="H18" s="486"/>
      <c r="I18" s="421"/>
      <c r="J18" s="410"/>
      <c r="K18" s="422"/>
      <c r="L18" s="413"/>
      <c r="M18" s="450" t="str">
        <f t="shared" si="0"/>
        <v/>
      </c>
      <c r="N18" s="413"/>
      <c r="O18" s="450" t="str">
        <f t="shared" si="1"/>
        <v/>
      </c>
      <c r="P18" s="423"/>
      <c r="Q18" s="451" t="str">
        <f t="shared" si="2"/>
        <v/>
      </c>
      <c r="R18" s="424"/>
      <c r="S18" s="450" t="str">
        <f t="shared" si="3"/>
        <v/>
      </c>
      <c r="T18" s="423"/>
      <c r="U18" s="450" t="str">
        <f t="shared" si="4"/>
        <v/>
      </c>
      <c r="V18" s="424"/>
      <c r="W18" s="451" t="str">
        <f t="shared" si="5"/>
        <v/>
      </c>
      <c r="X18" s="425"/>
      <c r="Y18" s="393"/>
      <c r="Z18" s="393"/>
      <c r="AA18" s="393"/>
      <c r="AB18" s="393"/>
      <c r="AC18" s="393"/>
      <c r="AD18" s="393"/>
      <c r="AE18" s="393"/>
      <c r="AF18" s="393"/>
      <c r="AG18" s="393"/>
      <c r="AH18" s="393"/>
      <c r="AI18" s="393"/>
      <c r="AJ18" s="393"/>
      <c r="AK18" s="393"/>
      <c r="AL18" s="393"/>
      <c r="AM18" s="393"/>
      <c r="AN18" s="393"/>
      <c r="AO18" s="393"/>
      <c r="AP18" s="393"/>
      <c r="AQ18" s="393"/>
      <c r="AR18" s="393"/>
      <c r="AS18" s="393"/>
    </row>
    <row r="19" spans="1:45" x14ac:dyDescent="0.25">
      <c r="A19" s="404"/>
      <c r="B19" s="405"/>
      <c r="C19" s="417"/>
      <c r="D19" s="417"/>
      <c r="E19" s="417"/>
      <c r="F19" s="418"/>
      <c r="G19" s="419"/>
      <c r="H19" s="486"/>
      <c r="I19" s="421"/>
      <c r="J19" s="410"/>
      <c r="K19" s="422"/>
      <c r="L19" s="413"/>
      <c r="M19" s="450" t="str">
        <f t="shared" si="0"/>
        <v/>
      </c>
      <c r="N19" s="413"/>
      <c r="O19" s="450" t="str">
        <f t="shared" si="1"/>
        <v/>
      </c>
      <c r="P19" s="423"/>
      <c r="Q19" s="451" t="str">
        <f t="shared" si="2"/>
        <v/>
      </c>
      <c r="R19" s="423"/>
      <c r="S19" s="450" t="str">
        <f t="shared" si="3"/>
        <v/>
      </c>
      <c r="T19" s="423"/>
      <c r="U19" s="450" t="str">
        <f t="shared" si="4"/>
        <v/>
      </c>
      <c r="V19" s="423"/>
      <c r="W19" s="451" t="str">
        <f t="shared" si="5"/>
        <v/>
      </c>
      <c r="X19" s="425"/>
      <c r="Y19" s="393"/>
      <c r="Z19" s="393"/>
      <c r="AA19" s="393"/>
      <c r="AB19" s="393"/>
      <c r="AC19" s="393"/>
      <c r="AD19" s="393"/>
      <c r="AE19" s="393"/>
      <c r="AF19" s="393"/>
      <c r="AG19" s="393"/>
      <c r="AH19" s="393"/>
      <c r="AI19" s="393"/>
      <c r="AJ19" s="393"/>
      <c r="AK19" s="393"/>
      <c r="AL19" s="393"/>
      <c r="AM19" s="393"/>
      <c r="AN19" s="393"/>
      <c r="AO19" s="393"/>
      <c r="AP19" s="393"/>
      <c r="AQ19" s="393"/>
      <c r="AR19" s="393"/>
      <c r="AS19" s="393"/>
    </row>
    <row r="20" spans="1:45" x14ac:dyDescent="0.25">
      <c r="A20" s="404"/>
      <c r="B20" s="405"/>
      <c r="C20" s="417"/>
      <c r="D20" s="417"/>
      <c r="E20" s="417"/>
      <c r="F20" s="418"/>
      <c r="G20" s="419"/>
      <c r="H20" s="486"/>
      <c r="I20" s="421"/>
      <c r="J20" s="410"/>
      <c r="K20" s="422"/>
      <c r="L20" s="413"/>
      <c r="M20" s="450" t="str">
        <f t="shared" si="0"/>
        <v/>
      </c>
      <c r="N20" s="413"/>
      <c r="O20" s="450" t="str">
        <f t="shared" si="1"/>
        <v/>
      </c>
      <c r="P20" s="423"/>
      <c r="Q20" s="451" t="str">
        <f t="shared" si="2"/>
        <v/>
      </c>
      <c r="R20" s="424"/>
      <c r="S20" s="450" t="str">
        <f t="shared" si="3"/>
        <v/>
      </c>
      <c r="T20" s="423"/>
      <c r="U20" s="450" t="str">
        <f t="shared" si="4"/>
        <v/>
      </c>
      <c r="V20" s="423"/>
      <c r="W20" s="451" t="str">
        <f t="shared" si="5"/>
        <v/>
      </c>
      <c r="X20" s="425"/>
      <c r="Y20" s="393"/>
      <c r="Z20" s="393"/>
      <c r="AA20" s="393"/>
      <c r="AB20" s="393"/>
      <c r="AC20" s="393"/>
      <c r="AD20" s="393"/>
      <c r="AE20" s="393"/>
      <c r="AF20" s="393"/>
      <c r="AG20" s="393"/>
      <c r="AH20" s="393"/>
      <c r="AI20" s="393"/>
      <c r="AJ20" s="393"/>
      <c r="AK20" s="393"/>
      <c r="AL20" s="393"/>
      <c r="AM20" s="393"/>
      <c r="AN20" s="393"/>
      <c r="AO20" s="393"/>
      <c r="AP20" s="393"/>
      <c r="AQ20" s="393"/>
      <c r="AR20" s="393"/>
      <c r="AS20" s="393"/>
    </row>
    <row r="21" spans="1:45" x14ac:dyDescent="0.25">
      <c r="A21" s="404"/>
      <c r="B21" s="405"/>
      <c r="C21" s="417"/>
      <c r="D21" s="417"/>
      <c r="E21" s="417"/>
      <c r="F21" s="418"/>
      <c r="G21" s="419"/>
      <c r="H21" s="486"/>
      <c r="I21" s="421"/>
      <c r="J21" s="410"/>
      <c r="K21" s="422"/>
      <c r="L21" s="413"/>
      <c r="M21" s="450" t="str">
        <f t="shared" si="0"/>
        <v/>
      </c>
      <c r="N21" s="413"/>
      <c r="O21" s="450" t="str">
        <f t="shared" si="1"/>
        <v/>
      </c>
      <c r="P21" s="423"/>
      <c r="Q21" s="451" t="str">
        <f t="shared" si="2"/>
        <v/>
      </c>
      <c r="R21" s="424"/>
      <c r="S21" s="450" t="str">
        <f t="shared" si="3"/>
        <v/>
      </c>
      <c r="T21" s="423"/>
      <c r="U21" s="450" t="str">
        <f t="shared" si="4"/>
        <v/>
      </c>
      <c r="V21" s="423"/>
      <c r="W21" s="451" t="str">
        <f t="shared" si="5"/>
        <v/>
      </c>
      <c r="X21" s="425"/>
      <c r="Y21" s="393"/>
      <c r="Z21" s="393"/>
      <c r="AA21" s="393"/>
      <c r="AB21" s="393"/>
      <c r="AC21" s="393"/>
      <c r="AD21" s="393"/>
      <c r="AE21" s="393"/>
      <c r="AF21" s="393"/>
      <c r="AG21" s="393"/>
      <c r="AH21" s="393"/>
      <c r="AI21" s="393"/>
      <c r="AJ21" s="393"/>
      <c r="AK21" s="393"/>
      <c r="AL21" s="393"/>
      <c r="AM21" s="393"/>
      <c r="AN21" s="393"/>
      <c r="AO21" s="393"/>
      <c r="AP21" s="393"/>
      <c r="AQ21" s="393"/>
      <c r="AR21" s="393"/>
      <c r="AS21" s="393"/>
    </row>
    <row r="22" spans="1:45" x14ac:dyDescent="0.25">
      <c r="A22" s="404"/>
      <c r="B22" s="405"/>
      <c r="C22" s="417"/>
      <c r="D22" s="417"/>
      <c r="E22" s="417"/>
      <c r="F22" s="418"/>
      <c r="G22" s="419"/>
      <c r="H22" s="486"/>
      <c r="I22" s="421"/>
      <c r="J22" s="410"/>
      <c r="K22" s="422"/>
      <c r="L22" s="413"/>
      <c r="M22" s="450" t="str">
        <f t="shared" si="0"/>
        <v/>
      </c>
      <c r="N22" s="413"/>
      <c r="O22" s="450" t="str">
        <f t="shared" si="1"/>
        <v/>
      </c>
      <c r="P22" s="423"/>
      <c r="Q22" s="451" t="str">
        <f t="shared" si="2"/>
        <v/>
      </c>
      <c r="R22" s="424"/>
      <c r="S22" s="450" t="str">
        <f t="shared" si="3"/>
        <v/>
      </c>
      <c r="T22" s="423"/>
      <c r="U22" s="450" t="str">
        <f t="shared" si="4"/>
        <v/>
      </c>
      <c r="V22" s="423"/>
      <c r="W22" s="451" t="str">
        <f t="shared" si="5"/>
        <v/>
      </c>
      <c r="X22" s="425"/>
      <c r="Y22" s="393"/>
      <c r="Z22" s="393"/>
      <c r="AA22" s="393"/>
      <c r="AB22" s="393"/>
      <c r="AC22" s="393"/>
      <c r="AD22" s="393"/>
      <c r="AE22" s="393"/>
      <c r="AF22" s="393"/>
      <c r="AG22" s="393"/>
      <c r="AH22" s="393"/>
      <c r="AI22" s="393"/>
      <c r="AJ22" s="393"/>
      <c r="AK22" s="393"/>
      <c r="AL22" s="393"/>
      <c r="AM22" s="393"/>
      <c r="AN22" s="393"/>
      <c r="AO22" s="393"/>
      <c r="AP22" s="393"/>
      <c r="AQ22" s="393"/>
      <c r="AR22" s="393"/>
      <c r="AS22" s="393"/>
    </row>
    <row r="23" spans="1:45" x14ac:dyDescent="0.25">
      <c r="A23" s="404"/>
      <c r="B23" s="405"/>
      <c r="C23" s="417"/>
      <c r="D23" s="417"/>
      <c r="E23" s="417"/>
      <c r="F23" s="418"/>
      <c r="G23" s="419"/>
      <c r="H23" s="486"/>
      <c r="I23" s="421"/>
      <c r="J23" s="410"/>
      <c r="K23" s="422"/>
      <c r="L23" s="413"/>
      <c r="M23" s="450" t="str">
        <f t="shared" si="0"/>
        <v/>
      </c>
      <c r="N23" s="413"/>
      <c r="O23" s="450" t="str">
        <f t="shared" si="1"/>
        <v/>
      </c>
      <c r="P23" s="423"/>
      <c r="Q23" s="451" t="str">
        <f t="shared" si="2"/>
        <v/>
      </c>
      <c r="R23" s="424"/>
      <c r="S23" s="450" t="str">
        <f t="shared" si="3"/>
        <v/>
      </c>
      <c r="T23" s="423"/>
      <c r="U23" s="450" t="str">
        <f t="shared" si="4"/>
        <v/>
      </c>
      <c r="V23" s="423"/>
      <c r="W23" s="451" t="str">
        <f t="shared" si="5"/>
        <v/>
      </c>
      <c r="X23" s="425"/>
      <c r="Y23" s="393"/>
      <c r="Z23" s="393"/>
      <c r="AA23" s="393"/>
      <c r="AB23" s="393"/>
      <c r="AC23" s="393"/>
      <c r="AD23" s="393"/>
      <c r="AE23" s="393"/>
      <c r="AF23" s="393"/>
      <c r="AG23" s="393"/>
      <c r="AH23" s="393"/>
      <c r="AI23" s="393"/>
      <c r="AJ23" s="393"/>
      <c r="AK23" s="393"/>
      <c r="AL23" s="393"/>
      <c r="AM23" s="393"/>
      <c r="AN23" s="393"/>
      <c r="AO23" s="393"/>
      <c r="AP23" s="393"/>
      <c r="AQ23" s="393"/>
      <c r="AR23" s="393"/>
      <c r="AS23" s="393"/>
    </row>
    <row r="24" spans="1:45" x14ac:dyDescent="0.25">
      <c r="A24" s="404"/>
      <c r="B24" s="405"/>
      <c r="C24" s="417"/>
      <c r="D24" s="417"/>
      <c r="E24" s="417"/>
      <c r="F24" s="418"/>
      <c r="G24" s="419"/>
      <c r="H24" s="486"/>
      <c r="I24" s="421"/>
      <c r="J24" s="410"/>
      <c r="K24" s="422"/>
      <c r="L24" s="413"/>
      <c r="M24" s="450" t="str">
        <f t="shared" si="0"/>
        <v/>
      </c>
      <c r="N24" s="413"/>
      <c r="O24" s="450" t="str">
        <f t="shared" si="1"/>
        <v/>
      </c>
      <c r="P24" s="423"/>
      <c r="Q24" s="451" t="str">
        <f t="shared" si="2"/>
        <v/>
      </c>
      <c r="R24" s="424"/>
      <c r="S24" s="450" t="str">
        <f t="shared" si="3"/>
        <v/>
      </c>
      <c r="T24" s="423"/>
      <c r="U24" s="450" t="str">
        <f t="shared" si="4"/>
        <v/>
      </c>
      <c r="V24" s="423"/>
      <c r="W24" s="451" t="str">
        <f t="shared" si="5"/>
        <v/>
      </c>
      <c r="X24" s="425"/>
      <c r="Y24" s="393"/>
      <c r="Z24" s="393"/>
      <c r="AA24" s="393"/>
      <c r="AB24" s="393"/>
      <c r="AC24" s="393"/>
      <c r="AD24" s="393"/>
      <c r="AE24" s="393"/>
      <c r="AF24" s="393"/>
      <c r="AG24" s="393"/>
      <c r="AH24" s="393"/>
      <c r="AI24" s="393"/>
      <c r="AJ24" s="393"/>
      <c r="AK24" s="393"/>
      <c r="AL24" s="393"/>
      <c r="AM24" s="393"/>
      <c r="AN24" s="393"/>
      <c r="AO24" s="393"/>
      <c r="AP24" s="393"/>
      <c r="AQ24" s="393"/>
      <c r="AR24" s="393"/>
      <c r="AS24" s="393"/>
    </row>
    <row r="25" spans="1:45" x14ac:dyDescent="0.25">
      <c r="A25" s="404"/>
      <c r="B25" s="405"/>
      <c r="C25" s="417"/>
      <c r="D25" s="417"/>
      <c r="E25" s="417"/>
      <c r="F25" s="418"/>
      <c r="G25" s="419"/>
      <c r="H25" s="486"/>
      <c r="I25" s="421"/>
      <c r="J25" s="410"/>
      <c r="K25" s="422"/>
      <c r="L25" s="413"/>
      <c r="M25" s="450" t="str">
        <f t="shared" si="0"/>
        <v/>
      </c>
      <c r="N25" s="413"/>
      <c r="O25" s="450" t="str">
        <f t="shared" si="1"/>
        <v/>
      </c>
      <c r="P25" s="423"/>
      <c r="Q25" s="451" t="str">
        <f t="shared" si="2"/>
        <v/>
      </c>
      <c r="R25" s="423"/>
      <c r="S25" s="450" t="str">
        <f t="shared" si="3"/>
        <v/>
      </c>
      <c r="T25" s="423"/>
      <c r="U25" s="450" t="str">
        <f t="shared" si="4"/>
        <v/>
      </c>
      <c r="V25" s="423"/>
      <c r="W25" s="451" t="str">
        <f t="shared" si="5"/>
        <v/>
      </c>
      <c r="X25" s="425"/>
      <c r="Y25" s="393"/>
      <c r="Z25" s="393"/>
      <c r="AA25" s="393"/>
      <c r="AB25" s="393"/>
      <c r="AC25" s="393"/>
      <c r="AD25" s="393"/>
      <c r="AE25" s="393"/>
      <c r="AF25" s="393"/>
      <c r="AG25" s="393"/>
      <c r="AH25" s="393"/>
      <c r="AI25" s="393"/>
      <c r="AJ25" s="393"/>
      <c r="AK25" s="393"/>
      <c r="AL25" s="393"/>
      <c r="AM25" s="393"/>
      <c r="AN25" s="393"/>
      <c r="AO25" s="393"/>
      <c r="AP25" s="393"/>
      <c r="AQ25" s="393"/>
      <c r="AR25" s="393"/>
      <c r="AS25" s="393"/>
    </row>
    <row r="26" spans="1:45" x14ac:dyDescent="0.25">
      <c r="A26" s="404"/>
      <c r="B26" s="405"/>
      <c r="C26" s="417"/>
      <c r="D26" s="417"/>
      <c r="E26" s="417"/>
      <c r="F26" s="418"/>
      <c r="G26" s="419"/>
      <c r="H26" s="486"/>
      <c r="I26" s="421"/>
      <c r="J26" s="410"/>
      <c r="K26" s="422"/>
      <c r="L26" s="413"/>
      <c r="M26" s="450" t="str">
        <f t="shared" si="0"/>
        <v/>
      </c>
      <c r="N26" s="413"/>
      <c r="O26" s="450" t="str">
        <f t="shared" si="1"/>
        <v/>
      </c>
      <c r="P26" s="423"/>
      <c r="Q26" s="451" t="str">
        <f t="shared" si="2"/>
        <v/>
      </c>
      <c r="R26" s="424"/>
      <c r="S26" s="450" t="str">
        <f t="shared" si="3"/>
        <v/>
      </c>
      <c r="T26" s="423"/>
      <c r="U26" s="450" t="str">
        <f t="shared" si="4"/>
        <v/>
      </c>
      <c r="V26" s="423"/>
      <c r="W26" s="451" t="str">
        <f t="shared" si="5"/>
        <v/>
      </c>
      <c r="X26" s="425"/>
      <c r="Y26" s="393"/>
      <c r="Z26" s="393"/>
      <c r="AA26" s="393"/>
      <c r="AB26" s="393"/>
      <c r="AC26" s="393"/>
      <c r="AD26" s="393"/>
      <c r="AE26" s="393"/>
      <c r="AF26" s="393"/>
      <c r="AG26" s="393"/>
      <c r="AH26" s="393"/>
      <c r="AI26" s="393"/>
      <c r="AJ26" s="393"/>
      <c r="AK26" s="393"/>
      <c r="AL26" s="393"/>
      <c r="AM26" s="393"/>
      <c r="AN26" s="393"/>
      <c r="AO26" s="393"/>
      <c r="AP26" s="393"/>
      <c r="AQ26" s="393"/>
      <c r="AR26" s="393"/>
      <c r="AS26" s="393"/>
    </row>
    <row r="27" spans="1:45" x14ac:dyDescent="0.25">
      <c r="A27" s="404"/>
      <c r="B27" s="405"/>
      <c r="C27" s="417"/>
      <c r="D27" s="417"/>
      <c r="E27" s="417"/>
      <c r="F27" s="418"/>
      <c r="G27" s="419"/>
      <c r="H27" s="486"/>
      <c r="I27" s="421"/>
      <c r="J27" s="410"/>
      <c r="K27" s="422"/>
      <c r="L27" s="413"/>
      <c r="M27" s="450" t="str">
        <f t="shared" si="0"/>
        <v/>
      </c>
      <c r="N27" s="413"/>
      <c r="O27" s="450" t="str">
        <f t="shared" si="1"/>
        <v/>
      </c>
      <c r="P27" s="423"/>
      <c r="Q27" s="451" t="str">
        <f t="shared" si="2"/>
        <v/>
      </c>
      <c r="R27" s="423"/>
      <c r="S27" s="450" t="str">
        <f t="shared" si="3"/>
        <v/>
      </c>
      <c r="T27" s="423"/>
      <c r="U27" s="450" t="str">
        <f t="shared" si="4"/>
        <v/>
      </c>
      <c r="V27" s="423"/>
      <c r="W27" s="451" t="str">
        <f t="shared" si="5"/>
        <v/>
      </c>
      <c r="X27" s="425"/>
      <c r="Y27" s="393"/>
      <c r="Z27" s="393"/>
      <c r="AA27" s="393"/>
      <c r="AB27" s="393"/>
      <c r="AC27" s="393"/>
      <c r="AD27" s="393"/>
      <c r="AE27" s="393"/>
      <c r="AF27" s="393"/>
      <c r="AG27" s="393"/>
      <c r="AH27" s="393"/>
      <c r="AI27" s="393"/>
      <c r="AJ27" s="393"/>
      <c r="AK27" s="393"/>
      <c r="AL27" s="393"/>
      <c r="AM27" s="393"/>
      <c r="AN27" s="393"/>
      <c r="AO27" s="393"/>
      <c r="AP27" s="393"/>
      <c r="AQ27" s="393"/>
      <c r="AR27" s="393"/>
      <c r="AS27" s="393"/>
    </row>
    <row r="28" spans="1:45" x14ac:dyDescent="0.25">
      <c r="A28" s="404"/>
      <c r="B28" s="405"/>
      <c r="C28" s="417"/>
      <c r="D28" s="417"/>
      <c r="E28" s="417"/>
      <c r="F28" s="418"/>
      <c r="G28" s="419"/>
      <c r="H28" s="486"/>
      <c r="I28" s="421"/>
      <c r="J28" s="410"/>
      <c r="K28" s="422"/>
      <c r="L28" s="413"/>
      <c r="M28" s="450" t="str">
        <f t="shared" si="0"/>
        <v/>
      </c>
      <c r="N28" s="413"/>
      <c r="O28" s="450" t="str">
        <f t="shared" si="1"/>
        <v/>
      </c>
      <c r="P28" s="423"/>
      <c r="Q28" s="451" t="str">
        <f t="shared" si="2"/>
        <v/>
      </c>
      <c r="R28" s="424"/>
      <c r="S28" s="450" t="str">
        <f t="shared" si="3"/>
        <v/>
      </c>
      <c r="T28" s="423"/>
      <c r="U28" s="450" t="str">
        <f t="shared" si="4"/>
        <v/>
      </c>
      <c r="V28" s="423"/>
      <c r="W28" s="451" t="str">
        <f t="shared" si="5"/>
        <v/>
      </c>
      <c r="X28" s="425"/>
      <c r="Y28" s="393"/>
      <c r="Z28" s="393"/>
      <c r="AA28" s="393"/>
      <c r="AB28" s="393"/>
      <c r="AC28" s="393"/>
      <c r="AD28" s="393"/>
      <c r="AE28" s="393"/>
      <c r="AF28" s="393"/>
      <c r="AG28" s="393"/>
      <c r="AH28" s="393"/>
      <c r="AI28" s="393"/>
      <c r="AJ28" s="393"/>
      <c r="AK28" s="393"/>
      <c r="AL28" s="393"/>
      <c r="AM28" s="393"/>
      <c r="AN28" s="393"/>
      <c r="AO28" s="393"/>
      <c r="AP28" s="393"/>
      <c r="AQ28" s="393"/>
      <c r="AR28" s="393"/>
      <c r="AS28" s="393"/>
    </row>
    <row r="29" spans="1:45" x14ac:dyDescent="0.25">
      <c r="A29" s="404"/>
      <c r="B29" s="405"/>
      <c r="C29" s="417"/>
      <c r="D29" s="417"/>
      <c r="E29" s="417"/>
      <c r="F29" s="418"/>
      <c r="G29" s="419"/>
      <c r="H29" s="486"/>
      <c r="I29" s="421"/>
      <c r="J29" s="410"/>
      <c r="K29" s="422"/>
      <c r="L29" s="413"/>
      <c r="M29" s="450" t="str">
        <f t="shared" si="0"/>
        <v/>
      </c>
      <c r="N29" s="413"/>
      <c r="O29" s="450" t="str">
        <f t="shared" si="1"/>
        <v/>
      </c>
      <c r="P29" s="423"/>
      <c r="Q29" s="451" t="str">
        <f t="shared" si="2"/>
        <v/>
      </c>
      <c r="R29" s="424"/>
      <c r="S29" s="450" t="str">
        <f t="shared" si="3"/>
        <v/>
      </c>
      <c r="T29" s="423"/>
      <c r="U29" s="450" t="str">
        <f t="shared" si="4"/>
        <v/>
      </c>
      <c r="V29" s="423"/>
      <c r="W29" s="451" t="str">
        <f t="shared" si="5"/>
        <v/>
      </c>
      <c r="X29" s="425"/>
      <c r="Y29" s="393"/>
      <c r="Z29" s="393"/>
      <c r="AA29" s="393"/>
      <c r="AB29" s="393"/>
      <c r="AC29" s="393"/>
      <c r="AD29" s="393"/>
      <c r="AE29" s="393"/>
      <c r="AF29" s="393"/>
      <c r="AG29" s="393"/>
      <c r="AH29" s="393"/>
      <c r="AI29" s="393"/>
      <c r="AJ29" s="393"/>
      <c r="AK29" s="393"/>
      <c r="AL29" s="393"/>
      <c r="AM29" s="393"/>
      <c r="AN29" s="393"/>
      <c r="AO29" s="393"/>
      <c r="AP29" s="393"/>
      <c r="AQ29" s="393"/>
      <c r="AR29" s="393"/>
      <c r="AS29" s="393"/>
    </row>
    <row r="30" spans="1:45" x14ac:dyDescent="0.25">
      <c r="A30" s="404"/>
      <c r="B30" s="405"/>
      <c r="C30" s="417"/>
      <c r="D30" s="417"/>
      <c r="E30" s="417"/>
      <c r="F30" s="418"/>
      <c r="G30" s="419"/>
      <c r="H30" s="486"/>
      <c r="I30" s="421"/>
      <c r="J30" s="410"/>
      <c r="K30" s="422"/>
      <c r="L30" s="413"/>
      <c r="M30" s="450" t="str">
        <f t="shared" si="0"/>
        <v/>
      </c>
      <c r="N30" s="413"/>
      <c r="O30" s="450" t="str">
        <f t="shared" si="1"/>
        <v/>
      </c>
      <c r="P30" s="423"/>
      <c r="Q30" s="451" t="str">
        <f t="shared" si="2"/>
        <v/>
      </c>
      <c r="R30" s="423"/>
      <c r="S30" s="450" t="str">
        <f t="shared" si="3"/>
        <v/>
      </c>
      <c r="T30" s="423"/>
      <c r="U30" s="450" t="str">
        <f t="shared" si="4"/>
        <v/>
      </c>
      <c r="V30" s="423"/>
      <c r="W30" s="451" t="str">
        <f t="shared" si="5"/>
        <v/>
      </c>
      <c r="X30" s="425"/>
      <c r="Y30" s="393"/>
      <c r="Z30" s="393"/>
      <c r="AA30" s="393"/>
      <c r="AB30" s="393"/>
      <c r="AC30" s="393"/>
      <c r="AD30" s="393"/>
      <c r="AE30" s="393"/>
      <c r="AF30" s="393"/>
      <c r="AG30" s="393"/>
      <c r="AH30" s="393"/>
      <c r="AI30" s="393"/>
      <c r="AJ30" s="393"/>
      <c r="AK30" s="393"/>
      <c r="AL30" s="393"/>
      <c r="AM30" s="393"/>
      <c r="AN30" s="393"/>
      <c r="AO30" s="393"/>
      <c r="AP30" s="393"/>
      <c r="AQ30" s="393"/>
      <c r="AR30" s="393"/>
      <c r="AS30" s="393"/>
    </row>
    <row r="31" spans="1:45" x14ac:dyDescent="0.25">
      <c r="A31" s="404"/>
      <c r="B31" s="405"/>
      <c r="C31" s="417"/>
      <c r="D31" s="417"/>
      <c r="E31" s="417"/>
      <c r="F31" s="418"/>
      <c r="G31" s="419"/>
      <c r="H31" s="486"/>
      <c r="I31" s="421"/>
      <c r="J31" s="410"/>
      <c r="K31" s="422"/>
      <c r="L31" s="413"/>
      <c r="M31" s="450" t="str">
        <f t="shared" si="0"/>
        <v/>
      </c>
      <c r="N31" s="413"/>
      <c r="O31" s="450" t="str">
        <f t="shared" si="1"/>
        <v/>
      </c>
      <c r="P31" s="423"/>
      <c r="Q31" s="451" t="str">
        <f t="shared" si="2"/>
        <v/>
      </c>
      <c r="R31" s="424"/>
      <c r="S31" s="450" t="str">
        <f t="shared" si="3"/>
        <v/>
      </c>
      <c r="T31" s="423"/>
      <c r="U31" s="450" t="str">
        <f t="shared" si="4"/>
        <v/>
      </c>
      <c r="V31" s="423"/>
      <c r="W31" s="451" t="str">
        <f t="shared" si="5"/>
        <v/>
      </c>
      <c r="X31" s="425"/>
      <c r="Y31" s="393"/>
      <c r="Z31" s="393"/>
      <c r="AA31" s="393"/>
      <c r="AB31" s="393"/>
      <c r="AC31" s="393"/>
      <c r="AD31" s="393"/>
      <c r="AE31" s="393"/>
      <c r="AF31" s="393"/>
      <c r="AG31" s="393"/>
      <c r="AH31" s="393"/>
      <c r="AI31" s="393"/>
      <c r="AJ31" s="393"/>
      <c r="AK31" s="393"/>
      <c r="AL31" s="393"/>
      <c r="AM31" s="393"/>
      <c r="AN31" s="393"/>
      <c r="AO31" s="393"/>
      <c r="AP31" s="393"/>
      <c r="AQ31" s="393"/>
      <c r="AR31" s="393"/>
      <c r="AS31" s="393"/>
    </row>
    <row r="32" spans="1:45" x14ac:dyDescent="0.25">
      <c r="A32" s="404"/>
      <c r="B32" s="405"/>
      <c r="C32" s="417"/>
      <c r="D32" s="417"/>
      <c r="E32" s="417"/>
      <c r="F32" s="418"/>
      <c r="G32" s="419"/>
      <c r="H32" s="486"/>
      <c r="I32" s="421"/>
      <c r="J32" s="410"/>
      <c r="K32" s="422"/>
      <c r="L32" s="413"/>
      <c r="M32" s="450" t="str">
        <f t="shared" si="0"/>
        <v/>
      </c>
      <c r="N32" s="413"/>
      <c r="O32" s="450" t="str">
        <f t="shared" si="1"/>
        <v/>
      </c>
      <c r="P32" s="423"/>
      <c r="Q32" s="451" t="str">
        <f t="shared" si="2"/>
        <v/>
      </c>
      <c r="R32" s="424"/>
      <c r="S32" s="450" t="str">
        <f t="shared" si="3"/>
        <v/>
      </c>
      <c r="T32" s="423"/>
      <c r="U32" s="450" t="str">
        <f t="shared" si="4"/>
        <v/>
      </c>
      <c r="V32" s="423"/>
      <c r="W32" s="451" t="str">
        <f t="shared" si="5"/>
        <v/>
      </c>
      <c r="X32" s="425"/>
      <c r="Y32" s="393"/>
      <c r="Z32" s="393"/>
      <c r="AA32" s="393"/>
      <c r="AB32" s="393"/>
      <c r="AC32" s="393"/>
      <c r="AD32" s="393"/>
      <c r="AE32" s="393"/>
      <c r="AF32" s="393"/>
      <c r="AG32" s="393"/>
      <c r="AH32" s="393"/>
      <c r="AI32" s="393"/>
      <c r="AJ32" s="393"/>
      <c r="AK32" s="393"/>
      <c r="AL32" s="393"/>
      <c r="AM32" s="393"/>
      <c r="AN32" s="393"/>
      <c r="AO32" s="393"/>
      <c r="AP32" s="393"/>
      <c r="AQ32" s="393"/>
      <c r="AR32" s="393"/>
      <c r="AS32" s="393"/>
    </row>
    <row r="33" spans="1:45" x14ac:dyDescent="0.25">
      <c r="A33" s="404"/>
      <c r="B33" s="405"/>
      <c r="C33" s="417"/>
      <c r="D33" s="417"/>
      <c r="E33" s="417"/>
      <c r="F33" s="418"/>
      <c r="G33" s="419"/>
      <c r="H33" s="486"/>
      <c r="I33" s="421"/>
      <c r="J33" s="410"/>
      <c r="K33" s="422"/>
      <c r="L33" s="413"/>
      <c r="M33" s="450" t="str">
        <f t="shared" si="0"/>
        <v/>
      </c>
      <c r="N33" s="413"/>
      <c r="O33" s="450" t="str">
        <f t="shared" si="1"/>
        <v/>
      </c>
      <c r="P33" s="423"/>
      <c r="Q33" s="451" t="str">
        <f t="shared" si="2"/>
        <v/>
      </c>
      <c r="R33" s="424"/>
      <c r="S33" s="450" t="str">
        <f t="shared" si="3"/>
        <v/>
      </c>
      <c r="T33" s="423"/>
      <c r="U33" s="450" t="str">
        <f t="shared" si="4"/>
        <v/>
      </c>
      <c r="V33" s="423"/>
      <c r="W33" s="451" t="str">
        <f t="shared" si="5"/>
        <v/>
      </c>
      <c r="X33" s="425"/>
      <c r="Y33" s="393"/>
      <c r="Z33" s="393"/>
      <c r="AA33" s="393"/>
      <c r="AB33" s="393"/>
      <c r="AC33" s="393"/>
      <c r="AD33" s="393"/>
      <c r="AE33" s="393"/>
      <c r="AF33" s="393"/>
      <c r="AG33" s="393"/>
      <c r="AH33" s="393"/>
      <c r="AI33" s="393"/>
      <c r="AJ33" s="393"/>
      <c r="AK33" s="393"/>
      <c r="AL33" s="393"/>
      <c r="AM33" s="393"/>
      <c r="AN33" s="393"/>
      <c r="AO33" s="393"/>
      <c r="AP33" s="393"/>
      <c r="AQ33" s="393"/>
      <c r="AR33" s="393"/>
      <c r="AS33" s="393"/>
    </row>
    <row r="34" spans="1:45" x14ac:dyDescent="0.25">
      <c r="A34" s="404"/>
      <c r="B34" s="405"/>
      <c r="C34" s="417"/>
      <c r="D34" s="417"/>
      <c r="E34" s="417"/>
      <c r="F34" s="418"/>
      <c r="G34" s="419"/>
      <c r="H34" s="486"/>
      <c r="I34" s="421"/>
      <c r="J34" s="410"/>
      <c r="K34" s="422"/>
      <c r="L34" s="413"/>
      <c r="M34" s="450" t="str">
        <f t="shared" si="0"/>
        <v/>
      </c>
      <c r="N34" s="413"/>
      <c r="O34" s="450" t="str">
        <f t="shared" si="1"/>
        <v/>
      </c>
      <c r="P34" s="423"/>
      <c r="Q34" s="451" t="str">
        <f t="shared" si="2"/>
        <v/>
      </c>
      <c r="R34" s="424"/>
      <c r="S34" s="450" t="str">
        <f t="shared" si="3"/>
        <v/>
      </c>
      <c r="T34" s="423"/>
      <c r="U34" s="450" t="str">
        <f t="shared" si="4"/>
        <v/>
      </c>
      <c r="V34" s="423"/>
      <c r="W34" s="451" t="str">
        <f t="shared" si="5"/>
        <v/>
      </c>
      <c r="X34" s="425"/>
      <c r="Y34" s="393"/>
      <c r="Z34" s="393"/>
      <c r="AA34" s="393"/>
      <c r="AB34" s="393"/>
      <c r="AC34" s="393"/>
      <c r="AD34" s="393"/>
      <c r="AE34" s="393"/>
      <c r="AF34" s="393"/>
      <c r="AG34" s="393"/>
      <c r="AH34" s="393"/>
      <c r="AI34" s="393"/>
      <c r="AJ34" s="393"/>
      <c r="AK34" s="393"/>
      <c r="AL34" s="393"/>
      <c r="AM34" s="393"/>
      <c r="AN34" s="393"/>
      <c r="AO34" s="393"/>
      <c r="AP34" s="393"/>
      <c r="AQ34" s="393"/>
      <c r="AR34" s="393"/>
      <c r="AS34" s="393"/>
    </row>
    <row r="35" spans="1:45" x14ac:dyDescent="0.25">
      <c r="A35" s="404"/>
      <c r="B35" s="405"/>
      <c r="C35" s="417"/>
      <c r="D35" s="417"/>
      <c r="E35" s="417"/>
      <c r="F35" s="418"/>
      <c r="G35" s="419"/>
      <c r="H35" s="486"/>
      <c r="I35" s="421"/>
      <c r="J35" s="410"/>
      <c r="K35" s="422"/>
      <c r="L35" s="413"/>
      <c r="M35" s="450" t="str">
        <f t="shared" si="0"/>
        <v/>
      </c>
      <c r="N35" s="413"/>
      <c r="O35" s="450" t="str">
        <f t="shared" si="1"/>
        <v/>
      </c>
      <c r="P35" s="423"/>
      <c r="Q35" s="451" t="str">
        <f t="shared" si="2"/>
        <v/>
      </c>
      <c r="R35" s="423"/>
      <c r="S35" s="450" t="str">
        <f t="shared" si="3"/>
        <v/>
      </c>
      <c r="T35" s="423"/>
      <c r="U35" s="450" t="str">
        <f t="shared" si="4"/>
        <v/>
      </c>
      <c r="V35" s="423"/>
      <c r="W35" s="451" t="str">
        <f t="shared" si="5"/>
        <v/>
      </c>
      <c r="X35" s="425"/>
      <c r="Y35" s="393"/>
      <c r="Z35" s="393"/>
      <c r="AA35" s="393"/>
      <c r="AB35" s="393"/>
      <c r="AC35" s="393"/>
      <c r="AD35" s="393"/>
      <c r="AE35" s="393"/>
      <c r="AF35" s="393"/>
      <c r="AG35" s="393"/>
      <c r="AH35" s="393"/>
      <c r="AI35" s="393"/>
      <c r="AJ35" s="393"/>
      <c r="AK35" s="393"/>
      <c r="AL35" s="393"/>
      <c r="AM35" s="393"/>
      <c r="AN35" s="393"/>
      <c r="AO35" s="393"/>
      <c r="AP35" s="393"/>
      <c r="AQ35" s="393"/>
      <c r="AR35" s="393"/>
      <c r="AS35" s="393"/>
    </row>
    <row r="36" spans="1:45" x14ac:dyDescent="0.25">
      <c r="A36" s="404"/>
      <c r="B36" s="405"/>
      <c r="C36" s="417"/>
      <c r="D36" s="417"/>
      <c r="E36" s="417"/>
      <c r="F36" s="418"/>
      <c r="G36" s="419"/>
      <c r="H36" s="486"/>
      <c r="I36" s="421"/>
      <c r="J36" s="410"/>
      <c r="K36" s="422"/>
      <c r="L36" s="413"/>
      <c r="M36" s="450" t="str">
        <f t="shared" si="0"/>
        <v/>
      </c>
      <c r="N36" s="413"/>
      <c r="O36" s="450" t="str">
        <f t="shared" si="1"/>
        <v/>
      </c>
      <c r="P36" s="423"/>
      <c r="Q36" s="451" t="str">
        <f t="shared" si="2"/>
        <v/>
      </c>
      <c r="R36" s="423"/>
      <c r="S36" s="450" t="str">
        <f t="shared" si="3"/>
        <v/>
      </c>
      <c r="T36" s="423"/>
      <c r="U36" s="450" t="str">
        <f t="shared" si="4"/>
        <v/>
      </c>
      <c r="V36" s="423"/>
      <c r="W36" s="451" t="str">
        <f t="shared" si="5"/>
        <v/>
      </c>
      <c r="X36" s="425"/>
      <c r="Y36" s="393"/>
      <c r="Z36" s="393"/>
      <c r="AA36" s="393"/>
      <c r="AB36" s="393"/>
      <c r="AC36" s="393"/>
      <c r="AD36" s="393"/>
      <c r="AE36" s="393"/>
      <c r="AF36" s="393"/>
      <c r="AG36" s="393"/>
      <c r="AH36" s="393"/>
      <c r="AI36" s="393"/>
      <c r="AJ36" s="393"/>
      <c r="AK36" s="393"/>
      <c r="AL36" s="393"/>
      <c r="AM36" s="393"/>
      <c r="AN36" s="393"/>
      <c r="AO36" s="393"/>
      <c r="AP36" s="393"/>
      <c r="AQ36" s="393"/>
      <c r="AR36" s="393"/>
      <c r="AS36" s="393"/>
    </row>
    <row r="37" spans="1:45" x14ac:dyDescent="0.25">
      <c r="A37" s="404"/>
      <c r="B37" s="405"/>
      <c r="C37" s="417"/>
      <c r="D37" s="417"/>
      <c r="E37" s="417"/>
      <c r="F37" s="418"/>
      <c r="G37" s="419"/>
      <c r="H37" s="486"/>
      <c r="I37" s="421"/>
      <c r="J37" s="410"/>
      <c r="K37" s="422"/>
      <c r="L37" s="413"/>
      <c r="M37" s="450" t="str">
        <f t="shared" si="0"/>
        <v/>
      </c>
      <c r="N37" s="413"/>
      <c r="O37" s="450" t="str">
        <f t="shared" si="1"/>
        <v/>
      </c>
      <c r="P37" s="423"/>
      <c r="Q37" s="451" t="str">
        <f t="shared" si="2"/>
        <v/>
      </c>
      <c r="R37" s="424"/>
      <c r="S37" s="450" t="str">
        <f t="shared" si="3"/>
        <v/>
      </c>
      <c r="T37" s="423"/>
      <c r="U37" s="450" t="str">
        <f t="shared" si="4"/>
        <v/>
      </c>
      <c r="V37" s="423"/>
      <c r="W37" s="451" t="str">
        <f t="shared" si="5"/>
        <v/>
      </c>
      <c r="X37" s="425"/>
      <c r="Y37" s="393"/>
      <c r="Z37" s="393"/>
      <c r="AA37" s="393"/>
      <c r="AB37" s="393"/>
      <c r="AC37" s="393"/>
      <c r="AD37" s="393"/>
      <c r="AE37" s="393"/>
      <c r="AF37" s="393"/>
      <c r="AG37" s="393"/>
      <c r="AH37" s="393"/>
      <c r="AI37" s="393"/>
      <c r="AJ37" s="393"/>
      <c r="AK37" s="393"/>
      <c r="AL37" s="393"/>
      <c r="AM37" s="393"/>
      <c r="AN37" s="393"/>
      <c r="AO37" s="393"/>
      <c r="AP37" s="393"/>
      <c r="AQ37" s="393"/>
      <c r="AR37" s="393"/>
      <c r="AS37" s="393"/>
    </row>
    <row r="38" spans="1:45" x14ac:dyDescent="0.25">
      <c r="A38" s="404"/>
      <c r="B38" s="405"/>
      <c r="C38" s="417"/>
      <c r="D38" s="417"/>
      <c r="E38" s="417"/>
      <c r="F38" s="418"/>
      <c r="G38" s="419"/>
      <c r="H38" s="486"/>
      <c r="I38" s="421"/>
      <c r="J38" s="410"/>
      <c r="K38" s="422"/>
      <c r="L38" s="413"/>
      <c r="M38" s="450" t="str">
        <f t="shared" si="0"/>
        <v/>
      </c>
      <c r="N38" s="413"/>
      <c r="O38" s="450" t="str">
        <f t="shared" si="1"/>
        <v/>
      </c>
      <c r="P38" s="423"/>
      <c r="Q38" s="451" t="str">
        <f t="shared" si="2"/>
        <v/>
      </c>
      <c r="R38" s="424"/>
      <c r="S38" s="450" t="str">
        <f t="shared" si="3"/>
        <v/>
      </c>
      <c r="T38" s="423"/>
      <c r="U38" s="450" t="str">
        <f t="shared" si="4"/>
        <v/>
      </c>
      <c r="V38" s="423"/>
      <c r="W38" s="451" t="str">
        <f t="shared" si="5"/>
        <v/>
      </c>
      <c r="X38" s="425"/>
      <c r="Y38" s="393"/>
      <c r="Z38" s="393"/>
      <c r="AA38" s="393"/>
      <c r="AB38" s="393"/>
      <c r="AC38" s="393"/>
      <c r="AD38" s="393"/>
      <c r="AE38" s="393"/>
      <c r="AF38" s="393"/>
      <c r="AG38" s="393"/>
      <c r="AH38" s="393"/>
      <c r="AI38" s="393"/>
      <c r="AJ38" s="393"/>
      <c r="AK38" s="393"/>
      <c r="AL38" s="393"/>
      <c r="AM38" s="393"/>
      <c r="AN38" s="393"/>
      <c r="AO38" s="393"/>
      <c r="AP38" s="393"/>
      <c r="AQ38" s="393"/>
      <c r="AR38" s="393"/>
      <c r="AS38" s="393"/>
    </row>
    <row r="39" spans="1:45" x14ac:dyDescent="0.25">
      <c r="A39" s="404"/>
      <c r="B39" s="405"/>
      <c r="C39" s="417"/>
      <c r="D39" s="417"/>
      <c r="E39" s="417"/>
      <c r="F39" s="418"/>
      <c r="G39" s="419"/>
      <c r="H39" s="486"/>
      <c r="I39" s="427"/>
      <c r="J39" s="410"/>
      <c r="K39" s="422"/>
      <c r="L39" s="413"/>
      <c r="M39" s="450" t="str">
        <f t="shared" si="0"/>
        <v/>
      </c>
      <c r="N39" s="413"/>
      <c r="O39" s="450" t="str">
        <f t="shared" si="1"/>
        <v/>
      </c>
      <c r="P39" s="423"/>
      <c r="Q39" s="451" t="str">
        <f t="shared" si="2"/>
        <v/>
      </c>
      <c r="R39" s="423"/>
      <c r="S39" s="450" t="str">
        <f t="shared" si="3"/>
        <v/>
      </c>
      <c r="T39" s="423"/>
      <c r="U39" s="450" t="str">
        <f t="shared" si="4"/>
        <v/>
      </c>
      <c r="V39" s="423"/>
      <c r="W39" s="451" t="str">
        <f t="shared" si="5"/>
        <v/>
      </c>
      <c r="X39" s="425"/>
      <c r="Y39" s="393"/>
      <c r="Z39" s="393"/>
      <c r="AA39" s="393"/>
      <c r="AB39" s="393"/>
      <c r="AC39" s="393"/>
      <c r="AD39" s="393"/>
      <c r="AE39" s="393"/>
      <c r="AF39" s="393"/>
      <c r="AG39" s="393"/>
      <c r="AH39" s="393"/>
      <c r="AI39" s="393"/>
      <c r="AJ39" s="393"/>
      <c r="AK39" s="393"/>
      <c r="AL39" s="393"/>
      <c r="AM39" s="393"/>
      <c r="AN39" s="393"/>
      <c r="AO39" s="393"/>
      <c r="AP39" s="393"/>
      <c r="AQ39" s="393"/>
      <c r="AR39" s="393"/>
      <c r="AS39" s="393"/>
    </row>
    <row r="40" spans="1:45" x14ac:dyDescent="0.25">
      <c r="A40" s="404"/>
      <c r="B40" s="405"/>
      <c r="C40" s="417"/>
      <c r="D40" s="417"/>
      <c r="E40" s="417"/>
      <c r="F40" s="418"/>
      <c r="G40" s="419"/>
      <c r="H40" s="486"/>
      <c r="I40" s="418"/>
      <c r="J40" s="420"/>
      <c r="K40" s="422"/>
      <c r="L40" s="413"/>
      <c r="M40" s="450" t="str">
        <f t="shared" si="0"/>
        <v/>
      </c>
      <c r="N40" s="413"/>
      <c r="O40" s="450" t="str">
        <f t="shared" si="1"/>
        <v/>
      </c>
      <c r="P40" s="428"/>
      <c r="Q40" s="451" t="str">
        <f t="shared" si="2"/>
        <v/>
      </c>
      <c r="R40" s="429"/>
      <c r="S40" s="450" t="str">
        <f t="shared" si="3"/>
        <v/>
      </c>
      <c r="T40" s="428"/>
      <c r="U40" s="450" t="str">
        <f t="shared" si="4"/>
        <v/>
      </c>
      <c r="V40" s="428"/>
      <c r="W40" s="451" t="str">
        <f t="shared" si="5"/>
        <v/>
      </c>
      <c r="X40" s="430"/>
      <c r="Y40" s="393"/>
      <c r="Z40" s="393"/>
      <c r="AA40" s="393"/>
      <c r="AB40" s="393"/>
      <c r="AC40" s="393"/>
      <c r="AD40" s="393"/>
      <c r="AE40" s="393"/>
      <c r="AF40" s="393"/>
      <c r="AG40" s="393"/>
      <c r="AH40" s="393"/>
      <c r="AI40" s="393"/>
      <c r="AJ40" s="393"/>
      <c r="AK40" s="393"/>
      <c r="AL40" s="393"/>
      <c r="AM40" s="393"/>
      <c r="AN40" s="393"/>
      <c r="AO40" s="393"/>
      <c r="AP40" s="393"/>
      <c r="AQ40" s="393"/>
      <c r="AR40" s="393"/>
      <c r="AS40" s="393"/>
    </row>
    <row r="41" spans="1:45" x14ac:dyDescent="0.25">
      <c r="A41" s="404"/>
      <c r="B41" s="405"/>
      <c r="C41" s="417"/>
      <c r="D41" s="417"/>
      <c r="E41" s="417"/>
      <c r="F41" s="418"/>
      <c r="G41" s="419"/>
      <c r="H41" s="486"/>
      <c r="I41" s="418"/>
      <c r="J41" s="420"/>
      <c r="K41" s="422"/>
      <c r="L41" s="413"/>
      <c r="M41" s="450" t="str">
        <f t="shared" si="0"/>
        <v/>
      </c>
      <c r="N41" s="413"/>
      <c r="O41" s="450" t="str">
        <f t="shared" si="1"/>
        <v/>
      </c>
      <c r="P41" s="428"/>
      <c r="Q41" s="451" t="str">
        <f t="shared" si="2"/>
        <v/>
      </c>
      <c r="R41" s="428"/>
      <c r="S41" s="450" t="str">
        <f t="shared" si="3"/>
        <v/>
      </c>
      <c r="T41" s="428"/>
      <c r="U41" s="450" t="str">
        <f t="shared" si="4"/>
        <v/>
      </c>
      <c r="V41" s="428"/>
      <c r="W41" s="451" t="str">
        <f t="shared" si="5"/>
        <v/>
      </c>
      <c r="X41" s="430"/>
      <c r="Y41" s="393"/>
      <c r="Z41" s="393"/>
      <c r="AA41" s="393"/>
      <c r="AB41" s="393"/>
      <c r="AC41" s="393"/>
      <c r="AD41" s="393"/>
      <c r="AE41" s="393"/>
      <c r="AF41" s="393"/>
      <c r="AG41" s="393"/>
      <c r="AH41" s="393"/>
      <c r="AI41" s="393"/>
      <c r="AJ41" s="393"/>
      <c r="AK41" s="393"/>
      <c r="AL41" s="393"/>
      <c r="AM41" s="393"/>
      <c r="AN41" s="393"/>
      <c r="AO41" s="393"/>
      <c r="AP41" s="393"/>
      <c r="AQ41" s="393"/>
      <c r="AR41" s="393"/>
      <c r="AS41" s="393"/>
    </row>
    <row r="42" spans="1:45" x14ac:dyDescent="0.25">
      <c r="A42" s="404"/>
      <c r="B42" s="405"/>
      <c r="C42" s="417"/>
      <c r="D42" s="417"/>
      <c r="E42" s="417"/>
      <c r="F42" s="418"/>
      <c r="G42" s="419"/>
      <c r="H42" s="486"/>
      <c r="I42" s="418"/>
      <c r="J42" s="420"/>
      <c r="K42" s="422"/>
      <c r="L42" s="413"/>
      <c r="M42" s="450" t="str">
        <f t="shared" si="0"/>
        <v/>
      </c>
      <c r="N42" s="413"/>
      <c r="O42" s="450" t="str">
        <f t="shared" si="1"/>
        <v/>
      </c>
      <c r="P42" s="428"/>
      <c r="Q42" s="451" t="str">
        <f t="shared" si="2"/>
        <v/>
      </c>
      <c r="R42" s="429"/>
      <c r="S42" s="450" t="str">
        <f t="shared" si="3"/>
        <v/>
      </c>
      <c r="T42" s="428"/>
      <c r="U42" s="450" t="str">
        <f t="shared" si="4"/>
        <v/>
      </c>
      <c r="V42" s="428"/>
      <c r="W42" s="451" t="str">
        <f t="shared" si="5"/>
        <v/>
      </c>
      <c r="X42" s="430"/>
      <c r="Y42" s="393"/>
      <c r="Z42" s="393"/>
      <c r="AA42" s="393"/>
      <c r="AB42" s="393"/>
      <c r="AC42" s="393"/>
      <c r="AD42" s="393"/>
      <c r="AE42" s="393"/>
      <c r="AF42" s="393"/>
      <c r="AG42" s="393"/>
      <c r="AH42" s="393"/>
      <c r="AI42" s="393"/>
      <c r="AJ42" s="393"/>
      <c r="AK42" s="393"/>
      <c r="AL42" s="393"/>
      <c r="AM42" s="393"/>
      <c r="AN42" s="393"/>
      <c r="AO42" s="393"/>
      <c r="AP42" s="393"/>
      <c r="AQ42" s="393"/>
      <c r="AR42" s="393"/>
      <c r="AS42" s="393"/>
    </row>
    <row r="43" spans="1:45" x14ac:dyDescent="0.25">
      <c r="A43" s="404"/>
      <c r="B43" s="405"/>
      <c r="C43" s="417"/>
      <c r="D43" s="417"/>
      <c r="E43" s="417"/>
      <c r="F43" s="418"/>
      <c r="G43" s="419"/>
      <c r="H43" s="486"/>
      <c r="I43" s="431"/>
      <c r="J43" s="420"/>
      <c r="K43" s="422"/>
      <c r="L43" s="413"/>
      <c r="M43" s="450" t="str">
        <f t="shared" si="0"/>
        <v/>
      </c>
      <c r="N43" s="413"/>
      <c r="O43" s="450" t="str">
        <f t="shared" si="1"/>
        <v/>
      </c>
      <c r="P43" s="428"/>
      <c r="Q43" s="451" t="str">
        <f t="shared" si="2"/>
        <v/>
      </c>
      <c r="R43" s="429"/>
      <c r="S43" s="450" t="str">
        <f t="shared" si="3"/>
        <v/>
      </c>
      <c r="T43" s="428"/>
      <c r="U43" s="450" t="str">
        <f t="shared" si="4"/>
        <v/>
      </c>
      <c r="V43" s="428"/>
      <c r="W43" s="451" t="str">
        <f t="shared" si="5"/>
        <v/>
      </c>
      <c r="X43" s="432"/>
      <c r="Y43" s="393"/>
      <c r="Z43" s="393"/>
      <c r="AA43" s="393"/>
      <c r="AB43" s="393"/>
      <c r="AC43" s="393"/>
      <c r="AD43" s="393"/>
      <c r="AE43" s="393"/>
      <c r="AF43" s="393"/>
      <c r="AG43" s="393"/>
      <c r="AH43" s="393"/>
      <c r="AI43" s="393"/>
      <c r="AJ43" s="393"/>
      <c r="AK43" s="393"/>
      <c r="AL43" s="393"/>
      <c r="AM43" s="393"/>
      <c r="AN43" s="393"/>
      <c r="AO43" s="393"/>
      <c r="AP43" s="393"/>
      <c r="AQ43" s="393"/>
      <c r="AR43" s="393"/>
      <c r="AS43" s="393"/>
    </row>
    <row r="44" spans="1:45" x14ac:dyDescent="0.25">
      <c r="A44" s="404"/>
      <c r="B44" s="405"/>
      <c r="C44" s="417"/>
      <c r="D44" s="417"/>
      <c r="E44" s="417"/>
      <c r="F44" s="418"/>
      <c r="G44" s="419"/>
      <c r="H44" s="486"/>
      <c r="I44" s="431"/>
      <c r="J44" s="420"/>
      <c r="K44" s="422"/>
      <c r="L44" s="413"/>
      <c r="M44" s="450" t="str">
        <f t="shared" ref="M44:M75" si="6">IF(L44="","",DATE(YEAR(L44)+5,MONTH(L44),DAY(L44)-1))</f>
        <v/>
      </c>
      <c r="N44" s="413"/>
      <c r="O44" s="450" t="str">
        <f t="shared" ref="O44:O75" si="7">IF(N44="","",DATE(YEAR(N44)+5,MONTH(N44),DAY(N44)-1))</f>
        <v/>
      </c>
      <c r="P44" s="428"/>
      <c r="Q44" s="451" t="str">
        <f t="shared" ref="Q44:Q75" si="8">IF(P44="","",DATE(YEAR(P44)+5,MONTH(P44),DAY(P44)-1))</f>
        <v/>
      </c>
      <c r="R44" s="428"/>
      <c r="S44" s="450" t="str">
        <f t="shared" ref="S44:S75" si="9">IF(R44="","",DATE(YEAR(R44)+5,MONTH(R44),DAY(R44)-1))</f>
        <v/>
      </c>
      <c r="T44" s="428"/>
      <c r="U44" s="450" t="str">
        <f t="shared" ref="U44:U75" si="10">IF(T44="","",DATE(YEAR(T44)+5,MONTH(T44),DAY(T44)-1))</f>
        <v/>
      </c>
      <c r="V44" s="428"/>
      <c r="W44" s="451" t="str">
        <f t="shared" si="5"/>
        <v/>
      </c>
      <c r="X44" s="432"/>
      <c r="Y44" s="393"/>
      <c r="Z44" s="393"/>
      <c r="AA44" s="393"/>
      <c r="AB44" s="393"/>
      <c r="AC44" s="393"/>
      <c r="AD44" s="393"/>
      <c r="AE44" s="393"/>
      <c r="AF44" s="393"/>
      <c r="AG44" s="393"/>
      <c r="AH44" s="393"/>
      <c r="AI44" s="393"/>
      <c r="AJ44" s="393"/>
      <c r="AK44" s="393"/>
      <c r="AL44" s="393"/>
      <c r="AM44" s="393"/>
      <c r="AN44" s="393"/>
      <c r="AO44" s="393"/>
      <c r="AP44" s="393"/>
      <c r="AQ44" s="393"/>
      <c r="AR44" s="393"/>
      <c r="AS44" s="393"/>
    </row>
    <row r="45" spans="1:45" x14ac:dyDescent="0.25">
      <c r="A45" s="404"/>
      <c r="B45" s="405"/>
      <c r="C45" s="417"/>
      <c r="D45" s="417"/>
      <c r="E45" s="417"/>
      <c r="F45" s="418"/>
      <c r="G45" s="419"/>
      <c r="H45" s="486"/>
      <c r="I45" s="431"/>
      <c r="J45" s="420"/>
      <c r="K45" s="422"/>
      <c r="L45" s="413"/>
      <c r="M45" s="450" t="str">
        <f t="shared" si="6"/>
        <v/>
      </c>
      <c r="N45" s="413"/>
      <c r="O45" s="450" t="str">
        <f t="shared" si="7"/>
        <v/>
      </c>
      <c r="P45" s="428"/>
      <c r="Q45" s="451" t="str">
        <f t="shared" si="8"/>
        <v/>
      </c>
      <c r="R45" s="428"/>
      <c r="S45" s="450" t="str">
        <f t="shared" si="9"/>
        <v/>
      </c>
      <c r="T45" s="428"/>
      <c r="U45" s="450" t="str">
        <f t="shared" si="10"/>
        <v/>
      </c>
      <c r="V45" s="428"/>
      <c r="W45" s="451" t="str">
        <f t="shared" si="5"/>
        <v/>
      </c>
      <c r="X45" s="432"/>
      <c r="Y45" s="393"/>
      <c r="Z45" s="393"/>
      <c r="AA45" s="393"/>
      <c r="AB45" s="393"/>
      <c r="AC45" s="393"/>
      <c r="AD45" s="393"/>
      <c r="AE45" s="393"/>
      <c r="AF45" s="393"/>
      <c r="AG45" s="393"/>
      <c r="AH45" s="393"/>
      <c r="AI45" s="393"/>
      <c r="AJ45" s="393"/>
      <c r="AK45" s="393"/>
      <c r="AL45" s="393"/>
      <c r="AM45" s="393"/>
      <c r="AN45" s="393"/>
      <c r="AO45" s="393"/>
      <c r="AP45" s="393"/>
      <c r="AQ45" s="393"/>
      <c r="AR45" s="393"/>
      <c r="AS45" s="393"/>
    </row>
    <row r="46" spans="1:45" x14ac:dyDescent="0.25">
      <c r="A46" s="433"/>
      <c r="B46" s="434"/>
      <c r="C46" s="417"/>
      <c r="D46" s="417"/>
      <c r="E46" s="417"/>
      <c r="F46" s="418"/>
      <c r="G46" s="419"/>
      <c r="H46" s="486"/>
      <c r="I46" s="431"/>
      <c r="J46" s="420"/>
      <c r="K46" s="422"/>
      <c r="L46" s="413"/>
      <c r="M46" s="450" t="str">
        <f t="shared" si="6"/>
        <v/>
      </c>
      <c r="N46" s="413"/>
      <c r="O46" s="450" t="str">
        <f t="shared" si="7"/>
        <v/>
      </c>
      <c r="P46" s="428"/>
      <c r="Q46" s="451" t="str">
        <f t="shared" si="8"/>
        <v/>
      </c>
      <c r="R46" s="428"/>
      <c r="S46" s="450" t="str">
        <f t="shared" si="9"/>
        <v/>
      </c>
      <c r="T46" s="428"/>
      <c r="U46" s="450" t="str">
        <f t="shared" si="10"/>
        <v/>
      </c>
      <c r="V46" s="428"/>
      <c r="W46" s="451" t="str">
        <f t="shared" si="5"/>
        <v/>
      </c>
      <c r="X46" s="432"/>
      <c r="Y46" s="393"/>
      <c r="Z46" s="393"/>
      <c r="AA46" s="393"/>
      <c r="AB46" s="393"/>
      <c r="AC46" s="393"/>
      <c r="AD46" s="393"/>
      <c r="AE46" s="393"/>
      <c r="AF46" s="393"/>
      <c r="AG46" s="393"/>
      <c r="AH46" s="393"/>
      <c r="AI46" s="393"/>
      <c r="AJ46" s="393"/>
      <c r="AK46" s="393"/>
      <c r="AL46" s="393"/>
      <c r="AM46" s="393"/>
      <c r="AN46" s="393"/>
      <c r="AO46" s="393"/>
      <c r="AP46" s="393"/>
      <c r="AQ46" s="393"/>
      <c r="AR46" s="393"/>
      <c r="AS46" s="393"/>
    </row>
    <row r="47" spans="1:45" x14ac:dyDescent="0.25">
      <c r="A47" s="404"/>
      <c r="B47" s="405"/>
      <c r="C47" s="417"/>
      <c r="D47" s="417"/>
      <c r="E47" s="417"/>
      <c r="F47" s="418"/>
      <c r="G47" s="419"/>
      <c r="H47" s="486"/>
      <c r="I47" s="431"/>
      <c r="J47" s="420"/>
      <c r="K47" s="422"/>
      <c r="L47" s="413"/>
      <c r="M47" s="450" t="str">
        <f t="shared" si="6"/>
        <v/>
      </c>
      <c r="N47" s="413"/>
      <c r="O47" s="450" t="str">
        <f t="shared" si="7"/>
        <v/>
      </c>
      <c r="P47" s="428"/>
      <c r="Q47" s="451" t="str">
        <f t="shared" si="8"/>
        <v/>
      </c>
      <c r="R47" s="429"/>
      <c r="S47" s="450" t="str">
        <f t="shared" si="9"/>
        <v/>
      </c>
      <c r="T47" s="428"/>
      <c r="U47" s="450" t="str">
        <f t="shared" si="10"/>
        <v/>
      </c>
      <c r="V47" s="428"/>
      <c r="W47" s="451" t="str">
        <f t="shared" ref="W47:W78" si="11">IF(V47="","",V47+(2*365)+2)</f>
        <v/>
      </c>
      <c r="X47" s="432"/>
      <c r="Y47" s="393"/>
      <c r="Z47" s="393"/>
      <c r="AA47" s="393"/>
      <c r="AB47" s="393"/>
      <c r="AC47" s="393"/>
      <c r="AD47" s="393"/>
      <c r="AE47" s="393"/>
      <c r="AF47" s="393"/>
      <c r="AG47" s="393"/>
      <c r="AH47" s="393"/>
      <c r="AI47" s="393"/>
      <c r="AJ47" s="393"/>
      <c r="AK47" s="393"/>
      <c r="AL47" s="393"/>
      <c r="AM47" s="393"/>
      <c r="AN47" s="393"/>
      <c r="AO47" s="393"/>
      <c r="AP47" s="393"/>
      <c r="AQ47" s="393"/>
      <c r="AR47" s="393"/>
      <c r="AS47" s="393"/>
    </row>
    <row r="48" spans="1:45" x14ac:dyDescent="0.25">
      <c r="A48" s="404"/>
      <c r="B48" s="405"/>
      <c r="C48" s="417"/>
      <c r="D48" s="417"/>
      <c r="E48" s="417"/>
      <c r="F48" s="418"/>
      <c r="G48" s="419"/>
      <c r="H48" s="486"/>
      <c r="I48" s="431"/>
      <c r="J48" s="420"/>
      <c r="K48" s="422"/>
      <c r="L48" s="413"/>
      <c r="M48" s="450" t="str">
        <f t="shared" si="6"/>
        <v/>
      </c>
      <c r="N48" s="413"/>
      <c r="O48" s="450" t="str">
        <f t="shared" si="7"/>
        <v/>
      </c>
      <c r="P48" s="428"/>
      <c r="Q48" s="451" t="str">
        <f t="shared" si="8"/>
        <v/>
      </c>
      <c r="R48" s="429"/>
      <c r="S48" s="450" t="str">
        <f t="shared" si="9"/>
        <v/>
      </c>
      <c r="T48" s="428"/>
      <c r="U48" s="450" t="str">
        <f t="shared" si="10"/>
        <v/>
      </c>
      <c r="V48" s="428"/>
      <c r="W48" s="451" t="str">
        <f t="shared" si="11"/>
        <v/>
      </c>
      <c r="X48" s="432"/>
      <c r="Y48" s="393"/>
      <c r="Z48" s="393"/>
      <c r="AA48" s="393"/>
      <c r="AB48" s="393"/>
      <c r="AC48" s="393"/>
      <c r="AD48" s="393"/>
      <c r="AE48" s="393"/>
      <c r="AF48" s="393"/>
      <c r="AG48" s="393"/>
      <c r="AH48" s="393"/>
      <c r="AI48" s="393"/>
      <c r="AJ48" s="393"/>
      <c r="AK48" s="393"/>
      <c r="AL48" s="393"/>
      <c r="AM48" s="393"/>
      <c r="AN48" s="393"/>
      <c r="AO48" s="393"/>
      <c r="AP48" s="393"/>
      <c r="AQ48" s="393"/>
      <c r="AR48" s="393"/>
      <c r="AS48" s="393"/>
    </row>
    <row r="49" spans="1:45" x14ac:dyDescent="0.25">
      <c r="A49" s="404"/>
      <c r="B49" s="405"/>
      <c r="C49" s="406"/>
      <c r="D49" s="406"/>
      <c r="E49" s="406"/>
      <c r="F49" s="408"/>
      <c r="G49" s="435"/>
      <c r="H49" s="486"/>
      <c r="I49" s="436"/>
      <c r="J49" s="410"/>
      <c r="K49" s="412"/>
      <c r="L49" s="413"/>
      <c r="M49" s="450" t="str">
        <f t="shared" si="6"/>
        <v/>
      </c>
      <c r="N49" s="413"/>
      <c r="O49" s="450" t="str">
        <f t="shared" si="7"/>
        <v/>
      </c>
      <c r="P49" s="428"/>
      <c r="Q49" s="451" t="str">
        <f t="shared" si="8"/>
        <v/>
      </c>
      <c r="R49" s="429"/>
      <c r="S49" s="450" t="str">
        <f t="shared" si="9"/>
        <v/>
      </c>
      <c r="T49" s="428"/>
      <c r="U49" s="450" t="str">
        <f t="shared" si="10"/>
        <v/>
      </c>
      <c r="V49" s="428"/>
      <c r="W49" s="451" t="str">
        <f t="shared" si="11"/>
        <v/>
      </c>
      <c r="X49" s="437"/>
      <c r="Y49" s="393"/>
      <c r="Z49" s="393"/>
      <c r="AA49" s="393"/>
      <c r="AB49" s="393"/>
      <c r="AC49" s="393"/>
      <c r="AD49" s="393"/>
      <c r="AE49" s="393"/>
      <c r="AF49" s="393"/>
      <c r="AG49" s="393"/>
      <c r="AH49" s="393"/>
      <c r="AI49" s="393"/>
      <c r="AJ49" s="393"/>
      <c r="AK49" s="393"/>
      <c r="AL49" s="393"/>
      <c r="AM49" s="393"/>
      <c r="AN49" s="393"/>
      <c r="AO49" s="393"/>
      <c r="AP49" s="393"/>
      <c r="AQ49" s="393"/>
      <c r="AR49" s="393"/>
      <c r="AS49" s="393"/>
    </row>
    <row r="50" spans="1:45" x14ac:dyDescent="0.25">
      <c r="A50" s="404"/>
      <c r="B50" s="405"/>
      <c r="C50" s="406"/>
      <c r="D50" s="406"/>
      <c r="E50" s="406"/>
      <c r="F50" s="408"/>
      <c r="G50" s="435"/>
      <c r="H50" s="486"/>
      <c r="I50" s="436"/>
      <c r="J50" s="410"/>
      <c r="K50" s="412"/>
      <c r="L50" s="413"/>
      <c r="M50" s="450" t="str">
        <f t="shared" si="6"/>
        <v/>
      </c>
      <c r="N50" s="413"/>
      <c r="O50" s="450" t="str">
        <f t="shared" si="7"/>
        <v/>
      </c>
      <c r="P50" s="428"/>
      <c r="Q50" s="451" t="str">
        <f t="shared" si="8"/>
        <v/>
      </c>
      <c r="R50" s="429"/>
      <c r="S50" s="450" t="str">
        <f t="shared" si="9"/>
        <v/>
      </c>
      <c r="T50" s="428"/>
      <c r="U50" s="450" t="str">
        <f t="shared" si="10"/>
        <v/>
      </c>
      <c r="V50" s="428"/>
      <c r="W50" s="451" t="str">
        <f t="shared" si="11"/>
        <v/>
      </c>
      <c r="X50" s="437"/>
      <c r="Y50" s="393"/>
      <c r="Z50" s="393"/>
      <c r="AA50" s="393"/>
      <c r="AB50" s="393"/>
      <c r="AC50" s="393"/>
      <c r="AD50" s="393"/>
      <c r="AE50" s="393"/>
      <c r="AF50" s="393"/>
      <c r="AG50" s="393"/>
      <c r="AH50" s="393"/>
      <c r="AI50" s="393"/>
      <c r="AJ50" s="393"/>
      <c r="AK50" s="393"/>
      <c r="AL50" s="393"/>
      <c r="AM50" s="393"/>
      <c r="AN50" s="393"/>
      <c r="AO50" s="393"/>
      <c r="AP50" s="393"/>
      <c r="AQ50" s="393"/>
      <c r="AR50" s="393"/>
      <c r="AS50" s="393"/>
    </row>
    <row r="51" spans="1:45" x14ac:dyDescent="0.25">
      <c r="A51" s="404"/>
      <c r="B51" s="405"/>
      <c r="C51" s="406"/>
      <c r="D51" s="406"/>
      <c r="E51" s="406"/>
      <c r="F51" s="408"/>
      <c r="G51" s="435"/>
      <c r="H51" s="486"/>
      <c r="I51" s="436"/>
      <c r="J51" s="410"/>
      <c r="K51" s="412"/>
      <c r="L51" s="413"/>
      <c r="M51" s="450" t="str">
        <f t="shared" si="6"/>
        <v/>
      </c>
      <c r="N51" s="413"/>
      <c r="O51" s="450" t="str">
        <f t="shared" si="7"/>
        <v/>
      </c>
      <c r="P51" s="428"/>
      <c r="Q51" s="451" t="str">
        <f t="shared" si="8"/>
        <v/>
      </c>
      <c r="R51" s="429"/>
      <c r="S51" s="450" t="str">
        <f t="shared" si="9"/>
        <v/>
      </c>
      <c r="T51" s="428"/>
      <c r="U51" s="450" t="str">
        <f t="shared" si="10"/>
        <v/>
      </c>
      <c r="V51" s="428"/>
      <c r="W51" s="451" t="str">
        <f t="shared" si="11"/>
        <v/>
      </c>
      <c r="X51" s="437"/>
      <c r="Y51" s="393"/>
      <c r="Z51" s="393"/>
      <c r="AA51" s="393"/>
      <c r="AB51" s="393"/>
      <c r="AC51" s="393"/>
      <c r="AD51" s="393"/>
      <c r="AE51" s="393"/>
      <c r="AF51" s="393"/>
      <c r="AG51" s="393"/>
      <c r="AH51" s="393"/>
      <c r="AI51" s="393"/>
      <c r="AJ51" s="393"/>
      <c r="AK51" s="393"/>
      <c r="AL51" s="393"/>
      <c r="AM51" s="393"/>
      <c r="AN51" s="393"/>
      <c r="AO51" s="393"/>
      <c r="AP51" s="393"/>
      <c r="AQ51" s="393"/>
      <c r="AR51" s="393"/>
      <c r="AS51" s="393"/>
    </row>
    <row r="52" spans="1:45" x14ac:dyDescent="0.25">
      <c r="A52" s="404"/>
      <c r="B52" s="405"/>
      <c r="C52" s="406"/>
      <c r="D52" s="406"/>
      <c r="E52" s="406"/>
      <c r="F52" s="408"/>
      <c r="G52" s="435"/>
      <c r="H52" s="486"/>
      <c r="I52" s="436"/>
      <c r="J52" s="410"/>
      <c r="K52" s="412"/>
      <c r="L52" s="413"/>
      <c r="M52" s="450" t="str">
        <f t="shared" si="6"/>
        <v/>
      </c>
      <c r="N52" s="413"/>
      <c r="O52" s="450" t="str">
        <f t="shared" si="7"/>
        <v/>
      </c>
      <c r="P52" s="428"/>
      <c r="Q52" s="451" t="str">
        <f t="shared" si="8"/>
        <v/>
      </c>
      <c r="R52" s="429"/>
      <c r="S52" s="450" t="str">
        <f t="shared" si="9"/>
        <v/>
      </c>
      <c r="T52" s="428"/>
      <c r="U52" s="450" t="str">
        <f t="shared" si="10"/>
        <v/>
      </c>
      <c r="V52" s="428"/>
      <c r="W52" s="451" t="str">
        <f t="shared" si="11"/>
        <v/>
      </c>
      <c r="X52" s="437"/>
      <c r="Y52" s="393"/>
      <c r="Z52" s="393"/>
      <c r="AA52" s="393"/>
      <c r="AB52" s="393"/>
      <c r="AC52" s="393"/>
      <c r="AD52" s="393"/>
      <c r="AE52" s="393"/>
      <c r="AF52" s="393"/>
      <c r="AG52" s="393"/>
      <c r="AH52" s="393"/>
      <c r="AI52" s="393"/>
      <c r="AJ52" s="393"/>
      <c r="AK52" s="393"/>
      <c r="AL52" s="393"/>
      <c r="AM52" s="393"/>
      <c r="AN52" s="393"/>
      <c r="AO52" s="393"/>
      <c r="AP52" s="393"/>
      <c r="AQ52" s="393"/>
      <c r="AR52" s="393"/>
      <c r="AS52" s="393"/>
    </row>
    <row r="53" spans="1:45" x14ac:dyDescent="0.25">
      <c r="A53" s="438"/>
      <c r="B53" s="439"/>
      <c r="C53" s="406"/>
      <c r="D53" s="406"/>
      <c r="E53" s="406"/>
      <c r="F53" s="408"/>
      <c r="G53" s="435"/>
      <c r="H53" s="486"/>
      <c r="I53" s="436"/>
      <c r="J53" s="410"/>
      <c r="K53" s="412"/>
      <c r="L53" s="413"/>
      <c r="M53" s="450" t="str">
        <f t="shared" si="6"/>
        <v/>
      </c>
      <c r="N53" s="413"/>
      <c r="O53" s="450" t="str">
        <f t="shared" si="7"/>
        <v/>
      </c>
      <c r="P53" s="428"/>
      <c r="Q53" s="451" t="str">
        <f t="shared" si="8"/>
        <v/>
      </c>
      <c r="R53" s="429"/>
      <c r="S53" s="450" t="str">
        <f t="shared" si="9"/>
        <v/>
      </c>
      <c r="T53" s="428"/>
      <c r="U53" s="450" t="str">
        <f t="shared" si="10"/>
        <v/>
      </c>
      <c r="V53" s="428"/>
      <c r="W53" s="451" t="str">
        <f t="shared" si="11"/>
        <v/>
      </c>
      <c r="X53" s="437"/>
      <c r="Y53" s="393"/>
      <c r="Z53" s="393"/>
      <c r="AA53" s="393"/>
      <c r="AB53" s="393"/>
      <c r="AC53" s="393"/>
      <c r="AD53" s="393"/>
      <c r="AE53" s="393"/>
      <c r="AF53" s="393"/>
      <c r="AG53" s="393"/>
      <c r="AH53" s="393"/>
      <c r="AI53" s="393"/>
      <c r="AJ53" s="393"/>
      <c r="AK53" s="393"/>
      <c r="AL53" s="393"/>
      <c r="AM53" s="393"/>
      <c r="AN53" s="393"/>
      <c r="AO53" s="393"/>
      <c r="AP53" s="393"/>
      <c r="AQ53" s="393"/>
      <c r="AR53" s="393"/>
      <c r="AS53" s="393"/>
    </row>
    <row r="54" spans="1:45" x14ac:dyDescent="0.25">
      <c r="A54" s="438"/>
      <c r="B54" s="439"/>
      <c r="C54" s="406"/>
      <c r="D54" s="406"/>
      <c r="E54" s="406"/>
      <c r="F54" s="408"/>
      <c r="G54" s="435"/>
      <c r="H54" s="486"/>
      <c r="I54" s="436"/>
      <c r="J54" s="410"/>
      <c r="K54" s="412"/>
      <c r="L54" s="413"/>
      <c r="M54" s="450" t="str">
        <f t="shared" si="6"/>
        <v/>
      </c>
      <c r="N54" s="413"/>
      <c r="O54" s="450" t="str">
        <f t="shared" si="7"/>
        <v/>
      </c>
      <c r="P54" s="428"/>
      <c r="Q54" s="451" t="str">
        <f t="shared" si="8"/>
        <v/>
      </c>
      <c r="R54" s="429"/>
      <c r="S54" s="450" t="str">
        <f t="shared" si="9"/>
        <v/>
      </c>
      <c r="T54" s="428"/>
      <c r="U54" s="450" t="str">
        <f t="shared" si="10"/>
        <v/>
      </c>
      <c r="V54" s="428"/>
      <c r="W54" s="451" t="str">
        <f t="shared" si="11"/>
        <v/>
      </c>
      <c r="X54" s="437"/>
      <c r="Y54" s="393"/>
      <c r="Z54" s="393"/>
      <c r="AA54" s="393"/>
      <c r="AB54" s="393"/>
      <c r="AC54" s="393"/>
      <c r="AD54" s="393"/>
      <c r="AE54" s="393"/>
      <c r="AF54" s="393"/>
      <c r="AG54" s="393"/>
      <c r="AH54" s="393"/>
      <c r="AI54" s="393"/>
      <c r="AJ54" s="393"/>
      <c r="AK54" s="393"/>
      <c r="AL54" s="393"/>
      <c r="AM54" s="393"/>
      <c r="AN54" s="393"/>
      <c r="AO54" s="393"/>
      <c r="AP54" s="393"/>
      <c r="AQ54" s="393"/>
      <c r="AR54" s="393"/>
      <c r="AS54" s="393"/>
    </row>
    <row r="55" spans="1:45" x14ac:dyDescent="0.25">
      <c r="A55" s="438"/>
      <c r="B55" s="439"/>
      <c r="C55" s="406"/>
      <c r="D55" s="406"/>
      <c r="E55" s="406"/>
      <c r="F55" s="408"/>
      <c r="G55" s="435"/>
      <c r="H55" s="486"/>
      <c r="I55" s="436"/>
      <c r="J55" s="410"/>
      <c r="K55" s="412"/>
      <c r="L55" s="413"/>
      <c r="M55" s="450" t="str">
        <f t="shared" si="6"/>
        <v/>
      </c>
      <c r="N55" s="413"/>
      <c r="O55" s="450" t="str">
        <f t="shared" si="7"/>
        <v/>
      </c>
      <c r="P55" s="428"/>
      <c r="Q55" s="451" t="str">
        <f t="shared" si="8"/>
        <v/>
      </c>
      <c r="R55" s="429"/>
      <c r="S55" s="450" t="str">
        <f t="shared" si="9"/>
        <v/>
      </c>
      <c r="T55" s="428"/>
      <c r="U55" s="450" t="str">
        <f t="shared" si="10"/>
        <v/>
      </c>
      <c r="V55" s="428"/>
      <c r="W55" s="451" t="str">
        <f t="shared" si="11"/>
        <v/>
      </c>
      <c r="X55" s="437"/>
      <c r="Y55" s="393"/>
      <c r="Z55" s="393"/>
      <c r="AA55" s="393"/>
      <c r="AB55" s="393"/>
      <c r="AC55" s="393"/>
      <c r="AD55" s="393"/>
      <c r="AE55" s="393"/>
      <c r="AF55" s="393"/>
      <c r="AG55" s="393"/>
      <c r="AH55" s="393"/>
      <c r="AI55" s="393"/>
      <c r="AJ55" s="393"/>
      <c r="AK55" s="393"/>
      <c r="AL55" s="393"/>
      <c r="AM55" s="393"/>
      <c r="AN55" s="393"/>
      <c r="AO55" s="393"/>
      <c r="AP55" s="393"/>
      <c r="AQ55" s="393"/>
      <c r="AR55" s="393"/>
      <c r="AS55" s="393"/>
    </row>
    <row r="56" spans="1:45" x14ac:dyDescent="0.25">
      <c r="A56" s="438"/>
      <c r="B56" s="439"/>
      <c r="C56" s="406"/>
      <c r="D56" s="406"/>
      <c r="E56" s="406"/>
      <c r="F56" s="408"/>
      <c r="G56" s="435"/>
      <c r="H56" s="486"/>
      <c r="I56" s="436"/>
      <c r="J56" s="410"/>
      <c r="K56" s="412"/>
      <c r="L56" s="413"/>
      <c r="M56" s="450" t="str">
        <f t="shared" si="6"/>
        <v/>
      </c>
      <c r="N56" s="413"/>
      <c r="O56" s="450" t="str">
        <f t="shared" si="7"/>
        <v/>
      </c>
      <c r="P56" s="428"/>
      <c r="Q56" s="451" t="str">
        <f t="shared" si="8"/>
        <v/>
      </c>
      <c r="R56" s="428"/>
      <c r="S56" s="450" t="str">
        <f t="shared" si="9"/>
        <v/>
      </c>
      <c r="T56" s="428"/>
      <c r="U56" s="450" t="str">
        <f t="shared" si="10"/>
        <v/>
      </c>
      <c r="V56" s="428"/>
      <c r="W56" s="451" t="str">
        <f t="shared" si="11"/>
        <v/>
      </c>
      <c r="X56" s="437"/>
      <c r="Y56" s="393"/>
      <c r="Z56" s="393"/>
      <c r="AA56" s="393"/>
      <c r="AB56" s="393"/>
      <c r="AC56" s="393"/>
      <c r="AD56" s="393"/>
      <c r="AE56" s="393"/>
      <c r="AF56" s="393"/>
      <c r="AG56" s="393"/>
      <c r="AH56" s="393"/>
      <c r="AI56" s="393"/>
      <c r="AJ56" s="393"/>
      <c r="AK56" s="393"/>
      <c r="AL56" s="393"/>
      <c r="AM56" s="393"/>
      <c r="AN56" s="393"/>
      <c r="AO56" s="393"/>
      <c r="AP56" s="393"/>
      <c r="AQ56" s="393"/>
      <c r="AR56" s="393"/>
      <c r="AS56" s="393"/>
    </row>
    <row r="57" spans="1:45" x14ac:dyDescent="0.25">
      <c r="A57" s="438"/>
      <c r="B57" s="439"/>
      <c r="C57" s="406"/>
      <c r="D57" s="406"/>
      <c r="E57" s="406"/>
      <c r="F57" s="408"/>
      <c r="G57" s="435"/>
      <c r="H57" s="486"/>
      <c r="I57" s="436"/>
      <c r="J57" s="410"/>
      <c r="K57" s="412"/>
      <c r="L57" s="413"/>
      <c r="M57" s="450" t="str">
        <f t="shared" si="6"/>
        <v/>
      </c>
      <c r="N57" s="413"/>
      <c r="O57" s="450" t="str">
        <f t="shared" si="7"/>
        <v/>
      </c>
      <c r="P57" s="428"/>
      <c r="Q57" s="451" t="str">
        <f t="shared" si="8"/>
        <v/>
      </c>
      <c r="R57" s="429"/>
      <c r="S57" s="450" t="str">
        <f t="shared" si="9"/>
        <v/>
      </c>
      <c r="T57" s="428"/>
      <c r="U57" s="450" t="str">
        <f t="shared" si="10"/>
        <v/>
      </c>
      <c r="V57" s="428"/>
      <c r="W57" s="451" t="str">
        <f t="shared" si="11"/>
        <v/>
      </c>
      <c r="X57" s="437"/>
      <c r="Y57" s="393"/>
      <c r="Z57" s="393"/>
      <c r="AA57" s="393"/>
      <c r="AB57" s="393"/>
      <c r="AC57" s="393"/>
      <c r="AD57" s="393"/>
      <c r="AE57" s="393"/>
      <c r="AF57" s="393"/>
      <c r="AG57" s="393"/>
      <c r="AH57" s="393"/>
      <c r="AI57" s="393"/>
      <c r="AJ57" s="393"/>
      <c r="AK57" s="393"/>
      <c r="AL57" s="393"/>
      <c r="AM57" s="393"/>
      <c r="AN57" s="393"/>
      <c r="AO57" s="393"/>
      <c r="AP57" s="393"/>
      <c r="AQ57" s="393"/>
      <c r="AR57" s="393"/>
      <c r="AS57" s="393"/>
    </row>
    <row r="58" spans="1:45" x14ac:dyDescent="0.25">
      <c r="A58" s="438"/>
      <c r="B58" s="439"/>
      <c r="C58" s="406"/>
      <c r="D58" s="406"/>
      <c r="E58" s="406"/>
      <c r="F58" s="408"/>
      <c r="G58" s="435"/>
      <c r="H58" s="486"/>
      <c r="I58" s="436"/>
      <c r="J58" s="410"/>
      <c r="K58" s="412"/>
      <c r="L58" s="413"/>
      <c r="M58" s="450" t="str">
        <f t="shared" si="6"/>
        <v/>
      </c>
      <c r="N58" s="413"/>
      <c r="O58" s="450" t="str">
        <f t="shared" si="7"/>
        <v/>
      </c>
      <c r="P58" s="428"/>
      <c r="Q58" s="451" t="str">
        <f t="shared" si="8"/>
        <v/>
      </c>
      <c r="R58" s="428"/>
      <c r="S58" s="450" t="str">
        <f t="shared" si="9"/>
        <v/>
      </c>
      <c r="T58" s="428"/>
      <c r="U58" s="450" t="str">
        <f t="shared" si="10"/>
        <v/>
      </c>
      <c r="V58" s="428"/>
      <c r="W58" s="451" t="str">
        <f t="shared" si="11"/>
        <v/>
      </c>
      <c r="X58" s="437"/>
      <c r="Y58" s="393"/>
      <c r="Z58" s="393"/>
      <c r="AA58" s="393"/>
      <c r="AB58" s="393"/>
      <c r="AC58" s="393"/>
      <c r="AD58" s="393"/>
      <c r="AE58" s="393"/>
      <c r="AF58" s="393"/>
      <c r="AG58" s="393"/>
      <c r="AH58" s="393"/>
      <c r="AI58" s="393"/>
      <c r="AJ58" s="393"/>
      <c r="AK58" s="393"/>
      <c r="AL58" s="393"/>
      <c r="AM58" s="393"/>
      <c r="AN58" s="393"/>
      <c r="AO58" s="393"/>
      <c r="AP58" s="393"/>
      <c r="AQ58" s="393"/>
      <c r="AR58" s="393"/>
      <c r="AS58" s="393"/>
    </row>
    <row r="59" spans="1:45" x14ac:dyDescent="0.25">
      <c r="A59" s="438"/>
      <c r="B59" s="439"/>
      <c r="C59" s="406"/>
      <c r="D59" s="406"/>
      <c r="E59" s="406"/>
      <c r="F59" s="408"/>
      <c r="G59" s="435"/>
      <c r="H59" s="486"/>
      <c r="I59" s="436"/>
      <c r="J59" s="410"/>
      <c r="K59" s="412"/>
      <c r="L59" s="413"/>
      <c r="M59" s="450" t="str">
        <f t="shared" si="6"/>
        <v/>
      </c>
      <c r="N59" s="413"/>
      <c r="O59" s="450" t="str">
        <f t="shared" si="7"/>
        <v/>
      </c>
      <c r="P59" s="428"/>
      <c r="Q59" s="451" t="str">
        <f t="shared" si="8"/>
        <v/>
      </c>
      <c r="R59" s="428"/>
      <c r="S59" s="450" t="str">
        <f t="shared" si="9"/>
        <v/>
      </c>
      <c r="T59" s="428"/>
      <c r="U59" s="450" t="str">
        <f t="shared" si="10"/>
        <v/>
      </c>
      <c r="V59" s="428"/>
      <c r="W59" s="451" t="str">
        <f t="shared" si="11"/>
        <v/>
      </c>
      <c r="X59" s="437"/>
      <c r="Y59" s="393"/>
      <c r="Z59" s="393"/>
      <c r="AA59" s="393"/>
      <c r="AB59" s="393"/>
      <c r="AC59" s="393"/>
      <c r="AD59" s="393"/>
      <c r="AE59" s="393"/>
      <c r="AF59" s="393"/>
      <c r="AG59" s="393"/>
      <c r="AH59" s="393"/>
      <c r="AI59" s="393"/>
      <c r="AJ59" s="393"/>
      <c r="AK59" s="393"/>
      <c r="AL59" s="393"/>
      <c r="AM59" s="393"/>
      <c r="AN59" s="393"/>
      <c r="AO59" s="393"/>
      <c r="AP59" s="393"/>
      <c r="AQ59" s="393"/>
      <c r="AR59" s="393"/>
      <c r="AS59" s="393"/>
    </row>
    <row r="60" spans="1:45" x14ac:dyDescent="0.25">
      <c r="A60" s="404"/>
      <c r="B60" s="404"/>
      <c r="C60" s="406"/>
      <c r="D60" s="406"/>
      <c r="E60" s="406"/>
      <c r="F60" s="408"/>
      <c r="G60" s="435"/>
      <c r="H60" s="486"/>
      <c r="I60" s="436"/>
      <c r="J60" s="410"/>
      <c r="K60" s="412"/>
      <c r="L60" s="413"/>
      <c r="M60" s="450" t="str">
        <f t="shared" si="6"/>
        <v/>
      </c>
      <c r="N60" s="413"/>
      <c r="O60" s="450" t="str">
        <f t="shared" si="7"/>
        <v/>
      </c>
      <c r="P60" s="428"/>
      <c r="Q60" s="451" t="str">
        <f t="shared" si="8"/>
        <v/>
      </c>
      <c r="R60" s="428"/>
      <c r="S60" s="450" t="str">
        <f t="shared" si="9"/>
        <v/>
      </c>
      <c r="T60" s="428"/>
      <c r="U60" s="450" t="str">
        <f t="shared" si="10"/>
        <v/>
      </c>
      <c r="V60" s="428"/>
      <c r="W60" s="451" t="str">
        <f t="shared" si="11"/>
        <v/>
      </c>
      <c r="X60" s="437"/>
      <c r="Y60" s="393"/>
      <c r="Z60" s="393"/>
      <c r="AA60" s="393"/>
      <c r="AB60" s="393"/>
      <c r="AC60" s="393"/>
      <c r="AD60" s="393"/>
      <c r="AE60" s="393"/>
      <c r="AF60" s="393"/>
      <c r="AG60" s="393"/>
      <c r="AH60" s="393"/>
      <c r="AI60" s="393"/>
      <c r="AJ60" s="393"/>
      <c r="AK60" s="393"/>
      <c r="AL60" s="393"/>
      <c r="AM60" s="393"/>
      <c r="AN60" s="393"/>
      <c r="AO60" s="393"/>
      <c r="AP60" s="393"/>
      <c r="AQ60" s="393"/>
      <c r="AR60" s="393"/>
      <c r="AS60" s="393"/>
    </row>
    <row r="61" spans="1:45" x14ac:dyDescent="0.25">
      <c r="A61" s="435"/>
      <c r="B61" s="440"/>
      <c r="C61" s="406"/>
      <c r="D61" s="406"/>
      <c r="E61" s="406"/>
      <c r="F61" s="408"/>
      <c r="G61" s="435"/>
      <c r="H61" s="486"/>
      <c r="I61" s="436"/>
      <c r="J61" s="410"/>
      <c r="K61" s="412"/>
      <c r="L61" s="428"/>
      <c r="M61" s="451" t="str">
        <f t="shared" si="6"/>
        <v/>
      </c>
      <c r="N61" s="428"/>
      <c r="O61" s="451" t="str">
        <f t="shared" si="7"/>
        <v/>
      </c>
      <c r="P61" s="428"/>
      <c r="Q61" s="451" t="str">
        <f t="shared" si="8"/>
        <v/>
      </c>
      <c r="R61" s="428"/>
      <c r="S61" s="450" t="str">
        <f t="shared" si="9"/>
        <v/>
      </c>
      <c r="T61" s="428"/>
      <c r="U61" s="450" t="str">
        <f t="shared" si="10"/>
        <v/>
      </c>
      <c r="V61" s="428"/>
      <c r="W61" s="451" t="str">
        <f t="shared" si="11"/>
        <v/>
      </c>
      <c r="X61" s="437"/>
      <c r="Y61" s="393"/>
      <c r="Z61" s="393"/>
      <c r="AA61" s="393"/>
      <c r="AB61" s="393"/>
      <c r="AC61" s="393"/>
      <c r="AD61" s="393"/>
      <c r="AE61" s="393"/>
      <c r="AF61" s="393"/>
      <c r="AG61" s="393"/>
      <c r="AH61" s="393"/>
      <c r="AI61" s="393"/>
      <c r="AJ61" s="393"/>
      <c r="AK61" s="393"/>
      <c r="AL61" s="393"/>
      <c r="AM61" s="393"/>
      <c r="AN61" s="393"/>
      <c r="AO61" s="393"/>
      <c r="AP61" s="393"/>
      <c r="AQ61" s="393"/>
      <c r="AR61" s="393"/>
      <c r="AS61" s="393"/>
    </row>
    <row r="62" spans="1:45" x14ac:dyDescent="0.25">
      <c r="A62" s="435"/>
      <c r="B62" s="440"/>
      <c r="C62" s="406"/>
      <c r="D62" s="406"/>
      <c r="E62" s="406"/>
      <c r="F62" s="408"/>
      <c r="G62" s="435"/>
      <c r="H62" s="486"/>
      <c r="I62" s="436"/>
      <c r="J62" s="410"/>
      <c r="K62" s="412"/>
      <c r="L62" s="428"/>
      <c r="M62" s="451" t="str">
        <f t="shared" si="6"/>
        <v/>
      </c>
      <c r="N62" s="428"/>
      <c r="O62" s="451" t="str">
        <f t="shared" si="7"/>
        <v/>
      </c>
      <c r="P62" s="428"/>
      <c r="Q62" s="451" t="str">
        <f t="shared" si="8"/>
        <v/>
      </c>
      <c r="R62" s="428"/>
      <c r="S62" s="450" t="str">
        <f t="shared" si="9"/>
        <v/>
      </c>
      <c r="T62" s="428"/>
      <c r="U62" s="450" t="str">
        <f t="shared" si="10"/>
        <v/>
      </c>
      <c r="V62" s="428"/>
      <c r="W62" s="451" t="str">
        <f t="shared" si="11"/>
        <v/>
      </c>
      <c r="X62" s="437"/>
      <c r="Y62" s="393"/>
      <c r="Z62" s="393"/>
      <c r="AA62" s="393"/>
      <c r="AB62" s="393"/>
      <c r="AC62" s="393"/>
      <c r="AD62" s="393"/>
      <c r="AE62" s="393"/>
      <c r="AF62" s="393"/>
      <c r="AG62" s="393"/>
      <c r="AH62" s="393"/>
      <c r="AI62" s="393"/>
      <c r="AJ62" s="393"/>
      <c r="AK62" s="393"/>
      <c r="AL62" s="393"/>
      <c r="AM62" s="393"/>
      <c r="AN62" s="393"/>
      <c r="AO62" s="393"/>
      <c r="AP62" s="393"/>
      <c r="AQ62" s="393"/>
      <c r="AR62" s="393"/>
      <c r="AS62" s="393"/>
    </row>
    <row r="63" spans="1:45" x14ac:dyDescent="0.25">
      <c r="A63" s="435"/>
      <c r="B63" s="440"/>
      <c r="C63" s="406"/>
      <c r="D63" s="406"/>
      <c r="E63" s="406"/>
      <c r="F63" s="408"/>
      <c r="G63" s="435"/>
      <c r="H63" s="486"/>
      <c r="I63" s="436"/>
      <c r="J63" s="410"/>
      <c r="K63" s="412"/>
      <c r="L63" s="428"/>
      <c r="M63" s="451" t="str">
        <f t="shared" si="6"/>
        <v/>
      </c>
      <c r="N63" s="428"/>
      <c r="O63" s="451" t="str">
        <f t="shared" si="7"/>
        <v/>
      </c>
      <c r="P63" s="428"/>
      <c r="Q63" s="451" t="str">
        <f t="shared" si="8"/>
        <v/>
      </c>
      <c r="R63" s="428"/>
      <c r="S63" s="450" t="str">
        <f t="shared" si="9"/>
        <v/>
      </c>
      <c r="T63" s="428"/>
      <c r="U63" s="450" t="str">
        <f t="shared" si="10"/>
        <v/>
      </c>
      <c r="V63" s="428"/>
      <c r="W63" s="451" t="str">
        <f t="shared" si="11"/>
        <v/>
      </c>
      <c r="X63" s="437"/>
      <c r="Y63" s="393"/>
      <c r="Z63" s="393"/>
      <c r="AA63" s="393"/>
      <c r="AB63" s="393"/>
      <c r="AC63" s="393"/>
      <c r="AD63" s="393"/>
      <c r="AE63" s="393"/>
      <c r="AF63" s="393"/>
      <c r="AG63" s="393"/>
      <c r="AH63" s="393"/>
      <c r="AI63" s="393"/>
      <c r="AJ63" s="393"/>
      <c r="AK63" s="393"/>
      <c r="AL63" s="393"/>
      <c r="AM63" s="393"/>
      <c r="AN63" s="393"/>
      <c r="AO63" s="393"/>
      <c r="AP63" s="393"/>
      <c r="AQ63" s="393"/>
      <c r="AR63" s="393"/>
      <c r="AS63" s="393"/>
    </row>
    <row r="64" spans="1:45" x14ac:dyDescent="0.25">
      <c r="A64" s="435"/>
      <c r="B64" s="440"/>
      <c r="C64" s="406"/>
      <c r="D64" s="406"/>
      <c r="E64" s="406"/>
      <c r="F64" s="408"/>
      <c r="G64" s="435"/>
      <c r="H64" s="486"/>
      <c r="I64" s="436"/>
      <c r="J64" s="410"/>
      <c r="K64" s="412"/>
      <c r="L64" s="428"/>
      <c r="M64" s="451" t="str">
        <f t="shared" si="6"/>
        <v/>
      </c>
      <c r="N64" s="428"/>
      <c r="O64" s="451" t="str">
        <f t="shared" si="7"/>
        <v/>
      </c>
      <c r="P64" s="428"/>
      <c r="Q64" s="451" t="str">
        <f t="shared" si="8"/>
        <v/>
      </c>
      <c r="R64" s="428"/>
      <c r="S64" s="450" t="str">
        <f t="shared" si="9"/>
        <v/>
      </c>
      <c r="T64" s="428"/>
      <c r="U64" s="450" t="str">
        <f t="shared" si="10"/>
        <v/>
      </c>
      <c r="V64" s="428"/>
      <c r="W64" s="451" t="str">
        <f t="shared" si="11"/>
        <v/>
      </c>
      <c r="X64" s="437"/>
      <c r="Y64" s="393"/>
      <c r="Z64" s="393"/>
      <c r="AA64" s="393"/>
      <c r="AB64" s="393"/>
      <c r="AC64" s="393"/>
      <c r="AD64" s="393"/>
      <c r="AE64" s="393"/>
      <c r="AF64" s="393"/>
      <c r="AG64" s="393"/>
      <c r="AH64" s="393"/>
      <c r="AI64" s="393"/>
      <c r="AJ64" s="393"/>
      <c r="AK64" s="393"/>
      <c r="AL64" s="393"/>
      <c r="AM64" s="393"/>
      <c r="AN64" s="393"/>
      <c r="AO64" s="393"/>
      <c r="AP64" s="393"/>
      <c r="AQ64" s="393"/>
      <c r="AR64" s="393"/>
      <c r="AS64" s="393"/>
    </row>
    <row r="65" spans="1:45" x14ac:dyDescent="0.25">
      <c r="A65" s="435"/>
      <c r="B65" s="440"/>
      <c r="C65" s="406"/>
      <c r="D65" s="406"/>
      <c r="E65" s="406"/>
      <c r="F65" s="408"/>
      <c r="G65" s="435"/>
      <c r="H65" s="486"/>
      <c r="I65" s="436"/>
      <c r="J65" s="410"/>
      <c r="K65" s="412"/>
      <c r="L65" s="428"/>
      <c r="M65" s="451" t="str">
        <f t="shared" si="6"/>
        <v/>
      </c>
      <c r="N65" s="428"/>
      <c r="O65" s="451" t="str">
        <f t="shared" si="7"/>
        <v/>
      </c>
      <c r="P65" s="428"/>
      <c r="Q65" s="451" t="str">
        <f t="shared" si="8"/>
        <v/>
      </c>
      <c r="R65" s="428"/>
      <c r="S65" s="450" t="str">
        <f t="shared" si="9"/>
        <v/>
      </c>
      <c r="T65" s="428"/>
      <c r="U65" s="450" t="str">
        <f t="shared" si="10"/>
        <v/>
      </c>
      <c r="V65" s="428"/>
      <c r="W65" s="451" t="str">
        <f t="shared" si="11"/>
        <v/>
      </c>
      <c r="X65" s="437"/>
      <c r="Y65" s="393"/>
      <c r="Z65" s="393"/>
      <c r="AA65" s="393"/>
      <c r="AB65" s="393"/>
      <c r="AC65" s="393"/>
      <c r="AD65" s="393"/>
      <c r="AE65" s="393"/>
      <c r="AF65" s="393"/>
      <c r="AG65" s="393"/>
      <c r="AH65" s="393"/>
      <c r="AI65" s="393"/>
      <c r="AJ65" s="393"/>
      <c r="AK65" s="393"/>
      <c r="AL65" s="393"/>
      <c r="AM65" s="393"/>
      <c r="AN65" s="393"/>
      <c r="AO65" s="393"/>
      <c r="AP65" s="393"/>
      <c r="AQ65" s="393"/>
      <c r="AR65" s="393"/>
      <c r="AS65" s="393"/>
    </row>
    <row r="66" spans="1:45" x14ac:dyDescent="0.25">
      <c r="A66" s="435"/>
      <c r="B66" s="440"/>
      <c r="C66" s="406"/>
      <c r="D66" s="406"/>
      <c r="E66" s="406"/>
      <c r="F66" s="408"/>
      <c r="G66" s="435"/>
      <c r="H66" s="486"/>
      <c r="I66" s="436"/>
      <c r="J66" s="410"/>
      <c r="K66" s="412"/>
      <c r="L66" s="428"/>
      <c r="M66" s="451" t="str">
        <f t="shared" si="6"/>
        <v/>
      </c>
      <c r="N66" s="428"/>
      <c r="O66" s="451" t="str">
        <f t="shared" si="7"/>
        <v/>
      </c>
      <c r="P66" s="428"/>
      <c r="Q66" s="451" t="str">
        <f t="shared" si="8"/>
        <v/>
      </c>
      <c r="R66" s="428"/>
      <c r="S66" s="450" t="str">
        <f t="shared" si="9"/>
        <v/>
      </c>
      <c r="T66" s="428"/>
      <c r="U66" s="450" t="str">
        <f t="shared" si="10"/>
        <v/>
      </c>
      <c r="V66" s="428"/>
      <c r="W66" s="451" t="str">
        <f t="shared" si="11"/>
        <v/>
      </c>
      <c r="X66" s="437"/>
      <c r="Y66" s="393"/>
      <c r="Z66" s="393"/>
      <c r="AA66" s="393"/>
      <c r="AB66" s="393"/>
      <c r="AC66" s="393"/>
      <c r="AD66" s="393"/>
      <c r="AE66" s="393"/>
      <c r="AF66" s="393"/>
      <c r="AG66" s="393"/>
      <c r="AH66" s="393"/>
      <c r="AI66" s="393"/>
      <c r="AJ66" s="393"/>
      <c r="AK66" s="393"/>
      <c r="AL66" s="393"/>
      <c r="AM66" s="393"/>
      <c r="AN66" s="393"/>
      <c r="AO66" s="393"/>
      <c r="AP66" s="393"/>
      <c r="AQ66" s="393"/>
      <c r="AR66" s="393"/>
      <c r="AS66" s="393"/>
    </row>
    <row r="67" spans="1:45" x14ac:dyDescent="0.25">
      <c r="A67" s="435"/>
      <c r="B67" s="440"/>
      <c r="C67" s="406"/>
      <c r="D67" s="406"/>
      <c r="E67" s="406"/>
      <c r="F67" s="408"/>
      <c r="G67" s="435"/>
      <c r="H67" s="486"/>
      <c r="I67" s="436"/>
      <c r="J67" s="410"/>
      <c r="K67" s="412"/>
      <c r="L67" s="428"/>
      <c r="M67" s="451" t="str">
        <f t="shared" si="6"/>
        <v/>
      </c>
      <c r="N67" s="428"/>
      <c r="O67" s="451" t="str">
        <f t="shared" si="7"/>
        <v/>
      </c>
      <c r="P67" s="428"/>
      <c r="Q67" s="451" t="str">
        <f t="shared" si="8"/>
        <v/>
      </c>
      <c r="R67" s="428"/>
      <c r="S67" s="450" t="str">
        <f t="shared" si="9"/>
        <v/>
      </c>
      <c r="T67" s="428"/>
      <c r="U67" s="450" t="str">
        <f t="shared" si="10"/>
        <v/>
      </c>
      <c r="V67" s="428"/>
      <c r="W67" s="451" t="str">
        <f t="shared" si="11"/>
        <v/>
      </c>
      <c r="X67" s="437"/>
      <c r="Y67" s="393"/>
      <c r="Z67" s="393"/>
      <c r="AA67" s="393"/>
      <c r="AB67" s="393"/>
      <c r="AC67" s="393"/>
      <c r="AD67" s="393"/>
      <c r="AE67" s="393"/>
      <c r="AF67" s="393"/>
      <c r="AG67" s="393"/>
      <c r="AH67" s="393"/>
      <c r="AI67" s="393"/>
      <c r="AJ67" s="393"/>
      <c r="AK67" s="393"/>
      <c r="AL67" s="393"/>
      <c r="AM67" s="393"/>
      <c r="AN67" s="393"/>
      <c r="AO67" s="393"/>
      <c r="AP67" s="393"/>
      <c r="AQ67" s="393"/>
      <c r="AR67" s="393"/>
      <c r="AS67" s="393"/>
    </row>
    <row r="68" spans="1:45" x14ac:dyDescent="0.25">
      <c r="A68" s="404"/>
      <c r="B68" s="405"/>
      <c r="C68" s="417"/>
      <c r="D68" s="417"/>
      <c r="E68" s="417"/>
      <c r="F68" s="418"/>
      <c r="G68" s="419"/>
      <c r="H68" s="486"/>
      <c r="I68" s="421"/>
      <c r="J68" s="410"/>
      <c r="K68" s="422"/>
      <c r="L68" s="413"/>
      <c r="M68" s="450" t="str">
        <f t="shared" si="6"/>
        <v/>
      </c>
      <c r="N68" s="413"/>
      <c r="O68" s="450" t="str">
        <f t="shared" si="7"/>
        <v/>
      </c>
      <c r="P68" s="423"/>
      <c r="Q68" s="451" t="str">
        <f t="shared" si="8"/>
        <v/>
      </c>
      <c r="R68" s="423"/>
      <c r="S68" s="450" t="str">
        <f t="shared" si="9"/>
        <v/>
      </c>
      <c r="T68" s="423"/>
      <c r="U68" s="450" t="str">
        <f t="shared" si="10"/>
        <v/>
      </c>
      <c r="V68" s="423"/>
      <c r="W68" s="451" t="str">
        <f t="shared" si="11"/>
        <v/>
      </c>
      <c r="X68" s="425"/>
      <c r="Y68" s="393"/>
      <c r="Z68" s="393"/>
      <c r="AA68" s="393"/>
      <c r="AB68" s="393"/>
      <c r="AC68" s="393"/>
      <c r="AD68" s="393"/>
      <c r="AE68" s="393"/>
      <c r="AF68" s="393"/>
      <c r="AG68" s="393"/>
      <c r="AH68" s="393"/>
      <c r="AI68" s="393"/>
      <c r="AJ68" s="393"/>
      <c r="AK68" s="393"/>
      <c r="AL68" s="393"/>
      <c r="AM68" s="393"/>
      <c r="AN68" s="393"/>
      <c r="AO68" s="393"/>
      <c r="AP68" s="393"/>
      <c r="AQ68" s="393"/>
      <c r="AR68" s="393"/>
      <c r="AS68" s="393"/>
    </row>
    <row r="69" spans="1:45" x14ac:dyDescent="0.25">
      <c r="A69" s="404"/>
      <c r="B69" s="405"/>
      <c r="C69" s="417"/>
      <c r="D69" s="417"/>
      <c r="E69" s="417"/>
      <c r="F69" s="418"/>
      <c r="G69" s="419"/>
      <c r="H69" s="486"/>
      <c r="I69" s="421"/>
      <c r="J69" s="410"/>
      <c r="K69" s="422"/>
      <c r="L69" s="413"/>
      <c r="M69" s="450" t="str">
        <f t="shared" si="6"/>
        <v/>
      </c>
      <c r="N69" s="413"/>
      <c r="O69" s="450" t="str">
        <f t="shared" si="7"/>
        <v/>
      </c>
      <c r="P69" s="423"/>
      <c r="Q69" s="451" t="str">
        <f t="shared" si="8"/>
        <v/>
      </c>
      <c r="R69" s="424"/>
      <c r="S69" s="450" t="str">
        <f t="shared" si="9"/>
        <v/>
      </c>
      <c r="T69" s="423"/>
      <c r="U69" s="450" t="str">
        <f t="shared" si="10"/>
        <v/>
      </c>
      <c r="V69" s="423"/>
      <c r="W69" s="451" t="str">
        <f t="shared" si="11"/>
        <v/>
      </c>
      <c r="X69" s="425"/>
      <c r="Y69" s="393"/>
      <c r="Z69" s="393"/>
      <c r="AA69" s="393"/>
      <c r="AB69" s="393"/>
      <c r="AC69" s="393"/>
      <c r="AD69" s="393"/>
      <c r="AE69" s="393"/>
      <c r="AF69" s="393"/>
      <c r="AG69" s="393"/>
      <c r="AH69" s="393"/>
      <c r="AI69" s="393"/>
      <c r="AJ69" s="393"/>
      <c r="AK69" s="393"/>
      <c r="AL69" s="393"/>
      <c r="AM69" s="393"/>
      <c r="AN69" s="393"/>
      <c r="AO69" s="393"/>
      <c r="AP69" s="393"/>
      <c r="AQ69" s="393"/>
      <c r="AR69" s="393"/>
      <c r="AS69" s="393"/>
    </row>
    <row r="70" spans="1:45" x14ac:dyDescent="0.25">
      <c r="A70" s="404"/>
      <c r="B70" s="405"/>
      <c r="C70" s="417"/>
      <c r="D70" s="417"/>
      <c r="E70" s="417"/>
      <c r="F70" s="418"/>
      <c r="G70" s="419"/>
      <c r="H70" s="486"/>
      <c r="I70" s="421"/>
      <c r="J70" s="410"/>
      <c r="K70" s="422"/>
      <c r="L70" s="413"/>
      <c r="M70" s="450" t="str">
        <f t="shared" si="6"/>
        <v/>
      </c>
      <c r="N70" s="413"/>
      <c r="O70" s="450" t="str">
        <f t="shared" si="7"/>
        <v/>
      </c>
      <c r="P70" s="423"/>
      <c r="Q70" s="451" t="str">
        <f t="shared" si="8"/>
        <v/>
      </c>
      <c r="R70" s="424"/>
      <c r="S70" s="450" t="str">
        <f t="shared" si="9"/>
        <v/>
      </c>
      <c r="T70" s="423"/>
      <c r="U70" s="450" t="str">
        <f t="shared" si="10"/>
        <v/>
      </c>
      <c r="V70" s="423"/>
      <c r="W70" s="451" t="str">
        <f t="shared" si="11"/>
        <v/>
      </c>
      <c r="X70" s="425"/>
      <c r="Y70" s="393"/>
      <c r="Z70" s="393"/>
      <c r="AA70" s="393"/>
      <c r="AB70" s="393"/>
      <c r="AC70" s="393"/>
      <c r="AD70" s="393"/>
      <c r="AE70" s="393"/>
      <c r="AF70" s="393"/>
      <c r="AG70" s="393"/>
      <c r="AH70" s="393"/>
      <c r="AI70" s="393"/>
      <c r="AJ70" s="393"/>
      <c r="AK70" s="393"/>
      <c r="AL70" s="393"/>
      <c r="AM70" s="393"/>
      <c r="AN70" s="393"/>
      <c r="AO70" s="393"/>
      <c r="AP70" s="393"/>
      <c r="AQ70" s="393"/>
      <c r="AR70" s="393"/>
      <c r="AS70" s="393"/>
    </row>
    <row r="71" spans="1:45" x14ac:dyDescent="0.25">
      <c r="A71" s="404"/>
      <c r="B71" s="405"/>
      <c r="C71" s="417"/>
      <c r="D71" s="417"/>
      <c r="E71" s="417"/>
      <c r="F71" s="418"/>
      <c r="G71" s="419"/>
      <c r="H71" s="486"/>
      <c r="I71" s="421"/>
      <c r="J71" s="410"/>
      <c r="K71" s="422"/>
      <c r="L71" s="413"/>
      <c r="M71" s="450" t="str">
        <f t="shared" si="6"/>
        <v/>
      </c>
      <c r="N71" s="413"/>
      <c r="O71" s="450" t="str">
        <f t="shared" si="7"/>
        <v/>
      </c>
      <c r="P71" s="423"/>
      <c r="Q71" s="451" t="str">
        <f t="shared" si="8"/>
        <v/>
      </c>
      <c r="R71" s="424"/>
      <c r="S71" s="450" t="str">
        <f t="shared" si="9"/>
        <v/>
      </c>
      <c r="T71" s="423"/>
      <c r="U71" s="450" t="str">
        <f t="shared" si="10"/>
        <v/>
      </c>
      <c r="V71" s="423"/>
      <c r="W71" s="451" t="str">
        <f t="shared" si="11"/>
        <v/>
      </c>
      <c r="X71" s="425"/>
      <c r="Y71" s="393"/>
      <c r="Z71" s="393"/>
      <c r="AA71" s="393"/>
      <c r="AB71" s="393"/>
      <c r="AC71" s="393"/>
      <c r="AD71" s="393"/>
      <c r="AE71" s="393"/>
      <c r="AF71" s="393"/>
      <c r="AG71" s="393"/>
      <c r="AH71" s="393"/>
      <c r="AI71" s="393"/>
      <c r="AJ71" s="393"/>
      <c r="AK71" s="393"/>
      <c r="AL71" s="393"/>
      <c r="AM71" s="393"/>
      <c r="AN71" s="393"/>
      <c r="AO71" s="393"/>
      <c r="AP71" s="393"/>
      <c r="AQ71" s="393"/>
      <c r="AR71" s="393"/>
      <c r="AS71" s="393"/>
    </row>
    <row r="72" spans="1:45" x14ac:dyDescent="0.25">
      <c r="A72" s="404"/>
      <c r="B72" s="405"/>
      <c r="C72" s="417"/>
      <c r="D72" s="417"/>
      <c r="E72" s="417"/>
      <c r="F72" s="418"/>
      <c r="G72" s="419"/>
      <c r="H72" s="486"/>
      <c r="I72" s="421"/>
      <c r="J72" s="410"/>
      <c r="K72" s="422"/>
      <c r="L72" s="413"/>
      <c r="M72" s="450" t="str">
        <f t="shared" si="6"/>
        <v/>
      </c>
      <c r="N72" s="413"/>
      <c r="O72" s="450" t="str">
        <f t="shared" si="7"/>
        <v/>
      </c>
      <c r="P72" s="423"/>
      <c r="Q72" s="451" t="str">
        <f t="shared" si="8"/>
        <v/>
      </c>
      <c r="R72" s="424"/>
      <c r="S72" s="450" t="str">
        <f t="shared" si="9"/>
        <v/>
      </c>
      <c r="T72" s="423"/>
      <c r="U72" s="450" t="str">
        <f t="shared" si="10"/>
        <v/>
      </c>
      <c r="V72" s="423"/>
      <c r="W72" s="451" t="str">
        <f t="shared" si="11"/>
        <v/>
      </c>
      <c r="X72" s="425"/>
      <c r="Y72" s="393"/>
      <c r="Z72" s="393"/>
      <c r="AA72" s="393"/>
      <c r="AB72" s="393"/>
      <c r="AC72" s="393"/>
      <c r="AD72" s="393"/>
      <c r="AE72" s="393"/>
      <c r="AF72" s="393"/>
      <c r="AG72" s="393"/>
      <c r="AH72" s="393"/>
      <c r="AI72" s="393"/>
      <c r="AJ72" s="393"/>
      <c r="AK72" s="393"/>
      <c r="AL72" s="393"/>
      <c r="AM72" s="393"/>
      <c r="AN72" s="393"/>
      <c r="AO72" s="393"/>
      <c r="AP72" s="393"/>
      <c r="AQ72" s="393"/>
      <c r="AR72" s="393"/>
      <c r="AS72" s="393"/>
    </row>
    <row r="73" spans="1:45" x14ac:dyDescent="0.25">
      <c r="A73" s="404"/>
      <c r="B73" s="405"/>
      <c r="C73" s="417"/>
      <c r="D73" s="417"/>
      <c r="E73" s="417"/>
      <c r="F73" s="418"/>
      <c r="G73" s="419"/>
      <c r="H73" s="486"/>
      <c r="I73" s="421"/>
      <c r="J73" s="410"/>
      <c r="K73" s="422"/>
      <c r="L73" s="413"/>
      <c r="M73" s="450" t="str">
        <f t="shared" si="6"/>
        <v/>
      </c>
      <c r="N73" s="413"/>
      <c r="O73" s="450" t="str">
        <f t="shared" si="7"/>
        <v/>
      </c>
      <c r="P73" s="423"/>
      <c r="Q73" s="451" t="str">
        <f t="shared" si="8"/>
        <v/>
      </c>
      <c r="R73" s="423"/>
      <c r="S73" s="450" t="str">
        <f t="shared" si="9"/>
        <v/>
      </c>
      <c r="T73" s="423"/>
      <c r="U73" s="450" t="str">
        <f t="shared" si="10"/>
        <v/>
      </c>
      <c r="V73" s="423"/>
      <c r="W73" s="451" t="str">
        <f t="shared" si="11"/>
        <v/>
      </c>
      <c r="X73" s="425"/>
      <c r="Y73" s="393"/>
      <c r="Z73" s="393"/>
      <c r="AA73" s="393"/>
      <c r="AB73" s="393"/>
      <c r="AC73" s="393"/>
      <c r="AD73" s="393"/>
      <c r="AE73" s="393"/>
      <c r="AF73" s="393"/>
      <c r="AG73" s="393"/>
      <c r="AH73" s="393"/>
      <c r="AI73" s="393"/>
      <c r="AJ73" s="393"/>
      <c r="AK73" s="393"/>
      <c r="AL73" s="393"/>
      <c r="AM73" s="393"/>
      <c r="AN73" s="393"/>
      <c r="AO73" s="393"/>
      <c r="AP73" s="393"/>
      <c r="AQ73" s="393"/>
      <c r="AR73" s="393"/>
      <c r="AS73" s="393"/>
    </row>
    <row r="74" spans="1:45" x14ac:dyDescent="0.25">
      <c r="A74" s="404"/>
      <c r="B74" s="405"/>
      <c r="C74" s="417"/>
      <c r="D74" s="417"/>
      <c r="E74" s="417"/>
      <c r="F74" s="418"/>
      <c r="G74" s="419"/>
      <c r="H74" s="486"/>
      <c r="I74" s="421"/>
      <c r="J74" s="410"/>
      <c r="K74" s="422"/>
      <c r="L74" s="413"/>
      <c r="M74" s="450" t="str">
        <f t="shared" si="6"/>
        <v/>
      </c>
      <c r="N74" s="413"/>
      <c r="O74" s="450" t="str">
        <f t="shared" si="7"/>
        <v/>
      </c>
      <c r="P74" s="423"/>
      <c r="Q74" s="451" t="str">
        <f t="shared" si="8"/>
        <v/>
      </c>
      <c r="R74" s="423"/>
      <c r="S74" s="450" t="str">
        <f t="shared" si="9"/>
        <v/>
      </c>
      <c r="T74" s="423"/>
      <c r="U74" s="450" t="str">
        <f t="shared" si="10"/>
        <v/>
      </c>
      <c r="V74" s="423"/>
      <c r="W74" s="451" t="str">
        <f t="shared" si="11"/>
        <v/>
      </c>
      <c r="X74" s="425"/>
      <c r="Y74" s="393"/>
      <c r="Z74" s="393"/>
      <c r="AA74" s="393"/>
      <c r="AB74" s="393"/>
      <c r="AC74" s="393"/>
      <c r="AD74" s="393"/>
      <c r="AE74" s="393"/>
      <c r="AF74" s="393"/>
      <c r="AG74" s="393"/>
      <c r="AH74" s="393"/>
      <c r="AI74" s="393"/>
      <c r="AJ74" s="393"/>
      <c r="AK74" s="393"/>
      <c r="AL74" s="393"/>
      <c r="AM74" s="393"/>
      <c r="AN74" s="393"/>
      <c r="AO74" s="393"/>
      <c r="AP74" s="393"/>
      <c r="AQ74" s="393"/>
      <c r="AR74" s="393"/>
      <c r="AS74" s="393"/>
    </row>
    <row r="75" spans="1:45" x14ac:dyDescent="0.25">
      <c r="A75" s="404"/>
      <c r="B75" s="405"/>
      <c r="C75" s="417"/>
      <c r="D75" s="417"/>
      <c r="E75" s="417"/>
      <c r="F75" s="418"/>
      <c r="G75" s="419"/>
      <c r="H75" s="486"/>
      <c r="I75" s="421"/>
      <c r="J75" s="410"/>
      <c r="K75" s="422"/>
      <c r="L75" s="413"/>
      <c r="M75" s="450" t="str">
        <f t="shared" si="6"/>
        <v/>
      </c>
      <c r="N75" s="413"/>
      <c r="O75" s="450" t="str">
        <f t="shared" si="7"/>
        <v/>
      </c>
      <c r="P75" s="423"/>
      <c r="Q75" s="451" t="str">
        <f t="shared" si="8"/>
        <v/>
      </c>
      <c r="R75" s="424"/>
      <c r="S75" s="450" t="str">
        <f t="shared" si="9"/>
        <v/>
      </c>
      <c r="T75" s="423"/>
      <c r="U75" s="450" t="str">
        <f t="shared" si="10"/>
        <v/>
      </c>
      <c r="V75" s="423"/>
      <c r="W75" s="451" t="str">
        <f t="shared" si="11"/>
        <v/>
      </c>
      <c r="X75" s="425"/>
      <c r="Y75" s="393"/>
      <c r="Z75" s="393"/>
      <c r="AA75" s="393"/>
      <c r="AB75" s="393"/>
      <c r="AC75" s="393"/>
      <c r="AD75" s="393"/>
      <c r="AE75" s="393"/>
      <c r="AF75" s="393"/>
      <c r="AG75" s="393"/>
      <c r="AH75" s="393"/>
      <c r="AI75" s="393"/>
      <c r="AJ75" s="393"/>
      <c r="AK75" s="393"/>
      <c r="AL75" s="393"/>
      <c r="AM75" s="393"/>
      <c r="AN75" s="393"/>
      <c r="AO75" s="393"/>
      <c r="AP75" s="393"/>
      <c r="AQ75" s="393"/>
      <c r="AR75" s="393"/>
      <c r="AS75" s="393"/>
    </row>
    <row r="76" spans="1:45" x14ac:dyDescent="0.25">
      <c r="A76" s="404"/>
      <c r="B76" s="405"/>
      <c r="C76" s="417"/>
      <c r="D76" s="417"/>
      <c r="E76" s="417"/>
      <c r="F76" s="418"/>
      <c r="G76" s="419"/>
      <c r="H76" s="486"/>
      <c r="I76" s="421"/>
      <c r="J76" s="410"/>
      <c r="K76" s="422"/>
      <c r="L76" s="413"/>
      <c r="M76" s="450" t="str">
        <f t="shared" ref="M76:M107" si="12">IF(L76="","",DATE(YEAR(L76)+5,MONTH(L76),DAY(L76)-1))</f>
        <v/>
      </c>
      <c r="N76" s="413"/>
      <c r="O76" s="450" t="str">
        <f t="shared" ref="O76:O107" si="13">IF(N76="","",DATE(YEAR(N76)+5,MONTH(N76),DAY(N76)-1))</f>
        <v/>
      </c>
      <c r="P76" s="423"/>
      <c r="Q76" s="451" t="str">
        <f t="shared" ref="Q76:Q107" si="14">IF(P76="","",DATE(YEAR(P76)+5,MONTH(P76),DAY(P76)-1))</f>
        <v/>
      </c>
      <c r="R76" s="424"/>
      <c r="S76" s="450" t="str">
        <f t="shared" ref="S76:S107" si="15">IF(R76="","",DATE(YEAR(R76)+5,MONTH(R76),DAY(R76)-1))</f>
        <v/>
      </c>
      <c r="T76" s="423"/>
      <c r="U76" s="450" t="str">
        <f t="shared" ref="U76:U107" si="16">IF(T76="","",DATE(YEAR(T76)+5,MONTH(T76),DAY(T76)-1))</f>
        <v/>
      </c>
      <c r="V76" s="423"/>
      <c r="W76" s="451" t="str">
        <f t="shared" si="11"/>
        <v/>
      </c>
      <c r="X76" s="425"/>
      <c r="Y76" s="393"/>
      <c r="Z76" s="393"/>
      <c r="AA76" s="393"/>
      <c r="AB76" s="393"/>
      <c r="AC76" s="393"/>
      <c r="AD76" s="393"/>
      <c r="AE76" s="393"/>
      <c r="AF76" s="393"/>
      <c r="AG76" s="393"/>
      <c r="AH76" s="393"/>
      <c r="AI76" s="393"/>
      <c r="AJ76" s="393"/>
      <c r="AK76" s="393"/>
      <c r="AL76" s="393"/>
      <c r="AM76" s="393"/>
      <c r="AN76" s="393"/>
      <c r="AO76" s="393"/>
      <c r="AP76" s="393"/>
      <c r="AQ76" s="393"/>
      <c r="AR76" s="393"/>
      <c r="AS76" s="393"/>
    </row>
    <row r="77" spans="1:45" x14ac:dyDescent="0.25">
      <c r="A77" s="404"/>
      <c r="B77" s="405"/>
      <c r="C77" s="417"/>
      <c r="D77" s="417"/>
      <c r="E77" s="417"/>
      <c r="F77" s="418"/>
      <c r="G77" s="419"/>
      <c r="H77" s="486"/>
      <c r="I77" s="427"/>
      <c r="J77" s="410"/>
      <c r="K77" s="422"/>
      <c r="L77" s="413"/>
      <c r="M77" s="450" t="str">
        <f t="shared" si="12"/>
        <v/>
      </c>
      <c r="N77" s="413"/>
      <c r="O77" s="450" t="str">
        <f t="shared" si="13"/>
        <v/>
      </c>
      <c r="P77" s="423"/>
      <c r="Q77" s="451" t="str">
        <f t="shared" si="14"/>
        <v/>
      </c>
      <c r="R77" s="423"/>
      <c r="S77" s="450" t="str">
        <f t="shared" si="15"/>
        <v/>
      </c>
      <c r="T77" s="423"/>
      <c r="U77" s="450" t="str">
        <f t="shared" si="16"/>
        <v/>
      </c>
      <c r="V77" s="423"/>
      <c r="W77" s="451" t="str">
        <f t="shared" si="11"/>
        <v/>
      </c>
      <c r="X77" s="425"/>
      <c r="Y77" s="393"/>
      <c r="Z77" s="393"/>
      <c r="AA77" s="393"/>
      <c r="AB77" s="393"/>
      <c r="AC77" s="393"/>
      <c r="AD77" s="393"/>
      <c r="AE77" s="393"/>
      <c r="AF77" s="393"/>
      <c r="AG77" s="393"/>
      <c r="AH77" s="393"/>
      <c r="AI77" s="393"/>
      <c r="AJ77" s="393"/>
      <c r="AK77" s="393"/>
      <c r="AL77" s="393"/>
      <c r="AM77" s="393"/>
      <c r="AN77" s="393"/>
      <c r="AO77" s="393"/>
      <c r="AP77" s="393"/>
      <c r="AQ77" s="393"/>
      <c r="AR77" s="393"/>
      <c r="AS77" s="393"/>
    </row>
    <row r="78" spans="1:45" x14ac:dyDescent="0.25">
      <c r="A78" s="404"/>
      <c r="B78" s="405"/>
      <c r="C78" s="417"/>
      <c r="D78" s="417"/>
      <c r="E78" s="417"/>
      <c r="F78" s="418"/>
      <c r="G78" s="419"/>
      <c r="H78" s="486"/>
      <c r="I78" s="418"/>
      <c r="J78" s="420"/>
      <c r="K78" s="422"/>
      <c r="L78" s="413"/>
      <c r="M78" s="450" t="str">
        <f t="shared" si="12"/>
        <v/>
      </c>
      <c r="N78" s="413"/>
      <c r="O78" s="450" t="str">
        <f t="shared" si="13"/>
        <v/>
      </c>
      <c r="P78" s="428"/>
      <c r="Q78" s="451" t="str">
        <f t="shared" si="14"/>
        <v/>
      </c>
      <c r="R78" s="429"/>
      <c r="S78" s="450" t="str">
        <f t="shared" si="15"/>
        <v/>
      </c>
      <c r="T78" s="428"/>
      <c r="U78" s="450" t="str">
        <f t="shared" si="16"/>
        <v/>
      </c>
      <c r="V78" s="428"/>
      <c r="W78" s="451" t="str">
        <f t="shared" si="11"/>
        <v/>
      </c>
      <c r="X78" s="430"/>
      <c r="Y78" s="393"/>
      <c r="Z78" s="393"/>
      <c r="AA78" s="393"/>
      <c r="AB78" s="393"/>
      <c r="AC78" s="393"/>
      <c r="AD78" s="393"/>
      <c r="AE78" s="393"/>
      <c r="AF78" s="393"/>
      <c r="AG78" s="393"/>
      <c r="AH78" s="393"/>
      <c r="AI78" s="393"/>
      <c r="AJ78" s="393"/>
      <c r="AK78" s="393"/>
      <c r="AL78" s="393"/>
      <c r="AM78" s="393"/>
      <c r="AN78" s="393"/>
      <c r="AO78" s="393"/>
      <c r="AP78" s="393"/>
      <c r="AQ78" s="393"/>
      <c r="AR78" s="393"/>
      <c r="AS78" s="393"/>
    </row>
    <row r="79" spans="1:45" x14ac:dyDescent="0.25">
      <c r="A79" s="404"/>
      <c r="B79" s="405"/>
      <c r="C79" s="417"/>
      <c r="D79" s="417"/>
      <c r="E79" s="417"/>
      <c r="F79" s="418"/>
      <c r="G79" s="419"/>
      <c r="H79" s="486"/>
      <c r="I79" s="418"/>
      <c r="J79" s="420"/>
      <c r="K79" s="422"/>
      <c r="L79" s="413"/>
      <c r="M79" s="450" t="str">
        <f t="shared" si="12"/>
        <v/>
      </c>
      <c r="N79" s="413"/>
      <c r="O79" s="450" t="str">
        <f t="shared" si="13"/>
        <v/>
      </c>
      <c r="P79" s="428"/>
      <c r="Q79" s="451" t="str">
        <f t="shared" si="14"/>
        <v/>
      </c>
      <c r="R79" s="428"/>
      <c r="S79" s="450" t="str">
        <f t="shared" si="15"/>
        <v/>
      </c>
      <c r="T79" s="428"/>
      <c r="U79" s="450" t="str">
        <f t="shared" si="16"/>
        <v/>
      </c>
      <c r="V79" s="428"/>
      <c r="W79" s="451" t="str">
        <f t="shared" ref="W79:W110" si="17">IF(V79="","",V79+(2*365)+2)</f>
        <v/>
      </c>
      <c r="X79" s="430"/>
      <c r="Y79" s="393"/>
      <c r="Z79" s="393"/>
      <c r="AA79" s="393"/>
      <c r="AB79" s="393"/>
      <c r="AC79" s="393"/>
      <c r="AD79" s="393"/>
      <c r="AE79" s="393"/>
      <c r="AF79" s="393"/>
      <c r="AG79" s="393"/>
      <c r="AH79" s="393"/>
      <c r="AI79" s="393"/>
      <c r="AJ79" s="393"/>
      <c r="AK79" s="393"/>
      <c r="AL79" s="393"/>
      <c r="AM79" s="393"/>
      <c r="AN79" s="393"/>
      <c r="AO79" s="393"/>
      <c r="AP79" s="393"/>
      <c r="AQ79" s="393"/>
      <c r="AR79" s="393"/>
      <c r="AS79" s="393"/>
    </row>
    <row r="80" spans="1:45" x14ac:dyDescent="0.25">
      <c r="A80" s="404"/>
      <c r="B80" s="405"/>
      <c r="C80" s="417"/>
      <c r="D80" s="417"/>
      <c r="E80" s="417"/>
      <c r="F80" s="418"/>
      <c r="G80" s="419"/>
      <c r="H80" s="486"/>
      <c r="I80" s="418"/>
      <c r="J80" s="420"/>
      <c r="K80" s="422"/>
      <c r="L80" s="413"/>
      <c r="M80" s="450" t="str">
        <f t="shared" si="12"/>
        <v/>
      </c>
      <c r="N80" s="413"/>
      <c r="O80" s="450" t="str">
        <f t="shared" si="13"/>
        <v/>
      </c>
      <c r="P80" s="428"/>
      <c r="Q80" s="451" t="str">
        <f t="shared" si="14"/>
        <v/>
      </c>
      <c r="R80" s="429"/>
      <c r="S80" s="450" t="str">
        <f t="shared" si="15"/>
        <v/>
      </c>
      <c r="T80" s="428"/>
      <c r="U80" s="450" t="str">
        <f t="shared" si="16"/>
        <v/>
      </c>
      <c r="V80" s="428"/>
      <c r="W80" s="451" t="str">
        <f t="shared" si="17"/>
        <v/>
      </c>
      <c r="X80" s="430"/>
      <c r="Y80" s="393"/>
      <c r="Z80" s="393"/>
      <c r="AA80" s="393"/>
      <c r="AB80" s="393"/>
      <c r="AC80" s="393"/>
      <c r="AD80" s="393"/>
      <c r="AE80" s="393"/>
      <c r="AF80" s="393"/>
      <c r="AG80" s="393"/>
      <c r="AH80" s="393"/>
      <c r="AI80" s="393"/>
      <c r="AJ80" s="393"/>
      <c r="AK80" s="393"/>
      <c r="AL80" s="393"/>
      <c r="AM80" s="393"/>
      <c r="AN80" s="393"/>
      <c r="AO80" s="393"/>
      <c r="AP80" s="393"/>
      <c r="AQ80" s="393"/>
      <c r="AR80" s="393"/>
      <c r="AS80" s="393"/>
    </row>
    <row r="81" spans="1:45" x14ac:dyDescent="0.25">
      <c r="A81" s="404"/>
      <c r="B81" s="405"/>
      <c r="C81" s="417"/>
      <c r="D81" s="417"/>
      <c r="E81" s="417"/>
      <c r="F81" s="418"/>
      <c r="G81" s="419"/>
      <c r="H81" s="486"/>
      <c r="I81" s="431"/>
      <c r="J81" s="420"/>
      <c r="K81" s="422"/>
      <c r="L81" s="413"/>
      <c r="M81" s="450" t="str">
        <f t="shared" si="12"/>
        <v/>
      </c>
      <c r="N81" s="413"/>
      <c r="O81" s="450" t="str">
        <f t="shared" si="13"/>
        <v/>
      </c>
      <c r="P81" s="428"/>
      <c r="Q81" s="451" t="str">
        <f t="shared" si="14"/>
        <v/>
      </c>
      <c r="R81" s="429"/>
      <c r="S81" s="450" t="str">
        <f t="shared" si="15"/>
        <v/>
      </c>
      <c r="T81" s="428"/>
      <c r="U81" s="450" t="str">
        <f t="shared" si="16"/>
        <v/>
      </c>
      <c r="V81" s="428"/>
      <c r="W81" s="451" t="str">
        <f t="shared" si="17"/>
        <v/>
      </c>
      <c r="X81" s="432"/>
      <c r="Y81" s="393"/>
      <c r="Z81" s="393"/>
      <c r="AA81" s="393"/>
      <c r="AB81" s="393"/>
      <c r="AC81" s="393"/>
      <c r="AD81" s="393"/>
      <c r="AE81" s="393"/>
      <c r="AF81" s="393"/>
      <c r="AG81" s="393"/>
      <c r="AH81" s="393"/>
      <c r="AI81" s="393"/>
      <c r="AJ81" s="393"/>
      <c r="AK81" s="393"/>
      <c r="AL81" s="393"/>
      <c r="AM81" s="393"/>
      <c r="AN81" s="393"/>
      <c r="AO81" s="393"/>
      <c r="AP81" s="393"/>
      <c r="AQ81" s="393"/>
      <c r="AR81" s="393"/>
      <c r="AS81" s="393"/>
    </row>
    <row r="82" spans="1:45" x14ac:dyDescent="0.25">
      <c r="A82" s="404"/>
      <c r="B82" s="405"/>
      <c r="C82" s="417"/>
      <c r="D82" s="417"/>
      <c r="E82" s="417"/>
      <c r="F82" s="418"/>
      <c r="G82" s="419"/>
      <c r="H82" s="486"/>
      <c r="I82" s="431"/>
      <c r="J82" s="420"/>
      <c r="K82" s="422"/>
      <c r="L82" s="413"/>
      <c r="M82" s="450" t="str">
        <f t="shared" si="12"/>
        <v/>
      </c>
      <c r="N82" s="413"/>
      <c r="O82" s="450" t="str">
        <f t="shared" si="13"/>
        <v/>
      </c>
      <c r="P82" s="428"/>
      <c r="Q82" s="451" t="str">
        <f t="shared" si="14"/>
        <v/>
      </c>
      <c r="R82" s="428"/>
      <c r="S82" s="450" t="str">
        <f t="shared" si="15"/>
        <v/>
      </c>
      <c r="T82" s="428"/>
      <c r="U82" s="450" t="str">
        <f t="shared" si="16"/>
        <v/>
      </c>
      <c r="V82" s="428"/>
      <c r="W82" s="451" t="str">
        <f t="shared" si="17"/>
        <v/>
      </c>
      <c r="X82" s="432"/>
      <c r="Y82" s="393"/>
      <c r="Z82" s="393"/>
      <c r="AA82" s="393"/>
      <c r="AB82" s="393"/>
      <c r="AC82" s="393"/>
      <c r="AD82" s="393"/>
      <c r="AE82" s="393"/>
      <c r="AF82" s="393"/>
      <c r="AG82" s="393"/>
      <c r="AH82" s="393"/>
      <c r="AI82" s="393"/>
      <c r="AJ82" s="393"/>
      <c r="AK82" s="393"/>
      <c r="AL82" s="393"/>
      <c r="AM82" s="393"/>
      <c r="AN82" s="393"/>
      <c r="AO82" s="393"/>
      <c r="AP82" s="393"/>
      <c r="AQ82" s="393"/>
      <c r="AR82" s="393"/>
      <c r="AS82" s="393"/>
    </row>
    <row r="83" spans="1:45" x14ac:dyDescent="0.25">
      <c r="A83" s="404"/>
      <c r="B83" s="405"/>
      <c r="C83" s="417"/>
      <c r="D83" s="417"/>
      <c r="E83" s="417"/>
      <c r="F83" s="418"/>
      <c r="G83" s="419"/>
      <c r="H83" s="486"/>
      <c r="I83" s="431"/>
      <c r="J83" s="420"/>
      <c r="K83" s="422"/>
      <c r="L83" s="413"/>
      <c r="M83" s="450" t="str">
        <f t="shared" si="12"/>
        <v/>
      </c>
      <c r="N83" s="413"/>
      <c r="O83" s="450" t="str">
        <f t="shared" si="13"/>
        <v/>
      </c>
      <c r="P83" s="428"/>
      <c r="Q83" s="451" t="str">
        <f t="shared" si="14"/>
        <v/>
      </c>
      <c r="R83" s="428"/>
      <c r="S83" s="450" t="str">
        <f t="shared" si="15"/>
        <v/>
      </c>
      <c r="T83" s="428"/>
      <c r="U83" s="450" t="str">
        <f t="shared" si="16"/>
        <v/>
      </c>
      <c r="V83" s="428"/>
      <c r="W83" s="451" t="str">
        <f t="shared" si="17"/>
        <v/>
      </c>
      <c r="X83" s="432"/>
      <c r="Y83" s="393"/>
      <c r="Z83" s="393"/>
      <c r="AA83" s="393"/>
      <c r="AB83" s="393"/>
      <c r="AC83" s="393"/>
      <c r="AD83" s="393"/>
      <c r="AE83" s="393"/>
      <c r="AF83" s="393"/>
      <c r="AG83" s="393"/>
      <c r="AH83" s="393"/>
      <c r="AI83" s="393"/>
      <c r="AJ83" s="393"/>
      <c r="AK83" s="393"/>
      <c r="AL83" s="393"/>
      <c r="AM83" s="393"/>
      <c r="AN83" s="393"/>
      <c r="AO83" s="393"/>
      <c r="AP83" s="393"/>
      <c r="AQ83" s="393"/>
      <c r="AR83" s="393"/>
      <c r="AS83" s="393"/>
    </row>
    <row r="84" spans="1:45" x14ac:dyDescent="0.25">
      <c r="A84" s="433"/>
      <c r="B84" s="434"/>
      <c r="C84" s="417"/>
      <c r="D84" s="417"/>
      <c r="E84" s="417"/>
      <c r="F84" s="418"/>
      <c r="G84" s="419"/>
      <c r="H84" s="486"/>
      <c r="I84" s="431"/>
      <c r="J84" s="420"/>
      <c r="K84" s="422"/>
      <c r="L84" s="413"/>
      <c r="M84" s="450" t="str">
        <f t="shared" si="12"/>
        <v/>
      </c>
      <c r="N84" s="413"/>
      <c r="O84" s="450" t="str">
        <f t="shared" si="13"/>
        <v/>
      </c>
      <c r="P84" s="428"/>
      <c r="Q84" s="451" t="str">
        <f t="shared" si="14"/>
        <v/>
      </c>
      <c r="R84" s="428"/>
      <c r="S84" s="450" t="str">
        <f t="shared" si="15"/>
        <v/>
      </c>
      <c r="T84" s="428"/>
      <c r="U84" s="450" t="str">
        <f t="shared" si="16"/>
        <v/>
      </c>
      <c r="V84" s="428"/>
      <c r="W84" s="451" t="str">
        <f t="shared" si="17"/>
        <v/>
      </c>
      <c r="X84" s="432"/>
      <c r="Y84" s="393"/>
      <c r="Z84" s="393"/>
      <c r="AA84" s="393"/>
      <c r="AB84" s="393"/>
      <c r="AC84" s="393"/>
      <c r="AD84" s="393"/>
      <c r="AE84" s="393"/>
      <c r="AF84" s="393"/>
      <c r="AG84" s="393"/>
      <c r="AH84" s="393"/>
      <c r="AI84" s="393"/>
      <c r="AJ84" s="393"/>
      <c r="AK84" s="393"/>
      <c r="AL84" s="393"/>
      <c r="AM84" s="393"/>
      <c r="AN84" s="393"/>
      <c r="AO84" s="393"/>
      <c r="AP84" s="393"/>
      <c r="AQ84" s="393"/>
      <c r="AR84" s="393"/>
      <c r="AS84" s="393"/>
    </row>
    <row r="85" spans="1:45" x14ac:dyDescent="0.25">
      <c r="A85" s="404"/>
      <c r="B85" s="405"/>
      <c r="C85" s="417"/>
      <c r="D85" s="417"/>
      <c r="E85" s="417"/>
      <c r="F85" s="418"/>
      <c r="G85" s="419"/>
      <c r="H85" s="486"/>
      <c r="I85" s="431"/>
      <c r="J85" s="420"/>
      <c r="K85" s="422"/>
      <c r="L85" s="413"/>
      <c r="M85" s="450" t="str">
        <f t="shared" si="12"/>
        <v/>
      </c>
      <c r="N85" s="413"/>
      <c r="O85" s="450" t="str">
        <f t="shared" si="13"/>
        <v/>
      </c>
      <c r="P85" s="428"/>
      <c r="Q85" s="451" t="str">
        <f t="shared" si="14"/>
        <v/>
      </c>
      <c r="R85" s="429"/>
      <c r="S85" s="450" t="str">
        <f t="shared" si="15"/>
        <v/>
      </c>
      <c r="T85" s="428"/>
      <c r="U85" s="450" t="str">
        <f t="shared" si="16"/>
        <v/>
      </c>
      <c r="V85" s="428"/>
      <c r="W85" s="451" t="str">
        <f t="shared" si="17"/>
        <v/>
      </c>
      <c r="X85" s="432"/>
      <c r="Y85" s="393"/>
      <c r="Z85" s="393"/>
      <c r="AA85" s="393"/>
      <c r="AB85" s="393"/>
      <c r="AC85" s="393"/>
      <c r="AD85" s="393"/>
      <c r="AE85" s="393"/>
      <c r="AF85" s="393"/>
      <c r="AG85" s="393"/>
      <c r="AH85" s="393"/>
      <c r="AI85" s="393"/>
      <c r="AJ85" s="393"/>
      <c r="AK85" s="393"/>
      <c r="AL85" s="393"/>
      <c r="AM85" s="393"/>
      <c r="AN85" s="393"/>
      <c r="AO85" s="393"/>
      <c r="AP85" s="393"/>
      <c r="AQ85" s="393"/>
      <c r="AR85" s="393"/>
      <c r="AS85" s="393"/>
    </row>
    <row r="86" spans="1:45" x14ac:dyDescent="0.25">
      <c r="A86" s="404"/>
      <c r="B86" s="405"/>
      <c r="C86" s="417"/>
      <c r="D86" s="417"/>
      <c r="E86" s="417"/>
      <c r="F86" s="418"/>
      <c r="G86" s="419"/>
      <c r="H86" s="486"/>
      <c r="I86" s="431"/>
      <c r="J86" s="420"/>
      <c r="K86" s="422"/>
      <c r="L86" s="413"/>
      <c r="M86" s="450" t="str">
        <f t="shared" si="12"/>
        <v/>
      </c>
      <c r="N86" s="413"/>
      <c r="O86" s="450" t="str">
        <f t="shared" si="13"/>
        <v/>
      </c>
      <c r="P86" s="428"/>
      <c r="Q86" s="451" t="str">
        <f t="shared" si="14"/>
        <v/>
      </c>
      <c r="R86" s="429"/>
      <c r="S86" s="450" t="str">
        <f t="shared" si="15"/>
        <v/>
      </c>
      <c r="T86" s="428"/>
      <c r="U86" s="450" t="str">
        <f t="shared" si="16"/>
        <v/>
      </c>
      <c r="V86" s="428"/>
      <c r="W86" s="451" t="str">
        <f t="shared" si="17"/>
        <v/>
      </c>
      <c r="X86" s="432"/>
      <c r="Y86" s="393"/>
      <c r="Z86" s="393"/>
      <c r="AA86" s="393"/>
      <c r="AB86" s="393"/>
      <c r="AC86" s="393"/>
      <c r="AD86" s="393"/>
      <c r="AE86" s="393"/>
      <c r="AF86" s="393"/>
      <c r="AG86" s="393"/>
      <c r="AH86" s="393"/>
      <c r="AI86" s="393"/>
      <c r="AJ86" s="393"/>
      <c r="AK86" s="393"/>
      <c r="AL86" s="393"/>
      <c r="AM86" s="393"/>
      <c r="AN86" s="393"/>
      <c r="AO86" s="393"/>
      <c r="AP86" s="393"/>
      <c r="AQ86" s="393"/>
      <c r="AR86" s="393"/>
      <c r="AS86" s="393"/>
    </row>
    <row r="87" spans="1:45" x14ac:dyDescent="0.25">
      <c r="A87" s="404"/>
      <c r="B87" s="405"/>
      <c r="C87" s="406"/>
      <c r="D87" s="406"/>
      <c r="E87" s="406"/>
      <c r="F87" s="408"/>
      <c r="G87" s="435"/>
      <c r="H87" s="486"/>
      <c r="I87" s="436"/>
      <c r="J87" s="410"/>
      <c r="K87" s="412"/>
      <c r="L87" s="413"/>
      <c r="M87" s="450" t="str">
        <f t="shared" si="12"/>
        <v/>
      </c>
      <c r="N87" s="413"/>
      <c r="O87" s="450" t="str">
        <f t="shared" si="13"/>
        <v/>
      </c>
      <c r="P87" s="428"/>
      <c r="Q87" s="451" t="str">
        <f t="shared" si="14"/>
        <v/>
      </c>
      <c r="R87" s="429"/>
      <c r="S87" s="450" t="str">
        <f t="shared" si="15"/>
        <v/>
      </c>
      <c r="T87" s="428"/>
      <c r="U87" s="450" t="str">
        <f t="shared" si="16"/>
        <v/>
      </c>
      <c r="V87" s="428"/>
      <c r="W87" s="451" t="str">
        <f t="shared" si="17"/>
        <v/>
      </c>
      <c r="X87" s="437"/>
      <c r="Y87" s="393"/>
      <c r="Z87" s="393"/>
      <c r="AA87" s="393"/>
      <c r="AB87" s="393"/>
      <c r="AC87" s="393"/>
      <c r="AD87" s="393"/>
      <c r="AE87" s="393"/>
      <c r="AF87" s="393"/>
      <c r="AG87" s="393"/>
      <c r="AH87" s="393"/>
      <c r="AI87" s="393"/>
      <c r="AJ87" s="393"/>
      <c r="AK87" s="393"/>
      <c r="AL87" s="393"/>
      <c r="AM87" s="393"/>
      <c r="AN87" s="393"/>
      <c r="AO87" s="393"/>
      <c r="AP87" s="393"/>
      <c r="AQ87" s="393"/>
      <c r="AR87" s="393"/>
      <c r="AS87" s="393"/>
    </row>
    <row r="88" spans="1:45" x14ac:dyDescent="0.25">
      <c r="A88" s="404"/>
      <c r="B88" s="405"/>
      <c r="C88" s="406"/>
      <c r="D88" s="406"/>
      <c r="E88" s="406"/>
      <c r="F88" s="408"/>
      <c r="G88" s="435"/>
      <c r="H88" s="486"/>
      <c r="I88" s="436"/>
      <c r="J88" s="410"/>
      <c r="K88" s="412"/>
      <c r="L88" s="413"/>
      <c r="M88" s="450" t="str">
        <f t="shared" si="12"/>
        <v/>
      </c>
      <c r="N88" s="413"/>
      <c r="O88" s="450" t="str">
        <f t="shared" si="13"/>
        <v/>
      </c>
      <c r="P88" s="428"/>
      <c r="Q88" s="451" t="str">
        <f t="shared" si="14"/>
        <v/>
      </c>
      <c r="R88" s="429"/>
      <c r="S88" s="450" t="str">
        <f t="shared" si="15"/>
        <v/>
      </c>
      <c r="T88" s="428"/>
      <c r="U88" s="450" t="str">
        <f t="shared" si="16"/>
        <v/>
      </c>
      <c r="V88" s="428"/>
      <c r="W88" s="451" t="str">
        <f t="shared" si="17"/>
        <v/>
      </c>
      <c r="X88" s="437"/>
      <c r="Y88" s="393"/>
      <c r="Z88" s="393"/>
      <c r="AA88" s="393"/>
      <c r="AB88" s="393"/>
      <c r="AC88" s="393"/>
      <c r="AD88" s="393"/>
      <c r="AE88" s="393"/>
      <c r="AF88" s="393"/>
      <c r="AG88" s="393"/>
      <c r="AH88" s="393"/>
      <c r="AI88" s="393"/>
      <c r="AJ88" s="393"/>
      <c r="AK88" s="393"/>
      <c r="AL88" s="393"/>
      <c r="AM88" s="393"/>
      <c r="AN88" s="393"/>
      <c r="AO88" s="393"/>
      <c r="AP88" s="393"/>
      <c r="AQ88" s="393"/>
      <c r="AR88" s="393"/>
      <c r="AS88" s="393"/>
    </row>
    <row r="89" spans="1:45" x14ac:dyDescent="0.25">
      <c r="A89" s="404"/>
      <c r="B89" s="405"/>
      <c r="C89" s="406"/>
      <c r="D89" s="406"/>
      <c r="E89" s="406"/>
      <c r="F89" s="408"/>
      <c r="G89" s="435"/>
      <c r="H89" s="486"/>
      <c r="I89" s="436"/>
      <c r="J89" s="410"/>
      <c r="K89" s="412"/>
      <c r="L89" s="413"/>
      <c r="M89" s="450" t="str">
        <f t="shared" si="12"/>
        <v/>
      </c>
      <c r="N89" s="413"/>
      <c r="O89" s="450" t="str">
        <f t="shared" si="13"/>
        <v/>
      </c>
      <c r="P89" s="428"/>
      <c r="Q89" s="451" t="str">
        <f t="shared" si="14"/>
        <v/>
      </c>
      <c r="R89" s="429"/>
      <c r="S89" s="450" t="str">
        <f t="shared" si="15"/>
        <v/>
      </c>
      <c r="T89" s="428"/>
      <c r="U89" s="450" t="str">
        <f t="shared" si="16"/>
        <v/>
      </c>
      <c r="V89" s="428"/>
      <c r="W89" s="451" t="str">
        <f t="shared" si="17"/>
        <v/>
      </c>
      <c r="X89" s="437"/>
      <c r="Y89" s="393"/>
      <c r="Z89" s="393"/>
      <c r="AA89" s="393"/>
      <c r="AB89" s="393"/>
      <c r="AC89" s="393"/>
      <c r="AD89" s="393"/>
      <c r="AE89" s="393"/>
      <c r="AF89" s="393"/>
      <c r="AG89" s="393"/>
      <c r="AH89" s="393"/>
      <c r="AI89" s="393"/>
      <c r="AJ89" s="393"/>
      <c r="AK89" s="393"/>
      <c r="AL89" s="393"/>
      <c r="AM89" s="393"/>
      <c r="AN89" s="393"/>
      <c r="AO89" s="393"/>
      <c r="AP89" s="393"/>
      <c r="AQ89" s="393"/>
      <c r="AR89" s="393"/>
      <c r="AS89" s="393"/>
    </row>
    <row r="90" spans="1:45" x14ac:dyDescent="0.25">
      <c r="A90" s="404"/>
      <c r="B90" s="405"/>
      <c r="C90" s="406"/>
      <c r="D90" s="406"/>
      <c r="E90" s="406"/>
      <c r="F90" s="408"/>
      <c r="G90" s="435"/>
      <c r="H90" s="486"/>
      <c r="I90" s="436"/>
      <c r="J90" s="410"/>
      <c r="K90" s="412"/>
      <c r="L90" s="413"/>
      <c r="M90" s="450" t="str">
        <f t="shared" si="12"/>
        <v/>
      </c>
      <c r="N90" s="413"/>
      <c r="O90" s="450" t="str">
        <f t="shared" si="13"/>
        <v/>
      </c>
      <c r="P90" s="428"/>
      <c r="Q90" s="451" t="str">
        <f t="shared" si="14"/>
        <v/>
      </c>
      <c r="R90" s="429"/>
      <c r="S90" s="450" t="str">
        <f t="shared" si="15"/>
        <v/>
      </c>
      <c r="T90" s="428"/>
      <c r="U90" s="450" t="str">
        <f t="shared" si="16"/>
        <v/>
      </c>
      <c r="V90" s="428"/>
      <c r="W90" s="451" t="str">
        <f t="shared" si="17"/>
        <v/>
      </c>
      <c r="X90" s="437"/>
      <c r="Y90" s="393"/>
      <c r="Z90" s="393"/>
      <c r="AA90" s="393"/>
      <c r="AB90" s="393"/>
      <c r="AC90" s="393"/>
      <c r="AD90" s="393"/>
      <c r="AE90" s="393"/>
      <c r="AF90" s="393"/>
      <c r="AG90" s="393"/>
      <c r="AH90" s="393"/>
      <c r="AI90" s="393"/>
      <c r="AJ90" s="393"/>
      <c r="AK90" s="393"/>
      <c r="AL90" s="393"/>
      <c r="AM90" s="393"/>
      <c r="AN90" s="393"/>
      <c r="AO90" s="393"/>
      <c r="AP90" s="393"/>
      <c r="AQ90" s="393"/>
      <c r="AR90" s="393"/>
      <c r="AS90" s="393"/>
    </row>
    <row r="91" spans="1:45" x14ac:dyDescent="0.25">
      <c r="A91" s="438"/>
      <c r="B91" s="439"/>
      <c r="C91" s="406"/>
      <c r="D91" s="406"/>
      <c r="E91" s="406"/>
      <c r="F91" s="408"/>
      <c r="G91" s="435"/>
      <c r="H91" s="486"/>
      <c r="I91" s="436"/>
      <c r="J91" s="410"/>
      <c r="K91" s="412"/>
      <c r="L91" s="413"/>
      <c r="M91" s="450" t="str">
        <f t="shared" si="12"/>
        <v/>
      </c>
      <c r="N91" s="413"/>
      <c r="O91" s="450" t="str">
        <f t="shared" si="13"/>
        <v/>
      </c>
      <c r="P91" s="428"/>
      <c r="Q91" s="451" t="str">
        <f t="shared" si="14"/>
        <v/>
      </c>
      <c r="R91" s="429"/>
      <c r="S91" s="450" t="str">
        <f t="shared" si="15"/>
        <v/>
      </c>
      <c r="T91" s="428"/>
      <c r="U91" s="450" t="str">
        <f t="shared" si="16"/>
        <v/>
      </c>
      <c r="V91" s="428"/>
      <c r="W91" s="451" t="str">
        <f t="shared" si="17"/>
        <v/>
      </c>
      <c r="X91" s="437"/>
      <c r="Y91" s="393"/>
      <c r="Z91" s="393"/>
      <c r="AA91" s="393"/>
      <c r="AB91" s="393"/>
      <c r="AC91" s="393"/>
      <c r="AD91" s="393"/>
      <c r="AE91" s="393"/>
      <c r="AF91" s="393"/>
      <c r="AG91" s="393"/>
      <c r="AH91" s="393"/>
      <c r="AI91" s="393"/>
      <c r="AJ91" s="393"/>
      <c r="AK91" s="393"/>
      <c r="AL91" s="393"/>
      <c r="AM91" s="393"/>
      <c r="AN91" s="393"/>
      <c r="AO91" s="393"/>
      <c r="AP91" s="393"/>
      <c r="AQ91" s="393"/>
      <c r="AR91" s="393"/>
      <c r="AS91" s="393"/>
    </row>
    <row r="92" spans="1:45" x14ac:dyDescent="0.25">
      <c r="A92" s="438"/>
      <c r="B92" s="439"/>
      <c r="C92" s="406"/>
      <c r="D92" s="406"/>
      <c r="E92" s="406"/>
      <c r="F92" s="408"/>
      <c r="G92" s="435"/>
      <c r="H92" s="486"/>
      <c r="I92" s="436"/>
      <c r="J92" s="410"/>
      <c r="K92" s="412"/>
      <c r="L92" s="413"/>
      <c r="M92" s="450" t="str">
        <f t="shared" si="12"/>
        <v/>
      </c>
      <c r="N92" s="413"/>
      <c r="O92" s="450" t="str">
        <f t="shared" si="13"/>
        <v/>
      </c>
      <c r="P92" s="428"/>
      <c r="Q92" s="451" t="str">
        <f t="shared" si="14"/>
        <v/>
      </c>
      <c r="R92" s="429"/>
      <c r="S92" s="450" t="str">
        <f t="shared" si="15"/>
        <v/>
      </c>
      <c r="T92" s="428"/>
      <c r="U92" s="450" t="str">
        <f t="shared" si="16"/>
        <v/>
      </c>
      <c r="V92" s="428"/>
      <c r="W92" s="451" t="str">
        <f t="shared" si="17"/>
        <v/>
      </c>
      <c r="X92" s="437"/>
      <c r="Y92" s="393"/>
      <c r="Z92" s="393"/>
      <c r="AA92" s="393"/>
      <c r="AB92" s="393"/>
      <c r="AC92" s="393"/>
      <c r="AD92" s="393"/>
      <c r="AE92" s="393"/>
      <c r="AF92" s="393"/>
      <c r="AG92" s="393"/>
      <c r="AH92" s="393"/>
      <c r="AI92" s="393"/>
      <c r="AJ92" s="393"/>
      <c r="AK92" s="393"/>
      <c r="AL92" s="393"/>
      <c r="AM92" s="393"/>
      <c r="AN92" s="393"/>
      <c r="AO92" s="393"/>
      <c r="AP92" s="393"/>
      <c r="AQ92" s="393"/>
      <c r="AR92" s="393"/>
      <c r="AS92" s="393"/>
    </row>
    <row r="93" spans="1:45" x14ac:dyDescent="0.25">
      <c r="A93" s="438"/>
      <c r="B93" s="439"/>
      <c r="C93" s="406"/>
      <c r="D93" s="406"/>
      <c r="E93" s="406"/>
      <c r="F93" s="408"/>
      <c r="G93" s="435"/>
      <c r="H93" s="486"/>
      <c r="I93" s="436"/>
      <c r="J93" s="410"/>
      <c r="K93" s="412"/>
      <c r="L93" s="413"/>
      <c r="M93" s="450" t="str">
        <f t="shared" si="12"/>
        <v/>
      </c>
      <c r="N93" s="413"/>
      <c r="O93" s="450" t="str">
        <f t="shared" si="13"/>
        <v/>
      </c>
      <c r="P93" s="428"/>
      <c r="Q93" s="451" t="str">
        <f t="shared" si="14"/>
        <v/>
      </c>
      <c r="R93" s="429"/>
      <c r="S93" s="450" t="str">
        <f t="shared" si="15"/>
        <v/>
      </c>
      <c r="T93" s="428"/>
      <c r="U93" s="450" t="str">
        <f t="shared" si="16"/>
        <v/>
      </c>
      <c r="V93" s="428"/>
      <c r="W93" s="451" t="str">
        <f t="shared" si="17"/>
        <v/>
      </c>
      <c r="X93" s="437"/>
      <c r="Y93" s="393"/>
      <c r="Z93" s="393"/>
      <c r="AA93" s="393"/>
      <c r="AB93" s="393"/>
      <c r="AC93" s="393"/>
      <c r="AD93" s="393"/>
      <c r="AE93" s="393"/>
      <c r="AF93" s="393"/>
      <c r="AG93" s="393"/>
      <c r="AH93" s="393"/>
      <c r="AI93" s="393"/>
      <c r="AJ93" s="393"/>
      <c r="AK93" s="393"/>
      <c r="AL93" s="393"/>
      <c r="AM93" s="393"/>
      <c r="AN93" s="393"/>
      <c r="AO93" s="393"/>
      <c r="AP93" s="393"/>
      <c r="AQ93" s="393"/>
      <c r="AR93" s="393"/>
      <c r="AS93" s="393"/>
    </row>
    <row r="94" spans="1:45" x14ac:dyDescent="0.25">
      <c r="A94" s="438"/>
      <c r="B94" s="439"/>
      <c r="C94" s="406"/>
      <c r="D94" s="406"/>
      <c r="E94" s="406"/>
      <c r="F94" s="408"/>
      <c r="G94" s="435"/>
      <c r="H94" s="486"/>
      <c r="I94" s="436"/>
      <c r="J94" s="410"/>
      <c r="K94" s="412"/>
      <c r="L94" s="413"/>
      <c r="M94" s="450" t="str">
        <f t="shared" si="12"/>
        <v/>
      </c>
      <c r="N94" s="413"/>
      <c r="O94" s="450" t="str">
        <f t="shared" si="13"/>
        <v/>
      </c>
      <c r="P94" s="428"/>
      <c r="Q94" s="451" t="str">
        <f t="shared" si="14"/>
        <v/>
      </c>
      <c r="R94" s="428"/>
      <c r="S94" s="450" t="str">
        <f t="shared" si="15"/>
        <v/>
      </c>
      <c r="T94" s="428"/>
      <c r="U94" s="450" t="str">
        <f t="shared" si="16"/>
        <v/>
      </c>
      <c r="V94" s="428"/>
      <c r="W94" s="451" t="str">
        <f t="shared" si="17"/>
        <v/>
      </c>
      <c r="X94" s="437"/>
      <c r="Y94" s="393"/>
      <c r="Z94" s="393"/>
      <c r="AA94" s="393"/>
      <c r="AB94" s="393"/>
      <c r="AC94" s="393"/>
      <c r="AD94" s="393"/>
      <c r="AE94" s="393"/>
      <c r="AF94" s="393"/>
      <c r="AG94" s="393"/>
      <c r="AH94" s="393"/>
      <c r="AI94" s="393"/>
      <c r="AJ94" s="393"/>
      <c r="AK94" s="393"/>
      <c r="AL94" s="393"/>
      <c r="AM94" s="393"/>
      <c r="AN94" s="393"/>
      <c r="AO94" s="393"/>
      <c r="AP94" s="393"/>
      <c r="AQ94" s="393"/>
      <c r="AR94" s="393"/>
      <c r="AS94" s="393"/>
    </row>
    <row r="95" spans="1:45" x14ac:dyDescent="0.25">
      <c r="A95" s="438"/>
      <c r="B95" s="439"/>
      <c r="C95" s="406"/>
      <c r="D95" s="406"/>
      <c r="E95" s="406"/>
      <c r="F95" s="408"/>
      <c r="G95" s="435"/>
      <c r="H95" s="486"/>
      <c r="I95" s="436"/>
      <c r="J95" s="410"/>
      <c r="K95" s="412"/>
      <c r="L95" s="413"/>
      <c r="M95" s="450" t="str">
        <f t="shared" si="12"/>
        <v/>
      </c>
      <c r="N95" s="413"/>
      <c r="O95" s="450" t="str">
        <f t="shared" si="13"/>
        <v/>
      </c>
      <c r="P95" s="428"/>
      <c r="Q95" s="451" t="str">
        <f t="shared" si="14"/>
        <v/>
      </c>
      <c r="R95" s="429"/>
      <c r="S95" s="450" t="str">
        <f t="shared" si="15"/>
        <v/>
      </c>
      <c r="T95" s="428"/>
      <c r="U95" s="450" t="str">
        <f t="shared" si="16"/>
        <v/>
      </c>
      <c r="V95" s="428"/>
      <c r="W95" s="451" t="str">
        <f t="shared" si="17"/>
        <v/>
      </c>
      <c r="X95" s="437"/>
      <c r="Y95" s="393"/>
      <c r="Z95" s="393"/>
      <c r="AA95" s="393"/>
      <c r="AB95" s="393"/>
      <c r="AC95" s="393"/>
      <c r="AD95" s="393"/>
      <c r="AE95" s="393"/>
      <c r="AF95" s="393"/>
      <c r="AG95" s="393"/>
      <c r="AH95" s="393"/>
      <c r="AI95" s="393"/>
      <c r="AJ95" s="393"/>
      <c r="AK95" s="393"/>
      <c r="AL95" s="393"/>
      <c r="AM95" s="393"/>
      <c r="AN95" s="393"/>
      <c r="AO95" s="393"/>
      <c r="AP95" s="393"/>
      <c r="AQ95" s="393"/>
      <c r="AR95" s="393"/>
      <c r="AS95" s="393"/>
    </row>
    <row r="96" spans="1:45" x14ac:dyDescent="0.25">
      <c r="A96" s="438"/>
      <c r="B96" s="439"/>
      <c r="C96" s="406"/>
      <c r="D96" s="406"/>
      <c r="E96" s="406"/>
      <c r="F96" s="408"/>
      <c r="G96" s="435"/>
      <c r="H96" s="486"/>
      <c r="I96" s="436"/>
      <c r="J96" s="410"/>
      <c r="K96" s="412"/>
      <c r="L96" s="413"/>
      <c r="M96" s="450" t="str">
        <f t="shared" si="12"/>
        <v/>
      </c>
      <c r="N96" s="413"/>
      <c r="O96" s="450" t="str">
        <f t="shared" si="13"/>
        <v/>
      </c>
      <c r="P96" s="428"/>
      <c r="Q96" s="451" t="str">
        <f t="shared" si="14"/>
        <v/>
      </c>
      <c r="R96" s="428"/>
      <c r="S96" s="450" t="str">
        <f t="shared" si="15"/>
        <v/>
      </c>
      <c r="T96" s="428"/>
      <c r="U96" s="450" t="str">
        <f t="shared" si="16"/>
        <v/>
      </c>
      <c r="V96" s="428"/>
      <c r="W96" s="451" t="str">
        <f t="shared" si="17"/>
        <v/>
      </c>
      <c r="X96" s="437"/>
      <c r="Y96" s="393"/>
      <c r="Z96" s="393"/>
      <c r="AA96" s="393"/>
      <c r="AB96" s="393"/>
      <c r="AC96" s="393"/>
      <c r="AD96" s="393"/>
      <c r="AE96" s="393"/>
      <c r="AF96" s="393"/>
      <c r="AG96" s="393"/>
      <c r="AH96" s="393"/>
      <c r="AI96" s="393"/>
      <c r="AJ96" s="393"/>
      <c r="AK96" s="393"/>
      <c r="AL96" s="393"/>
      <c r="AM96" s="393"/>
      <c r="AN96" s="393"/>
      <c r="AO96" s="393"/>
      <c r="AP96" s="393"/>
      <c r="AQ96" s="393"/>
      <c r="AR96" s="393"/>
      <c r="AS96" s="393"/>
    </row>
    <row r="97" spans="1:45" x14ac:dyDescent="0.25">
      <c r="A97" s="438"/>
      <c r="B97" s="439"/>
      <c r="C97" s="406"/>
      <c r="D97" s="406"/>
      <c r="E97" s="406"/>
      <c r="F97" s="408"/>
      <c r="G97" s="435"/>
      <c r="H97" s="486"/>
      <c r="I97" s="436"/>
      <c r="J97" s="410"/>
      <c r="K97" s="412"/>
      <c r="L97" s="413"/>
      <c r="M97" s="450" t="str">
        <f t="shared" si="12"/>
        <v/>
      </c>
      <c r="N97" s="413"/>
      <c r="O97" s="450" t="str">
        <f t="shared" si="13"/>
        <v/>
      </c>
      <c r="P97" s="428"/>
      <c r="Q97" s="451" t="str">
        <f t="shared" si="14"/>
        <v/>
      </c>
      <c r="R97" s="428"/>
      <c r="S97" s="450" t="str">
        <f t="shared" si="15"/>
        <v/>
      </c>
      <c r="T97" s="428"/>
      <c r="U97" s="450" t="str">
        <f t="shared" si="16"/>
        <v/>
      </c>
      <c r="V97" s="428"/>
      <c r="W97" s="451" t="str">
        <f t="shared" si="17"/>
        <v/>
      </c>
      <c r="X97" s="437"/>
      <c r="Y97" s="393"/>
      <c r="Z97" s="393"/>
      <c r="AA97" s="393"/>
      <c r="AB97" s="393"/>
      <c r="AC97" s="393"/>
      <c r="AD97" s="393"/>
      <c r="AE97" s="393"/>
      <c r="AF97" s="393"/>
      <c r="AG97" s="393"/>
      <c r="AH97" s="393"/>
      <c r="AI97" s="393"/>
      <c r="AJ97" s="393"/>
      <c r="AK97" s="393"/>
      <c r="AL97" s="393"/>
      <c r="AM97" s="393"/>
      <c r="AN97" s="393"/>
      <c r="AO97" s="393"/>
      <c r="AP97" s="393"/>
      <c r="AQ97" s="393"/>
      <c r="AR97" s="393"/>
      <c r="AS97" s="393"/>
    </row>
    <row r="98" spans="1:45" x14ac:dyDescent="0.25">
      <c r="A98" s="404"/>
      <c r="B98" s="404"/>
      <c r="C98" s="406"/>
      <c r="D98" s="406"/>
      <c r="E98" s="406"/>
      <c r="F98" s="408"/>
      <c r="G98" s="435"/>
      <c r="H98" s="486"/>
      <c r="I98" s="436"/>
      <c r="J98" s="410"/>
      <c r="K98" s="412"/>
      <c r="L98" s="413"/>
      <c r="M98" s="450" t="str">
        <f t="shared" si="12"/>
        <v/>
      </c>
      <c r="N98" s="413"/>
      <c r="O98" s="450" t="str">
        <f t="shared" si="13"/>
        <v/>
      </c>
      <c r="P98" s="428"/>
      <c r="Q98" s="451" t="str">
        <f t="shared" si="14"/>
        <v/>
      </c>
      <c r="R98" s="428"/>
      <c r="S98" s="450" t="str">
        <f t="shared" si="15"/>
        <v/>
      </c>
      <c r="T98" s="428"/>
      <c r="U98" s="450" t="str">
        <f t="shared" si="16"/>
        <v/>
      </c>
      <c r="V98" s="428"/>
      <c r="W98" s="451" t="str">
        <f t="shared" si="17"/>
        <v/>
      </c>
      <c r="X98" s="437"/>
      <c r="Y98" s="393"/>
      <c r="Z98" s="393"/>
      <c r="AA98" s="393"/>
      <c r="AB98" s="393"/>
      <c r="AC98" s="393"/>
      <c r="AD98" s="393"/>
      <c r="AE98" s="393"/>
      <c r="AF98" s="393"/>
      <c r="AG98" s="393"/>
      <c r="AH98" s="393"/>
      <c r="AI98" s="393"/>
      <c r="AJ98" s="393"/>
      <c r="AK98" s="393"/>
      <c r="AL98" s="393"/>
      <c r="AM98" s="393"/>
      <c r="AN98" s="393"/>
      <c r="AO98" s="393"/>
      <c r="AP98" s="393"/>
      <c r="AQ98" s="393"/>
      <c r="AR98" s="393"/>
      <c r="AS98" s="393"/>
    </row>
    <row r="99" spans="1:45" x14ac:dyDescent="0.25">
      <c r="A99" s="435"/>
      <c r="B99" s="440"/>
      <c r="C99" s="406"/>
      <c r="D99" s="406"/>
      <c r="E99" s="406"/>
      <c r="F99" s="408"/>
      <c r="G99" s="435"/>
      <c r="H99" s="486"/>
      <c r="I99" s="436"/>
      <c r="J99" s="410"/>
      <c r="K99" s="412"/>
      <c r="L99" s="428"/>
      <c r="M99" s="451" t="str">
        <f t="shared" si="12"/>
        <v/>
      </c>
      <c r="N99" s="428"/>
      <c r="O99" s="451" t="str">
        <f t="shared" si="13"/>
        <v/>
      </c>
      <c r="P99" s="428"/>
      <c r="Q99" s="451" t="str">
        <f t="shared" si="14"/>
        <v/>
      </c>
      <c r="R99" s="428"/>
      <c r="S99" s="450" t="str">
        <f t="shared" si="15"/>
        <v/>
      </c>
      <c r="T99" s="428"/>
      <c r="U99" s="450" t="str">
        <f t="shared" si="16"/>
        <v/>
      </c>
      <c r="V99" s="428"/>
      <c r="W99" s="451" t="str">
        <f t="shared" si="17"/>
        <v/>
      </c>
      <c r="X99" s="437"/>
      <c r="Y99" s="393"/>
      <c r="Z99" s="393"/>
      <c r="AA99" s="393"/>
      <c r="AB99" s="393"/>
      <c r="AC99" s="393"/>
      <c r="AD99" s="393"/>
      <c r="AE99" s="393"/>
      <c r="AF99" s="393"/>
      <c r="AG99" s="393"/>
      <c r="AH99" s="393"/>
      <c r="AI99" s="393"/>
      <c r="AJ99" s="393"/>
      <c r="AK99" s="393"/>
      <c r="AL99" s="393"/>
      <c r="AM99" s="393"/>
      <c r="AN99" s="393"/>
      <c r="AO99" s="393"/>
      <c r="AP99" s="393"/>
      <c r="AQ99" s="393"/>
      <c r="AR99" s="393"/>
      <c r="AS99" s="393"/>
    </row>
    <row r="100" spans="1:45" x14ac:dyDescent="0.25">
      <c r="A100" s="435"/>
      <c r="B100" s="440"/>
      <c r="C100" s="406"/>
      <c r="D100" s="406"/>
      <c r="E100" s="406"/>
      <c r="F100" s="408"/>
      <c r="G100" s="435"/>
      <c r="H100" s="486"/>
      <c r="I100" s="436"/>
      <c r="J100" s="410"/>
      <c r="K100" s="412"/>
      <c r="L100" s="428"/>
      <c r="M100" s="451" t="str">
        <f t="shared" si="12"/>
        <v/>
      </c>
      <c r="N100" s="428"/>
      <c r="O100" s="451" t="str">
        <f t="shared" si="13"/>
        <v/>
      </c>
      <c r="P100" s="428"/>
      <c r="Q100" s="451" t="str">
        <f t="shared" si="14"/>
        <v/>
      </c>
      <c r="R100" s="428"/>
      <c r="S100" s="450" t="str">
        <f t="shared" si="15"/>
        <v/>
      </c>
      <c r="T100" s="428"/>
      <c r="U100" s="450" t="str">
        <f t="shared" si="16"/>
        <v/>
      </c>
      <c r="V100" s="428"/>
      <c r="W100" s="451" t="str">
        <f t="shared" si="17"/>
        <v/>
      </c>
      <c r="X100" s="437"/>
      <c r="Y100" s="393"/>
      <c r="Z100" s="393"/>
      <c r="AA100" s="393"/>
      <c r="AB100" s="393"/>
      <c r="AC100" s="393"/>
      <c r="AD100" s="393"/>
      <c r="AE100" s="393"/>
      <c r="AF100" s="393"/>
      <c r="AG100" s="393"/>
      <c r="AH100" s="393"/>
      <c r="AI100" s="393"/>
      <c r="AJ100" s="393"/>
      <c r="AK100" s="393"/>
      <c r="AL100" s="393"/>
      <c r="AM100" s="393"/>
      <c r="AN100" s="393"/>
      <c r="AO100" s="393"/>
      <c r="AP100" s="393"/>
      <c r="AQ100" s="393"/>
      <c r="AR100" s="393"/>
      <c r="AS100" s="393"/>
    </row>
    <row r="101" spans="1:45" x14ac:dyDescent="0.25">
      <c r="A101" s="435"/>
      <c r="B101" s="440"/>
      <c r="C101" s="406"/>
      <c r="D101" s="406"/>
      <c r="E101" s="406"/>
      <c r="F101" s="408"/>
      <c r="G101" s="435"/>
      <c r="H101" s="486"/>
      <c r="I101" s="436"/>
      <c r="J101" s="410"/>
      <c r="K101" s="412"/>
      <c r="L101" s="428"/>
      <c r="M101" s="451" t="str">
        <f t="shared" si="12"/>
        <v/>
      </c>
      <c r="N101" s="428"/>
      <c r="O101" s="451" t="str">
        <f t="shared" si="13"/>
        <v/>
      </c>
      <c r="P101" s="428"/>
      <c r="Q101" s="451" t="str">
        <f t="shared" si="14"/>
        <v/>
      </c>
      <c r="R101" s="428"/>
      <c r="S101" s="450" t="str">
        <f t="shared" si="15"/>
        <v/>
      </c>
      <c r="T101" s="428"/>
      <c r="U101" s="450" t="str">
        <f t="shared" si="16"/>
        <v/>
      </c>
      <c r="V101" s="428"/>
      <c r="W101" s="451" t="str">
        <f t="shared" si="17"/>
        <v/>
      </c>
      <c r="X101" s="437"/>
      <c r="Y101" s="393"/>
      <c r="Z101" s="393"/>
      <c r="AA101" s="393"/>
      <c r="AB101" s="393"/>
      <c r="AC101" s="393"/>
      <c r="AD101" s="393"/>
      <c r="AE101" s="393"/>
      <c r="AF101" s="393"/>
      <c r="AG101" s="393"/>
      <c r="AH101" s="393"/>
      <c r="AI101" s="393"/>
      <c r="AJ101" s="393"/>
      <c r="AK101" s="393"/>
      <c r="AL101" s="393"/>
      <c r="AM101" s="393"/>
      <c r="AN101" s="393"/>
      <c r="AO101" s="393"/>
      <c r="AP101" s="393"/>
      <c r="AQ101" s="393"/>
      <c r="AR101" s="393"/>
      <c r="AS101" s="393"/>
    </row>
    <row r="102" spans="1:45" x14ac:dyDescent="0.25">
      <c r="A102" s="435"/>
      <c r="B102" s="440"/>
      <c r="C102" s="406"/>
      <c r="D102" s="406"/>
      <c r="E102" s="406"/>
      <c r="F102" s="408"/>
      <c r="G102" s="435"/>
      <c r="H102" s="486"/>
      <c r="I102" s="436"/>
      <c r="J102" s="410"/>
      <c r="K102" s="412"/>
      <c r="L102" s="428"/>
      <c r="M102" s="451" t="str">
        <f t="shared" si="12"/>
        <v/>
      </c>
      <c r="N102" s="428"/>
      <c r="O102" s="451" t="str">
        <f t="shared" si="13"/>
        <v/>
      </c>
      <c r="P102" s="428"/>
      <c r="Q102" s="451" t="str">
        <f t="shared" si="14"/>
        <v/>
      </c>
      <c r="R102" s="428"/>
      <c r="S102" s="450" t="str">
        <f t="shared" si="15"/>
        <v/>
      </c>
      <c r="T102" s="428"/>
      <c r="U102" s="450" t="str">
        <f t="shared" si="16"/>
        <v/>
      </c>
      <c r="V102" s="428"/>
      <c r="W102" s="451" t="str">
        <f t="shared" si="17"/>
        <v/>
      </c>
      <c r="X102" s="437"/>
      <c r="Y102" s="393"/>
      <c r="Z102" s="393"/>
      <c r="AA102" s="393"/>
      <c r="AB102" s="393"/>
      <c r="AC102" s="393"/>
      <c r="AD102" s="393"/>
      <c r="AE102" s="393"/>
      <c r="AF102" s="393"/>
      <c r="AG102" s="393"/>
      <c r="AH102" s="393"/>
      <c r="AI102" s="393"/>
      <c r="AJ102" s="393"/>
      <c r="AK102" s="393"/>
      <c r="AL102" s="393"/>
      <c r="AM102" s="393"/>
      <c r="AN102" s="393"/>
      <c r="AO102" s="393"/>
      <c r="AP102" s="393"/>
      <c r="AQ102" s="393"/>
      <c r="AR102" s="393"/>
      <c r="AS102" s="393"/>
    </row>
    <row r="103" spans="1:45" x14ac:dyDescent="0.25">
      <c r="A103" s="435"/>
      <c r="B103" s="440"/>
      <c r="C103" s="406"/>
      <c r="D103" s="406"/>
      <c r="E103" s="406"/>
      <c r="F103" s="408"/>
      <c r="G103" s="435"/>
      <c r="H103" s="486"/>
      <c r="I103" s="436"/>
      <c r="J103" s="410"/>
      <c r="K103" s="412"/>
      <c r="L103" s="428"/>
      <c r="M103" s="451" t="str">
        <f t="shared" si="12"/>
        <v/>
      </c>
      <c r="N103" s="428"/>
      <c r="O103" s="451" t="str">
        <f t="shared" si="13"/>
        <v/>
      </c>
      <c r="P103" s="428"/>
      <c r="Q103" s="451" t="str">
        <f t="shared" si="14"/>
        <v/>
      </c>
      <c r="R103" s="428"/>
      <c r="S103" s="450" t="str">
        <f t="shared" si="15"/>
        <v/>
      </c>
      <c r="T103" s="428"/>
      <c r="U103" s="450" t="str">
        <f t="shared" si="16"/>
        <v/>
      </c>
      <c r="V103" s="428"/>
      <c r="W103" s="451" t="str">
        <f t="shared" si="17"/>
        <v/>
      </c>
      <c r="X103" s="437"/>
      <c r="Y103" s="393"/>
      <c r="Z103" s="393"/>
      <c r="AA103" s="393"/>
      <c r="AB103" s="393"/>
      <c r="AC103" s="393"/>
      <c r="AD103" s="393"/>
      <c r="AE103" s="393"/>
      <c r="AF103" s="393"/>
      <c r="AG103" s="393"/>
      <c r="AH103" s="393"/>
      <c r="AI103" s="393"/>
      <c r="AJ103" s="393"/>
      <c r="AK103" s="393"/>
      <c r="AL103" s="393"/>
      <c r="AM103" s="393"/>
      <c r="AN103" s="393"/>
      <c r="AO103" s="393"/>
      <c r="AP103" s="393"/>
      <c r="AQ103" s="393"/>
      <c r="AR103" s="393"/>
      <c r="AS103" s="393"/>
    </row>
    <row r="104" spans="1:45" x14ac:dyDescent="0.25">
      <c r="A104" s="435"/>
      <c r="B104" s="440"/>
      <c r="C104" s="406"/>
      <c r="D104" s="406"/>
      <c r="E104" s="406"/>
      <c r="F104" s="408"/>
      <c r="G104" s="435"/>
      <c r="H104" s="486"/>
      <c r="I104" s="436"/>
      <c r="J104" s="410"/>
      <c r="K104" s="412"/>
      <c r="L104" s="428"/>
      <c r="M104" s="451" t="str">
        <f t="shared" si="12"/>
        <v/>
      </c>
      <c r="N104" s="428"/>
      <c r="O104" s="451" t="str">
        <f t="shared" si="13"/>
        <v/>
      </c>
      <c r="P104" s="428"/>
      <c r="Q104" s="451" t="str">
        <f t="shared" si="14"/>
        <v/>
      </c>
      <c r="R104" s="428"/>
      <c r="S104" s="450" t="str">
        <f t="shared" si="15"/>
        <v/>
      </c>
      <c r="T104" s="428"/>
      <c r="U104" s="450" t="str">
        <f t="shared" si="16"/>
        <v/>
      </c>
      <c r="V104" s="428"/>
      <c r="W104" s="451" t="str">
        <f t="shared" si="17"/>
        <v/>
      </c>
      <c r="X104" s="437"/>
      <c r="Y104" s="393"/>
      <c r="Z104" s="393"/>
      <c r="AA104" s="393"/>
      <c r="AB104" s="393"/>
      <c r="AC104" s="393"/>
      <c r="AD104" s="393"/>
      <c r="AE104" s="393"/>
      <c r="AF104" s="393"/>
      <c r="AG104" s="393"/>
      <c r="AH104" s="393"/>
      <c r="AI104" s="393"/>
      <c r="AJ104" s="393"/>
      <c r="AK104" s="393"/>
      <c r="AL104" s="393"/>
      <c r="AM104" s="393"/>
      <c r="AN104" s="393"/>
      <c r="AO104" s="393"/>
      <c r="AP104" s="393"/>
      <c r="AQ104" s="393"/>
      <c r="AR104" s="393"/>
      <c r="AS104" s="393"/>
    </row>
    <row r="105" spans="1:45" x14ac:dyDescent="0.25">
      <c r="A105" s="435"/>
      <c r="B105" s="440"/>
      <c r="C105" s="406"/>
      <c r="D105" s="406"/>
      <c r="E105" s="406"/>
      <c r="F105" s="408"/>
      <c r="G105" s="435"/>
      <c r="H105" s="486"/>
      <c r="I105" s="436"/>
      <c r="J105" s="410"/>
      <c r="K105" s="412"/>
      <c r="L105" s="428"/>
      <c r="M105" s="451" t="str">
        <f t="shared" si="12"/>
        <v/>
      </c>
      <c r="N105" s="428"/>
      <c r="O105" s="451" t="str">
        <f t="shared" si="13"/>
        <v/>
      </c>
      <c r="P105" s="428"/>
      <c r="Q105" s="451" t="str">
        <f t="shared" si="14"/>
        <v/>
      </c>
      <c r="R105" s="428"/>
      <c r="S105" s="450" t="str">
        <f t="shared" si="15"/>
        <v/>
      </c>
      <c r="T105" s="428"/>
      <c r="U105" s="450" t="str">
        <f t="shared" si="16"/>
        <v/>
      </c>
      <c r="V105" s="428"/>
      <c r="W105" s="451" t="str">
        <f t="shared" si="17"/>
        <v/>
      </c>
      <c r="X105" s="437"/>
      <c r="Y105" s="393"/>
      <c r="Z105" s="393"/>
      <c r="AA105" s="393"/>
      <c r="AB105" s="393"/>
      <c r="AC105" s="393"/>
      <c r="AD105" s="393"/>
      <c r="AE105" s="393"/>
      <c r="AF105" s="393"/>
      <c r="AG105" s="393"/>
      <c r="AH105" s="393"/>
      <c r="AI105" s="393"/>
      <c r="AJ105" s="393"/>
      <c r="AK105" s="393"/>
      <c r="AL105" s="393"/>
      <c r="AM105" s="393"/>
      <c r="AN105" s="393"/>
      <c r="AO105" s="393"/>
      <c r="AP105" s="393"/>
      <c r="AQ105" s="393"/>
      <c r="AR105" s="393"/>
      <c r="AS105" s="393"/>
    </row>
    <row r="106" spans="1:45" ht="15.75" thickBot="1" x14ac:dyDescent="0.3">
      <c r="A106" s="441"/>
      <c r="B106" s="442"/>
      <c r="C106" s="443"/>
      <c r="D106" s="443"/>
      <c r="E106" s="443"/>
      <c r="F106" s="444"/>
      <c r="G106" s="441"/>
      <c r="H106" s="487"/>
      <c r="I106" s="444"/>
      <c r="J106" s="445"/>
      <c r="K106" s="446"/>
      <c r="L106" s="447"/>
      <c r="M106" s="452" t="str">
        <f t="shared" si="12"/>
        <v/>
      </c>
      <c r="N106" s="447"/>
      <c r="O106" s="452" t="str">
        <f t="shared" si="13"/>
        <v/>
      </c>
      <c r="P106" s="447"/>
      <c r="Q106" s="452" t="str">
        <f t="shared" si="14"/>
        <v/>
      </c>
      <c r="R106" s="447"/>
      <c r="S106" s="452" t="str">
        <f t="shared" si="15"/>
        <v/>
      </c>
      <c r="T106" s="447"/>
      <c r="U106" s="452" t="str">
        <f t="shared" si="16"/>
        <v/>
      </c>
      <c r="V106" s="447"/>
      <c r="W106" s="452" t="str">
        <f t="shared" si="17"/>
        <v/>
      </c>
      <c r="X106" s="448"/>
      <c r="Y106" s="393"/>
      <c r="Z106" s="393"/>
      <c r="AA106" s="393"/>
      <c r="AB106" s="393"/>
      <c r="AC106" s="393"/>
      <c r="AD106" s="393"/>
      <c r="AE106" s="393"/>
      <c r="AF106" s="393"/>
      <c r="AG106" s="393"/>
      <c r="AH106" s="393"/>
      <c r="AI106" s="393"/>
      <c r="AJ106" s="393"/>
      <c r="AK106" s="393"/>
      <c r="AL106" s="393"/>
      <c r="AM106" s="393"/>
      <c r="AN106" s="393"/>
      <c r="AO106" s="393"/>
      <c r="AP106" s="393"/>
      <c r="AQ106" s="393"/>
      <c r="AR106" s="393"/>
      <c r="AS106" s="393"/>
    </row>
    <row r="107" spans="1:45" x14ac:dyDescent="0.25">
      <c r="A107" s="393"/>
      <c r="B107" s="393"/>
      <c r="C107" s="393"/>
      <c r="D107" s="393"/>
      <c r="E107" s="393"/>
      <c r="F107" s="393"/>
      <c r="G107" s="393"/>
      <c r="H107" s="393"/>
      <c r="I107" s="393"/>
      <c r="J107" s="393"/>
      <c r="K107" s="393"/>
      <c r="L107" s="393"/>
      <c r="M107" s="393"/>
      <c r="N107" s="393"/>
      <c r="O107" s="393"/>
      <c r="P107" s="393"/>
      <c r="Q107" s="393"/>
      <c r="R107" s="393"/>
      <c r="S107" s="393"/>
      <c r="T107" s="393"/>
      <c r="U107" s="393"/>
      <c r="V107" s="393"/>
      <c r="W107" s="393"/>
      <c r="X107" s="393"/>
      <c r="Y107" s="393"/>
      <c r="Z107" s="393"/>
      <c r="AA107" s="393"/>
      <c r="AB107" s="393"/>
      <c r="AC107" s="393"/>
      <c r="AD107" s="393"/>
      <c r="AE107" s="393"/>
      <c r="AF107" s="393"/>
      <c r="AG107" s="393"/>
      <c r="AH107" s="393"/>
      <c r="AI107" s="393"/>
      <c r="AJ107" s="393"/>
      <c r="AK107" s="393"/>
      <c r="AL107" s="393"/>
      <c r="AM107" s="393"/>
      <c r="AN107" s="393"/>
      <c r="AO107" s="393"/>
      <c r="AP107" s="393"/>
      <c r="AQ107" s="393"/>
      <c r="AR107" s="393"/>
      <c r="AS107" s="393"/>
    </row>
    <row r="108" spans="1:45" x14ac:dyDescent="0.25">
      <c r="A108" s="393"/>
      <c r="B108" s="393"/>
      <c r="C108" s="393"/>
      <c r="D108" s="393"/>
      <c r="E108" s="393"/>
      <c r="F108" s="393"/>
      <c r="G108" s="393"/>
      <c r="H108" s="393"/>
      <c r="I108" s="393"/>
      <c r="J108" s="393"/>
      <c r="K108" s="393"/>
      <c r="L108" s="449"/>
      <c r="M108" s="449"/>
      <c r="N108" s="449"/>
      <c r="O108" s="449"/>
      <c r="P108" s="393"/>
      <c r="Q108" s="393"/>
      <c r="R108" s="393"/>
      <c r="S108" s="393"/>
      <c r="T108" s="393"/>
      <c r="U108" s="393"/>
      <c r="V108" s="393"/>
      <c r="W108" s="393"/>
      <c r="X108" s="393"/>
      <c r="Y108" s="393"/>
      <c r="Z108" s="393"/>
      <c r="AA108" s="393"/>
      <c r="AB108" s="393"/>
      <c r="AC108" s="393"/>
      <c r="AD108" s="393"/>
      <c r="AE108" s="393"/>
      <c r="AF108" s="393"/>
      <c r="AG108" s="393"/>
      <c r="AH108" s="393"/>
      <c r="AI108" s="393"/>
      <c r="AJ108" s="393"/>
      <c r="AK108" s="393"/>
      <c r="AL108" s="393"/>
      <c r="AM108" s="393"/>
      <c r="AN108" s="393"/>
      <c r="AO108" s="393"/>
      <c r="AP108" s="393"/>
      <c r="AQ108" s="393"/>
      <c r="AR108" s="393"/>
      <c r="AS108" s="393"/>
    </row>
    <row r="109" spans="1:45" x14ac:dyDescent="0.25">
      <c r="A109" s="393"/>
      <c r="B109" s="393"/>
      <c r="C109" s="393"/>
      <c r="D109" s="393"/>
      <c r="E109" s="393"/>
      <c r="F109" s="393"/>
      <c r="G109" s="393"/>
      <c r="H109" s="393"/>
      <c r="I109" s="393"/>
      <c r="J109" s="393"/>
      <c r="K109" s="393"/>
      <c r="L109" s="393" t="s">
        <v>127</v>
      </c>
      <c r="M109" s="393"/>
      <c r="N109" s="393"/>
      <c r="O109" s="393"/>
      <c r="P109" s="393"/>
      <c r="Q109" s="393"/>
      <c r="R109" s="393"/>
      <c r="S109" s="393"/>
      <c r="T109" s="393"/>
      <c r="U109" s="393"/>
      <c r="V109" s="393"/>
      <c r="W109" s="393"/>
      <c r="X109" s="393"/>
      <c r="Y109" s="393"/>
      <c r="Z109" s="393"/>
      <c r="AA109" s="393"/>
      <c r="AB109" s="393"/>
      <c r="AC109" s="393"/>
      <c r="AD109" s="393"/>
      <c r="AE109" s="393"/>
      <c r="AF109" s="393"/>
      <c r="AG109" s="393"/>
      <c r="AH109" s="393"/>
      <c r="AI109" s="393"/>
      <c r="AJ109" s="393"/>
      <c r="AK109" s="393"/>
      <c r="AL109" s="393"/>
      <c r="AM109" s="393"/>
      <c r="AN109" s="393"/>
      <c r="AO109" s="393"/>
      <c r="AP109" s="393"/>
      <c r="AQ109" s="393"/>
      <c r="AR109" s="393"/>
      <c r="AS109" s="393"/>
    </row>
    <row r="110" spans="1:45" x14ac:dyDescent="0.25">
      <c r="A110" s="393"/>
      <c r="B110" s="393"/>
      <c r="C110" s="393"/>
      <c r="D110" s="393"/>
      <c r="E110" s="393"/>
      <c r="F110" s="393"/>
      <c r="G110" s="393"/>
      <c r="H110" s="393"/>
      <c r="I110" s="393"/>
      <c r="J110" s="393"/>
      <c r="K110" s="393"/>
      <c r="L110" s="393"/>
      <c r="M110" s="393"/>
      <c r="N110" s="393"/>
      <c r="O110" s="393"/>
      <c r="P110" s="393"/>
      <c r="Q110" s="393"/>
      <c r="R110" s="393"/>
      <c r="S110" s="393"/>
      <c r="T110" s="393"/>
      <c r="U110" s="393"/>
      <c r="V110" s="393"/>
      <c r="W110" s="393"/>
      <c r="X110" s="393"/>
      <c r="Y110" s="393"/>
      <c r="Z110" s="393"/>
      <c r="AA110" s="393"/>
      <c r="AB110" s="393"/>
      <c r="AC110" s="393"/>
      <c r="AD110" s="393"/>
      <c r="AE110" s="393"/>
      <c r="AF110" s="393"/>
      <c r="AG110" s="393"/>
      <c r="AH110" s="393"/>
      <c r="AI110" s="393"/>
      <c r="AJ110" s="393"/>
      <c r="AK110" s="393"/>
      <c r="AL110" s="393"/>
      <c r="AM110" s="393"/>
      <c r="AN110" s="393"/>
      <c r="AO110" s="393"/>
      <c r="AP110" s="393"/>
      <c r="AQ110" s="393"/>
      <c r="AR110" s="393"/>
      <c r="AS110" s="393"/>
    </row>
    <row r="111" spans="1:45" x14ac:dyDescent="0.25">
      <c r="A111" s="393"/>
      <c r="B111" s="393"/>
      <c r="C111" s="393"/>
      <c r="D111" s="393"/>
      <c r="E111" s="393"/>
      <c r="F111" s="393"/>
      <c r="G111" s="393"/>
      <c r="H111" s="393"/>
      <c r="I111" s="393"/>
      <c r="J111" s="393"/>
      <c r="K111" s="393"/>
      <c r="L111" s="393"/>
      <c r="M111" s="393"/>
      <c r="N111" s="393"/>
      <c r="O111" s="393"/>
      <c r="P111" s="393"/>
      <c r="Q111" s="393"/>
      <c r="R111" s="393"/>
      <c r="S111" s="393"/>
      <c r="T111" s="393"/>
      <c r="U111" s="393"/>
      <c r="V111" s="393"/>
      <c r="W111" s="393"/>
      <c r="X111" s="393"/>
      <c r="Y111" s="393"/>
      <c r="Z111" s="393"/>
      <c r="AA111" s="393"/>
      <c r="AB111" s="393"/>
      <c r="AC111" s="393"/>
      <c r="AD111" s="393"/>
      <c r="AE111" s="393"/>
      <c r="AF111" s="393"/>
      <c r="AG111" s="393"/>
      <c r="AH111" s="393"/>
      <c r="AI111" s="393"/>
      <c r="AJ111" s="393"/>
      <c r="AK111" s="393"/>
      <c r="AL111" s="393"/>
      <c r="AM111" s="393"/>
      <c r="AN111" s="393"/>
      <c r="AO111" s="393"/>
      <c r="AP111" s="393"/>
      <c r="AQ111" s="393"/>
      <c r="AR111" s="393"/>
      <c r="AS111" s="393"/>
    </row>
    <row r="112" spans="1:45" x14ac:dyDescent="0.25">
      <c r="A112" s="393"/>
      <c r="B112" s="393"/>
      <c r="C112" s="393"/>
      <c r="D112" s="393"/>
      <c r="E112" s="393"/>
      <c r="F112" s="393"/>
      <c r="G112" s="393"/>
      <c r="H112" s="393"/>
      <c r="I112" s="393"/>
      <c r="J112" s="393"/>
      <c r="K112" s="393"/>
      <c r="L112" s="393"/>
      <c r="M112" s="393"/>
      <c r="N112" s="393"/>
      <c r="O112" s="393"/>
      <c r="P112" s="393"/>
      <c r="Q112" s="393"/>
      <c r="R112" s="393"/>
      <c r="S112" s="393"/>
      <c r="T112" s="393"/>
      <c r="U112" s="393"/>
      <c r="V112" s="393"/>
      <c r="W112" s="393"/>
      <c r="X112" s="393"/>
      <c r="Y112" s="393"/>
      <c r="Z112" s="393"/>
      <c r="AA112" s="393"/>
      <c r="AB112" s="393"/>
      <c r="AC112" s="393"/>
      <c r="AD112" s="393"/>
      <c r="AE112" s="393"/>
      <c r="AF112" s="393"/>
      <c r="AG112" s="393"/>
      <c r="AH112" s="393"/>
      <c r="AI112" s="393"/>
      <c r="AJ112" s="393"/>
      <c r="AK112" s="393"/>
      <c r="AL112" s="393"/>
      <c r="AM112" s="393"/>
      <c r="AN112" s="393"/>
      <c r="AO112" s="393"/>
      <c r="AP112" s="393"/>
      <c r="AQ112" s="393"/>
      <c r="AR112" s="393"/>
      <c r="AS112" s="393"/>
    </row>
    <row r="113" spans="1:45" x14ac:dyDescent="0.25">
      <c r="A113" s="393"/>
      <c r="B113" s="393"/>
      <c r="C113" s="393"/>
      <c r="D113" s="393"/>
      <c r="E113" s="393"/>
      <c r="F113" s="393"/>
      <c r="G113" s="393"/>
      <c r="H113" s="393"/>
      <c r="I113" s="393"/>
      <c r="J113" s="393"/>
      <c r="K113" s="393"/>
      <c r="L113" s="393"/>
      <c r="M113" s="393"/>
      <c r="N113" s="393"/>
      <c r="O113" s="393"/>
      <c r="P113" s="393"/>
      <c r="Q113" s="393"/>
      <c r="R113" s="393"/>
      <c r="S113" s="393"/>
      <c r="T113" s="393"/>
      <c r="U113" s="393"/>
      <c r="V113" s="393"/>
      <c r="W113" s="393"/>
      <c r="X113" s="393"/>
      <c r="Y113" s="393"/>
      <c r="Z113" s="393"/>
      <c r="AA113" s="393"/>
      <c r="AB113" s="393"/>
      <c r="AC113" s="393"/>
      <c r="AD113" s="393"/>
      <c r="AE113" s="393"/>
      <c r="AF113" s="393"/>
      <c r="AG113" s="393"/>
      <c r="AH113" s="393"/>
      <c r="AI113" s="393"/>
      <c r="AJ113" s="393"/>
      <c r="AK113" s="393"/>
      <c r="AL113" s="393"/>
      <c r="AM113" s="393"/>
      <c r="AN113" s="393"/>
      <c r="AO113" s="393"/>
      <c r="AP113" s="393"/>
      <c r="AQ113" s="393"/>
      <c r="AR113" s="393"/>
      <c r="AS113" s="393"/>
    </row>
    <row r="114" spans="1:45" x14ac:dyDescent="0.25">
      <c r="A114" s="393"/>
      <c r="B114" s="393"/>
      <c r="C114" s="393"/>
      <c r="D114" s="393"/>
      <c r="E114" s="393"/>
      <c r="F114" s="393"/>
      <c r="G114" s="393"/>
      <c r="H114" s="393"/>
      <c r="I114" s="393"/>
      <c r="J114" s="393"/>
      <c r="K114" s="393"/>
      <c r="L114" s="393"/>
      <c r="M114" s="393"/>
      <c r="N114" s="393"/>
      <c r="O114" s="393"/>
      <c r="P114" s="393"/>
      <c r="Q114" s="393"/>
      <c r="R114" s="393"/>
      <c r="S114" s="393"/>
      <c r="T114" s="393"/>
      <c r="U114" s="393"/>
      <c r="V114" s="393"/>
      <c r="W114" s="393"/>
      <c r="X114" s="393"/>
      <c r="Y114" s="393"/>
      <c r="Z114" s="393"/>
      <c r="AA114" s="393"/>
      <c r="AB114" s="393"/>
      <c r="AC114" s="393"/>
      <c r="AD114" s="393"/>
      <c r="AE114" s="393"/>
      <c r="AF114" s="393"/>
      <c r="AG114" s="393"/>
      <c r="AH114" s="393"/>
      <c r="AI114" s="393"/>
      <c r="AJ114" s="393"/>
      <c r="AK114" s="393"/>
      <c r="AL114" s="393"/>
      <c r="AM114" s="393"/>
      <c r="AN114" s="393"/>
      <c r="AO114" s="393"/>
      <c r="AP114" s="393"/>
      <c r="AQ114" s="393"/>
      <c r="AR114" s="393"/>
      <c r="AS114" s="393"/>
    </row>
    <row r="115" spans="1:45" x14ac:dyDescent="0.25">
      <c r="A115" s="393"/>
      <c r="B115" s="393"/>
      <c r="C115" s="393"/>
      <c r="D115" s="393"/>
      <c r="E115" s="393"/>
      <c r="F115" s="393"/>
      <c r="G115" s="393"/>
      <c r="H115" s="393"/>
      <c r="I115" s="393"/>
      <c r="J115" s="393"/>
      <c r="K115" s="393"/>
      <c r="L115" s="393"/>
      <c r="M115" s="393"/>
      <c r="N115" s="393"/>
      <c r="O115" s="393"/>
      <c r="P115" s="393"/>
      <c r="Q115" s="393"/>
      <c r="R115" s="393"/>
      <c r="S115" s="393"/>
      <c r="T115" s="393"/>
      <c r="U115" s="393"/>
      <c r="V115" s="393"/>
      <c r="W115" s="393"/>
      <c r="X115" s="393"/>
      <c r="Y115" s="393"/>
      <c r="Z115" s="393"/>
      <c r="AA115" s="393"/>
      <c r="AB115" s="393"/>
      <c r="AC115" s="393"/>
      <c r="AD115" s="393"/>
      <c r="AE115" s="393"/>
      <c r="AF115" s="393"/>
      <c r="AG115" s="393"/>
      <c r="AH115" s="393"/>
      <c r="AI115" s="393"/>
      <c r="AJ115" s="393"/>
      <c r="AK115" s="393"/>
      <c r="AL115" s="393"/>
      <c r="AM115" s="393"/>
      <c r="AN115" s="393"/>
      <c r="AO115" s="393"/>
      <c r="AP115" s="393"/>
      <c r="AQ115" s="393"/>
      <c r="AR115" s="393"/>
      <c r="AS115" s="393"/>
    </row>
    <row r="116" spans="1:45" x14ac:dyDescent="0.25">
      <c r="A116" s="393"/>
      <c r="B116" s="393"/>
      <c r="C116" s="393"/>
      <c r="D116" s="393"/>
      <c r="E116" s="393"/>
      <c r="F116" s="393"/>
      <c r="G116" s="393"/>
      <c r="H116" s="393"/>
      <c r="I116" s="393"/>
      <c r="J116" s="393"/>
      <c r="K116" s="393"/>
      <c r="L116" s="393"/>
      <c r="M116" s="393"/>
      <c r="N116" s="393"/>
      <c r="O116" s="393"/>
      <c r="P116" s="393"/>
      <c r="Q116" s="393"/>
      <c r="R116" s="393"/>
      <c r="S116" s="393"/>
      <c r="T116" s="393"/>
      <c r="U116" s="393"/>
      <c r="V116" s="393"/>
      <c r="W116" s="393"/>
      <c r="X116" s="393"/>
      <c r="Y116" s="393"/>
      <c r="Z116" s="393"/>
      <c r="AA116" s="393"/>
      <c r="AB116" s="393"/>
      <c r="AC116" s="393"/>
      <c r="AD116" s="393"/>
      <c r="AE116" s="393"/>
      <c r="AF116" s="393"/>
      <c r="AG116" s="393"/>
      <c r="AH116" s="393"/>
      <c r="AI116" s="393"/>
      <c r="AJ116" s="393"/>
      <c r="AK116" s="393"/>
      <c r="AL116" s="393"/>
      <c r="AM116" s="393"/>
      <c r="AN116" s="393"/>
      <c r="AO116" s="393"/>
      <c r="AP116" s="393"/>
      <c r="AQ116" s="393"/>
      <c r="AR116" s="393"/>
      <c r="AS116" s="393"/>
    </row>
    <row r="117" spans="1:45" x14ac:dyDescent="0.25">
      <c r="A117" s="393"/>
      <c r="B117" s="393"/>
      <c r="C117" s="393"/>
      <c r="D117" s="393"/>
      <c r="E117" s="393"/>
      <c r="F117" s="393"/>
      <c r="G117" s="393"/>
      <c r="H117" s="393"/>
      <c r="I117" s="393"/>
      <c r="J117" s="393"/>
      <c r="K117" s="393"/>
      <c r="L117" s="393"/>
      <c r="M117" s="393"/>
      <c r="N117" s="393"/>
      <c r="O117" s="393"/>
      <c r="P117" s="393"/>
      <c r="Q117" s="393"/>
      <c r="R117" s="393"/>
      <c r="S117" s="393"/>
      <c r="T117" s="393"/>
      <c r="U117" s="393"/>
      <c r="V117" s="393"/>
      <c r="W117" s="393"/>
      <c r="X117" s="393"/>
      <c r="Y117" s="393"/>
      <c r="Z117" s="393"/>
      <c r="AA117" s="393"/>
      <c r="AB117" s="393"/>
      <c r="AC117" s="393"/>
      <c r="AD117" s="393"/>
      <c r="AE117" s="393"/>
      <c r="AF117" s="393"/>
      <c r="AG117" s="393"/>
      <c r="AH117" s="393"/>
      <c r="AI117" s="393"/>
      <c r="AJ117" s="393"/>
      <c r="AK117" s="393"/>
      <c r="AL117" s="393"/>
      <c r="AM117" s="393"/>
      <c r="AN117" s="393"/>
      <c r="AO117" s="393"/>
      <c r="AP117" s="393"/>
      <c r="AQ117" s="393"/>
      <c r="AR117" s="393"/>
      <c r="AS117" s="393"/>
    </row>
    <row r="118" spans="1:45" x14ac:dyDescent="0.25">
      <c r="A118" s="393"/>
      <c r="B118" s="393"/>
      <c r="C118" s="393"/>
      <c r="D118" s="393"/>
      <c r="E118" s="393"/>
      <c r="F118" s="393"/>
      <c r="G118" s="393"/>
      <c r="H118" s="393"/>
      <c r="I118" s="393"/>
      <c r="J118" s="393"/>
      <c r="K118" s="393"/>
      <c r="L118" s="393"/>
      <c r="M118" s="393"/>
      <c r="N118" s="393"/>
      <c r="O118" s="393"/>
      <c r="P118" s="393"/>
      <c r="Q118" s="393"/>
      <c r="R118" s="393"/>
      <c r="S118" s="393"/>
      <c r="T118" s="393"/>
      <c r="U118" s="393"/>
      <c r="V118" s="393"/>
      <c r="W118" s="393"/>
      <c r="X118" s="393"/>
      <c r="Y118" s="393"/>
      <c r="Z118" s="393"/>
      <c r="AA118" s="393"/>
      <c r="AB118" s="393"/>
      <c r="AC118" s="393"/>
      <c r="AD118" s="393"/>
      <c r="AE118" s="393"/>
      <c r="AF118" s="393"/>
      <c r="AG118" s="393"/>
      <c r="AH118" s="393"/>
      <c r="AI118" s="393"/>
      <c r="AJ118" s="393"/>
      <c r="AK118" s="393"/>
      <c r="AL118" s="393"/>
      <c r="AM118" s="393"/>
      <c r="AN118" s="393"/>
      <c r="AO118" s="393"/>
      <c r="AP118" s="393"/>
      <c r="AQ118" s="393"/>
      <c r="AR118" s="393"/>
      <c r="AS118" s="393"/>
    </row>
    <row r="119" spans="1:45" x14ac:dyDescent="0.25">
      <c r="A119" s="393"/>
      <c r="B119" s="393"/>
      <c r="C119" s="393"/>
      <c r="D119" s="393"/>
      <c r="E119" s="393"/>
      <c r="F119" s="393"/>
      <c r="G119" s="393"/>
      <c r="H119" s="393"/>
      <c r="I119" s="393"/>
      <c r="J119" s="393"/>
      <c r="K119" s="393"/>
      <c r="L119" s="393"/>
      <c r="M119" s="393"/>
      <c r="N119" s="393"/>
      <c r="O119" s="393"/>
      <c r="P119" s="393"/>
      <c r="Q119" s="393"/>
      <c r="R119" s="393"/>
      <c r="S119" s="393"/>
      <c r="T119" s="393"/>
      <c r="U119" s="393"/>
      <c r="V119" s="393"/>
      <c r="W119" s="393"/>
      <c r="X119" s="393"/>
      <c r="Y119" s="393"/>
      <c r="Z119" s="393"/>
      <c r="AA119" s="393"/>
      <c r="AB119" s="393"/>
      <c r="AC119" s="393"/>
      <c r="AD119" s="393"/>
      <c r="AE119" s="393"/>
      <c r="AF119" s="393"/>
      <c r="AG119" s="393"/>
      <c r="AH119" s="393"/>
      <c r="AI119" s="393"/>
      <c r="AJ119" s="393"/>
      <c r="AK119" s="393"/>
      <c r="AL119" s="393"/>
      <c r="AM119" s="393"/>
      <c r="AN119" s="393"/>
      <c r="AO119" s="393"/>
      <c r="AP119" s="393"/>
      <c r="AQ119" s="393"/>
      <c r="AR119" s="393"/>
      <c r="AS119" s="393"/>
    </row>
    <row r="120" spans="1:45" x14ac:dyDescent="0.25">
      <c r="A120" s="393"/>
      <c r="B120" s="393"/>
      <c r="C120" s="393"/>
      <c r="D120" s="393"/>
      <c r="E120" s="393"/>
      <c r="F120" s="393"/>
      <c r="G120" s="393"/>
      <c r="H120" s="393"/>
      <c r="I120" s="393"/>
      <c r="J120" s="393"/>
      <c r="K120" s="393"/>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row>
    <row r="121" spans="1:45" x14ac:dyDescent="0.25">
      <c r="A121" s="393"/>
      <c r="B121" s="393"/>
      <c r="C121" s="393"/>
      <c r="D121" s="393"/>
      <c r="E121" s="393"/>
      <c r="F121" s="393"/>
      <c r="G121" s="393"/>
      <c r="H121" s="393"/>
      <c r="I121" s="393"/>
      <c r="J121" s="393"/>
      <c r="K121" s="393"/>
      <c r="L121" s="393"/>
      <c r="M121" s="393"/>
      <c r="N121" s="393"/>
      <c r="O121" s="393"/>
      <c r="P121" s="393"/>
      <c r="Q121" s="393"/>
      <c r="R121" s="393"/>
      <c r="S121" s="393"/>
      <c r="T121" s="393"/>
      <c r="U121" s="393"/>
      <c r="V121" s="393"/>
      <c r="W121" s="393"/>
      <c r="X121" s="393"/>
      <c r="Y121" s="393"/>
      <c r="Z121" s="393"/>
      <c r="AA121" s="393"/>
      <c r="AB121" s="393"/>
      <c r="AC121" s="393"/>
      <c r="AD121" s="393"/>
      <c r="AE121" s="393"/>
      <c r="AF121" s="393"/>
      <c r="AG121" s="393"/>
      <c r="AH121" s="393"/>
      <c r="AI121" s="393"/>
      <c r="AJ121" s="393"/>
      <c r="AK121" s="393"/>
      <c r="AL121" s="393"/>
      <c r="AM121" s="393"/>
      <c r="AN121" s="393"/>
      <c r="AO121" s="393"/>
      <c r="AP121" s="393"/>
      <c r="AQ121" s="393"/>
      <c r="AR121" s="393"/>
      <c r="AS121" s="393"/>
    </row>
    <row r="122" spans="1:45" x14ac:dyDescent="0.25">
      <c r="A122" s="393"/>
      <c r="B122" s="393"/>
      <c r="C122" s="393"/>
      <c r="D122" s="393"/>
      <c r="E122" s="393"/>
      <c r="F122" s="393"/>
      <c r="G122" s="393"/>
      <c r="H122" s="393"/>
      <c r="I122" s="393"/>
      <c r="J122" s="393"/>
      <c r="K122" s="393"/>
      <c r="L122" s="393"/>
      <c r="M122" s="393"/>
      <c r="N122" s="393"/>
      <c r="O122" s="393"/>
      <c r="P122" s="393"/>
      <c r="Q122" s="393"/>
      <c r="R122" s="393"/>
      <c r="S122" s="393"/>
      <c r="T122" s="393"/>
      <c r="U122" s="393"/>
      <c r="V122" s="393"/>
      <c r="W122" s="393"/>
      <c r="X122" s="393"/>
      <c r="Y122" s="393"/>
      <c r="Z122" s="393"/>
      <c r="AA122" s="393"/>
      <c r="AB122" s="393"/>
      <c r="AC122" s="393"/>
      <c r="AD122" s="393"/>
      <c r="AE122" s="393"/>
      <c r="AF122" s="393"/>
      <c r="AG122" s="393"/>
      <c r="AH122" s="393"/>
      <c r="AI122" s="393"/>
      <c r="AJ122" s="393"/>
      <c r="AK122" s="393"/>
      <c r="AL122" s="393"/>
      <c r="AM122" s="393"/>
      <c r="AN122" s="393"/>
      <c r="AO122" s="393"/>
      <c r="AP122" s="393"/>
      <c r="AQ122" s="393"/>
      <c r="AR122" s="393"/>
      <c r="AS122" s="393"/>
    </row>
    <row r="123" spans="1:45" x14ac:dyDescent="0.25">
      <c r="A123" s="393"/>
      <c r="B123" s="393"/>
      <c r="C123" s="393"/>
      <c r="D123" s="393"/>
      <c r="E123" s="393"/>
      <c r="F123" s="393"/>
      <c r="G123" s="393"/>
      <c r="H123" s="393"/>
      <c r="I123" s="393"/>
      <c r="J123" s="393"/>
      <c r="K123" s="393"/>
      <c r="L123" s="393"/>
      <c r="M123" s="393"/>
      <c r="N123" s="393"/>
      <c r="O123" s="393"/>
      <c r="P123" s="393"/>
      <c r="Q123" s="393"/>
      <c r="R123" s="393"/>
      <c r="S123" s="393"/>
      <c r="T123" s="393"/>
      <c r="U123" s="393"/>
      <c r="V123" s="393"/>
      <c r="W123" s="393"/>
      <c r="X123" s="393"/>
      <c r="Y123" s="393"/>
      <c r="Z123" s="393"/>
      <c r="AA123" s="393"/>
      <c r="AB123" s="393"/>
      <c r="AC123" s="393"/>
      <c r="AD123" s="393"/>
      <c r="AE123" s="393"/>
      <c r="AF123" s="393"/>
      <c r="AG123" s="393"/>
      <c r="AH123" s="393"/>
      <c r="AI123" s="393"/>
      <c r="AJ123" s="393"/>
      <c r="AK123" s="393"/>
      <c r="AL123" s="393"/>
      <c r="AM123" s="393"/>
      <c r="AN123" s="393"/>
      <c r="AO123" s="393"/>
      <c r="AP123" s="393"/>
      <c r="AQ123" s="393"/>
      <c r="AR123" s="393"/>
      <c r="AS123" s="393"/>
    </row>
  </sheetData>
  <autoFilter ref="A11:AT11">
    <sortState ref="A13:AT106">
      <sortCondition ref="A11"/>
    </sortState>
  </autoFilter>
  <mergeCells count="21">
    <mergeCell ref="T10:U10"/>
    <mergeCell ref="V10:W10"/>
    <mergeCell ref="X10:X11"/>
    <mergeCell ref="D10:D11"/>
    <mergeCell ref="N10:O10"/>
    <mergeCell ref="P10:Q10"/>
    <mergeCell ref="H10:H11"/>
    <mergeCell ref="B1:W4"/>
    <mergeCell ref="A8:C8"/>
    <mergeCell ref="A9:X9"/>
    <mergeCell ref="A10:A11"/>
    <mergeCell ref="B10:B11"/>
    <mergeCell ref="C10:C11"/>
    <mergeCell ref="E10:E11"/>
    <mergeCell ref="F10:F11"/>
    <mergeCell ref="G10:G11"/>
    <mergeCell ref="A6:F7"/>
    <mergeCell ref="I10:I11"/>
    <mergeCell ref="J10:K10"/>
    <mergeCell ref="L10:M10"/>
    <mergeCell ref="R10:S10"/>
  </mergeCells>
  <conditionalFormatting sqref="M12:M106 O12:O106 Q12:Q106 S12:S106 U12:U106">
    <cfRule type="cellIs" dxfId="5" priority="4" operator="between">
      <formula>TODAY()+365</formula>
      <formula>TODAY()</formula>
    </cfRule>
    <cfRule type="cellIs" dxfId="4" priority="5" operator="between">
      <formula>TODAY()+366</formula>
      <formula>TODAY()+730</formula>
    </cfRule>
    <cfRule type="cellIs" dxfId="3" priority="6" operator="between">
      <formula>TODAY()+731</formula>
      <formula>TODAY()+1825</formula>
    </cfRule>
  </conditionalFormatting>
  <conditionalFormatting sqref="W12:W106">
    <cfRule type="cellIs" dxfId="2" priority="1" operator="between">
      <formula>TODAY()+366</formula>
      <formula>TODAY()+720</formula>
    </cfRule>
    <cfRule type="cellIs" dxfId="1" priority="2" operator="between">
      <formula>TODAY()+181</formula>
      <formula>TODAY()+365</formula>
    </cfRule>
    <cfRule type="cellIs" dxfId="0" priority="3" operator="between">
      <formula>TODAY()</formula>
      <formula>TODAY()+180</formula>
    </cfRule>
  </conditionalFormatting>
  <dataValidations count="1">
    <dataValidation type="list" allowBlank="1" showInputMessage="1" showErrorMessage="1" sqref="H12:H106">
      <formula1>CONTRAT</formula1>
    </dataValidation>
  </dataValidations>
  <pageMargins left="0.7" right="0.7" top="0.75" bottom="0.75" header="0.3" footer="0.3"/>
  <pageSetup paperSize="9" orientation="portrait" verticalDpi="597"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Y67"/>
  <sheetViews>
    <sheetView tabSelected="1" workbookViewId="0">
      <selection activeCell="I5" sqref="I5"/>
    </sheetView>
  </sheetViews>
  <sheetFormatPr baseColWidth="10" defaultRowHeight="15" x14ac:dyDescent="0.25"/>
  <cols>
    <col min="1" max="1" width="15" style="74" customWidth="1"/>
    <col min="2" max="2" width="14.42578125" style="74" customWidth="1"/>
    <col min="3" max="3" width="20.28515625" style="74" customWidth="1"/>
    <col min="4" max="4" width="16" style="74" customWidth="1"/>
    <col min="5" max="6" width="11.85546875" style="74" customWidth="1"/>
    <col min="7" max="7" width="17.140625" style="74" customWidth="1"/>
    <col min="8" max="13" width="15.7109375" style="74" customWidth="1"/>
    <col min="14" max="15" width="16.28515625" style="74" customWidth="1"/>
    <col min="16" max="16" width="18" style="74" customWidth="1"/>
    <col min="17" max="16384" width="11.42578125" style="74"/>
  </cols>
  <sheetData>
    <row r="1" spans="1:25" s="291" customFormat="1" ht="97.5" customHeight="1" thickBot="1" x14ac:dyDescent="0.3">
      <c r="A1" s="454"/>
      <c r="B1" s="454" t="s">
        <v>46</v>
      </c>
      <c r="C1" s="454"/>
      <c r="D1" s="454"/>
      <c r="E1" s="454"/>
      <c r="F1" s="454"/>
      <c r="G1" s="454"/>
      <c r="H1" s="454"/>
      <c r="I1" s="454"/>
      <c r="J1" s="454"/>
      <c r="K1" s="454"/>
      <c r="L1" s="454"/>
      <c r="M1" s="454"/>
      <c r="N1" s="454"/>
      <c r="O1" s="454"/>
      <c r="P1" s="529" t="s">
        <v>187</v>
      </c>
      <c r="Q1" s="530"/>
      <c r="R1" s="488">
        <v>16</v>
      </c>
    </row>
    <row r="2" spans="1:25" ht="77.25" customHeight="1" x14ac:dyDescent="0.25">
      <c r="A2" s="533" t="s">
        <v>170</v>
      </c>
      <c r="B2" s="531" t="s">
        <v>33</v>
      </c>
      <c r="C2" s="531" t="s">
        <v>169</v>
      </c>
      <c r="D2" s="531" t="s">
        <v>34</v>
      </c>
      <c r="E2" s="531" t="s">
        <v>35</v>
      </c>
      <c r="F2" s="531" t="s">
        <v>189</v>
      </c>
      <c r="G2" s="537" t="s">
        <v>176</v>
      </c>
      <c r="H2" s="537" t="s">
        <v>37</v>
      </c>
      <c r="I2" s="538" t="s">
        <v>177</v>
      </c>
      <c r="J2" s="539"/>
      <c r="K2" s="531" t="s">
        <v>36</v>
      </c>
      <c r="L2" s="531" t="s">
        <v>174</v>
      </c>
      <c r="M2" s="531" t="s">
        <v>175</v>
      </c>
      <c r="N2" s="531" t="s">
        <v>148</v>
      </c>
      <c r="O2" s="531" t="s">
        <v>188</v>
      </c>
      <c r="P2" s="535" t="s">
        <v>39</v>
      </c>
      <c r="R2" s="128"/>
    </row>
    <row r="3" spans="1:25" ht="24.75" customHeight="1" x14ac:dyDescent="0.25">
      <c r="A3" s="534"/>
      <c r="B3" s="532"/>
      <c r="C3" s="532"/>
      <c r="D3" s="532"/>
      <c r="E3" s="532"/>
      <c r="F3" s="532"/>
      <c r="G3" s="537"/>
      <c r="H3" s="537"/>
      <c r="I3" s="455" t="s">
        <v>161</v>
      </c>
      <c r="J3" s="455" t="s">
        <v>105</v>
      </c>
      <c r="K3" s="532"/>
      <c r="L3" s="540"/>
      <c r="M3" s="532"/>
      <c r="N3" s="532"/>
      <c r="O3" s="532"/>
      <c r="P3" s="536"/>
    </row>
    <row r="4" spans="1:25" ht="48" customHeight="1" x14ac:dyDescent="0.25">
      <c r="A4" s="456"/>
      <c r="B4" s="457"/>
      <c r="C4" s="458"/>
      <c r="D4" s="459"/>
      <c r="E4" s="459">
        <v>10</v>
      </c>
      <c r="F4" s="459">
        <v>1</v>
      </c>
      <c r="G4" s="460"/>
      <c r="H4" s="461">
        <v>1</v>
      </c>
      <c r="I4" s="462" t="s">
        <v>180</v>
      </c>
      <c r="J4" s="484" t="str">
        <f>IF(I4="","",LOOKUP($I$4,NOMS:PRENOMS))</f>
        <v>Francoise</v>
      </c>
      <c r="K4" s="464">
        <v>100</v>
      </c>
      <c r="L4" s="463">
        <v>9</v>
      </c>
      <c r="M4" s="465">
        <f>L4*E4+((L4*E4)*0.45)</f>
        <v>130.5</v>
      </c>
      <c r="N4" s="466">
        <f>IF(F4="","",$R$1*F4)</f>
        <v>16</v>
      </c>
      <c r="O4" s="466"/>
      <c r="P4" s="467">
        <f>SUM(K4,M4,N4,O4)</f>
        <v>246.5</v>
      </c>
      <c r="R4" s="74" t="s">
        <v>167</v>
      </c>
      <c r="Y4" s="74" t="s">
        <v>162</v>
      </c>
    </row>
    <row r="5" spans="1:25" ht="48" customHeight="1" x14ac:dyDescent="0.25">
      <c r="A5" s="468"/>
      <c r="B5" s="469"/>
      <c r="C5" s="470"/>
      <c r="D5" s="471"/>
      <c r="E5" s="469"/>
      <c r="F5" s="469"/>
      <c r="G5" s="472"/>
      <c r="H5" s="469"/>
      <c r="I5" s="469" t="s">
        <v>190</v>
      </c>
      <c r="J5" s="470" t="str">
        <f>IF(I5="","",LOOKUP($I$4,NOMS:PRENOMS))</f>
        <v/>
      </c>
      <c r="K5" s="474"/>
      <c r="L5" s="473"/>
      <c r="M5" s="475"/>
      <c r="N5" s="475" t="str">
        <f t="shared" ref="N5:N67" si="0">IF(F5="","",$R$1*F5)</f>
        <v/>
      </c>
      <c r="O5" s="475"/>
      <c r="P5" s="476">
        <f t="shared" ref="P5:P67" si="1">SUM(K5,M5,N5,O5)</f>
        <v>0</v>
      </c>
      <c r="R5" s="74" t="s">
        <v>168</v>
      </c>
      <c r="Y5" s="74" t="s">
        <v>163</v>
      </c>
    </row>
    <row r="6" spans="1:25" ht="48" customHeight="1" x14ac:dyDescent="0.25">
      <c r="A6" s="477"/>
      <c r="B6" s="459"/>
      <c r="C6" s="460"/>
      <c r="D6" s="478"/>
      <c r="E6" s="459"/>
      <c r="F6" s="459"/>
      <c r="G6" s="479"/>
      <c r="H6" s="459"/>
      <c r="I6" s="459"/>
      <c r="J6" s="460" t="str">
        <f>IF(I6="","",LOOKUP($I$4,NOMS:PRENOMS))</f>
        <v/>
      </c>
      <c r="K6" s="464"/>
      <c r="L6" s="480"/>
      <c r="M6" s="465"/>
      <c r="N6" s="465" t="str">
        <f t="shared" si="0"/>
        <v/>
      </c>
      <c r="O6" s="465"/>
      <c r="P6" s="481">
        <f t="shared" si="1"/>
        <v>0</v>
      </c>
      <c r="Y6" s="74" t="s">
        <v>164</v>
      </c>
    </row>
    <row r="7" spans="1:25" ht="48" customHeight="1" x14ac:dyDescent="0.25">
      <c r="A7" s="468"/>
      <c r="B7" s="469"/>
      <c r="C7" s="470"/>
      <c r="D7" s="482"/>
      <c r="E7" s="469"/>
      <c r="F7" s="469"/>
      <c r="G7" s="472"/>
      <c r="H7" s="469"/>
      <c r="I7" s="469"/>
      <c r="J7" s="470" t="str">
        <f>IF(I7="","",LOOKUP($I$4,NOMS:PRENOMS))</f>
        <v/>
      </c>
      <c r="K7" s="474"/>
      <c r="L7" s="483"/>
      <c r="M7" s="475"/>
      <c r="N7" s="475" t="str">
        <f t="shared" si="0"/>
        <v/>
      </c>
      <c r="O7" s="475"/>
      <c r="P7" s="476">
        <f t="shared" si="1"/>
        <v>0</v>
      </c>
      <c r="Y7" s="74" t="s">
        <v>165</v>
      </c>
    </row>
    <row r="8" spans="1:25" ht="48" customHeight="1" x14ac:dyDescent="0.25">
      <c r="A8" s="456"/>
      <c r="B8" s="457"/>
      <c r="C8" s="458"/>
      <c r="D8" s="459"/>
      <c r="E8" s="459"/>
      <c r="F8" s="459"/>
      <c r="G8" s="460"/>
      <c r="H8" s="461"/>
      <c r="I8" s="461"/>
      <c r="J8" s="460" t="str">
        <f>IF(I8="","",LOOKUP($I$4,NOMS:PRENOMS))</f>
        <v/>
      </c>
      <c r="K8" s="464"/>
      <c r="L8" s="463"/>
      <c r="M8" s="465"/>
      <c r="N8" s="466" t="str">
        <f t="shared" si="0"/>
        <v/>
      </c>
      <c r="O8" s="466"/>
      <c r="P8" s="467">
        <f t="shared" si="1"/>
        <v>0</v>
      </c>
      <c r="Y8" s="74" t="s">
        <v>166</v>
      </c>
    </row>
    <row r="9" spans="1:25" ht="48" customHeight="1" x14ac:dyDescent="0.25">
      <c r="A9" s="468"/>
      <c r="B9" s="469"/>
      <c r="C9" s="470"/>
      <c r="D9" s="471"/>
      <c r="E9" s="469"/>
      <c r="F9" s="469"/>
      <c r="G9" s="472"/>
      <c r="H9" s="469"/>
      <c r="I9" s="469"/>
      <c r="J9" s="470" t="str">
        <f>IF(I9="","",LOOKUP($I$4,NOMS:PRENOMS))</f>
        <v/>
      </c>
      <c r="K9" s="474"/>
      <c r="L9" s="473"/>
      <c r="M9" s="475"/>
      <c r="N9" s="475" t="str">
        <f t="shared" si="0"/>
        <v/>
      </c>
      <c r="O9" s="475"/>
      <c r="P9" s="476">
        <f t="shared" si="1"/>
        <v>0</v>
      </c>
    </row>
    <row r="10" spans="1:25" ht="48" customHeight="1" x14ac:dyDescent="0.25">
      <c r="A10" s="477"/>
      <c r="B10" s="459"/>
      <c r="C10" s="460"/>
      <c r="D10" s="478"/>
      <c r="E10" s="459"/>
      <c r="F10" s="459"/>
      <c r="G10" s="479"/>
      <c r="H10" s="459"/>
      <c r="I10" s="459"/>
      <c r="J10" s="460" t="str">
        <f>IF(I10="","",LOOKUP($I$4,NOMS:PRENOMS))</f>
        <v/>
      </c>
      <c r="K10" s="464"/>
      <c r="L10" s="480"/>
      <c r="M10" s="465"/>
      <c r="N10" s="465" t="str">
        <f t="shared" si="0"/>
        <v/>
      </c>
      <c r="O10" s="465"/>
      <c r="P10" s="481">
        <f t="shared" si="1"/>
        <v>0</v>
      </c>
    </row>
    <row r="11" spans="1:25" ht="48" customHeight="1" x14ac:dyDescent="0.25">
      <c r="A11" s="468"/>
      <c r="B11" s="469"/>
      <c r="C11" s="470"/>
      <c r="D11" s="482"/>
      <c r="E11" s="469"/>
      <c r="F11" s="469"/>
      <c r="G11" s="472"/>
      <c r="H11" s="469"/>
      <c r="I11" s="469"/>
      <c r="J11" s="470" t="str">
        <f>IF(I11="","",LOOKUP($I$4,NOMS:PRENOMS))</f>
        <v/>
      </c>
      <c r="K11" s="474"/>
      <c r="L11" s="483"/>
      <c r="M11" s="475"/>
      <c r="N11" s="475" t="str">
        <f t="shared" si="0"/>
        <v/>
      </c>
      <c r="O11" s="475"/>
      <c r="P11" s="476">
        <f t="shared" si="1"/>
        <v>0</v>
      </c>
    </row>
    <row r="12" spans="1:25" ht="48" customHeight="1" x14ac:dyDescent="0.25">
      <c r="A12" s="456"/>
      <c r="B12" s="457"/>
      <c r="C12" s="458"/>
      <c r="D12" s="459"/>
      <c r="E12" s="459"/>
      <c r="F12" s="459"/>
      <c r="G12" s="460"/>
      <c r="H12" s="461"/>
      <c r="I12" s="461"/>
      <c r="J12" s="460" t="str">
        <f>IF(I12="","",LOOKUP($I$4,NOMS:PRENOMS))</f>
        <v/>
      </c>
      <c r="K12" s="464"/>
      <c r="L12" s="463"/>
      <c r="M12" s="465"/>
      <c r="N12" s="466" t="str">
        <f t="shared" si="0"/>
        <v/>
      </c>
      <c r="O12" s="466"/>
      <c r="P12" s="467">
        <f t="shared" si="1"/>
        <v>0</v>
      </c>
    </row>
    <row r="13" spans="1:25" ht="48" customHeight="1" x14ac:dyDescent="0.25">
      <c r="A13" s="468"/>
      <c r="B13" s="469"/>
      <c r="C13" s="470"/>
      <c r="D13" s="471"/>
      <c r="E13" s="469"/>
      <c r="F13" s="469"/>
      <c r="G13" s="472"/>
      <c r="H13" s="469"/>
      <c r="I13" s="469"/>
      <c r="J13" s="470" t="str">
        <f>IF(I13="","",LOOKUP($I$4,NOMS:PRENOMS))</f>
        <v/>
      </c>
      <c r="K13" s="474"/>
      <c r="L13" s="473"/>
      <c r="M13" s="475"/>
      <c r="N13" s="475" t="str">
        <f t="shared" si="0"/>
        <v/>
      </c>
      <c r="O13" s="475"/>
      <c r="P13" s="476">
        <f t="shared" si="1"/>
        <v>0</v>
      </c>
    </row>
    <row r="14" spans="1:25" ht="48" customHeight="1" x14ac:dyDescent="0.25">
      <c r="A14" s="477"/>
      <c r="B14" s="459"/>
      <c r="C14" s="460"/>
      <c r="D14" s="478"/>
      <c r="E14" s="459"/>
      <c r="F14" s="459"/>
      <c r="G14" s="479"/>
      <c r="H14" s="459"/>
      <c r="I14" s="459"/>
      <c r="J14" s="460" t="str">
        <f>IF(I14="","",LOOKUP($I$4,NOMS:PRENOMS))</f>
        <v/>
      </c>
      <c r="K14" s="464"/>
      <c r="L14" s="480"/>
      <c r="M14" s="465"/>
      <c r="N14" s="465" t="str">
        <f t="shared" si="0"/>
        <v/>
      </c>
      <c r="O14" s="465"/>
      <c r="P14" s="481">
        <f t="shared" si="1"/>
        <v>0</v>
      </c>
    </row>
    <row r="15" spans="1:25" ht="48" customHeight="1" x14ac:dyDescent="0.25">
      <c r="A15" s="468"/>
      <c r="B15" s="469"/>
      <c r="C15" s="470"/>
      <c r="D15" s="482"/>
      <c r="E15" s="469"/>
      <c r="F15" s="469"/>
      <c r="G15" s="472"/>
      <c r="H15" s="469"/>
      <c r="I15" s="469"/>
      <c r="J15" s="470" t="str">
        <f>IF(I15="","",LOOKUP($I$4,NOMS:PRENOMS))</f>
        <v/>
      </c>
      <c r="K15" s="474"/>
      <c r="L15" s="483"/>
      <c r="M15" s="475"/>
      <c r="N15" s="475" t="str">
        <f t="shared" si="0"/>
        <v/>
      </c>
      <c r="O15" s="475"/>
      <c r="P15" s="476">
        <f t="shared" si="1"/>
        <v>0</v>
      </c>
    </row>
    <row r="16" spans="1:25" ht="48" customHeight="1" x14ac:dyDescent="0.25">
      <c r="A16" s="456"/>
      <c r="B16" s="457"/>
      <c r="C16" s="458"/>
      <c r="D16" s="459"/>
      <c r="E16" s="459"/>
      <c r="F16" s="459"/>
      <c r="G16" s="460"/>
      <c r="H16" s="461"/>
      <c r="I16" s="461"/>
      <c r="J16" s="460" t="str">
        <f>IF(I16="","",LOOKUP($I$4,NOMS:PRENOMS))</f>
        <v/>
      </c>
      <c r="K16" s="464"/>
      <c r="L16" s="463"/>
      <c r="M16" s="465"/>
      <c r="N16" s="466" t="str">
        <f t="shared" si="0"/>
        <v/>
      </c>
      <c r="O16" s="466"/>
      <c r="P16" s="467">
        <f t="shared" si="1"/>
        <v>0</v>
      </c>
    </row>
    <row r="17" spans="1:16" ht="48" customHeight="1" x14ac:dyDescent="0.25">
      <c r="A17" s="468"/>
      <c r="B17" s="469"/>
      <c r="C17" s="470"/>
      <c r="D17" s="471"/>
      <c r="E17" s="469"/>
      <c r="F17" s="469"/>
      <c r="G17" s="472"/>
      <c r="H17" s="469"/>
      <c r="I17" s="469"/>
      <c r="J17" s="470" t="str">
        <f>IF(I17="","",LOOKUP($I$4,NOMS:PRENOMS))</f>
        <v/>
      </c>
      <c r="K17" s="474"/>
      <c r="L17" s="473"/>
      <c r="M17" s="475"/>
      <c r="N17" s="475" t="str">
        <f t="shared" si="0"/>
        <v/>
      </c>
      <c r="O17" s="475"/>
      <c r="P17" s="476">
        <f t="shared" si="1"/>
        <v>0</v>
      </c>
    </row>
    <row r="18" spans="1:16" ht="48" customHeight="1" x14ac:dyDescent="0.25">
      <c r="A18" s="477"/>
      <c r="B18" s="459"/>
      <c r="C18" s="460"/>
      <c r="D18" s="478"/>
      <c r="E18" s="459"/>
      <c r="F18" s="459"/>
      <c r="G18" s="479"/>
      <c r="H18" s="459"/>
      <c r="I18" s="459"/>
      <c r="J18" s="460" t="str">
        <f>IF(I18="","",LOOKUP($I$4,NOMS:PRENOMS))</f>
        <v/>
      </c>
      <c r="K18" s="464"/>
      <c r="L18" s="480"/>
      <c r="M18" s="465"/>
      <c r="N18" s="465" t="str">
        <f t="shared" si="0"/>
        <v/>
      </c>
      <c r="O18" s="465"/>
      <c r="P18" s="481">
        <f t="shared" si="1"/>
        <v>0</v>
      </c>
    </row>
    <row r="19" spans="1:16" ht="48" customHeight="1" x14ac:dyDescent="0.25">
      <c r="A19" s="468"/>
      <c r="B19" s="469"/>
      <c r="C19" s="470"/>
      <c r="D19" s="482"/>
      <c r="E19" s="469"/>
      <c r="F19" s="469"/>
      <c r="G19" s="472"/>
      <c r="H19" s="469"/>
      <c r="I19" s="469"/>
      <c r="J19" s="470" t="str">
        <f>IF(I19="","",LOOKUP($I$4,NOMS:PRENOMS))</f>
        <v/>
      </c>
      <c r="K19" s="474"/>
      <c r="L19" s="483"/>
      <c r="M19" s="475"/>
      <c r="N19" s="475" t="str">
        <f t="shared" si="0"/>
        <v/>
      </c>
      <c r="O19" s="475"/>
      <c r="P19" s="476">
        <f t="shared" si="1"/>
        <v>0</v>
      </c>
    </row>
    <row r="20" spans="1:16" ht="48" customHeight="1" x14ac:dyDescent="0.25">
      <c r="A20" s="456"/>
      <c r="B20" s="457"/>
      <c r="C20" s="458"/>
      <c r="D20" s="459"/>
      <c r="E20" s="459"/>
      <c r="F20" s="459"/>
      <c r="G20" s="460"/>
      <c r="H20" s="461"/>
      <c r="I20" s="461"/>
      <c r="J20" s="460" t="str">
        <f>IF(I20="","",LOOKUP($I$4,NOMS:PRENOMS))</f>
        <v/>
      </c>
      <c r="K20" s="464"/>
      <c r="L20" s="463"/>
      <c r="M20" s="465"/>
      <c r="N20" s="466" t="str">
        <f t="shared" si="0"/>
        <v/>
      </c>
      <c r="O20" s="466"/>
      <c r="P20" s="467">
        <f t="shared" si="1"/>
        <v>0</v>
      </c>
    </row>
    <row r="21" spans="1:16" ht="48" customHeight="1" x14ac:dyDescent="0.25">
      <c r="A21" s="468"/>
      <c r="B21" s="469"/>
      <c r="C21" s="470"/>
      <c r="D21" s="471"/>
      <c r="E21" s="469"/>
      <c r="F21" s="469"/>
      <c r="G21" s="472"/>
      <c r="H21" s="469"/>
      <c r="I21" s="469"/>
      <c r="J21" s="470" t="str">
        <f>IF(I21="","",LOOKUP($I$4,NOMS:PRENOMS))</f>
        <v/>
      </c>
      <c r="K21" s="474"/>
      <c r="L21" s="473"/>
      <c r="M21" s="475"/>
      <c r="N21" s="475" t="str">
        <f t="shared" si="0"/>
        <v/>
      </c>
      <c r="O21" s="475"/>
      <c r="P21" s="476">
        <f t="shared" si="1"/>
        <v>0</v>
      </c>
    </row>
    <row r="22" spans="1:16" ht="48" customHeight="1" x14ac:dyDescent="0.25">
      <c r="A22" s="477"/>
      <c r="B22" s="459"/>
      <c r="C22" s="460"/>
      <c r="D22" s="478"/>
      <c r="E22" s="459"/>
      <c r="F22" s="459"/>
      <c r="G22" s="479"/>
      <c r="H22" s="459"/>
      <c r="I22" s="459"/>
      <c r="J22" s="460" t="str">
        <f>IF(I22="","",LOOKUP($I$4,NOMS:PRENOMS))</f>
        <v/>
      </c>
      <c r="K22" s="464"/>
      <c r="L22" s="480"/>
      <c r="M22" s="465"/>
      <c r="N22" s="465" t="str">
        <f t="shared" si="0"/>
        <v/>
      </c>
      <c r="O22" s="465"/>
      <c r="P22" s="481">
        <f t="shared" si="1"/>
        <v>0</v>
      </c>
    </row>
    <row r="23" spans="1:16" ht="48" customHeight="1" x14ac:dyDescent="0.25">
      <c r="A23" s="468"/>
      <c r="B23" s="469"/>
      <c r="C23" s="470"/>
      <c r="D23" s="482"/>
      <c r="E23" s="469"/>
      <c r="F23" s="469"/>
      <c r="G23" s="472"/>
      <c r="H23" s="469"/>
      <c r="I23" s="469"/>
      <c r="J23" s="470" t="str">
        <f>IF(I23="","",LOOKUP($I$4,NOMS:PRENOMS))</f>
        <v/>
      </c>
      <c r="K23" s="474"/>
      <c r="L23" s="483"/>
      <c r="M23" s="475"/>
      <c r="N23" s="475" t="str">
        <f t="shared" si="0"/>
        <v/>
      </c>
      <c r="O23" s="475"/>
      <c r="P23" s="476">
        <f t="shared" si="1"/>
        <v>0</v>
      </c>
    </row>
    <row r="24" spans="1:16" ht="48" customHeight="1" x14ac:dyDescent="0.25">
      <c r="A24" s="456"/>
      <c r="B24" s="457"/>
      <c r="C24" s="458"/>
      <c r="D24" s="459"/>
      <c r="E24" s="459"/>
      <c r="F24" s="459"/>
      <c r="G24" s="460"/>
      <c r="H24" s="461"/>
      <c r="I24" s="461"/>
      <c r="J24" s="460" t="str">
        <f>IF(I24="","",LOOKUP($I$4,NOMS:PRENOMS))</f>
        <v/>
      </c>
      <c r="K24" s="464"/>
      <c r="L24" s="463"/>
      <c r="M24" s="465"/>
      <c r="N24" s="466" t="str">
        <f t="shared" si="0"/>
        <v/>
      </c>
      <c r="O24" s="466"/>
      <c r="P24" s="467">
        <f t="shared" si="1"/>
        <v>0</v>
      </c>
    </row>
    <row r="25" spans="1:16" ht="48" customHeight="1" x14ac:dyDescent="0.25">
      <c r="A25" s="468"/>
      <c r="B25" s="469"/>
      <c r="C25" s="470"/>
      <c r="D25" s="471"/>
      <c r="E25" s="469"/>
      <c r="F25" s="469"/>
      <c r="G25" s="472"/>
      <c r="H25" s="469"/>
      <c r="I25" s="469"/>
      <c r="J25" s="470" t="str">
        <f>IF(I25="","",LOOKUP($I$4,NOMS:PRENOMS))</f>
        <v/>
      </c>
      <c r="K25" s="474"/>
      <c r="L25" s="473"/>
      <c r="M25" s="475"/>
      <c r="N25" s="475" t="str">
        <f t="shared" si="0"/>
        <v/>
      </c>
      <c r="O25" s="475"/>
      <c r="P25" s="476">
        <f t="shared" si="1"/>
        <v>0</v>
      </c>
    </row>
    <row r="26" spans="1:16" ht="48" customHeight="1" x14ac:dyDescent="0.25">
      <c r="A26" s="477"/>
      <c r="B26" s="459"/>
      <c r="C26" s="460"/>
      <c r="D26" s="478"/>
      <c r="E26" s="459"/>
      <c r="F26" s="459"/>
      <c r="G26" s="479"/>
      <c r="H26" s="459"/>
      <c r="I26" s="459"/>
      <c r="J26" s="460" t="str">
        <f>IF(I26="","",LOOKUP($I$4,NOMS:PRENOMS))</f>
        <v/>
      </c>
      <c r="K26" s="464"/>
      <c r="L26" s="480"/>
      <c r="M26" s="465"/>
      <c r="N26" s="465" t="str">
        <f t="shared" si="0"/>
        <v/>
      </c>
      <c r="O26" s="465"/>
      <c r="P26" s="481">
        <f t="shared" si="1"/>
        <v>0</v>
      </c>
    </row>
    <row r="27" spans="1:16" ht="48" customHeight="1" x14ac:dyDescent="0.25">
      <c r="A27" s="468"/>
      <c r="B27" s="469"/>
      <c r="C27" s="470"/>
      <c r="D27" s="482"/>
      <c r="E27" s="469"/>
      <c r="F27" s="469"/>
      <c r="G27" s="472"/>
      <c r="H27" s="469"/>
      <c r="I27" s="469"/>
      <c r="J27" s="470" t="str">
        <f>IF(I27="","",LOOKUP($I$4,NOMS:PRENOMS))</f>
        <v/>
      </c>
      <c r="K27" s="474"/>
      <c r="L27" s="483"/>
      <c r="M27" s="475"/>
      <c r="N27" s="475" t="str">
        <f t="shared" si="0"/>
        <v/>
      </c>
      <c r="O27" s="475"/>
      <c r="P27" s="476">
        <f t="shared" si="1"/>
        <v>0</v>
      </c>
    </row>
    <row r="28" spans="1:16" ht="48" customHeight="1" x14ac:dyDescent="0.25">
      <c r="A28" s="456"/>
      <c r="B28" s="457"/>
      <c r="C28" s="458"/>
      <c r="D28" s="459"/>
      <c r="E28" s="459"/>
      <c r="F28" s="459"/>
      <c r="G28" s="460"/>
      <c r="H28" s="461"/>
      <c r="I28" s="461"/>
      <c r="J28" s="460" t="str">
        <f>IF(I28="","",LOOKUP($I$4,NOMS:PRENOMS))</f>
        <v/>
      </c>
      <c r="K28" s="464"/>
      <c r="L28" s="463"/>
      <c r="M28" s="465"/>
      <c r="N28" s="466" t="str">
        <f t="shared" si="0"/>
        <v/>
      </c>
      <c r="O28" s="466"/>
      <c r="P28" s="467">
        <f t="shared" si="1"/>
        <v>0</v>
      </c>
    </row>
    <row r="29" spans="1:16" ht="48" customHeight="1" x14ac:dyDescent="0.25">
      <c r="A29" s="468"/>
      <c r="B29" s="469"/>
      <c r="C29" s="470"/>
      <c r="D29" s="471"/>
      <c r="E29" s="469"/>
      <c r="F29" s="469"/>
      <c r="G29" s="472"/>
      <c r="H29" s="469"/>
      <c r="I29" s="469"/>
      <c r="J29" s="470" t="str">
        <f>IF(I29="","",LOOKUP($I$4,NOMS:PRENOMS))</f>
        <v/>
      </c>
      <c r="K29" s="474"/>
      <c r="L29" s="473"/>
      <c r="M29" s="475"/>
      <c r="N29" s="475" t="str">
        <f t="shared" si="0"/>
        <v/>
      </c>
      <c r="O29" s="475"/>
      <c r="P29" s="476">
        <f t="shared" si="1"/>
        <v>0</v>
      </c>
    </row>
    <row r="30" spans="1:16" ht="48" customHeight="1" x14ac:dyDescent="0.25">
      <c r="A30" s="477"/>
      <c r="B30" s="459"/>
      <c r="C30" s="460"/>
      <c r="D30" s="478"/>
      <c r="E30" s="459"/>
      <c r="F30" s="459"/>
      <c r="G30" s="479"/>
      <c r="H30" s="459"/>
      <c r="I30" s="459"/>
      <c r="J30" s="460" t="str">
        <f>IF(I30="","",LOOKUP($I$4,NOMS:PRENOMS))</f>
        <v/>
      </c>
      <c r="K30" s="464"/>
      <c r="L30" s="480"/>
      <c r="M30" s="465"/>
      <c r="N30" s="465" t="str">
        <f t="shared" si="0"/>
        <v/>
      </c>
      <c r="O30" s="465"/>
      <c r="P30" s="481">
        <f t="shared" si="1"/>
        <v>0</v>
      </c>
    </row>
    <row r="31" spans="1:16" ht="48" customHeight="1" x14ac:dyDescent="0.25">
      <c r="A31" s="468"/>
      <c r="B31" s="469"/>
      <c r="C31" s="470"/>
      <c r="D31" s="482"/>
      <c r="E31" s="469"/>
      <c r="F31" s="469"/>
      <c r="G31" s="472"/>
      <c r="H31" s="469"/>
      <c r="I31" s="469"/>
      <c r="J31" s="470" t="str">
        <f>IF(I31="","",LOOKUP($I$4,NOMS:PRENOMS))</f>
        <v/>
      </c>
      <c r="K31" s="474"/>
      <c r="L31" s="483"/>
      <c r="M31" s="475"/>
      <c r="N31" s="475" t="str">
        <f t="shared" si="0"/>
        <v/>
      </c>
      <c r="O31" s="475"/>
      <c r="P31" s="476">
        <f t="shared" si="1"/>
        <v>0</v>
      </c>
    </row>
    <row r="32" spans="1:16" ht="48" customHeight="1" x14ac:dyDescent="0.25">
      <c r="A32" s="456"/>
      <c r="B32" s="457"/>
      <c r="C32" s="458"/>
      <c r="D32" s="459"/>
      <c r="E32" s="459"/>
      <c r="F32" s="459"/>
      <c r="G32" s="460"/>
      <c r="H32" s="461"/>
      <c r="I32" s="461"/>
      <c r="J32" s="460" t="str">
        <f>IF(I32="","",LOOKUP($I$4,NOMS:PRENOMS))</f>
        <v/>
      </c>
      <c r="K32" s="464"/>
      <c r="L32" s="463"/>
      <c r="M32" s="465"/>
      <c r="N32" s="466" t="str">
        <f t="shared" si="0"/>
        <v/>
      </c>
      <c r="O32" s="466"/>
      <c r="P32" s="467">
        <f t="shared" si="1"/>
        <v>0</v>
      </c>
    </row>
    <row r="33" spans="1:16" ht="48" customHeight="1" x14ac:dyDescent="0.25">
      <c r="A33" s="468"/>
      <c r="B33" s="469"/>
      <c r="C33" s="470"/>
      <c r="D33" s="471"/>
      <c r="E33" s="469"/>
      <c r="F33" s="469"/>
      <c r="G33" s="472"/>
      <c r="H33" s="469"/>
      <c r="I33" s="469"/>
      <c r="J33" s="470" t="str">
        <f>IF(I33="","",LOOKUP($I$4,NOMS:PRENOMS))</f>
        <v/>
      </c>
      <c r="K33" s="474"/>
      <c r="L33" s="473"/>
      <c r="M33" s="475"/>
      <c r="N33" s="475" t="str">
        <f t="shared" si="0"/>
        <v/>
      </c>
      <c r="O33" s="475"/>
      <c r="P33" s="476">
        <f t="shared" si="1"/>
        <v>0</v>
      </c>
    </row>
    <row r="34" spans="1:16" ht="48" customHeight="1" x14ac:dyDescent="0.25">
      <c r="A34" s="477"/>
      <c r="B34" s="459"/>
      <c r="C34" s="460"/>
      <c r="D34" s="478"/>
      <c r="E34" s="459"/>
      <c r="F34" s="459"/>
      <c r="G34" s="479"/>
      <c r="H34" s="459"/>
      <c r="I34" s="459"/>
      <c r="J34" s="460" t="str">
        <f>IF(I34="","",LOOKUP($I$4,NOMS:PRENOMS))</f>
        <v/>
      </c>
      <c r="K34" s="464"/>
      <c r="L34" s="480"/>
      <c r="M34" s="465"/>
      <c r="N34" s="465" t="str">
        <f t="shared" si="0"/>
        <v/>
      </c>
      <c r="O34" s="465"/>
      <c r="P34" s="481">
        <f t="shared" si="1"/>
        <v>0</v>
      </c>
    </row>
    <row r="35" spans="1:16" ht="48" customHeight="1" x14ac:dyDescent="0.25">
      <c r="A35" s="468"/>
      <c r="B35" s="469"/>
      <c r="C35" s="470"/>
      <c r="D35" s="482"/>
      <c r="E35" s="469"/>
      <c r="F35" s="469"/>
      <c r="G35" s="472"/>
      <c r="H35" s="469"/>
      <c r="I35" s="469"/>
      <c r="J35" s="470" t="str">
        <f>IF(I35="","",LOOKUP($I$4,NOMS:PRENOMS))</f>
        <v/>
      </c>
      <c r="K35" s="474"/>
      <c r="L35" s="483"/>
      <c r="M35" s="475"/>
      <c r="N35" s="475" t="str">
        <f t="shared" si="0"/>
        <v/>
      </c>
      <c r="O35" s="475"/>
      <c r="P35" s="476">
        <f t="shared" si="1"/>
        <v>0</v>
      </c>
    </row>
    <row r="36" spans="1:16" ht="48" customHeight="1" x14ac:dyDescent="0.25">
      <c r="A36" s="456"/>
      <c r="B36" s="457"/>
      <c r="C36" s="458"/>
      <c r="D36" s="459"/>
      <c r="E36" s="459"/>
      <c r="F36" s="459"/>
      <c r="G36" s="460"/>
      <c r="H36" s="461"/>
      <c r="I36" s="461"/>
      <c r="J36" s="460" t="str">
        <f>IF(I36="","",LOOKUP($I$4,NOMS:PRENOMS))</f>
        <v/>
      </c>
      <c r="K36" s="464"/>
      <c r="L36" s="463"/>
      <c r="M36" s="465"/>
      <c r="N36" s="466" t="str">
        <f t="shared" si="0"/>
        <v/>
      </c>
      <c r="O36" s="466"/>
      <c r="P36" s="467">
        <f t="shared" si="1"/>
        <v>0</v>
      </c>
    </row>
    <row r="37" spans="1:16" ht="48" customHeight="1" x14ac:dyDescent="0.25">
      <c r="A37" s="468"/>
      <c r="B37" s="469"/>
      <c r="C37" s="470"/>
      <c r="D37" s="471"/>
      <c r="E37" s="469"/>
      <c r="F37" s="469"/>
      <c r="G37" s="472"/>
      <c r="H37" s="469"/>
      <c r="I37" s="469"/>
      <c r="J37" s="470" t="str">
        <f>IF(I37="","",LOOKUP($I$4,NOMS:PRENOMS))</f>
        <v/>
      </c>
      <c r="K37" s="474"/>
      <c r="L37" s="473"/>
      <c r="M37" s="475"/>
      <c r="N37" s="475" t="str">
        <f t="shared" si="0"/>
        <v/>
      </c>
      <c r="O37" s="475"/>
      <c r="P37" s="476">
        <f t="shared" si="1"/>
        <v>0</v>
      </c>
    </row>
    <row r="38" spans="1:16" ht="48" customHeight="1" x14ac:dyDescent="0.25">
      <c r="A38" s="477"/>
      <c r="B38" s="459"/>
      <c r="C38" s="460"/>
      <c r="D38" s="478"/>
      <c r="E38" s="459"/>
      <c r="F38" s="459"/>
      <c r="G38" s="479"/>
      <c r="H38" s="459"/>
      <c r="I38" s="459"/>
      <c r="J38" s="460" t="str">
        <f>IF(I38="","",LOOKUP($I$4,NOMS:PRENOMS))</f>
        <v/>
      </c>
      <c r="K38" s="464"/>
      <c r="L38" s="480"/>
      <c r="M38" s="465"/>
      <c r="N38" s="465" t="str">
        <f t="shared" si="0"/>
        <v/>
      </c>
      <c r="O38" s="465"/>
      <c r="P38" s="481">
        <f t="shared" si="1"/>
        <v>0</v>
      </c>
    </row>
    <row r="39" spans="1:16" ht="48" customHeight="1" x14ac:dyDescent="0.25">
      <c r="A39" s="468"/>
      <c r="B39" s="469"/>
      <c r="C39" s="470"/>
      <c r="D39" s="482"/>
      <c r="E39" s="469"/>
      <c r="F39" s="469"/>
      <c r="G39" s="472"/>
      <c r="H39" s="469"/>
      <c r="I39" s="469"/>
      <c r="J39" s="470" t="str">
        <f>IF(I39="","",LOOKUP($I$4,NOMS:PRENOMS))</f>
        <v/>
      </c>
      <c r="K39" s="474"/>
      <c r="L39" s="483"/>
      <c r="M39" s="475"/>
      <c r="N39" s="475" t="str">
        <f t="shared" si="0"/>
        <v/>
      </c>
      <c r="O39" s="475"/>
      <c r="P39" s="476">
        <f t="shared" si="1"/>
        <v>0</v>
      </c>
    </row>
    <row r="40" spans="1:16" ht="48" customHeight="1" x14ac:dyDescent="0.25">
      <c r="A40" s="456"/>
      <c r="B40" s="457"/>
      <c r="C40" s="458"/>
      <c r="D40" s="459"/>
      <c r="E40" s="459"/>
      <c r="F40" s="459"/>
      <c r="G40" s="460"/>
      <c r="H40" s="461"/>
      <c r="I40" s="461"/>
      <c r="J40" s="460" t="str">
        <f>IF(I40="","",LOOKUP($I$4,NOMS:PRENOMS))</f>
        <v/>
      </c>
      <c r="K40" s="464"/>
      <c r="L40" s="463"/>
      <c r="M40" s="465"/>
      <c r="N40" s="466" t="str">
        <f t="shared" si="0"/>
        <v/>
      </c>
      <c r="O40" s="466"/>
      <c r="P40" s="467">
        <f t="shared" si="1"/>
        <v>0</v>
      </c>
    </row>
    <row r="41" spans="1:16" ht="48" customHeight="1" x14ac:dyDescent="0.25">
      <c r="A41" s="468"/>
      <c r="B41" s="469"/>
      <c r="C41" s="470"/>
      <c r="D41" s="471"/>
      <c r="E41" s="469"/>
      <c r="F41" s="469"/>
      <c r="G41" s="472"/>
      <c r="H41" s="469"/>
      <c r="I41" s="469"/>
      <c r="J41" s="470" t="str">
        <f>IF(I41="","",LOOKUP($I$4,NOMS:PRENOMS))</f>
        <v/>
      </c>
      <c r="K41" s="474"/>
      <c r="L41" s="473"/>
      <c r="M41" s="475"/>
      <c r="N41" s="475" t="str">
        <f t="shared" si="0"/>
        <v/>
      </c>
      <c r="O41" s="475"/>
      <c r="P41" s="476">
        <f t="shared" si="1"/>
        <v>0</v>
      </c>
    </row>
    <row r="42" spans="1:16" ht="48" customHeight="1" x14ac:dyDescent="0.25">
      <c r="A42" s="477"/>
      <c r="B42" s="459"/>
      <c r="C42" s="460"/>
      <c r="D42" s="478"/>
      <c r="E42" s="459"/>
      <c r="F42" s="459"/>
      <c r="G42" s="479"/>
      <c r="H42" s="459"/>
      <c r="I42" s="459"/>
      <c r="J42" s="460" t="str">
        <f>IF(I42="","",LOOKUP($I$4,NOMS:PRENOMS))</f>
        <v/>
      </c>
      <c r="K42" s="464"/>
      <c r="L42" s="480"/>
      <c r="M42" s="465"/>
      <c r="N42" s="465" t="str">
        <f t="shared" si="0"/>
        <v/>
      </c>
      <c r="O42" s="465"/>
      <c r="P42" s="481">
        <f t="shared" si="1"/>
        <v>0</v>
      </c>
    </row>
    <row r="43" spans="1:16" ht="48" customHeight="1" x14ac:dyDescent="0.25">
      <c r="A43" s="468"/>
      <c r="B43" s="469"/>
      <c r="C43" s="470"/>
      <c r="D43" s="482"/>
      <c r="E43" s="469"/>
      <c r="F43" s="469"/>
      <c r="G43" s="472"/>
      <c r="H43" s="469"/>
      <c r="I43" s="469"/>
      <c r="J43" s="470" t="str">
        <f>IF(I43="","",LOOKUP($I$4,NOMS:PRENOMS))</f>
        <v/>
      </c>
      <c r="K43" s="474"/>
      <c r="L43" s="483"/>
      <c r="M43" s="475"/>
      <c r="N43" s="475" t="str">
        <f t="shared" si="0"/>
        <v/>
      </c>
      <c r="O43" s="475"/>
      <c r="P43" s="476">
        <f t="shared" si="1"/>
        <v>0</v>
      </c>
    </row>
    <row r="44" spans="1:16" ht="48" customHeight="1" x14ac:dyDescent="0.25">
      <c r="A44" s="456"/>
      <c r="B44" s="457"/>
      <c r="C44" s="458"/>
      <c r="D44" s="459"/>
      <c r="E44" s="459"/>
      <c r="F44" s="459"/>
      <c r="G44" s="460"/>
      <c r="H44" s="461"/>
      <c r="I44" s="461"/>
      <c r="J44" s="460" t="str">
        <f>IF(I44="","",LOOKUP($I$4,NOMS:PRENOMS))</f>
        <v/>
      </c>
      <c r="K44" s="464"/>
      <c r="L44" s="463"/>
      <c r="M44" s="465"/>
      <c r="N44" s="466" t="str">
        <f t="shared" si="0"/>
        <v/>
      </c>
      <c r="O44" s="466"/>
      <c r="P44" s="467">
        <f t="shared" si="1"/>
        <v>0</v>
      </c>
    </row>
    <row r="45" spans="1:16" ht="48" customHeight="1" x14ac:dyDescent="0.25">
      <c r="A45" s="468"/>
      <c r="B45" s="469"/>
      <c r="C45" s="470"/>
      <c r="D45" s="471"/>
      <c r="E45" s="469"/>
      <c r="F45" s="469"/>
      <c r="G45" s="472"/>
      <c r="H45" s="469"/>
      <c r="I45" s="469"/>
      <c r="J45" s="470" t="str">
        <f>IF(I45="","",LOOKUP($I$4,NOMS:PRENOMS))</f>
        <v/>
      </c>
      <c r="K45" s="474"/>
      <c r="L45" s="473"/>
      <c r="M45" s="475"/>
      <c r="N45" s="475" t="str">
        <f t="shared" si="0"/>
        <v/>
      </c>
      <c r="O45" s="475"/>
      <c r="P45" s="476">
        <f t="shared" si="1"/>
        <v>0</v>
      </c>
    </row>
    <row r="46" spans="1:16" ht="48" customHeight="1" x14ac:dyDescent="0.25">
      <c r="A46" s="477"/>
      <c r="B46" s="459"/>
      <c r="C46" s="460"/>
      <c r="D46" s="478"/>
      <c r="E46" s="459"/>
      <c r="F46" s="459"/>
      <c r="G46" s="479"/>
      <c r="H46" s="459"/>
      <c r="I46" s="459"/>
      <c r="J46" s="460" t="str">
        <f>IF(I46="","",LOOKUP($I$4,NOMS:PRENOMS))</f>
        <v/>
      </c>
      <c r="K46" s="464"/>
      <c r="L46" s="480"/>
      <c r="M46" s="465"/>
      <c r="N46" s="465" t="str">
        <f t="shared" si="0"/>
        <v/>
      </c>
      <c r="O46" s="465"/>
      <c r="P46" s="481">
        <f t="shared" si="1"/>
        <v>0</v>
      </c>
    </row>
    <row r="47" spans="1:16" ht="48" customHeight="1" x14ac:dyDescent="0.25">
      <c r="A47" s="468"/>
      <c r="B47" s="469"/>
      <c r="C47" s="470"/>
      <c r="D47" s="482"/>
      <c r="E47" s="469"/>
      <c r="F47" s="469"/>
      <c r="G47" s="472"/>
      <c r="H47" s="469"/>
      <c r="I47" s="469"/>
      <c r="J47" s="470" t="str">
        <f>IF(I47="","",LOOKUP($I$4,NOMS:PRENOMS))</f>
        <v/>
      </c>
      <c r="K47" s="474"/>
      <c r="L47" s="483"/>
      <c r="M47" s="475"/>
      <c r="N47" s="475" t="str">
        <f t="shared" si="0"/>
        <v/>
      </c>
      <c r="O47" s="475"/>
      <c r="P47" s="476">
        <f t="shared" si="1"/>
        <v>0</v>
      </c>
    </row>
    <row r="48" spans="1:16" ht="48" customHeight="1" x14ac:dyDescent="0.25">
      <c r="A48" s="456"/>
      <c r="B48" s="457"/>
      <c r="C48" s="458"/>
      <c r="D48" s="459"/>
      <c r="E48" s="459"/>
      <c r="F48" s="459"/>
      <c r="G48" s="460"/>
      <c r="H48" s="461"/>
      <c r="I48" s="461"/>
      <c r="J48" s="460" t="str">
        <f>IF(I48="","",LOOKUP($I$4,NOMS:PRENOMS))</f>
        <v/>
      </c>
      <c r="K48" s="464"/>
      <c r="L48" s="463"/>
      <c r="M48" s="465"/>
      <c r="N48" s="466" t="str">
        <f t="shared" si="0"/>
        <v/>
      </c>
      <c r="O48" s="466"/>
      <c r="P48" s="467">
        <f t="shared" si="1"/>
        <v>0</v>
      </c>
    </row>
    <row r="49" spans="1:16" ht="48" customHeight="1" x14ac:dyDescent="0.25">
      <c r="A49" s="468"/>
      <c r="B49" s="469"/>
      <c r="C49" s="470"/>
      <c r="D49" s="471"/>
      <c r="E49" s="469"/>
      <c r="F49" s="469"/>
      <c r="G49" s="472"/>
      <c r="H49" s="469"/>
      <c r="I49" s="469"/>
      <c r="J49" s="470" t="str">
        <f>IF(I49="","",LOOKUP($I$4,NOMS:PRENOMS))</f>
        <v/>
      </c>
      <c r="K49" s="474"/>
      <c r="L49" s="473"/>
      <c r="M49" s="475"/>
      <c r="N49" s="475" t="str">
        <f t="shared" si="0"/>
        <v/>
      </c>
      <c r="O49" s="475"/>
      <c r="P49" s="476">
        <f t="shared" si="1"/>
        <v>0</v>
      </c>
    </row>
    <row r="50" spans="1:16" ht="48" customHeight="1" x14ac:dyDescent="0.25">
      <c r="A50" s="477"/>
      <c r="B50" s="459"/>
      <c r="C50" s="460"/>
      <c r="D50" s="478"/>
      <c r="E50" s="459"/>
      <c r="F50" s="459"/>
      <c r="G50" s="479"/>
      <c r="H50" s="459"/>
      <c r="I50" s="459"/>
      <c r="J50" s="460" t="str">
        <f>IF(I50="","",LOOKUP($I$4,NOMS:PRENOMS))</f>
        <v/>
      </c>
      <c r="K50" s="464"/>
      <c r="L50" s="480"/>
      <c r="M50" s="465"/>
      <c r="N50" s="465" t="str">
        <f t="shared" si="0"/>
        <v/>
      </c>
      <c r="O50" s="465"/>
      <c r="P50" s="481">
        <f t="shared" si="1"/>
        <v>0</v>
      </c>
    </row>
    <row r="51" spans="1:16" ht="48" customHeight="1" x14ac:dyDescent="0.25">
      <c r="A51" s="468"/>
      <c r="B51" s="469"/>
      <c r="C51" s="470"/>
      <c r="D51" s="482"/>
      <c r="E51" s="469"/>
      <c r="F51" s="469"/>
      <c r="G51" s="472"/>
      <c r="H51" s="469"/>
      <c r="I51" s="469"/>
      <c r="J51" s="470" t="str">
        <f>IF(I51="","",LOOKUP($I$4,NOMS:PRENOMS))</f>
        <v/>
      </c>
      <c r="K51" s="474"/>
      <c r="L51" s="483"/>
      <c r="M51" s="475"/>
      <c r="N51" s="475" t="str">
        <f t="shared" si="0"/>
        <v/>
      </c>
      <c r="O51" s="475"/>
      <c r="P51" s="476">
        <f t="shared" si="1"/>
        <v>0</v>
      </c>
    </row>
    <row r="52" spans="1:16" ht="48" customHeight="1" x14ac:dyDescent="0.25">
      <c r="A52" s="456"/>
      <c r="B52" s="457"/>
      <c r="C52" s="458"/>
      <c r="D52" s="459"/>
      <c r="E52" s="459"/>
      <c r="F52" s="459"/>
      <c r="G52" s="460"/>
      <c r="H52" s="461"/>
      <c r="I52" s="461"/>
      <c r="J52" s="460" t="str">
        <f>IF(I52="","",LOOKUP($I$4,NOMS:PRENOMS))</f>
        <v/>
      </c>
      <c r="K52" s="464"/>
      <c r="L52" s="463"/>
      <c r="M52" s="465"/>
      <c r="N52" s="466" t="str">
        <f t="shared" si="0"/>
        <v/>
      </c>
      <c r="O52" s="466"/>
      <c r="P52" s="467">
        <f t="shared" si="1"/>
        <v>0</v>
      </c>
    </row>
    <row r="53" spans="1:16" ht="48" customHeight="1" x14ac:dyDescent="0.25">
      <c r="A53" s="468"/>
      <c r="B53" s="469"/>
      <c r="C53" s="470"/>
      <c r="D53" s="471"/>
      <c r="E53" s="469"/>
      <c r="F53" s="469"/>
      <c r="G53" s="472"/>
      <c r="H53" s="469"/>
      <c r="I53" s="469"/>
      <c r="J53" s="470" t="str">
        <f>IF(I53="","",LOOKUP($I$4,NOMS:PRENOMS))</f>
        <v/>
      </c>
      <c r="K53" s="474"/>
      <c r="L53" s="473"/>
      <c r="M53" s="475"/>
      <c r="N53" s="475" t="str">
        <f t="shared" si="0"/>
        <v/>
      </c>
      <c r="O53" s="475"/>
      <c r="P53" s="476">
        <f t="shared" si="1"/>
        <v>0</v>
      </c>
    </row>
    <row r="54" spans="1:16" ht="48" customHeight="1" x14ac:dyDescent="0.25">
      <c r="A54" s="477"/>
      <c r="B54" s="459"/>
      <c r="C54" s="460"/>
      <c r="D54" s="478"/>
      <c r="E54" s="459"/>
      <c r="F54" s="459"/>
      <c r="G54" s="479"/>
      <c r="H54" s="459"/>
      <c r="I54" s="459"/>
      <c r="J54" s="460" t="str">
        <f>IF(I54="","",LOOKUP($I$4,NOMS:PRENOMS))</f>
        <v/>
      </c>
      <c r="K54" s="464"/>
      <c r="L54" s="480"/>
      <c r="M54" s="465"/>
      <c r="N54" s="465" t="str">
        <f t="shared" si="0"/>
        <v/>
      </c>
      <c r="O54" s="465"/>
      <c r="P54" s="481">
        <f t="shared" si="1"/>
        <v>0</v>
      </c>
    </row>
    <row r="55" spans="1:16" ht="48" customHeight="1" x14ac:dyDescent="0.25">
      <c r="A55" s="468"/>
      <c r="B55" s="469"/>
      <c r="C55" s="470"/>
      <c r="D55" s="482"/>
      <c r="E55" s="469"/>
      <c r="F55" s="469"/>
      <c r="G55" s="472"/>
      <c r="H55" s="469"/>
      <c r="I55" s="469"/>
      <c r="J55" s="470" t="str">
        <f>IF(I55="","",LOOKUP($I$4,NOMS:PRENOMS))</f>
        <v/>
      </c>
      <c r="K55" s="474"/>
      <c r="L55" s="483"/>
      <c r="M55" s="475"/>
      <c r="N55" s="475" t="str">
        <f t="shared" si="0"/>
        <v/>
      </c>
      <c r="O55" s="475"/>
      <c r="P55" s="476">
        <f t="shared" si="1"/>
        <v>0</v>
      </c>
    </row>
    <row r="56" spans="1:16" ht="48" customHeight="1" x14ac:dyDescent="0.25">
      <c r="A56" s="456"/>
      <c r="B56" s="457"/>
      <c r="C56" s="458"/>
      <c r="D56" s="459"/>
      <c r="E56" s="459"/>
      <c r="F56" s="459"/>
      <c r="G56" s="460"/>
      <c r="H56" s="461"/>
      <c r="I56" s="461"/>
      <c r="J56" s="460" t="str">
        <f>IF(I56="","",LOOKUP($I$4,NOMS:PRENOMS))</f>
        <v/>
      </c>
      <c r="K56" s="464"/>
      <c r="L56" s="463"/>
      <c r="M56" s="465"/>
      <c r="N56" s="466" t="str">
        <f t="shared" si="0"/>
        <v/>
      </c>
      <c r="O56" s="466"/>
      <c r="P56" s="467">
        <f t="shared" si="1"/>
        <v>0</v>
      </c>
    </row>
    <row r="57" spans="1:16" ht="48" customHeight="1" x14ac:dyDescent="0.25">
      <c r="A57" s="468"/>
      <c r="B57" s="469"/>
      <c r="C57" s="470"/>
      <c r="D57" s="471"/>
      <c r="E57" s="469"/>
      <c r="F57" s="469"/>
      <c r="G57" s="472"/>
      <c r="H57" s="469"/>
      <c r="I57" s="469"/>
      <c r="J57" s="470" t="str">
        <f>IF(I57="","",LOOKUP($I$4,NOMS:PRENOMS))</f>
        <v/>
      </c>
      <c r="K57" s="474"/>
      <c r="L57" s="473"/>
      <c r="M57" s="475"/>
      <c r="N57" s="475" t="str">
        <f t="shared" si="0"/>
        <v/>
      </c>
      <c r="O57" s="475"/>
      <c r="P57" s="476">
        <f t="shared" si="1"/>
        <v>0</v>
      </c>
    </row>
    <row r="58" spans="1:16" ht="48" customHeight="1" x14ac:dyDescent="0.25">
      <c r="A58" s="477"/>
      <c r="B58" s="459"/>
      <c r="C58" s="460"/>
      <c r="D58" s="478"/>
      <c r="E58" s="459"/>
      <c r="F58" s="459"/>
      <c r="G58" s="479"/>
      <c r="H58" s="459"/>
      <c r="I58" s="459"/>
      <c r="J58" s="460" t="str">
        <f>IF(I58="","",LOOKUP($I$4,NOMS:PRENOMS))</f>
        <v/>
      </c>
      <c r="K58" s="464"/>
      <c r="L58" s="480"/>
      <c r="M58" s="465"/>
      <c r="N58" s="465" t="str">
        <f t="shared" si="0"/>
        <v/>
      </c>
      <c r="O58" s="465"/>
      <c r="P58" s="481">
        <f t="shared" si="1"/>
        <v>0</v>
      </c>
    </row>
    <row r="59" spans="1:16" ht="48" customHeight="1" x14ac:dyDescent="0.25">
      <c r="A59" s="468"/>
      <c r="B59" s="469"/>
      <c r="C59" s="470"/>
      <c r="D59" s="482"/>
      <c r="E59" s="469"/>
      <c r="F59" s="469"/>
      <c r="G59" s="472"/>
      <c r="H59" s="469"/>
      <c r="I59" s="469"/>
      <c r="J59" s="470" t="str">
        <f>IF(I59="","",LOOKUP($I$4,NOMS:PRENOMS))</f>
        <v/>
      </c>
      <c r="K59" s="474"/>
      <c r="L59" s="483"/>
      <c r="M59" s="475"/>
      <c r="N59" s="475" t="str">
        <f t="shared" si="0"/>
        <v/>
      </c>
      <c r="O59" s="475"/>
      <c r="P59" s="476">
        <f t="shared" si="1"/>
        <v>0</v>
      </c>
    </row>
    <row r="60" spans="1:16" ht="48" customHeight="1" x14ac:dyDescent="0.25">
      <c r="A60" s="456"/>
      <c r="B60" s="457"/>
      <c r="C60" s="458"/>
      <c r="D60" s="459"/>
      <c r="E60" s="459"/>
      <c r="F60" s="459"/>
      <c r="G60" s="460"/>
      <c r="H60" s="461"/>
      <c r="I60" s="461"/>
      <c r="J60" s="460" t="str">
        <f>IF(I60="","",LOOKUP($I$4,NOMS:PRENOMS))</f>
        <v/>
      </c>
      <c r="K60" s="464"/>
      <c r="L60" s="463"/>
      <c r="M60" s="465"/>
      <c r="N60" s="466" t="str">
        <f t="shared" si="0"/>
        <v/>
      </c>
      <c r="O60" s="466"/>
      <c r="P60" s="467">
        <f t="shared" si="1"/>
        <v>0</v>
      </c>
    </row>
    <row r="61" spans="1:16" ht="48" customHeight="1" x14ac:dyDescent="0.25">
      <c r="A61" s="468"/>
      <c r="B61" s="469"/>
      <c r="C61" s="470"/>
      <c r="D61" s="471"/>
      <c r="E61" s="469"/>
      <c r="F61" s="469"/>
      <c r="G61" s="472"/>
      <c r="H61" s="469"/>
      <c r="I61" s="469"/>
      <c r="J61" s="470" t="str">
        <f>IF(I61="","",LOOKUP($I$4,NOMS:PRENOMS))</f>
        <v/>
      </c>
      <c r="K61" s="474"/>
      <c r="L61" s="473"/>
      <c r="M61" s="475"/>
      <c r="N61" s="475" t="str">
        <f t="shared" si="0"/>
        <v/>
      </c>
      <c r="O61" s="475"/>
      <c r="P61" s="476">
        <f t="shared" si="1"/>
        <v>0</v>
      </c>
    </row>
    <row r="62" spans="1:16" ht="48" customHeight="1" x14ac:dyDescent="0.25">
      <c r="A62" s="477"/>
      <c r="B62" s="459"/>
      <c r="C62" s="460"/>
      <c r="D62" s="478"/>
      <c r="E62" s="459"/>
      <c r="F62" s="459"/>
      <c r="G62" s="479"/>
      <c r="H62" s="459"/>
      <c r="I62" s="459"/>
      <c r="J62" s="460" t="str">
        <f>IF(I62="","",LOOKUP($I$4,NOMS:PRENOMS))</f>
        <v/>
      </c>
      <c r="K62" s="464"/>
      <c r="L62" s="480"/>
      <c r="M62" s="465"/>
      <c r="N62" s="465" t="str">
        <f t="shared" si="0"/>
        <v/>
      </c>
      <c r="O62" s="465"/>
      <c r="P62" s="481">
        <f t="shared" si="1"/>
        <v>0</v>
      </c>
    </row>
    <row r="63" spans="1:16" ht="48" customHeight="1" x14ac:dyDescent="0.25">
      <c r="A63" s="468"/>
      <c r="B63" s="469"/>
      <c r="C63" s="470"/>
      <c r="D63" s="482"/>
      <c r="E63" s="469"/>
      <c r="F63" s="469"/>
      <c r="G63" s="472"/>
      <c r="H63" s="469"/>
      <c r="I63" s="469"/>
      <c r="J63" s="470" t="str">
        <f>IF(I63="","",LOOKUP($I$4,NOMS:PRENOMS))</f>
        <v/>
      </c>
      <c r="K63" s="474"/>
      <c r="L63" s="483"/>
      <c r="M63" s="475"/>
      <c r="N63" s="475" t="str">
        <f t="shared" si="0"/>
        <v/>
      </c>
      <c r="O63" s="475"/>
      <c r="P63" s="476">
        <f t="shared" si="1"/>
        <v>0</v>
      </c>
    </row>
    <row r="64" spans="1:16" ht="48" customHeight="1" x14ac:dyDescent="0.25">
      <c r="A64" s="456"/>
      <c r="B64" s="457"/>
      <c r="C64" s="458"/>
      <c r="D64" s="459"/>
      <c r="E64" s="459"/>
      <c r="F64" s="459"/>
      <c r="G64" s="460"/>
      <c r="H64" s="461"/>
      <c r="I64" s="461"/>
      <c r="J64" s="460" t="str">
        <f>IF(I64="","",LOOKUP($I$4,NOMS:PRENOMS))</f>
        <v/>
      </c>
      <c r="K64" s="464"/>
      <c r="L64" s="463"/>
      <c r="M64" s="465"/>
      <c r="N64" s="466" t="str">
        <f t="shared" si="0"/>
        <v/>
      </c>
      <c r="O64" s="466"/>
      <c r="P64" s="467">
        <f t="shared" si="1"/>
        <v>0</v>
      </c>
    </row>
    <row r="65" spans="1:16" ht="48" customHeight="1" x14ac:dyDescent="0.25">
      <c r="A65" s="468"/>
      <c r="B65" s="469"/>
      <c r="C65" s="470"/>
      <c r="D65" s="471"/>
      <c r="E65" s="469"/>
      <c r="F65" s="469"/>
      <c r="G65" s="472"/>
      <c r="H65" s="469"/>
      <c r="I65" s="469"/>
      <c r="J65" s="470" t="str">
        <f>IF(I65="","",LOOKUP($I$4,NOMS:PRENOMS))</f>
        <v/>
      </c>
      <c r="K65" s="474"/>
      <c r="L65" s="473"/>
      <c r="M65" s="475"/>
      <c r="N65" s="475" t="str">
        <f t="shared" si="0"/>
        <v/>
      </c>
      <c r="O65" s="475"/>
      <c r="P65" s="476">
        <f t="shared" si="1"/>
        <v>0</v>
      </c>
    </row>
    <row r="66" spans="1:16" ht="48" customHeight="1" x14ac:dyDescent="0.25">
      <c r="A66" s="477"/>
      <c r="B66" s="459"/>
      <c r="C66" s="460"/>
      <c r="D66" s="478"/>
      <c r="E66" s="459"/>
      <c r="F66" s="459"/>
      <c r="G66" s="479"/>
      <c r="H66" s="459"/>
      <c r="I66" s="459"/>
      <c r="J66" s="460" t="str">
        <f>IF(I66="","",LOOKUP($I$4,NOMS:PRENOMS))</f>
        <v/>
      </c>
      <c r="K66" s="464"/>
      <c r="L66" s="480"/>
      <c r="M66" s="465"/>
      <c r="N66" s="465" t="str">
        <f t="shared" si="0"/>
        <v/>
      </c>
      <c r="O66" s="465"/>
      <c r="P66" s="481">
        <f t="shared" si="1"/>
        <v>0</v>
      </c>
    </row>
    <row r="67" spans="1:16" ht="48" customHeight="1" x14ac:dyDescent="0.25">
      <c r="A67" s="468"/>
      <c r="B67" s="469"/>
      <c r="C67" s="470"/>
      <c r="D67" s="482"/>
      <c r="E67" s="469"/>
      <c r="F67" s="469"/>
      <c r="G67" s="472"/>
      <c r="H67" s="469"/>
      <c r="I67" s="469"/>
      <c r="J67" s="470" t="str">
        <f>IF(I67="","",LOOKUP($I$4,NOMS:PRENOMS))</f>
        <v/>
      </c>
      <c r="K67" s="474"/>
      <c r="L67" s="483"/>
      <c r="M67" s="475"/>
      <c r="N67" s="475" t="str">
        <f t="shared" si="0"/>
        <v/>
      </c>
      <c r="O67" s="475"/>
      <c r="P67" s="476">
        <f t="shared" si="1"/>
        <v>0</v>
      </c>
    </row>
  </sheetData>
  <mergeCells count="16">
    <mergeCell ref="P1:Q1"/>
    <mergeCell ref="F2:F3"/>
    <mergeCell ref="A2:A3"/>
    <mergeCell ref="C2:C3"/>
    <mergeCell ref="B2:B3"/>
    <mergeCell ref="D2:D3"/>
    <mergeCell ref="E2:E3"/>
    <mergeCell ref="K2:K3"/>
    <mergeCell ref="O2:O3"/>
    <mergeCell ref="P2:P3"/>
    <mergeCell ref="G2:G3"/>
    <mergeCell ref="M2:M3"/>
    <mergeCell ref="I2:J2"/>
    <mergeCell ref="H2:H3"/>
    <mergeCell ref="L2:L3"/>
    <mergeCell ref="N2:N3"/>
  </mergeCells>
  <dataValidations count="4">
    <dataValidation type="list" allowBlank="1" showInputMessage="1" showErrorMessage="1" sqref="A4:A67">
      <formula1>DISPOSITIFS</formula1>
    </dataValidation>
    <dataValidation type="list" allowBlank="1" showInputMessage="1" showErrorMessage="1" sqref="B4:B67">
      <formula1>TYPEDEFORMATION</formula1>
    </dataValidation>
    <dataValidation type="list" allowBlank="1" showInputMessage="1" showErrorMessage="1" sqref="J4:J67">
      <formula1>"DECALER(dept,EQUIV($H6,cola,0)-1,1,NB.SI(cola,$H6))"</formula1>
    </dataValidation>
    <dataValidation type="list" allowBlank="1" showInputMessage="1" showErrorMessage="1" sqref="I4:I67">
      <formula1>listenoms</formula1>
    </dataValidation>
  </dataValidations>
  <pageMargins left="0.7" right="0.7" top="0.75" bottom="0.75" header="0.3" footer="0.3"/>
  <pageSetup paperSize="9" orientation="portrait" verticalDpi="597"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W99"/>
  <sheetViews>
    <sheetView showGridLines="0" workbookViewId="0">
      <selection activeCell="S16" sqref="S16"/>
    </sheetView>
  </sheetViews>
  <sheetFormatPr baseColWidth="10" defaultRowHeight="15" x14ac:dyDescent="0.25"/>
  <cols>
    <col min="1" max="2" width="11.42578125" style="74"/>
    <col min="3" max="3" width="14.7109375" style="74" customWidth="1"/>
    <col min="4" max="4" width="9" style="74" customWidth="1"/>
    <col min="5" max="5" width="15.28515625" style="74" customWidth="1"/>
    <col min="6" max="6" width="6.5703125" style="74" customWidth="1"/>
    <col min="7" max="7" width="9.140625" style="74" customWidth="1"/>
    <col min="8" max="8" width="11.7109375" style="74" customWidth="1"/>
    <col min="9" max="9" width="11.5703125" style="74" customWidth="1"/>
    <col min="10" max="10" width="2.5703125" style="74" customWidth="1"/>
    <col min="11" max="12" width="11.5703125" style="74" customWidth="1"/>
    <col min="13" max="13" width="14.5703125" style="74" customWidth="1"/>
    <col min="14" max="14" width="2.28515625" style="74" customWidth="1"/>
    <col min="15" max="15" width="15" style="74" customWidth="1"/>
    <col min="16" max="16" width="2" style="74" customWidth="1"/>
    <col min="17" max="17" width="13" style="74" customWidth="1"/>
    <col min="18" max="18" width="6" style="74" customWidth="1"/>
    <col min="19" max="19" width="13.140625" style="74" customWidth="1"/>
    <col min="20" max="22" width="11.42578125" style="74"/>
    <col min="23" max="23" width="12.140625" style="74" customWidth="1"/>
    <col min="24" max="262" width="11.42578125" style="74"/>
    <col min="263" max="263" width="10.7109375" style="74" customWidth="1"/>
    <col min="264" max="264" width="11.140625" style="74" customWidth="1"/>
    <col min="265" max="265" width="15.28515625" style="74" customWidth="1"/>
    <col min="266" max="266" width="6.5703125" style="74" customWidth="1"/>
    <col min="267" max="267" width="9.140625" style="74" customWidth="1"/>
    <col min="268" max="268" width="11.7109375" style="74" customWidth="1"/>
    <col min="269" max="271" width="11.5703125" style="74" customWidth="1"/>
    <col min="272" max="272" width="12.28515625" style="74" bestFit="1" customWidth="1"/>
    <col min="273" max="273" width="15" style="74" customWidth="1"/>
    <col min="274" max="274" width="14.7109375" style="74" customWidth="1"/>
    <col min="275" max="275" width="13.140625" style="74" customWidth="1"/>
    <col min="276" max="518" width="11.42578125" style="74"/>
    <col min="519" max="519" width="10.7109375" style="74" customWidth="1"/>
    <col min="520" max="520" width="11.140625" style="74" customWidth="1"/>
    <col min="521" max="521" width="15.28515625" style="74" customWidth="1"/>
    <col min="522" max="522" width="6.5703125" style="74" customWidth="1"/>
    <col min="523" max="523" width="9.140625" style="74" customWidth="1"/>
    <col min="524" max="524" width="11.7109375" style="74" customWidth="1"/>
    <col min="525" max="527" width="11.5703125" style="74" customWidth="1"/>
    <col min="528" max="528" width="12.28515625" style="74" bestFit="1" customWidth="1"/>
    <col min="529" max="529" width="15" style="74" customWidth="1"/>
    <col min="530" max="530" width="14.7109375" style="74" customWidth="1"/>
    <col min="531" max="531" width="13.140625" style="74" customWidth="1"/>
    <col min="532" max="774" width="11.42578125" style="74"/>
    <col min="775" max="775" width="10.7109375" style="74" customWidth="1"/>
    <col min="776" max="776" width="11.140625" style="74" customWidth="1"/>
    <col min="777" max="777" width="15.28515625" style="74" customWidth="1"/>
    <col min="778" max="778" width="6.5703125" style="74" customWidth="1"/>
    <col min="779" max="779" width="9.140625" style="74" customWidth="1"/>
    <col min="780" max="780" width="11.7109375" style="74" customWidth="1"/>
    <col min="781" max="783" width="11.5703125" style="74" customWidth="1"/>
    <col min="784" max="784" width="12.28515625" style="74" bestFit="1" customWidth="1"/>
    <col min="785" max="785" width="15" style="74" customWidth="1"/>
    <col min="786" max="786" width="14.7109375" style="74" customWidth="1"/>
    <col min="787" max="787" width="13.140625" style="74" customWidth="1"/>
    <col min="788" max="1030" width="11.42578125" style="74"/>
    <col min="1031" max="1031" width="10.7109375" style="74" customWidth="1"/>
    <col min="1032" max="1032" width="11.140625" style="74" customWidth="1"/>
    <col min="1033" max="1033" width="15.28515625" style="74" customWidth="1"/>
    <col min="1034" max="1034" width="6.5703125" style="74" customWidth="1"/>
    <col min="1035" max="1035" width="9.140625" style="74" customWidth="1"/>
    <col min="1036" max="1036" width="11.7109375" style="74" customWidth="1"/>
    <col min="1037" max="1039" width="11.5703125" style="74" customWidth="1"/>
    <col min="1040" max="1040" width="12.28515625" style="74" bestFit="1" customWidth="1"/>
    <col min="1041" max="1041" width="15" style="74" customWidth="1"/>
    <col min="1042" max="1042" width="14.7109375" style="74" customWidth="1"/>
    <col min="1043" max="1043" width="13.140625" style="74" customWidth="1"/>
    <col min="1044" max="1286" width="11.42578125" style="74"/>
    <col min="1287" max="1287" width="10.7109375" style="74" customWidth="1"/>
    <col min="1288" max="1288" width="11.140625" style="74" customWidth="1"/>
    <col min="1289" max="1289" width="15.28515625" style="74" customWidth="1"/>
    <col min="1290" max="1290" width="6.5703125" style="74" customWidth="1"/>
    <col min="1291" max="1291" width="9.140625" style="74" customWidth="1"/>
    <col min="1292" max="1292" width="11.7109375" style="74" customWidth="1"/>
    <col min="1293" max="1295" width="11.5703125" style="74" customWidth="1"/>
    <col min="1296" max="1296" width="12.28515625" style="74" bestFit="1" customWidth="1"/>
    <col min="1297" max="1297" width="15" style="74" customWidth="1"/>
    <col min="1298" max="1298" width="14.7109375" style="74" customWidth="1"/>
    <col min="1299" max="1299" width="13.140625" style="74" customWidth="1"/>
    <col min="1300" max="1542" width="11.42578125" style="74"/>
    <col min="1543" max="1543" width="10.7109375" style="74" customWidth="1"/>
    <col min="1544" max="1544" width="11.140625" style="74" customWidth="1"/>
    <col min="1545" max="1545" width="15.28515625" style="74" customWidth="1"/>
    <col min="1546" max="1546" width="6.5703125" style="74" customWidth="1"/>
    <col min="1547" max="1547" width="9.140625" style="74" customWidth="1"/>
    <col min="1548" max="1548" width="11.7109375" style="74" customWidth="1"/>
    <col min="1549" max="1551" width="11.5703125" style="74" customWidth="1"/>
    <col min="1552" max="1552" width="12.28515625" style="74" bestFit="1" customWidth="1"/>
    <col min="1553" max="1553" width="15" style="74" customWidth="1"/>
    <col min="1554" max="1554" width="14.7109375" style="74" customWidth="1"/>
    <col min="1555" max="1555" width="13.140625" style="74" customWidth="1"/>
    <col min="1556" max="1798" width="11.42578125" style="74"/>
    <col min="1799" max="1799" width="10.7109375" style="74" customWidth="1"/>
    <col min="1800" max="1800" width="11.140625" style="74" customWidth="1"/>
    <col min="1801" max="1801" width="15.28515625" style="74" customWidth="1"/>
    <col min="1802" max="1802" width="6.5703125" style="74" customWidth="1"/>
    <col min="1803" max="1803" width="9.140625" style="74" customWidth="1"/>
    <col min="1804" max="1804" width="11.7109375" style="74" customWidth="1"/>
    <col min="1805" max="1807" width="11.5703125" style="74" customWidth="1"/>
    <col min="1808" max="1808" width="12.28515625" style="74" bestFit="1" customWidth="1"/>
    <col min="1809" max="1809" width="15" style="74" customWidth="1"/>
    <col min="1810" max="1810" width="14.7109375" style="74" customWidth="1"/>
    <col min="1811" max="1811" width="13.140625" style="74" customWidth="1"/>
    <col min="1812" max="2054" width="11.42578125" style="74"/>
    <col min="2055" max="2055" width="10.7109375" style="74" customWidth="1"/>
    <col min="2056" max="2056" width="11.140625" style="74" customWidth="1"/>
    <col min="2057" max="2057" width="15.28515625" style="74" customWidth="1"/>
    <col min="2058" max="2058" width="6.5703125" style="74" customWidth="1"/>
    <col min="2059" max="2059" width="9.140625" style="74" customWidth="1"/>
    <col min="2060" max="2060" width="11.7109375" style="74" customWidth="1"/>
    <col min="2061" max="2063" width="11.5703125" style="74" customWidth="1"/>
    <col min="2064" max="2064" width="12.28515625" style="74" bestFit="1" customWidth="1"/>
    <col min="2065" max="2065" width="15" style="74" customWidth="1"/>
    <col min="2066" max="2066" width="14.7109375" style="74" customWidth="1"/>
    <col min="2067" max="2067" width="13.140625" style="74" customWidth="1"/>
    <col min="2068" max="2310" width="11.42578125" style="74"/>
    <col min="2311" max="2311" width="10.7109375" style="74" customWidth="1"/>
    <col min="2312" max="2312" width="11.140625" style="74" customWidth="1"/>
    <col min="2313" max="2313" width="15.28515625" style="74" customWidth="1"/>
    <col min="2314" max="2314" width="6.5703125" style="74" customWidth="1"/>
    <col min="2315" max="2315" width="9.140625" style="74" customWidth="1"/>
    <col min="2316" max="2316" width="11.7109375" style="74" customWidth="1"/>
    <col min="2317" max="2319" width="11.5703125" style="74" customWidth="1"/>
    <col min="2320" max="2320" width="12.28515625" style="74" bestFit="1" customWidth="1"/>
    <col min="2321" max="2321" width="15" style="74" customWidth="1"/>
    <col min="2322" max="2322" width="14.7109375" style="74" customWidth="1"/>
    <col min="2323" max="2323" width="13.140625" style="74" customWidth="1"/>
    <col min="2324" max="2566" width="11.42578125" style="74"/>
    <col min="2567" max="2567" width="10.7109375" style="74" customWidth="1"/>
    <col min="2568" max="2568" width="11.140625" style="74" customWidth="1"/>
    <col min="2569" max="2569" width="15.28515625" style="74" customWidth="1"/>
    <col min="2570" max="2570" width="6.5703125" style="74" customWidth="1"/>
    <col min="2571" max="2571" width="9.140625" style="74" customWidth="1"/>
    <col min="2572" max="2572" width="11.7109375" style="74" customWidth="1"/>
    <col min="2573" max="2575" width="11.5703125" style="74" customWidth="1"/>
    <col min="2576" max="2576" width="12.28515625" style="74" bestFit="1" customWidth="1"/>
    <col min="2577" max="2577" width="15" style="74" customWidth="1"/>
    <col min="2578" max="2578" width="14.7109375" style="74" customWidth="1"/>
    <col min="2579" max="2579" width="13.140625" style="74" customWidth="1"/>
    <col min="2580" max="2822" width="11.42578125" style="74"/>
    <col min="2823" max="2823" width="10.7109375" style="74" customWidth="1"/>
    <col min="2824" max="2824" width="11.140625" style="74" customWidth="1"/>
    <col min="2825" max="2825" width="15.28515625" style="74" customWidth="1"/>
    <col min="2826" max="2826" width="6.5703125" style="74" customWidth="1"/>
    <col min="2827" max="2827" width="9.140625" style="74" customWidth="1"/>
    <col min="2828" max="2828" width="11.7109375" style="74" customWidth="1"/>
    <col min="2829" max="2831" width="11.5703125" style="74" customWidth="1"/>
    <col min="2832" max="2832" width="12.28515625" style="74" bestFit="1" customWidth="1"/>
    <col min="2833" max="2833" width="15" style="74" customWidth="1"/>
    <col min="2834" max="2834" width="14.7109375" style="74" customWidth="1"/>
    <col min="2835" max="2835" width="13.140625" style="74" customWidth="1"/>
    <col min="2836" max="3078" width="11.42578125" style="74"/>
    <col min="3079" max="3079" width="10.7109375" style="74" customWidth="1"/>
    <col min="3080" max="3080" width="11.140625" style="74" customWidth="1"/>
    <col min="3081" max="3081" width="15.28515625" style="74" customWidth="1"/>
    <col min="3082" max="3082" width="6.5703125" style="74" customWidth="1"/>
    <col min="3083" max="3083" width="9.140625" style="74" customWidth="1"/>
    <col min="3084" max="3084" width="11.7109375" style="74" customWidth="1"/>
    <col min="3085" max="3087" width="11.5703125" style="74" customWidth="1"/>
    <col min="3088" max="3088" width="12.28515625" style="74" bestFit="1" customWidth="1"/>
    <col min="3089" max="3089" width="15" style="74" customWidth="1"/>
    <col min="3090" max="3090" width="14.7109375" style="74" customWidth="1"/>
    <col min="3091" max="3091" width="13.140625" style="74" customWidth="1"/>
    <col min="3092" max="3334" width="11.42578125" style="74"/>
    <col min="3335" max="3335" width="10.7109375" style="74" customWidth="1"/>
    <col min="3336" max="3336" width="11.140625" style="74" customWidth="1"/>
    <col min="3337" max="3337" width="15.28515625" style="74" customWidth="1"/>
    <col min="3338" max="3338" width="6.5703125" style="74" customWidth="1"/>
    <col min="3339" max="3339" width="9.140625" style="74" customWidth="1"/>
    <col min="3340" max="3340" width="11.7109375" style="74" customWidth="1"/>
    <col min="3341" max="3343" width="11.5703125" style="74" customWidth="1"/>
    <col min="3344" max="3344" width="12.28515625" style="74" bestFit="1" customWidth="1"/>
    <col min="3345" max="3345" width="15" style="74" customWidth="1"/>
    <col min="3346" max="3346" width="14.7109375" style="74" customWidth="1"/>
    <col min="3347" max="3347" width="13.140625" style="74" customWidth="1"/>
    <col min="3348" max="3590" width="11.42578125" style="74"/>
    <col min="3591" max="3591" width="10.7109375" style="74" customWidth="1"/>
    <col min="3592" max="3592" width="11.140625" style="74" customWidth="1"/>
    <col min="3593" max="3593" width="15.28515625" style="74" customWidth="1"/>
    <col min="3594" max="3594" width="6.5703125" style="74" customWidth="1"/>
    <col min="3595" max="3595" width="9.140625" style="74" customWidth="1"/>
    <col min="3596" max="3596" width="11.7109375" style="74" customWidth="1"/>
    <col min="3597" max="3599" width="11.5703125" style="74" customWidth="1"/>
    <col min="3600" max="3600" width="12.28515625" style="74" bestFit="1" customWidth="1"/>
    <col min="3601" max="3601" width="15" style="74" customWidth="1"/>
    <col min="3602" max="3602" width="14.7109375" style="74" customWidth="1"/>
    <col min="3603" max="3603" width="13.140625" style="74" customWidth="1"/>
    <col min="3604" max="3846" width="11.42578125" style="74"/>
    <col min="3847" max="3847" width="10.7109375" style="74" customWidth="1"/>
    <col min="3848" max="3848" width="11.140625" style="74" customWidth="1"/>
    <col min="3849" max="3849" width="15.28515625" style="74" customWidth="1"/>
    <col min="3850" max="3850" width="6.5703125" style="74" customWidth="1"/>
    <col min="3851" max="3851" width="9.140625" style="74" customWidth="1"/>
    <col min="3852" max="3852" width="11.7109375" style="74" customWidth="1"/>
    <col min="3853" max="3855" width="11.5703125" style="74" customWidth="1"/>
    <col min="3856" max="3856" width="12.28515625" style="74" bestFit="1" customWidth="1"/>
    <col min="3857" max="3857" width="15" style="74" customWidth="1"/>
    <col min="3858" max="3858" width="14.7109375" style="74" customWidth="1"/>
    <col min="3859" max="3859" width="13.140625" style="74" customWidth="1"/>
    <col min="3860" max="4102" width="11.42578125" style="74"/>
    <col min="4103" max="4103" width="10.7109375" style="74" customWidth="1"/>
    <col min="4104" max="4104" width="11.140625" style="74" customWidth="1"/>
    <col min="4105" max="4105" width="15.28515625" style="74" customWidth="1"/>
    <col min="4106" max="4106" width="6.5703125" style="74" customWidth="1"/>
    <col min="4107" max="4107" width="9.140625" style="74" customWidth="1"/>
    <col min="4108" max="4108" width="11.7109375" style="74" customWidth="1"/>
    <col min="4109" max="4111" width="11.5703125" style="74" customWidth="1"/>
    <col min="4112" max="4112" width="12.28515625" style="74" bestFit="1" customWidth="1"/>
    <col min="4113" max="4113" width="15" style="74" customWidth="1"/>
    <col min="4114" max="4114" width="14.7109375" style="74" customWidth="1"/>
    <col min="4115" max="4115" width="13.140625" style="74" customWidth="1"/>
    <col min="4116" max="4358" width="11.42578125" style="74"/>
    <col min="4359" max="4359" width="10.7109375" style="74" customWidth="1"/>
    <col min="4360" max="4360" width="11.140625" style="74" customWidth="1"/>
    <col min="4361" max="4361" width="15.28515625" style="74" customWidth="1"/>
    <col min="4362" max="4362" width="6.5703125" style="74" customWidth="1"/>
    <col min="4363" max="4363" width="9.140625" style="74" customWidth="1"/>
    <col min="4364" max="4364" width="11.7109375" style="74" customWidth="1"/>
    <col min="4365" max="4367" width="11.5703125" style="74" customWidth="1"/>
    <col min="4368" max="4368" width="12.28515625" style="74" bestFit="1" customWidth="1"/>
    <col min="4369" max="4369" width="15" style="74" customWidth="1"/>
    <col min="4370" max="4370" width="14.7109375" style="74" customWidth="1"/>
    <col min="4371" max="4371" width="13.140625" style="74" customWidth="1"/>
    <col min="4372" max="4614" width="11.42578125" style="74"/>
    <col min="4615" max="4615" width="10.7109375" style="74" customWidth="1"/>
    <col min="4616" max="4616" width="11.140625" style="74" customWidth="1"/>
    <col min="4617" max="4617" width="15.28515625" style="74" customWidth="1"/>
    <col min="4618" max="4618" width="6.5703125" style="74" customWidth="1"/>
    <col min="4619" max="4619" width="9.140625" style="74" customWidth="1"/>
    <col min="4620" max="4620" width="11.7109375" style="74" customWidth="1"/>
    <col min="4621" max="4623" width="11.5703125" style="74" customWidth="1"/>
    <col min="4624" max="4624" width="12.28515625" style="74" bestFit="1" customWidth="1"/>
    <col min="4625" max="4625" width="15" style="74" customWidth="1"/>
    <col min="4626" max="4626" width="14.7109375" style="74" customWidth="1"/>
    <col min="4627" max="4627" width="13.140625" style="74" customWidth="1"/>
    <col min="4628" max="4870" width="11.42578125" style="74"/>
    <col min="4871" max="4871" width="10.7109375" style="74" customWidth="1"/>
    <col min="4872" max="4872" width="11.140625" style="74" customWidth="1"/>
    <col min="4873" max="4873" width="15.28515625" style="74" customWidth="1"/>
    <col min="4874" max="4874" width="6.5703125" style="74" customWidth="1"/>
    <col min="4875" max="4875" width="9.140625" style="74" customWidth="1"/>
    <col min="4876" max="4876" width="11.7109375" style="74" customWidth="1"/>
    <col min="4877" max="4879" width="11.5703125" style="74" customWidth="1"/>
    <col min="4880" max="4880" width="12.28515625" style="74" bestFit="1" customWidth="1"/>
    <col min="4881" max="4881" width="15" style="74" customWidth="1"/>
    <col min="4882" max="4882" width="14.7109375" style="74" customWidth="1"/>
    <col min="4883" max="4883" width="13.140625" style="74" customWidth="1"/>
    <col min="4884" max="5126" width="11.42578125" style="74"/>
    <col min="5127" max="5127" width="10.7109375" style="74" customWidth="1"/>
    <col min="5128" max="5128" width="11.140625" style="74" customWidth="1"/>
    <col min="5129" max="5129" width="15.28515625" style="74" customWidth="1"/>
    <col min="5130" max="5130" width="6.5703125" style="74" customWidth="1"/>
    <col min="5131" max="5131" width="9.140625" style="74" customWidth="1"/>
    <col min="5132" max="5132" width="11.7109375" style="74" customWidth="1"/>
    <col min="5133" max="5135" width="11.5703125" style="74" customWidth="1"/>
    <col min="5136" max="5136" width="12.28515625" style="74" bestFit="1" customWidth="1"/>
    <col min="5137" max="5137" width="15" style="74" customWidth="1"/>
    <col min="5138" max="5138" width="14.7109375" style="74" customWidth="1"/>
    <col min="5139" max="5139" width="13.140625" style="74" customWidth="1"/>
    <col min="5140" max="5382" width="11.42578125" style="74"/>
    <col min="5383" max="5383" width="10.7109375" style="74" customWidth="1"/>
    <col min="5384" max="5384" width="11.140625" style="74" customWidth="1"/>
    <col min="5385" max="5385" width="15.28515625" style="74" customWidth="1"/>
    <col min="5386" max="5386" width="6.5703125" style="74" customWidth="1"/>
    <col min="5387" max="5387" width="9.140625" style="74" customWidth="1"/>
    <col min="5388" max="5388" width="11.7109375" style="74" customWidth="1"/>
    <col min="5389" max="5391" width="11.5703125" style="74" customWidth="1"/>
    <col min="5392" max="5392" width="12.28515625" style="74" bestFit="1" customWidth="1"/>
    <col min="5393" max="5393" width="15" style="74" customWidth="1"/>
    <col min="5394" max="5394" width="14.7109375" style="74" customWidth="1"/>
    <col min="5395" max="5395" width="13.140625" style="74" customWidth="1"/>
    <col min="5396" max="5638" width="11.42578125" style="74"/>
    <col min="5639" max="5639" width="10.7109375" style="74" customWidth="1"/>
    <col min="5640" max="5640" width="11.140625" style="74" customWidth="1"/>
    <col min="5641" max="5641" width="15.28515625" style="74" customWidth="1"/>
    <col min="5642" max="5642" width="6.5703125" style="74" customWidth="1"/>
    <col min="5643" max="5643" width="9.140625" style="74" customWidth="1"/>
    <col min="5644" max="5644" width="11.7109375" style="74" customWidth="1"/>
    <col min="5645" max="5647" width="11.5703125" style="74" customWidth="1"/>
    <col min="5648" max="5648" width="12.28515625" style="74" bestFit="1" customWidth="1"/>
    <col min="5649" max="5649" width="15" style="74" customWidth="1"/>
    <col min="5650" max="5650" width="14.7109375" style="74" customWidth="1"/>
    <col min="5651" max="5651" width="13.140625" style="74" customWidth="1"/>
    <col min="5652" max="5894" width="11.42578125" style="74"/>
    <col min="5895" max="5895" width="10.7109375" style="74" customWidth="1"/>
    <col min="5896" max="5896" width="11.140625" style="74" customWidth="1"/>
    <col min="5897" max="5897" width="15.28515625" style="74" customWidth="1"/>
    <col min="5898" max="5898" width="6.5703125" style="74" customWidth="1"/>
    <col min="5899" max="5899" width="9.140625" style="74" customWidth="1"/>
    <col min="5900" max="5900" width="11.7109375" style="74" customWidth="1"/>
    <col min="5901" max="5903" width="11.5703125" style="74" customWidth="1"/>
    <col min="5904" max="5904" width="12.28515625" style="74" bestFit="1" customWidth="1"/>
    <col min="5905" max="5905" width="15" style="74" customWidth="1"/>
    <col min="5906" max="5906" width="14.7109375" style="74" customWidth="1"/>
    <col min="5907" max="5907" width="13.140625" style="74" customWidth="1"/>
    <col min="5908" max="6150" width="11.42578125" style="74"/>
    <col min="6151" max="6151" width="10.7109375" style="74" customWidth="1"/>
    <col min="6152" max="6152" width="11.140625" style="74" customWidth="1"/>
    <col min="6153" max="6153" width="15.28515625" style="74" customWidth="1"/>
    <col min="6154" max="6154" width="6.5703125" style="74" customWidth="1"/>
    <col min="6155" max="6155" width="9.140625" style="74" customWidth="1"/>
    <col min="6156" max="6156" width="11.7109375" style="74" customWidth="1"/>
    <col min="6157" max="6159" width="11.5703125" style="74" customWidth="1"/>
    <col min="6160" max="6160" width="12.28515625" style="74" bestFit="1" customWidth="1"/>
    <col min="6161" max="6161" width="15" style="74" customWidth="1"/>
    <col min="6162" max="6162" width="14.7109375" style="74" customWidth="1"/>
    <col min="6163" max="6163" width="13.140625" style="74" customWidth="1"/>
    <col min="6164" max="6406" width="11.42578125" style="74"/>
    <col min="6407" max="6407" width="10.7109375" style="74" customWidth="1"/>
    <col min="6408" max="6408" width="11.140625" style="74" customWidth="1"/>
    <col min="6409" max="6409" width="15.28515625" style="74" customWidth="1"/>
    <col min="6410" max="6410" width="6.5703125" style="74" customWidth="1"/>
    <col min="6411" max="6411" width="9.140625" style="74" customWidth="1"/>
    <col min="6412" max="6412" width="11.7109375" style="74" customWidth="1"/>
    <col min="6413" max="6415" width="11.5703125" style="74" customWidth="1"/>
    <col min="6416" max="6416" width="12.28515625" style="74" bestFit="1" customWidth="1"/>
    <col min="6417" max="6417" width="15" style="74" customWidth="1"/>
    <col min="6418" max="6418" width="14.7109375" style="74" customWidth="1"/>
    <col min="6419" max="6419" width="13.140625" style="74" customWidth="1"/>
    <col min="6420" max="6662" width="11.42578125" style="74"/>
    <col min="6663" max="6663" width="10.7109375" style="74" customWidth="1"/>
    <col min="6664" max="6664" width="11.140625" style="74" customWidth="1"/>
    <col min="6665" max="6665" width="15.28515625" style="74" customWidth="1"/>
    <col min="6666" max="6666" width="6.5703125" style="74" customWidth="1"/>
    <col min="6667" max="6667" width="9.140625" style="74" customWidth="1"/>
    <col min="6668" max="6668" width="11.7109375" style="74" customWidth="1"/>
    <col min="6669" max="6671" width="11.5703125" style="74" customWidth="1"/>
    <col min="6672" max="6672" width="12.28515625" style="74" bestFit="1" customWidth="1"/>
    <col min="6673" max="6673" width="15" style="74" customWidth="1"/>
    <col min="6674" max="6674" width="14.7109375" style="74" customWidth="1"/>
    <col min="6675" max="6675" width="13.140625" style="74" customWidth="1"/>
    <col min="6676" max="6918" width="11.42578125" style="74"/>
    <col min="6919" max="6919" width="10.7109375" style="74" customWidth="1"/>
    <col min="6920" max="6920" width="11.140625" style="74" customWidth="1"/>
    <col min="6921" max="6921" width="15.28515625" style="74" customWidth="1"/>
    <col min="6922" max="6922" width="6.5703125" style="74" customWidth="1"/>
    <col min="6923" max="6923" width="9.140625" style="74" customWidth="1"/>
    <col min="6924" max="6924" width="11.7109375" style="74" customWidth="1"/>
    <col min="6925" max="6927" width="11.5703125" style="74" customWidth="1"/>
    <col min="6928" max="6928" width="12.28515625" style="74" bestFit="1" customWidth="1"/>
    <col min="6929" max="6929" width="15" style="74" customWidth="1"/>
    <col min="6930" max="6930" width="14.7109375" style="74" customWidth="1"/>
    <col min="6931" max="6931" width="13.140625" style="74" customWidth="1"/>
    <col min="6932" max="7174" width="11.42578125" style="74"/>
    <col min="7175" max="7175" width="10.7109375" style="74" customWidth="1"/>
    <col min="7176" max="7176" width="11.140625" style="74" customWidth="1"/>
    <col min="7177" max="7177" width="15.28515625" style="74" customWidth="1"/>
    <col min="7178" max="7178" width="6.5703125" style="74" customWidth="1"/>
    <col min="7179" max="7179" width="9.140625" style="74" customWidth="1"/>
    <col min="7180" max="7180" width="11.7109375" style="74" customWidth="1"/>
    <col min="7181" max="7183" width="11.5703125" style="74" customWidth="1"/>
    <col min="7184" max="7184" width="12.28515625" style="74" bestFit="1" customWidth="1"/>
    <col min="7185" max="7185" width="15" style="74" customWidth="1"/>
    <col min="7186" max="7186" width="14.7109375" style="74" customWidth="1"/>
    <col min="7187" max="7187" width="13.140625" style="74" customWidth="1"/>
    <col min="7188" max="7430" width="11.42578125" style="74"/>
    <col min="7431" max="7431" width="10.7109375" style="74" customWidth="1"/>
    <col min="7432" max="7432" width="11.140625" style="74" customWidth="1"/>
    <col min="7433" max="7433" width="15.28515625" style="74" customWidth="1"/>
    <col min="7434" max="7434" width="6.5703125" style="74" customWidth="1"/>
    <col min="7435" max="7435" width="9.140625" style="74" customWidth="1"/>
    <col min="7436" max="7436" width="11.7109375" style="74" customWidth="1"/>
    <col min="7437" max="7439" width="11.5703125" style="74" customWidth="1"/>
    <col min="7440" max="7440" width="12.28515625" style="74" bestFit="1" customWidth="1"/>
    <col min="7441" max="7441" width="15" style="74" customWidth="1"/>
    <col min="7442" max="7442" width="14.7109375" style="74" customWidth="1"/>
    <col min="7443" max="7443" width="13.140625" style="74" customWidth="1"/>
    <col min="7444" max="7686" width="11.42578125" style="74"/>
    <col min="7687" max="7687" width="10.7109375" style="74" customWidth="1"/>
    <col min="7688" max="7688" width="11.140625" style="74" customWidth="1"/>
    <col min="7689" max="7689" width="15.28515625" style="74" customWidth="1"/>
    <col min="7690" max="7690" width="6.5703125" style="74" customWidth="1"/>
    <col min="7691" max="7691" width="9.140625" style="74" customWidth="1"/>
    <col min="7692" max="7692" width="11.7109375" style="74" customWidth="1"/>
    <col min="7693" max="7695" width="11.5703125" style="74" customWidth="1"/>
    <col min="7696" max="7696" width="12.28515625" style="74" bestFit="1" customWidth="1"/>
    <col min="7697" max="7697" width="15" style="74" customWidth="1"/>
    <col min="7698" max="7698" width="14.7109375" style="74" customWidth="1"/>
    <col min="7699" max="7699" width="13.140625" style="74" customWidth="1"/>
    <col min="7700" max="7942" width="11.42578125" style="74"/>
    <col min="7943" max="7943" width="10.7109375" style="74" customWidth="1"/>
    <col min="7944" max="7944" width="11.140625" style="74" customWidth="1"/>
    <col min="7945" max="7945" width="15.28515625" style="74" customWidth="1"/>
    <col min="7946" max="7946" width="6.5703125" style="74" customWidth="1"/>
    <col min="7947" max="7947" width="9.140625" style="74" customWidth="1"/>
    <col min="7948" max="7948" width="11.7109375" style="74" customWidth="1"/>
    <col min="7949" max="7951" width="11.5703125" style="74" customWidth="1"/>
    <col min="7952" max="7952" width="12.28515625" style="74" bestFit="1" customWidth="1"/>
    <col min="7953" max="7953" width="15" style="74" customWidth="1"/>
    <col min="7954" max="7954" width="14.7109375" style="74" customWidth="1"/>
    <col min="7955" max="7955" width="13.140625" style="74" customWidth="1"/>
    <col min="7956" max="8198" width="11.42578125" style="74"/>
    <col min="8199" max="8199" width="10.7109375" style="74" customWidth="1"/>
    <col min="8200" max="8200" width="11.140625" style="74" customWidth="1"/>
    <col min="8201" max="8201" width="15.28515625" style="74" customWidth="1"/>
    <col min="8202" max="8202" width="6.5703125" style="74" customWidth="1"/>
    <col min="8203" max="8203" width="9.140625" style="74" customWidth="1"/>
    <col min="8204" max="8204" width="11.7109375" style="74" customWidth="1"/>
    <col min="8205" max="8207" width="11.5703125" style="74" customWidth="1"/>
    <col min="8208" max="8208" width="12.28515625" style="74" bestFit="1" customWidth="1"/>
    <col min="8209" max="8209" width="15" style="74" customWidth="1"/>
    <col min="8210" max="8210" width="14.7109375" style="74" customWidth="1"/>
    <col min="8211" max="8211" width="13.140625" style="74" customWidth="1"/>
    <col min="8212" max="8454" width="11.42578125" style="74"/>
    <col min="8455" max="8455" width="10.7109375" style="74" customWidth="1"/>
    <col min="8456" max="8456" width="11.140625" style="74" customWidth="1"/>
    <col min="8457" max="8457" width="15.28515625" style="74" customWidth="1"/>
    <col min="8458" max="8458" width="6.5703125" style="74" customWidth="1"/>
    <col min="8459" max="8459" width="9.140625" style="74" customWidth="1"/>
    <col min="8460" max="8460" width="11.7109375" style="74" customWidth="1"/>
    <col min="8461" max="8463" width="11.5703125" style="74" customWidth="1"/>
    <col min="8464" max="8464" width="12.28515625" style="74" bestFit="1" customWidth="1"/>
    <col min="8465" max="8465" width="15" style="74" customWidth="1"/>
    <col min="8466" max="8466" width="14.7109375" style="74" customWidth="1"/>
    <col min="8467" max="8467" width="13.140625" style="74" customWidth="1"/>
    <col min="8468" max="8710" width="11.42578125" style="74"/>
    <col min="8711" max="8711" width="10.7109375" style="74" customWidth="1"/>
    <col min="8712" max="8712" width="11.140625" style="74" customWidth="1"/>
    <col min="8713" max="8713" width="15.28515625" style="74" customWidth="1"/>
    <col min="8714" max="8714" width="6.5703125" style="74" customWidth="1"/>
    <col min="8715" max="8715" width="9.140625" style="74" customWidth="1"/>
    <col min="8716" max="8716" width="11.7109375" style="74" customWidth="1"/>
    <col min="8717" max="8719" width="11.5703125" style="74" customWidth="1"/>
    <col min="8720" max="8720" width="12.28515625" style="74" bestFit="1" customWidth="1"/>
    <col min="8721" max="8721" width="15" style="74" customWidth="1"/>
    <col min="8722" max="8722" width="14.7109375" style="74" customWidth="1"/>
    <col min="8723" max="8723" width="13.140625" style="74" customWidth="1"/>
    <col min="8724" max="8966" width="11.42578125" style="74"/>
    <col min="8967" max="8967" width="10.7109375" style="74" customWidth="1"/>
    <col min="8968" max="8968" width="11.140625" style="74" customWidth="1"/>
    <col min="8969" max="8969" width="15.28515625" style="74" customWidth="1"/>
    <col min="8970" max="8970" width="6.5703125" style="74" customWidth="1"/>
    <col min="8971" max="8971" width="9.140625" style="74" customWidth="1"/>
    <col min="8972" max="8972" width="11.7109375" style="74" customWidth="1"/>
    <col min="8973" max="8975" width="11.5703125" style="74" customWidth="1"/>
    <col min="8976" max="8976" width="12.28515625" style="74" bestFit="1" customWidth="1"/>
    <col min="8977" max="8977" width="15" style="74" customWidth="1"/>
    <col min="8978" max="8978" width="14.7109375" style="74" customWidth="1"/>
    <col min="8979" max="8979" width="13.140625" style="74" customWidth="1"/>
    <col min="8980" max="9222" width="11.42578125" style="74"/>
    <col min="9223" max="9223" width="10.7109375" style="74" customWidth="1"/>
    <col min="9224" max="9224" width="11.140625" style="74" customWidth="1"/>
    <col min="9225" max="9225" width="15.28515625" style="74" customWidth="1"/>
    <col min="9226" max="9226" width="6.5703125" style="74" customWidth="1"/>
    <col min="9227" max="9227" width="9.140625" style="74" customWidth="1"/>
    <col min="9228" max="9228" width="11.7109375" style="74" customWidth="1"/>
    <col min="9229" max="9231" width="11.5703125" style="74" customWidth="1"/>
    <col min="9232" max="9232" width="12.28515625" style="74" bestFit="1" customWidth="1"/>
    <col min="9233" max="9233" width="15" style="74" customWidth="1"/>
    <col min="9234" max="9234" width="14.7109375" style="74" customWidth="1"/>
    <col min="9235" max="9235" width="13.140625" style="74" customWidth="1"/>
    <col min="9236" max="9478" width="11.42578125" style="74"/>
    <col min="9479" max="9479" width="10.7109375" style="74" customWidth="1"/>
    <col min="9480" max="9480" width="11.140625" style="74" customWidth="1"/>
    <col min="9481" max="9481" width="15.28515625" style="74" customWidth="1"/>
    <col min="9482" max="9482" width="6.5703125" style="74" customWidth="1"/>
    <col min="9483" max="9483" width="9.140625" style="74" customWidth="1"/>
    <col min="9484" max="9484" width="11.7109375" style="74" customWidth="1"/>
    <col min="9485" max="9487" width="11.5703125" style="74" customWidth="1"/>
    <col min="9488" max="9488" width="12.28515625" style="74" bestFit="1" customWidth="1"/>
    <col min="9489" max="9489" width="15" style="74" customWidth="1"/>
    <col min="9490" max="9490" width="14.7109375" style="74" customWidth="1"/>
    <col min="9491" max="9491" width="13.140625" style="74" customWidth="1"/>
    <col min="9492" max="9734" width="11.42578125" style="74"/>
    <col min="9735" max="9735" width="10.7109375" style="74" customWidth="1"/>
    <col min="9736" max="9736" width="11.140625" style="74" customWidth="1"/>
    <col min="9737" max="9737" width="15.28515625" style="74" customWidth="1"/>
    <col min="9738" max="9738" width="6.5703125" style="74" customWidth="1"/>
    <col min="9739" max="9739" width="9.140625" style="74" customWidth="1"/>
    <col min="9740" max="9740" width="11.7109375" style="74" customWidth="1"/>
    <col min="9741" max="9743" width="11.5703125" style="74" customWidth="1"/>
    <col min="9744" max="9744" width="12.28515625" style="74" bestFit="1" customWidth="1"/>
    <col min="9745" max="9745" width="15" style="74" customWidth="1"/>
    <col min="9746" max="9746" width="14.7109375" style="74" customWidth="1"/>
    <col min="9747" max="9747" width="13.140625" style="74" customWidth="1"/>
    <col min="9748" max="9990" width="11.42578125" style="74"/>
    <col min="9991" max="9991" width="10.7109375" style="74" customWidth="1"/>
    <col min="9992" max="9992" width="11.140625" style="74" customWidth="1"/>
    <col min="9993" max="9993" width="15.28515625" style="74" customWidth="1"/>
    <col min="9994" max="9994" width="6.5703125" style="74" customWidth="1"/>
    <col min="9995" max="9995" width="9.140625" style="74" customWidth="1"/>
    <col min="9996" max="9996" width="11.7109375" style="74" customWidth="1"/>
    <col min="9997" max="9999" width="11.5703125" style="74" customWidth="1"/>
    <col min="10000" max="10000" width="12.28515625" style="74" bestFit="1" customWidth="1"/>
    <col min="10001" max="10001" width="15" style="74" customWidth="1"/>
    <col min="10002" max="10002" width="14.7109375" style="74" customWidth="1"/>
    <col min="10003" max="10003" width="13.140625" style="74" customWidth="1"/>
    <col min="10004" max="10246" width="11.42578125" style="74"/>
    <col min="10247" max="10247" width="10.7109375" style="74" customWidth="1"/>
    <col min="10248" max="10248" width="11.140625" style="74" customWidth="1"/>
    <col min="10249" max="10249" width="15.28515625" style="74" customWidth="1"/>
    <col min="10250" max="10250" width="6.5703125" style="74" customWidth="1"/>
    <col min="10251" max="10251" width="9.140625" style="74" customWidth="1"/>
    <col min="10252" max="10252" width="11.7109375" style="74" customWidth="1"/>
    <col min="10253" max="10255" width="11.5703125" style="74" customWidth="1"/>
    <col min="10256" max="10256" width="12.28515625" style="74" bestFit="1" customWidth="1"/>
    <col min="10257" max="10257" width="15" style="74" customWidth="1"/>
    <col min="10258" max="10258" width="14.7109375" style="74" customWidth="1"/>
    <col min="10259" max="10259" width="13.140625" style="74" customWidth="1"/>
    <col min="10260" max="10502" width="11.42578125" style="74"/>
    <col min="10503" max="10503" width="10.7109375" style="74" customWidth="1"/>
    <col min="10504" max="10504" width="11.140625" style="74" customWidth="1"/>
    <col min="10505" max="10505" width="15.28515625" style="74" customWidth="1"/>
    <col min="10506" max="10506" width="6.5703125" style="74" customWidth="1"/>
    <col min="10507" max="10507" width="9.140625" style="74" customWidth="1"/>
    <col min="10508" max="10508" width="11.7109375" style="74" customWidth="1"/>
    <col min="10509" max="10511" width="11.5703125" style="74" customWidth="1"/>
    <col min="10512" max="10512" width="12.28515625" style="74" bestFit="1" customWidth="1"/>
    <col min="10513" max="10513" width="15" style="74" customWidth="1"/>
    <col min="10514" max="10514" width="14.7109375" style="74" customWidth="1"/>
    <col min="10515" max="10515" width="13.140625" style="74" customWidth="1"/>
    <col min="10516" max="10758" width="11.42578125" style="74"/>
    <col min="10759" max="10759" width="10.7109375" style="74" customWidth="1"/>
    <col min="10760" max="10760" width="11.140625" style="74" customWidth="1"/>
    <col min="10761" max="10761" width="15.28515625" style="74" customWidth="1"/>
    <col min="10762" max="10762" width="6.5703125" style="74" customWidth="1"/>
    <col min="10763" max="10763" width="9.140625" style="74" customWidth="1"/>
    <col min="10764" max="10764" width="11.7109375" style="74" customWidth="1"/>
    <col min="10765" max="10767" width="11.5703125" style="74" customWidth="1"/>
    <col min="10768" max="10768" width="12.28515625" style="74" bestFit="1" customWidth="1"/>
    <col min="10769" max="10769" width="15" style="74" customWidth="1"/>
    <col min="10770" max="10770" width="14.7109375" style="74" customWidth="1"/>
    <col min="10771" max="10771" width="13.140625" style="74" customWidth="1"/>
    <col min="10772" max="11014" width="11.42578125" style="74"/>
    <col min="11015" max="11015" width="10.7109375" style="74" customWidth="1"/>
    <col min="11016" max="11016" width="11.140625" style="74" customWidth="1"/>
    <col min="11017" max="11017" width="15.28515625" style="74" customWidth="1"/>
    <col min="11018" max="11018" width="6.5703125" style="74" customWidth="1"/>
    <col min="11019" max="11019" width="9.140625" style="74" customWidth="1"/>
    <col min="11020" max="11020" width="11.7109375" style="74" customWidth="1"/>
    <col min="11021" max="11023" width="11.5703125" style="74" customWidth="1"/>
    <col min="11024" max="11024" width="12.28515625" style="74" bestFit="1" customWidth="1"/>
    <col min="11025" max="11025" width="15" style="74" customWidth="1"/>
    <col min="11026" max="11026" width="14.7109375" style="74" customWidth="1"/>
    <col min="11027" max="11027" width="13.140625" style="74" customWidth="1"/>
    <col min="11028" max="11270" width="11.42578125" style="74"/>
    <col min="11271" max="11271" width="10.7109375" style="74" customWidth="1"/>
    <col min="11272" max="11272" width="11.140625" style="74" customWidth="1"/>
    <col min="11273" max="11273" width="15.28515625" style="74" customWidth="1"/>
    <col min="11274" max="11274" width="6.5703125" style="74" customWidth="1"/>
    <col min="11275" max="11275" width="9.140625" style="74" customWidth="1"/>
    <col min="11276" max="11276" width="11.7109375" style="74" customWidth="1"/>
    <col min="11277" max="11279" width="11.5703125" style="74" customWidth="1"/>
    <col min="11280" max="11280" width="12.28515625" style="74" bestFit="1" customWidth="1"/>
    <col min="11281" max="11281" width="15" style="74" customWidth="1"/>
    <col min="11282" max="11282" width="14.7109375" style="74" customWidth="1"/>
    <col min="11283" max="11283" width="13.140625" style="74" customWidth="1"/>
    <col min="11284" max="11526" width="11.42578125" style="74"/>
    <col min="11527" max="11527" width="10.7109375" style="74" customWidth="1"/>
    <col min="11528" max="11528" width="11.140625" style="74" customWidth="1"/>
    <col min="11529" max="11529" width="15.28515625" style="74" customWidth="1"/>
    <col min="11530" max="11530" width="6.5703125" style="74" customWidth="1"/>
    <col min="11531" max="11531" width="9.140625" style="74" customWidth="1"/>
    <col min="11532" max="11532" width="11.7109375" style="74" customWidth="1"/>
    <col min="11533" max="11535" width="11.5703125" style="74" customWidth="1"/>
    <col min="11536" max="11536" width="12.28515625" style="74" bestFit="1" customWidth="1"/>
    <col min="11537" max="11537" width="15" style="74" customWidth="1"/>
    <col min="11538" max="11538" width="14.7109375" style="74" customWidth="1"/>
    <col min="11539" max="11539" width="13.140625" style="74" customWidth="1"/>
    <col min="11540" max="11782" width="11.42578125" style="74"/>
    <col min="11783" max="11783" width="10.7109375" style="74" customWidth="1"/>
    <col min="11784" max="11784" width="11.140625" style="74" customWidth="1"/>
    <col min="11785" max="11785" width="15.28515625" style="74" customWidth="1"/>
    <col min="11786" max="11786" width="6.5703125" style="74" customWidth="1"/>
    <col min="11787" max="11787" width="9.140625" style="74" customWidth="1"/>
    <col min="11788" max="11788" width="11.7109375" style="74" customWidth="1"/>
    <col min="11789" max="11791" width="11.5703125" style="74" customWidth="1"/>
    <col min="11792" max="11792" width="12.28515625" style="74" bestFit="1" customWidth="1"/>
    <col min="11793" max="11793" width="15" style="74" customWidth="1"/>
    <col min="11794" max="11794" width="14.7109375" style="74" customWidth="1"/>
    <col min="11795" max="11795" width="13.140625" style="74" customWidth="1"/>
    <col min="11796" max="12038" width="11.42578125" style="74"/>
    <col min="12039" max="12039" width="10.7109375" style="74" customWidth="1"/>
    <col min="12040" max="12040" width="11.140625" style="74" customWidth="1"/>
    <col min="12041" max="12041" width="15.28515625" style="74" customWidth="1"/>
    <col min="12042" max="12042" width="6.5703125" style="74" customWidth="1"/>
    <col min="12043" max="12043" width="9.140625" style="74" customWidth="1"/>
    <col min="12044" max="12044" width="11.7109375" style="74" customWidth="1"/>
    <col min="12045" max="12047" width="11.5703125" style="74" customWidth="1"/>
    <col min="12048" max="12048" width="12.28515625" style="74" bestFit="1" customWidth="1"/>
    <col min="12049" max="12049" width="15" style="74" customWidth="1"/>
    <col min="12050" max="12050" width="14.7109375" style="74" customWidth="1"/>
    <col min="12051" max="12051" width="13.140625" style="74" customWidth="1"/>
    <col min="12052" max="12294" width="11.42578125" style="74"/>
    <col min="12295" max="12295" width="10.7109375" style="74" customWidth="1"/>
    <col min="12296" max="12296" width="11.140625" style="74" customWidth="1"/>
    <col min="12297" max="12297" width="15.28515625" style="74" customWidth="1"/>
    <col min="12298" max="12298" width="6.5703125" style="74" customWidth="1"/>
    <col min="12299" max="12299" width="9.140625" style="74" customWidth="1"/>
    <col min="12300" max="12300" width="11.7109375" style="74" customWidth="1"/>
    <col min="12301" max="12303" width="11.5703125" style="74" customWidth="1"/>
    <col min="12304" max="12304" width="12.28515625" style="74" bestFit="1" customWidth="1"/>
    <col min="12305" max="12305" width="15" style="74" customWidth="1"/>
    <col min="12306" max="12306" width="14.7109375" style="74" customWidth="1"/>
    <col min="12307" max="12307" width="13.140625" style="74" customWidth="1"/>
    <col min="12308" max="12550" width="11.42578125" style="74"/>
    <col min="12551" max="12551" width="10.7109375" style="74" customWidth="1"/>
    <col min="12552" max="12552" width="11.140625" style="74" customWidth="1"/>
    <col min="12553" max="12553" width="15.28515625" style="74" customWidth="1"/>
    <col min="12554" max="12554" width="6.5703125" style="74" customWidth="1"/>
    <col min="12555" max="12555" width="9.140625" style="74" customWidth="1"/>
    <col min="12556" max="12556" width="11.7109375" style="74" customWidth="1"/>
    <col min="12557" max="12559" width="11.5703125" style="74" customWidth="1"/>
    <col min="12560" max="12560" width="12.28515625" style="74" bestFit="1" customWidth="1"/>
    <col min="12561" max="12561" width="15" style="74" customWidth="1"/>
    <col min="12562" max="12562" width="14.7109375" style="74" customWidth="1"/>
    <col min="12563" max="12563" width="13.140625" style="74" customWidth="1"/>
    <col min="12564" max="12806" width="11.42578125" style="74"/>
    <col min="12807" max="12807" width="10.7109375" style="74" customWidth="1"/>
    <col min="12808" max="12808" width="11.140625" style="74" customWidth="1"/>
    <col min="12809" max="12809" width="15.28515625" style="74" customWidth="1"/>
    <col min="12810" max="12810" width="6.5703125" style="74" customWidth="1"/>
    <col min="12811" max="12811" width="9.140625" style="74" customWidth="1"/>
    <col min="12812" max="12812" width="11.7109375" style="74" customWidth="1"/>
    <col min="12813" max="12815" width="11.5703125" style="74" customWidth="1"/>
    <col min="12816" max="12816" width="12.28515625" style="74" bestFit="1" customWidth="1"/>
    <col min="12817" max="12817" width="15" style="74" customWidth="1"/>
    <col min="12818" max="12818" width="14.7109375" style="74" customWidth="1"/>
    <col min="12819" max="12819" width="13.140625" style="74" customWidth="1"/>
    <col min="12820" max="13062" width="11.42578125" style="74"/>
    <col min="13063" max="13063" width="10.7109375" style="74" customWidth="1"/>
    <col min="13064" max="13064" width="11.140625" style="74" customWidth="1"/>
    <col min="13065" max="13065" width="15.28515625" style="74" customWidth="1"/>
    <col min="13066" max="13066" width="6.5703125" style="74" customWidth="1"/>
    <col min="13067" max="13067" width="9.140625" style="74" customWidth="1"/>
    <col min="13068" max="13068" width="11.7109375" style="74" customWidth="1"/>
    <col min="13069" max="13071" width="11.5703125" style="74" customWidth="1"/>
    <col min="13072" max="13072" width="12.28515625" style="74" bestFit="1" customWidth="1"/>
    <col min="13073" max="13073" width="15" style="74" customWidth="1"/>
    <col min="13074" max="13074" width="14.7109375" style="74" customWidth="1"/>
    <col min="13075" max="13075" width="13.140625" style="74" customWidth="1"/>
    <col min="13076" max="13318" width="11.42578125" style="74"/>
    <col min="13319" max="13319" width="10.7109375" style="74" customWidth="1"/>
    <col min="13320" max="13320" width="11.140625" style="74" customWidth="1"/>
    <col min="13321" max="13321" width="15.28515625" style="74" customWidth="1"/>
    <col min="13322" max="13322" width="6.5703125" style="74" customWidth="1"/>
    <col min="13323" max="13323" width="9.140625" style="74" customWidth="1"/>
    <col min="13324" max="13324" width="11.7109375" style="74" customWidth="1"/>
    <col min="13325" max="13327" width="11.5703125" style="74" customWidth="1"/>
    <col min="13328" max="13328" width="12.28515625" style="74" bestFit="1" customWidth="1"/>
    <col min="13329" max="13329" width="15" style="74" customWidth="1"/>
    <col min="13330" max="13330" width="14.7109375" style="74" customWidth="1"/>
    <col min="13331" max="13331" width="13.140625" style="74" customWidth="1"/>
    <col min="13332" max="13574" width="11.42578125" style="74"/>
    <col min="13575" max="13575" width="10.7109375" style="74" customWidth="1"/>
    <col min="13576" max="13576" width="11.140625" style="74" customWidth="1"/>
    <col min="13577" max="13577" width="15.28515625" style="74" customWidth="1"/>
    <col min="13578" max="13578" width="6.5703125" style="74" customWidth="1"/>
    <col min="13579" max="13579" width="9.140625" style="74" customWidth="1"/>
    <col min="13580" max="13580" width="11.7109375" style="74" customWidth="1"/>
    <col min="13581" max="13583" width="11.5703125" style="74" customWidth="1"/>
    <col min="13584" max="13584" width="12.28515625" style="74" bestFit="1" customWidth="1"/>
    <col min="13585" max="13585" width="15" style="74" customWidth="1"/>
    <col min="13586" max="13586" width="14.7109375" style="74" customWidth="1"/>
    <col min="13587" max="13587" width="13.140625" style="74" customWidth="1"/>
    <col min="13588" max="13830" width="11.42578125" style="74"/>
    <col min="13831" max="13831" width="10.7109375" style="74" customWidth="1"/>
    <col min="13832" max="13832" width="11.140625" style="74" customWidth="1"/>
    <col min="13833" max="13833" width="15.28515625" style="74" customWidth="1"/>
    <col min="13834" max="13834" width="6.5703125" style="74" customWidth="1"/>
    <col min="13835" max="13835" width="9.140625" style="74" customWidth="1"/>
    <col min="13836" max="13836" width="11.7109375" style="74" customWidth="1"/>
    <col min="13837" max="13839" width="11.5703125" style="74" customWidth="1"/>
    <col min="13840" max="13840" width="12.28515625" style="74" bestFit="1" customWidth="1"/>
    <col min="13841" max="13841" width="15" style="74" customWidth="1"/>
    <col min="13842" max="13842" width="14.7109375" style="74" customWidth="1"/>
    <col min="13843" max="13843" width="13.140625" style="74" customWidth="1"/>
    <col min="13844" max="14086" width="11.42578125" style="74"/>
    <col min="14087" max="14087" width="10.7109375" style="74" customWidth="1"/>
    <col min="14088" max="14088" width="11.140625" style="74" customWidth="1"/>
    <col min="14089" max="14089" width="15.28515625" style="74" customWidth="1"/>
    <col min="14090" max="14090" width="6.5703125" style="74" customWidth="1"/>
    <col min="14091" max="14091" width="9.140625" style="74" customWidth="1"/>
    <col min="14092" max="14092" width="11.7109375" style="74" customWidth="1"/>
    <col min="14093" max="14095" width="11.5703125" style="74" customWidth="1"/>
    <col min="14096" max="14096" width="12.28515625" style="74" bestFit="1" customWidth="1"/>
    <col min="14097" max="14097" width="15" style="74" customWidth="1"/>
    <col min="14098" max="14098" width="14.7109375" style="74" customWidth="1"/>
    <col min="14099" max="14099" width="13.140625" style="74" customWidth="1"/>
    <col min="14100" max="14342" width="11.42578125" style="74"/>
    <col min="14343" max="14343" width="10.7109375" style="74" customWidth="1"/>
    <col min="14344" max="14344" width="11.140625" style="74" customWidth="1"/>
    <col min="14345" max="14345" width="15.28515625" style="74" customWidth="1"/>
    <col min="14346" max="14346" width="6.5703125" style="74" customWidth="1"/>
    <col min="14347" max="14347" width="9.140625" style="74" customWidth="1"/>
    <col min="14348" max="14348" width="11.7109375" style="74" customWidth="1"/>
    <col min="14349" max="14351" width="11.5703125" style="74" customWidth="1"/>
    <col min="14352" max="14352" width="12.28515625" style="74" bestFit="1" customWidth="1"/>
    <col min="14353" max="14353" width="15" style="74" customWidth="1"/>
    <col min="14354" max="14354" width="14.7109375" style="74" customWidth="1"/>
    <col min="14355" max="14355" width="13.140625" style="74" customWidth="1"/>
    <col min="14356" max="14598" width="11.42578125" style="74"/>
    <col min="14599" max="14599" width="10.7109375" style="74" customWidth="1"/>
    <col min="14600" max="14600" width="11.140625" style="74" customWidth="1"/>
    <col min="14601" max="14601" width="15.28515625" style="74" customWidth="1"/>
    <col min="14602" max="14602" width="6.5703125" style="74" customWidth="1"/>
    <col min="14603" max="14603" width="9.140625" style="74" customWidth="1"/>
    <col min="14604" max="14604" width="11.7109375" style="74" customWidth="1"/>
    <col min="14605" max="14607" width="11.5703125" style="74" customWidth="1"/>
    <col min="14608" max="14608" width="12.28515625" style="74" bestFit="1" customWidth="1"/>
    <col min="14609" max="14609" width="15" style="74" customWidth="1"/>
    <col min="14610" max="14610" width="14.7109375" style="74" customWidth="1"/>
    <col min="14611" max="14611" width="13.140625" style="74" customWidth="1"/>
    <col min="14612" max="14854" width="11.42578125" style="74"/>
    <col min="14855" max="14855" width="10.7109375" style="74" customWidth="1"/>
    <col min="14856" max="14856" width="11.140625" style="74" customWidth="1"/>
    <col min="14857" max="14857" width="15.28515625" style="74" customWidth="1"/>
    <col min="14858" max="14858" width="6.5703125" style="74" customWidth="1"/>
    <col min="14859" max="14859" width="9.140625" style="74" customWidth="1"/>
    <col min="14860" max="14860" width="11.7109375" style="74" customWidth="1"/>
    <col min="14861" max="14863" width="11.5703125" style="74" customWidth="1"/>
    <col min="14864" max="14864" width="12.28515625" style="74" bestFit="1" customWidth="1"/>
    <col min="14865" max="14865" width="15" style="74" customWidth="1"/>
    <col min="14866" max="14866" width="14.7109375" style="74" customWidth="1"/>
    <col min="14867" max="14867" width="13.140625" style="74" customWidth="1"/>
    <col min="14868" max="15110" width="11.42578125" style="74"/>
    <col min="15111" max="15111" width="10.7109375" style="74" customWidth="1"/>
    <col min="15112" max="15112" width="11.140625" style="74" customWidth="1"/>
    <col min="15113" max="15113" width="15.28515625" style="74" customWidth="1"/>
    <col min="15114" max="15114" width="6.5703125" style="74" customWidth="1"/>
    <col min="15115" max="15115" width="9.140625" style="74" customWidth="1"/>
    <col min="15116" max="15116" width="11.7109375" style="74" customWidth="1"/>
    <col min="15117" max="15119" width="11.5703125" style="74" customWidth="1"/>
    <col min="15120" max="15120" width="12.28515625" style="74" bestFit="1" customWidth="1"/>
    <col min="15121" max="15121" width="15" style="74" customWidth="1"/>
    <col min="15122" max="15122" width="14.7109375" style="74" customWidth="1"/>
    <col min="15123" max="15123" width="13.140625" style="74" customWidth="1"/>
    <col min="15124" max="15366" width="11.42578125" style="74"/>
    <col min="15367" max="15367" width="10.7109375" style="74" customWidth="1"/>
    <col min="15368" max="15368" width="11.140625" style="74" customWidth="1"/>
    <col min="15369" max="15369" width="15.28515625" style="74" customWidth="1"/>
    <col min="15370" max="15370" width="6.5703125" style="74" customWidth="1"/>
    <col min="15371" max="15371" width="9.140625" style="74" customWidth="1"/>
    <col min="15372" max="15372" width="11.7109375" style="74" customWidth="1"/>
    <col min="15373" max="15375" width="11.5703125" style="74" customWidth="1"/>
    <col min="15376" max="15376" width="12.28515625" style="74" bestFit="1" customWidth="1"/>
    <col min="15377" max="15377" width="15" style="74" customWidth="1"/>
    <col min="15378" max="15378" width="14.7109375" style="74" customWidth="1"/>
    <col min="15379" max="15379" width="13.140625" style="74" customWidth="1"/>
    <col min="15380" max="15622" width="11.42578125" style="74"/>
    <col min="15623" max="15623" width="10.7109375" style="74" customWidth="1"/>
    <col min="15624" max="15624" width="11.140625" style="74" customWidth="1"/>
    <col min="15625" max="15625" width="15.28515625" style="74" customWidth="1"/>
    <col min="15626" max="15626" width="6.5703125" style="74" customWidth="1"/>
    <col min="15627" max="15627" width="9.140625" style="74" customWidth="1"/>
    <col min="15628" max="15628" width="11.7109375" style="74" customWidth="1"/>
    <col min="15629" max="15631" width="11.5703125" style="74" customWidth="1"/>
    <col min="15632" max="15632" width="12.28515625" style="74" bestFit="1" customWidth="1"/>
    <col min="15633" max="15633" width="15" style="74" customWidth="1"/>
    <col min="15634" max="15634" width="14.7109375" style="74" customWidth="1"/>
    <col min="15635" max="15635" width="13.140625" style="74" customWidth="1"/>
    <col min="15636" max="15878" width="11.42578125" style="74"/>
    <col min="15879" max="15879" width="10.7109375" style="74" customWidth="1"/>
    <col min="15880" max="15880" width="11.140625" style="74" customWidth="1"/>
    <col min="15881" max="15881" width="15.28515625" style="74" customWidth="1"/>
    <col min="15882" max="15882" width="6.5703125" style="74" customWidth="1"/>
    <col min="15883" max="15883" width="9.140625" style="74" customWidth="1"/>
    <col min="15884" max="15884" width="11.7109375" style="74" customWidth="1"/>
    <col min="15885" max="15887" width="11.5703125" style="74" customWidth="1"/>
    <col min="15888" max="15888" width="12.28515625" style="74" bestFit="1" customWidth="1"/>
    <col min="15889" max="15889" width="15" style="74" customWidth="1"/>
    <col min="15890" max="15890" width="14.7109375" style="74" customWidth="1"/>
    <col min="15891" max="15891" width="13.140625" style="74" customWidth="1"/>
    <col min="15892" max="16134" width="11.42578125" style="74"/>
    <col min="16135" max="16135" width="10.7109375" style="74" customWidth="1"/>
    <col min="16136" max="16136" width="11.140625" style="74" customWidth="1"/>
    <col min="16137" max="16137" width="15.28515625" style="74" customWidth="1"/>
    <col min="16138" max="16138" width="6.5703125" style="74" customWidth="1"/>
    <col min="16139" max="16139" width="9.140625" style="74" customWidth="1"/>
    <col min="16140" max="16140" width="11.7109375" style="74" customWidth="1"/>
    <col min="16141" max="16143" width="11.5703125" style="74" customWidth="1"/>
    <col min="16144" max="16144" width="12.28515625" style="74" bestFit="1" customWidth="1"/>
    <col min="16145" max="16145" width="15" style="74" customWidth="1"/>
    <col min="16146" max="16146" width="14.7109375" style="74" customWidth="1"/>
    <col min="16147" max="16147" width="13.140625" style="74" customWidth="1"/>
    <col min="16148" max="16384" width="11.42578125" style="74"/>
  </cols>
  <sheetData>
    <row r="1" spans="1:24" ht="63" customHeight="1" thickBot="1" x14ac:dyDescent="0.3">
      <c r="A1" s="644" t="s">
        <v>49</v>
      </c>
      <c r="B1" s="645"/>
      <c r="C1" s="645"/>
      <c r="D1" s="645"/>
      <c r="E1" s="645"/>
      <c r="F1" s="645"/>
      <c r="G1" s="645"/>
      <c r="H1" s="645"/>
      <c r="I1" s="645"/>
      <c r="J1" s="645"/>
      <c r="K1" s="645"/>
      <c r="L1" s="645"/>
      <c r="M1" s="645"/>
      <c r="N1" s="645"/>
      <c r="O1" s="645"/>
      <c r="P1" s="645"/>
      <c r="Q1" s="645"/>
      <c r="R1" s="645"/>
      <c r="S1" s="645"/>
      <c r="T1" s="645"/>
      <c r="U1" s="645"/>
      <c r="V1" s="646"/>
    </row>
    <row r="2" spans="1:24" s="75" customFormat="1" ht="34.5" customHeight="1" thickBot="1" x14ac:dyDescent="0.3">
      <c r="E2" s="648" t="s">
        <v>81</v>
      </c>
      <c r="F2" s="648"/>
      <c r="G2" s="649"/>
      <c r="H2" s="76"/>
      <c r="I2" s="653" t="s">
        <v>80</v>
      </c>
      <c r="J2" s="653"/>
      <c r="K2" s="647"/>
      <c r="L2" s="647"/>
      <c r="M2" s="653" t="s">
        <v>79</v>
      </c>
      <c r="N2" s="653"/>
      <c r="O2" s="654"/>
      <c r="P2" s="77"/>
      <c r="Q2" s="655"/>
      <c r="R2" s="655"/>
      <c r="S2" s="78"/>
      <c r="T2" s="78"/>
      <c r="U2" s="79"/>
      <c r="V2" s="79"/>
    </row>
    <row r="3" spans="1:24" ht="9" customHeight="1" thickBot="1" x14ac:dyDescent="0.3">
      <c r="A3" s="610" t="s">
        <v>59</v>
      </c>
      <c r="B3" s="80"/>
      <c r="C3" s="81"/>
      <c r="D3" s="82"/>
      <c r="E3" s="82"/>
      <c r="F3" s="83"/>
      <c r="G3" s="84"/>
      <c r="H3" s="656" t="s">
        <v>53</v>
      </c>
      <c r="I3" s="85"/>
      <c r="J3" s="86"/>
      <c r="K3" s="86"/>
      <c r="L3" s="86"/>
      <c r="M3" s="650" t="s">
        <v>40</v>
      </c>
      <c r="N3" s="87"/>
      <c r="O3" s="88"/>
      <c r="P3" s="89"/>
      <c r="Q3" s="90"/>
      <c r="R3" s="90"/>
      <c r="S3" s="90"/>
      <c r="T3" s="90"/>
      <c r="U3" s="90"/>
      <c r="V3" s="91"/>
      <c r="W3" s="92"/>
    </row>
    <row r="4" spans="1:24" ht="13.5" customHeight="1" thickBot="1" x14ac:dyDescent="0.3">
      <c r="A4" s="611"/>
      <c r="B4" s="93"/>
      <c r="C4" s="94"/>
      <c r="D4" s="84"/>
      <c r="E4" s="84"/>
      <c r="F4" s="95"/>
      <c r="G4" s="96"/>
      <c r="H4" s="657"/>
      <c r="I4" s="97"/>
      <c r="J4" s="98"/>
      <c r="K4" s="98"/>
      <c r="L4" s="98"/>
      <c r="M4" s="651"/>
      <c r="N4" s="99"/>
      <c r="O4" s="88"/>
      <c r="P4" s="100"/>
      <c r="Q4" s="659" t="s">
        <v>87</v>
      </c>
      <c r="R4" s="660"/>
      <c r="S4" s="660"/>
      <c r="T4" s="660"/>
      <c r="U4" s="660"/>
      <c r="V4" s="661"/>
      <c r="W4" s="101"/>
    </row>
    <row r="5" spans="1:24" s="112" customFormat="1" ht="27.95" customHeight="1" thickBot="1" x14ac:dyDescent="0.35">
      <c r="A5" s="612"/>
      <c r="B5" s="102"/>
      <c r="C5" s="584" t="s">
        <v>55</v>
      </c>
      <c r="D5" s="585"/>
      <c r="E5" s="103"/>
      <c r="F5" s="104"/>
      <c r="G5" s="105"/>
      <c r="H5" s="657"/>
      <c r="I5" s="630" t="s">
        <v>50</v>
      </c>
      <c r="J5" s="631"/>
      <c r="K5" s="106" t="s">
        <v>48</v>
      </c>
      <c r="L5" s="107">
        <v>8.9999999999999993E-3</v>
      </c>
      <c r="M5" s="283">
        <f>E18*L5</f>
        <v>0</v>
      </c>
      <c r="N5" s="108"/>
      <c r="O5" s="109"/>
      <c r="P5" s="110"/>
      <c r="Q5" s="662"/>
      <c r="R5" s="663"/>
      <c r="S5" s="663"/>
      <c r="T5" s="663"/>
      <c r="U5" s="663"/>
      <c r="V5" s="664"/>
      <c r="W5" s="111"/>
    </row>
    <row r="6" spans="1:24" s="112" customFormat="1" ht="9" customHeight="1" thickBot="1" x14ac:dyDescent="0.3">
      <c r="A6" s="612"/>
      <c r="B6" s="102"/>
      <c r="C6" s="603"/>
      <c r="D6" s="603"/>
      <c r="E6" s="113"/>
      <c r="F6" s="104"/>
      <c r="G6" s="105"/>
      <c r="H6" s="657"/>
      <c r="I6" s="114"/>
      <c r="J6" s="115"/>
      <c r="K6" s="116"/>
      <c r="L6" s="98"/>
      <c r="M6" s="117"/>
      <c r="N6" s="118"/>
      <c r="O6" s="119"/>
      <c r="P6" s="120"/>
      <c r="Q6" s="119"/>
      <c r="R6" s="119"/>
      <c r="S6" s="121"/>
      <c r="T6" s="121"/>
      <c r="U6" s="121"/>
      <c r="V6" s="121"/>
      <c r="W6" s="122"/>
      <c r="X6" s="123"/>
    </row>
    <row r="7" spans="1:24" s="112" customFormat="1" ht="27.95" customHeight="1" thickBot="1" x14ac:dyDescent="0.35">
      <c r="A7" s="612"/>
      <c r="B7" s="102"/>
      <c r="C7" s="576" t="s">
        <v>56</v>
      </c>
      <c r="D7" s="580"/>
      <c r="E7" s="124"/>
      <c r="F7" s="104"/>
      <c r="G7" s="105"/>
      <c r="H7" s="657"/>
      <c r="I7" s="586" t="s">
        <v>51</v>
      </c>
      <c r="J7" s="587"/>
      <c r="K7" s="106" t="s">
        <v>48</v>
      </c>
      <c r="L7" s="125">
        <v>5.0000000000000001E-3</v>
      </c>
      <c r="M7" s="283">
        <f>E18*L7</f>
        <v>0</v>
      </c>
      <c r="N7" s="108"/>
      <c r="O7" s="119"/>
      <c r="P7" s="120"/>
      <c r="Q7" s="126"/>
      <c r="R7" s="126">
        <v>2011</v>
      </c>
      <c r="S7" s="127"/>
      <c r="T7" s="121"/>
      <c r="U7" s="667" t="s">
        <v>88</v>
      </c>
      <c r="V7" s="667"/>
      <c r="W7" s="122"/>
      <c r="X7" s="123"/>
    </row>
    <row r="8" spans="1:24" s="112" customFormat="1" ht="9" customHeight="1" thickBot="1" x14ac:dyDescent="0.3">
      <c r="A8" s="612"/>
      <c r="B8" s="102"/>
      <c r="C8" s="603"/>
      <c r="D8" s="603"/>
      <c r="E8" s="113"/>
      <c r="F8" s="104"/>
      <c r="G8" s="105"/>
      <c r="H8" s="657"/>
      <c r="I8" s="114"/>
      <c r="J8" s="115"/>
      <c r="K8" s="116"/>
      <c r="L8" s="98"/>
      <c r="M8" s="117"/>
      <c r="N8" s="118"/>
      <c r="O8" s="119"/>
      <c r="P8" s="120"/>
      <c r="Q8" s="119"/>
      <c r="R8" s="119"/>
      <c r="S8" s="121"/>
      <c r="T8" s="121"/>
      <c r="U8" s="668"/>
      <c r="V8" s="668"/>
      <c r="W8" s="122"/>
      <c r="X8" s="123"/>
    </row>
    <row r="9" spans="1:24" s="112" customFormat="1" ht="27.95" customHeight="1" thickBot="1" x14ac:dyDescent="0.35">
      <c r="A9" s="612"/>
      <c r="B9" s="102"/>
      <c r="C9" s="576" t="s">
        <v>58</v>
      </c>
      <c r="D9" s="580"/>
      <c r="E9" s="124"/>
      <c r="F9" s="104"/>
      <c r="G9" s="105"/>
      <c r="H9" s="657"/>
      <c r="I9" s="586" t="s">
        <v>52</v>
      </c>
      <c r="J9" s="587"/>
      <c r="K9" s="106" t="s">
        <v>48</v>
      </c>
      <c r="L9" s="282">
        <f>IF(E5&gt;20,0.002,0.01)</f>
        <v>0.01</v>
      </c>
      <c r="M9" s="283">
        <f>IF(E5&gt;20,E13*L9,E15*L9)</f>
        <v>0</v>
      </c>
      <c r="N9" s="108"/>
      <c r="O9" s="119"/>
      <c r="P9" s="120"/>
      <c r="Q9" s="119"/>
      <c r="R9" s="126">
        <v>2012</v>
      </c>
      <c r="S9" s="127"/>
      <c r="T9" s="121"/>
      <c r="U9" s="665">
        <f>S7+S9+S11</f>
        <v>0</v>
      </c>
      <c r="V9" s="666"/>
      <c r="W9" s="122"/>
      <c r="X9" s="123"/>
    </row>
    <row r="10" spans="1:24" ht="9" customHeight="1" thickBot="1" x14ac:dyDescent="0.3">
      <c r="A10" s="612"/>
      <c r="B10" s="93"/>
      <c r="C10" s="603"/>
      <c r="D10" s="603"/>
      <c r="E10" s="128"/>
      <c r="F10" s="129"/>
      <c r="G10" s="130"/>
      <c r="H10" s="657"/>
      <c r="I10" s="97"/>
      <c r="J10" s="98"/>
      <c r="K10" s="131"/>
      <c r="L10" s="98"/>
      <c r="M10" s="117"/>
      <c r="N10" s="118"/>
      <c r="O10" s="119"/>
      <c r="P10" s="120"/>
      <c r="Q10" s="119"/>
      <c r="R10" s="119"/>
      <c r="S10" s="119"/>
      <c r="T10" s="119"/>
      <c r="U10" s="119"/>
      <c r="V10" s="119"/>
      <c r="W10" s="132"/>
      <c r="X10" s="133"/>
    </row>
    <row r="11" spans="1:24" ht="30" customHeight="1" thickBot="1" x14ac:dyDescent="0.3">
      <c r="A11" s="612"/>
      <c r="B11" s="93"/>
      <c r="C11" s="652" t="s">
        <v>85</v>
      </c>
      <c r="D11" s="652"/>
      <c r="E11" s="134"/>
      <c r="F11" s="135"/>
      <c r="G11" s="136"/>
      <c r="H11" s="657"/>
      <c r="I11" s="632" t="s">
        <v>57</v>
      </c>
      <c r="J11" s="605"/>
      <c r="K11" s="605"/>
      <c r="L11" s="137"/>
      <c r="M11" s="284">
        <f>(M5+M7)*13%</f>
        <v>0</v>
      </c>
      <c r="N11" s="108"/>
      <c r="O11" s="119"/>
      <c r="P11" s="120"/>
      <c r="Q11" s="119"/>
      <c r="R11" s="126">
        <v>2013</v>
      </c>
      <c r="S11" s="138"/>
      <c r="T11" s="119"/>
      <c r="U11" s="119"/>
      <c r="V11" s="119"/>
      <c r="W11" s="132"/>
      <c r="X11" s="133"/>
    </row>
    <row r="12" spans="1:24" ht="9" customHeight="1" thickBot="1" x14ac:dyDescent="0.3">
      <c r="A12" s="612"/>
      <c r="B12" s="93"/>
      <c r="C12" s="128"/>
      <c r="D12" s="128"/>
      <c r="E12" s="139"/>
      <c r="F12" s="135"/>
      <c r="G12" s="136"/>
      <c r="H12" s="657"/>
      <c r="I12" s="140"/>
      <c r="J12" s="106"/>
      <c r="K12" s="106"/>
      <c r="L12" s="137"/>
      <c r="M12" s="141"/>
      <c r="N12" s="108"/>
      <c r="O12" s="142"/>
      <c r="P12" s="143"/>
      <c r="Q12" s="144"/>
      <c r="R12" s="144"/>
      <c r="S12" s="144"/>
      <c r="T12" s="144"/>
      <c r="U12" s="144"/>
      <c r="V12" s="144"/>
      <c r="W12" s="145"/>
      <c r="X12" s="133"/>
    </row>
    <row r="13" spans="1:24" s="154" customFormat="1" ht="27.95" customHeight="1" thickTop="1" thickBot="1" x14ac:dyDescent="0.25">
      <c r="A13" s="612"/>
      <c r="B13" s="97"/>
      <c r="C13" s="584" t="s">
        <v>66</v>
      </c>
      <c r="D13" s="585"/>
      <c r="E13" s="146"/>
      <c r="F13" s="147"/>
      <c r="G13" s="98"/>
      <c r="H13" s="657"/>
      <c r="I13" s="148"/>
      <c r="J13" s="149"/>
      <c r="K13" s="581" t="s">
        <v>62</v>
      </c>
      <c r="L13" s="582"/>
      <c r="M13" s="583"/>
      <c r="N13" s="150"/>
      <c r="O13" s="151"/>
      <c r="P13" s="151"/>
      <c r="Q13" s="152"/>
      <c r="R13" s="152"/>
      <c r="S13" s="152"/>
      <c r="T13" s="152"/>
      <c r="U13" s="152"/>
      <c r="V13" s="152"/>
      <c r="W13" s="153"/>
      <c r="X13" s="153"/>
    </row>
    <row r="14" spans="1:24" s="154" customFormat="1" ht="9" customHeight="1" thickBot="1" x14ac:dyDescent="0.25">
      <c r="A14" s="612"/>
      <c r="B14" s="97"/>
      <c r="C14" s="98"/>
      <c r="D14" s="98"/>
      <c r="E14" s="98"/>
      <c r="F14" s="147"/>
      <c r="G14" s="98"/>
      <c r="H14" s="658"/>
      <c r="I14" s="155"/>
      <c r="J14" s="156"/>
      <c r="K14" s="156"/>
      <c r="L14" s="156"/>
      <c r="M14" s="156"/>
      <c r="N14" s="157"/>
      <c r="O14" s="158"/>
      <c r="P14" s="158"/>
      <c r="Q14" s="88"/>
      <c r="R14" s="88"/>
      <c r="S14" s="98"/>
      <c r="T14" s="98"/>
      <c r="U14" s="98"/>
      <c r="V14" s="98"/>
    </row>
    <row r="15" spans="1:24" s="154" customFormat="1" ht="27.95" customHeight="1" thickBot="1" x14ac:dyDescent="0.2">
      <c r="A15" s="612"/>
      <c r="B15" s="97"/>
      <c r="C15" s="584" t="s">
        <v>160</v>
      </c>
      <c r="D15" s="585"/>
      <c r="E15" s="146"/>
      <c r="F15" s="147"/>
      <c r="G15" s="98"/>
      <c r="K15" s="159"/>
      <c r="M15" s="117"/>
      <c r="N15" s="117"/>
      <c r="O15" s="88"/>
      <c r="P15" s="88"/>
      <c r="Q15" s="88"/>
      <c r="R15" s="88"/>
      <c r="S15" s="98"/>
      <c r="T15" s="98"/>
      <c r="U15" s="98"/>
      <c r="V15" s="98"/>
    </row>
    <row r="16" spans="1:24" s="154" customFormat="1" ht="9" customHeight="1" thickBot="1" x14ac:dyDescent="0.2">
      <c r="A16" s="612"/>
      <c r="B16" s="160"/>
      <c r="C16" s="161"/>
      <c r="D16" s="161"/>
      <c r="E16" s="161"/>
      <c r="F16" s="162"/>
      <c r="G16" s="98"/>
      <c r="K16" s="159"/>
      <c r="M16" s="117"/>
      <c r="N16" s="117"/>
      <c r="O16" s="88"/>
      <c r="P16" s="88"/>
      <c r="Q16" s="88"/>
      <c r="R16" s="88"/>
      <c r="S16" s="98"/>
      <c r="T16" s="98"/>
      <c r="U16" s="98"/>
      <c r="V16" s="98"/>
    </row>
    <row r="17" spans="1:49" s="154" customFormat="1" ht="9" customHeight="1" thickBot="1" x14ac:dyDescent="0.2">
      <c r="A17" s="612"/>
      <c r="B17" s="85"/>
      <c r="C17" s="86"/>
      <c r="D17" s="86"/>
      <c r="E17" s="86"/>
      <c r="F17" s="163"/>
      <c r="G17" s="98"/>
      <c r="K17" s="159"/>
      <c r="M17" s="117"/>
      <c r="N17" s="117"/>
      <c r="O17" s="88"/>
      <c r="P17" s="88"/>
      <c r="Q17" s="88"/>
      <c r="R17" s="88"/>
      <c r="S17" s="98"/>
      <c r="T17" s="98"/>
      <c r="U17" s="98"/>
      <c r="V17" s="98"/>
    </row>
    <row r="18" spans="1:49" ht="36" customHeight="1" thickBot="1" x14ac:dyDescent="0.3">
      <c r="A18" s="612"/>
      <c r="B18" s="93"/>
      <c r="C18" s="584" t="s">
        <v>54</v>
      </c>
      <c r="D18" s="585"/>
      <c r="E18" s="134"/>
      <c r="F18" s="164"/>
      <c r="G18" s="109"/>
      <c r="H18" s="614" t="s">
        <v>86</v>
      </c>
      <c r="I18" s="615"/>
      <c r="J18" s="615"/>
      <c r="K18" s="615"/>
      <c r="L18" s="615"/>
      <c r="M18" s="615"/>
      <c r="N18" s="615"/>
      <c r="O18" s="616"/>
      <c r="P18" s="165"/>
      <c r="Q18" s="166"/>
      <c r="R18" s="166"/>
      <c r="S18" s="137"/>
    </row>
    <row r="19" spans="1:49" ht="9" customHeight="1" thickBot="1" x14ac:dyDescent="0.3">
      <c r="A19" s="613"/>
      <c r="B19" s="167"/>
      <c r="C19" s="168"/>
      <c r="D19" s="168"/>
      <c r="E19" s="169"/>
      <c r="F19" s="170"/>
      <c r="G19" s="109"/>
      <c r="H19" s="617">
        <f>M5-(M11/2)-U9</f>
        <v>0</v>
      </c>
      <c r="I19" s="618"/>
      <c r="J19" s="618"/>
      <c r="K19" s="618"/>
      <c r="L19" s="618"/>
      <c r="M19" s="618"/>
      <c r="N19" s="618"/>
      <c r="O19" s="619"/>
      <c r="P19" s="171"/>
      <c r="Q19" s="171"/>
      <c r="R19" s="171"/>
      <c r="S19" s="130"/>
      <c r="T19" s="130"/>
      <c r="U19" s="130"/>
      <c r="V19" s="130"/>
    </row>
    <row r="20" spans="1:49" s="154" customFormat="1" ht="9" customHeight="1" x14ac:dyDescent="0.15">
      <c r="E20" s="172"/>
      <c r="F20" s="172"/>
      <c r="G20" s="172"/>
      <c r="H20" s="620"/>
      <c r="I20" s="621"/>
      <c r="J20" s="621"/>
      <c r="K20" s="621"/>
      <c r="L20" s="621"/>
      <c r="M20" s="621"/>
      <c r="N20" s="621"/>
      <c r="O20" s="622"/>
      <c r="P20" s="171"/>
      <c r="Q20" s="171"/>
      <c r="R20" s="171"/>
    </row>
    <row r="21" spans="1:49" s="154" customFormat="1" ht="9" customHeight="1" thickBot="1" x14ac:dyDescent="0.2">
      <c r="H21" s="623"/>
      <c r="I21" s="624"/>
      <c r="J21" s="624"/>
      <c r="K21" s="624"/>
      <c r="L21" s="624"/>
      <c r="M21" s="624"/>
      <c r="N21" s="624"/>
      <c r="O21" s="625"/>
      <c r="P21" s="171"/>
      <c r="Q21" s="171"/>
      <c r="R21" s="171"/>
    </row>
    <row r="22" spans="1:49" ht="20.100000000000001" customHeight="1" x14ac:dyDescent="0.25">
      <c r="S22" s="173"/>
      <c r="T22" s="173"/>
      <c r="U22" s="173"/>
      <c r="V22" s="173"/>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row>
    <row r="23" spans="1:49" ht="20.100000000000001" customHeight="1" thickBot="1" x14ac:dyDescent="0.3">
      <c r="S23" s="173"/>
      <c r="T23" s="173"/>
      <c r="U23" s="173"/>
      <c r="V23" s="173"/>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4"/>
      <c r="AS23" s="174"/>
      <c r="AT23" s="174"/>
      <c r="AU23" s="174"/>
      <c r="AV23" s="174"/>
      <c r="AW23" s="174"/>
    </row>
    <row r="24" spans="1:49" s="154" customFormat="1" ht="18" customHeight="1" thickBot="1" x14ac:dyDescent="0.2">
      <c r="B24" s="627" t="s">
        <v>84</v>
      </c>
      <c r="C24" s="628"/>
      <c r="D24" s="628"/>
      <c r="E24" s="628"/>
      <c r="F24" s="628"/>
      <c r="G24" s="628"/>
      <c r="H24" s="628"/>
      <c r="I24" s="628"/>
      <c r="J24" s="628"/>
      <c r="K24" s="628"/>
      <c r="L24" s="628"/>
      <c r="M24" s="628"/>
      <c r="N24" s="628"/>
      <c r="O24" s="628"/>
      <c r="P24" s="628"/>
      <c r="Q24" s="628"/>
      <c r="R24" s="629"/>
      <c r="S24" s="112"/>
      <c r="T24" s="112"/>
      <c r="U24" s="112"/>
      <c r="V24" s="175"/>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row>
    <row r="25" spans="1:49" s="154" customFormat="1" ht="9" customHeight="1" thickBot="1" x14ac:dyDescent="0.2">
      <c r="B25" s="85"/>
      <c r="C25" s="176"/>
      <c r="D25" s="86"/>
      <c r="E25" s="177"/>
      <c r="F25" s="178"/>
      <c r="G25" s="178"/>
      <c r="H25" s="179"/>
      <c r="I25" s="179"/>
      <c r="J25" s="179"/>
      <c r="K25" s="179"/>
      <c r="L25" s="179"/>
      <c r="M25" s="179"/>
      <c r="N25" s="179"/>
      <c r="O25" s="180"/>
      <c r="P25" s="180"/>
      <c r="Q25" s="180"/>
      <c r="R25" s="181"/>
      <c r="S25" s="112"/>
      <c r="T25" s="112"/>
      <c r="U25" s="112"/>
      <c r="V25" s="175"/>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c r="AS25" s="112"/>
      <c r="AT25" s="112"/>
      <c r="AU25" s="112"/>
      <c r="AV25" s="112"/>
      <c r="AW25" s="112"/>
    </row>
    <row r="26" spans="1:49" s="154" customFormat="1" ht="28.5" customHeight="1" thickBot="1" x14ac:dyDescent="0.3">
      <c r="A26" s="74"/>
      <c r="B26" s="93"/>
      <c r="C26" s="576" t="s">
        <v>64</v>
      </c>
      <c r="D26" s="576"/>
      <c r="E26" s="182"/>
      <c r="F26" s="183"/>
      <c r="G26" s="576" t="s">
        <v>60</v>
      </c>
      <c r="H26" s="605"/>
      <c r="I26" s="184"/>
      <c r="J26" s="606" t="s">
        <v>157</v>
      </c>
      <c r="K26" s="576"/>
      <c r="L26" s="185">
        <f>M5-(M11/2)</f>
        <v>0</v>
      </c>
      <c r="M26" s="626" t="s">
        <v>70</v>
      </c>
      <c r="N26" s="626"/>
      <c r="O26" s="626"/>
      <c r="P26" s="186"/>
      <c r="Q26" s="187">
        <f>H19+K26</f>
        <v>0</v>
      </c>
      <c r="R26" s="188"/>
      <c r="S26" s="112"/>
      <c r="T26" s="112"/>
      <c r="U26" s="112"/>
      <c r="V26" s="175"/>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c r="AS26" s="112"/>
      <c r="AT26" s="112"/>
      <c r="AU26" s="112"/>
      <c r="AV26" s="112"/>
      <c r="AW26" s="112"/>
    </row>
    <row r="27" spans="1:49" s="154" customFormat="1" ht="9" customHeight="1" thickBot="1" x14ac:dyDescent="0.2">
      <c r="B27" s="97"/>
      <c r="C27" s="98"/>
      <c r="D27" s="98"/>
      <c r="E27" s="88"/>
      <c r="F27" s="88"/>
      <c r="G27" s="88"/>
      <c r="H27" s="98"/>
      <c r="I27" s="98"/>
      <c r="J27" s="98"/>
      <c r="K27" s="98"/>
      <c r="L27" s="98"/>
      <c r="M27" s="98"/>
      <c r="N27" s="98"/>
      <c r="O27" s="98"/>
      <c r="P27" s="98"/>
      <c r="Q27" s="98"/>
      <c r="R27" s="147"/>
      <c r="S27" s="112"/>
      <c r="T27" s="112"/>
      <c r="U27" s="112"/>
      <c r="V27" s="189"/>
      <c r="W27" s="190"/>
      <c r="X27" s="190"/>
      <c r="Y27" s="190"/>
      <c r="Z27" s="190"/>
      <c r="AA27" s="112"/>
      <c r="AB27" s="112"/>
      <c r="AC27" s="112"/>
      <c r="AD27" s="112"/>
      <c r="AE27" s="112"/>
      <c r="AF27" s="112"/>
      <c r="AG27" s="112"/>
      <c r="AH27" s="112"/>
      <c r="AI27" s="112"/>
      <c r="AJ27" s="112"/>
      <c r="AK27" s="112"/>
      <c r="AL27" s="112"/>
      <c r="AM27" s="112"/>
      <c r="AN27" s="112"/>
      <c r="AO27" s="112"/>
      <c r="AP27" s="112"/>
      <c r="AQ27" s="112"/>
      <c r="AR27" s="112"/>
      <c r="AS27" s="112"/>
      <c r="AT27" s="112"/>
      <c r="AU27" s="112"/>
      <c r="AV27" s="112"/>
      <c r="AW27" s="112"/>
    </row>
    <row r="28" spans="1:49" s="154" customFormat="1" ht="25.5" customHeight="1" thickBot="1" x14ac:dyDescent="0.2">
      <c r="B28" s="97"/>
      <c r="C28" s="607" t="s">
        <v>65</v>
      </c>
      <c r="D28" s="608"/>
      <c r="E28" s="608"/>
      <c r="F28" s="608"/>
      <c r="G28" s="608"/>
      <c r="H28" s="608"/>
      <c r="I28" s="608"/>
      <c r="J28" s="608"/>
      <c r="K28" s="608"/>
      <c r="L28" s="608"/>
      <c r="M28" s="608"/>
      <c r="N28" s="608"/>
      <c r="O28" s="608"/>
      <c r="P28" s="608"/>
      <c r="Q28" s="609"/>
      <c r="R28" s="191"/>
      <c r="S28" s="112"/>
      <c r="T28" s="112"/>
      <c r="U28" s="112"/>
      <c r="V28" s="189"/>
      <c r="W28" s="190"/>
      <c r="X28" s="190"/>
      <c r="Y28" s="190"/>
      <c r="Z28" s="190"/>
      <c r="AA28" s="112"/>
      <c r="AB28" s="112"/>
      <c r="AC28" s="112"/>
      <c r="AD28" s="112"/>
      <c r="AE28" s="112"/>
      <c r="AF28" s="112"/>
      <c r="AG28" s="112"/>
      <c r="AH28" s="112"/>
      <c r="AI28" s="112"/>
      <c r="AJ28" s="112"/>
      <c r="AK28" s="112"/>
      <c r="AL28" s="112"/>
      <c r="AM28" s="112"/>
      <c r="AN28" s="112"/>
      <c r="AO28" s="112"/>
      <c r="AP28" s="112"/>
      <c r="AQ28" s="112"/>
      <c r="AR28" s="112"/>
      <c r="AS28" s="112"/>
      <c r="AT28" s="112"/>
      <c r="AU28" s="112"/>
      <c r="AV28" s="112"/>
      <c r="AW28" s="112"/>
    </row>
    <row r="29" spans="1:49" s="154" customFormat="1" ht="9" customHeight="1" thickBot="1" x14ac:dyDescent="0.2">
      <c r="B29" s="97"/>
      <c r="C29" s="98"/>
      <c r="D29" s="98"/>
      <c r="E29" s="88"/>
      <c r="F29" s="88"/>
      <c r="G29" s="88"/>
      <c r="H29" s="98"/>
      <c r="I29" s="98"/>
      <c r="J29" s="98"/>
      <c r="K29" s="98"/>
      <c r="L29" s="98"/>
      <c r="M29" s="98"/>
      <c r="N29" s="98"/>
      <c r="O29" s="98"/>
      <c r="P29" s="98"/>
      <c r="Q29" s="190"/>
      <c r="R29" s="111"/>
      <c r="S29" s="112"/>
      <c r="T29" s="112"/>
      <c r="U29" s="112"/>
      <c r="V29" s="189"/>
      <c r="W29" s="190"/>
      <c r="X29" s="190"/>
      <c r="Y29" s="190"/>
      <c r="Z29" s="190"/>
      <c r="AA29" s="112"/>
      <c r="AB29" s="112"/>
      <c r="AC29" s="112"/>
      <c r="AD29" s="112"/>
      <c r="AE29" s="112"/>
      <c r="AF29" s="112"/>
      <c r="AG29" s="112"/>
      <c r="AH29" s="112"/>
      <c r="AI29" s="112"/>
      <c r="AJ29" s="112"/>
      <c r="AK29" s="112"/>
      <c r="AL29" s="112"/>
      <c r="AM29" s="112"/>
      <c r="AN29" s="112"/>
      <c r="AO29" s="112"/>
      <c r="AP29" s="112"/>
      <c r="AQ29" s="112"/>
      <c r="AR29" s="112"/>
      <c r="AS29" s="112"/>
      <c r="AT29" s="112"/>
      <c r="AU29" s="112"/>
      <c r="AV29" s="112"/>
      <c r="AW29" s="112"/>
    </row>
    <row r="30" spans="1:49" s="154" customFormat="1" ht="15" customHeight="1" thickBot="1" x14ac:dyDescent="0.3">
      <c r="A30" s="74"/>
      <c r="B30" s="643" t="s">
        <v>69</v>
      </c>
      <c r="C30" s="603" t="s">
        <v>41</v>
      </c>
      <c r="D30" s="604"/>
      <c r="E30" s="138">
        <f>E11*0.003</f>
        <v>0</v>
      </c>
      <c r="F30" s="109"/>
      <c r="G30" s="192" t="s">
        <v>42</v>
      </c>
      <c r="H30" s="193"/>
      <c r="I30" s="98"/>
      <c r="J30" s="98"/>
      <c r="K30" s="106" t="s">
        <v>43</v>
      </c>
      <c r="L30" s="284">
        <f>IF(H30&lt;"",E30,0)</f>
        <v>0</v>
      </c>
      <c r="M30" s="98"/>
      <c r="N30" s="98"/>
      <c r="O30" s="194" t="s">
        <v>61</v>
      </c>
      <c r="P30" s="194"/>
      <c r="Q30" s="284">
        <f>L30*1.196</f>
        <v>0</v>
      </c>
      <c r="R30" s="108"/>
      <c r="S30" s="112"/>
      <c r="T30" s="112"/>
      <c r="U30" s="112"/>
      <c r="V30" s="556"/>
      <c r="W30" s="556"/>
      <c r="X30" s="556"/>
      <c r="Y30" s="556"/>
      <c r="Z30" s="141"/>
      <c r="AA30" s="173"/>
      <c r="AB30" s="112"/>
      <c r="AC30" s="112"/>
      <c r="AD30" s="112"/>
      <c r="AE30" s="112"/>
      <c r="AF30" s="112"/>
      <c r="AG30" s="112"/>
      <c r="AH30" s="112"/>
      <c r="AI30" s="112"/>
      <c r="AJ30" s="112"/>
      <c r="AK30" s="112"/>
      <c r="AL30" s="112"/>
      <c r="AM30" s="112"/>
      <c r="AN30" s="112"/>
      <c r="AO30" s="112"/>
      <c r="AP30" s="112"/>
      <c r="AQ30" s="112"/>
      <c r="AR30" s="112"/>
      <c r="AS30" s="112"/>
      <c r="AT30" s="112"/>
      <c r="AU30" s="112"/>
      <c r="AV30" s="112"/>
      <c r="AW30" s="112"/>
    </row>
    <row r="31" spans="1:49" s="154" customFormat="1" ht="9" customHeight="1" thickBot="1" x14ac:dyDescent="0.2">
      <c r="B31" s="643"/>
      <c r="C31" s="195"/>
      <c r="D31" s="98"/>
      <c r="E31" s="88"/>
      <c r="F31" s="88"/>
      <c r="G31" s="196"/>
      <c r="H31" s="98"/>
      <c r="I31" s="98"/>
      <c r="J31" s="98"/>
      <c r="K31" s="197"/>
      <c r="L31" s="98"/>
      <c r="M31" s="98"/>
      <c r="N31" s="98"/>
      <c r="O31" s="98"/>
      <c r="P31" s="98"/>
      <c r="Q31" s="98"/>
      <c r="R31" s="111"/>
      <c r="S31" s="112"/>
      <c r="T31" s="112"/>
      <c r="U31" s="112"/>
      <c r="V31" s="198"/>
      <c r="W31" s="198"/>
      <c r="X31" s="198"/>
      <c r="Y31" s="198"/>
      <c r="Z31" s="199"/>
      <c r="AA31" s="112"/>
      <c r="AB31" s="112"/>
      <c r="AC31" s="112"/>
      <c r="AD31" s="112"/>
      <c r="AE31" s="112"/>
      <c r="AF31" s="112"/>
      <c r="AG31" s="112"/>
      <c r="AH31" s="112"/>
      <c r="AI31" s="112"/>
      <c r="AJ31" s="112"/>
      <c r="AK31" s="112"/>
      <c r="AL31" s="112"/>
      <c r="AM31" s="112"/>
      <c r="AN31" s="112"/>
      <c r="AO31" s="112"/>
      <c r="AP31" s="112"/>
      <c r="AQ31" s="112"/>
      <c r="AR31" s="112"/>
      <c r="AS31" s="112"/>
      <c r="AT31" s="112"/>
      <c r="AU31" s="112"/>
      <c r="AV31" s="112"/>
      <c r="AW31" s="112"/>
    </row>
    <row r="32" spans="1:49" ht="15" customHeight="1" thickBot="1" x14ac:dyDescent="0.3">
      <c r="B32" s="643"/>
      <c r="C32" s="194" t="s">
        <v>44</v>
      </c>
      <c r="D32" s="137"/>
      <c r="E32" s="138">
        <f>E11*0.003</f>
        <v>0</v>
      </c>
      <c r="F32" s="109"/>
      <c r="G32" s="192" t="s">
        <v>42</v>
      </c>
      <c r="H32" s="193"/>
      <c r="I32" s="128"/>
      <c r="J32" s="128"/>
      <c r="K32" s="106" t="s">
        <v>43</v>
      </c>
      <c r="L32" s="284">
        <f>IF(H32&lt;"",E32,0)</f>
        <v>0</v>
      </c>
      <c r="M32" s="128"/>
      <c r="N32" s="128"/>
      <c r="O32" s="194" t="s">
        <v>61</v>
      </c>
      <c r="P32" s="194"/>
      <c r="Q32" s="284">
        <f>L32*1.196</f>
        <v>0</v>
      </c>
      <c r="R32" s="108"/>
      <c r="S32" s="173"/>
      <c r="T32" s="173"/>
      <c r="U32" s="200"/>
      <c r="V32" s="201"/>
      <c r="W32" s="201"/>
      <c r="X32" s="201"/>
      <c r="Y32" s="201"/>
      <c r="Z32" s="201"/>
      <c r="AA32" s="112"/>
      <c r="AB32" s="174"/>
      <c r="AC32" s="174"/>
      <c r="AD32" s="174"/>
      <c r="AE32" s="174"/>
      <c r="AF32" s="174"/>
      <c r="AG32" s="174"/>
      <c r="AH32" s="174"/>
      <c r="AI32" s="174"/>
      <c r="AJ32" s="174"/>
      <c r="AK32" s="174"/>
      <c r="AL32" s="174"/>
      <c r="AM32" s="174"/>
      <c r="AN32" s="174"/>
      <c r="AO32" s="174"/>
      <c r="AP32" s="174"/>
      <c r="AQ32" s="174"/>
      <c r="AR32" s="174"/>
      <c r="AS32" s="174"/>
      <c r="AT32" s="174"/>
      <c r="AU32" s="174"/>
      <c r="AV32" s="174"/>
      <c r="AW32" s="174"/>
    </row>
    <row r="33" spans="1:49" s="154" customFormat="1" ht="9" customHeight="1" thickBot="1" x14ac:dyDescent="0.2">
      <c r="B33" s="643"/>
      <c r="C33" s="98"/>
      <c r="D33" s="98"/>
      <c r="E33" s="88"/>
      <c r="F33" s="88"/>
      <c r="G33" s="196"/>
      <c r="H33" s="98"/>
      <c r="I33" s="98"/>
      <c r="J33" s="98"/>
      <c r="K33" s="197"/>
      <c r="L33" s="98"/>
      <c r="M33" s="98"/>
      <c r="N33" s="98"/>
      <c r="O33" s="98"/>
      <c r="P33" s="98"/>
      <c r="Q33" s="98"/>
      <c r="R33" s="111"/>
      <c r="S33" s="112"/>
      <c r="T33" s="112"/>
      <c r="U33" s="200"/>
      <c r="V33" s="201"/>
      <c r="W33" s="201"/>
      <c r="X33" s="201"/>
      <c r="Y33" s="201"/>
      <c r="Z33" s="201"/>
      <c r="AA33" s="190"/>
      <c r="AB33" s="112"/>
      <c r="AC33" s="112"/>
      <c r="AD33" s="112"/>
      <c r="AE33" s="112"/>
      <c r="AF33" s="112"/>
      <c r="AG33" s="112"/>
      <c r="AH33" s="112"/>
      <c r="AI33" s="112"/>
      <c r="AJ33" s="112"/>
      <c r="AK33" s="112"/>
      <c r="AL33" s="112"/>
      <c r="AM33" s="112"/>
      <c r="AN33" s="112"/>
      <c r="AO33" s="112"/>
      <c r="AP33" s="112"/>
      <c r="AQ33" s="112"/>
      <c r="AR33" s="112"/>
      <c r="AS33" s="112"/>
      <c r="AT33" s="112"/>
      <c r="AU33" s="112"/>
      <c r="AV33" s="112"/>
      <c r="AW33" s="112"/>
    </row>
    <row r="34" spans="1:49" s="154" customFormat="1" ht="15" customHeight="1" thickBot="1" x14ac:dyDescent="0.3">
      <c r="A34" s="74"/>
      <c r="B34" s="643"/>
      <c r="C34" s="194" t="s">
        <v>45</v>
      </c>
      <c r="D34" s="137"/>
      <c r="E34" s="138">
        <f>E11*0.002</f>
        <v>0</v>
      </c>
      <c r="F34" s="109"/>
      <c r="G34" s="192" t="s">
        <v>42</v>
      </c>
      <c r="H34" s="193"/>
      <c r="I34" s="98"/>
      <c r="J34" s="98"/>
      <c r="K34" s="106" t="s">
        <v>43</v>
      </c>
      <c r="L34" s="284">
        <f>IF(H34&lt;"",E34,0)</f>
        <v>0</v>
      </c>
      <c r="M34" s="98"/>
      <c r="N34" s="98"/>
      <c r="O34" s="194" t="s">
        <v>61</v>
      </c>
      <c r="P34" s="194"/>
      <c r="Q34" s="284">
        <f>L34*1.196</f>
        <v>0</v>
      </c>
      <c r="R34" s="108"/>
      <c r="S34" s="112"/>
      <c r="T34" s="112"/>
      <c r="U34" s="200"/>
      <c r="V34" s="201"/>
      <c r="W34" s="201"/>
      <c r="X34" s="574"/>
      <c r="Y34" s="574"/>
      <c r="Z34" s="141"/>
      <c r="AA34" s="190"/>
      <c r="AB34" s="112"/>
      <c r="AC34" s="112"/>
      <c r="AD34" s="112"/>
      <c r="AE34" s="112"/>
      <c r="AF34" s="112"/>
      <c r="AG34" s="112"/>
      <c r="AH34" s="112"/>
      <c r="AI34" s="112"/>
      <c r="AJ34" s="112"/>
      <c r="AK34" s="112"/>
      <c r="AL34" s="112"/>
      <c r="AM34" s="112"/>
      <c r="AN34" s="112"/>
      <c r="AO34" s="112"/>
      <c r="AP34" s="112"/>
      <c r="AQ34" s="112"/>
      <c r="AR34" s="112"/>
      <c r="AS34" s="112"/>
      <c r="AT34" s="112"/>
      <c r="AU34" s="112"/>
      <c r="AV34" s="112"/>
      <c r="AW34" s="112"/>
    </row>
    <row r="35" spans="1:49" s="154" customFormat="1" ht="9" customHeight="1" x14ac:dyDescent="0.15">
      <c r="B35" s="97"/>
      <c r="C35" s="98"/>
      <c r="D35" s="98"/>
      <c r="E35" s="98"/>
      <c r="F35" s="98"/>
      <c r="G35" s="98"/>
      <c r="H35" s="98"/>
      <c r="I35" s="98"/>
      <c r="J35" s="98"/>
      <c r="K35" s="98"/>
      <c r="L35" s="98"/>
      <c r="M35" s="98"/>
      <c r="N35" s="98"/>
      <c r="O35" s="98"/>
      <c r="P35" s="98"/>
      <c r="Q35" s="98"/>
      <c r="R35" s="147"/>
      <c r="S35" s="112"/>
      <c r="T35" s="112"/>
      <c r="U35" s="200"/>
      <c r="V35" s="201"/>
      <c r="W35" s="201"/>
      <c r="X35" s="201"/>
      <c r="Y35" s="201"/>
      <c r="Z35" s="201"/>
      <c r="AA35" s="190"/>
      <c r="AB35" s="112"/>
      <c r="AC35" s="112"/>
      <c r="AD35" s="112"/>
      <c r="AE35" s="112"/>
      <c r="AF35" s="112"/>
      <c r="AG35" s="112"/>
      <c r="AH35" s="112"/>
      <c r="AI35" s="112"/>
      <c r="AJ35" s="112"/>
      <c r="AK35" s="112"/>
      <c r="AL35" s="112"/>
      <c r="AM35" s="112"/>
      <c r="AN35" s="112"/>
      <c r="AO35" s="112"/>
      <c r="AP35" s="112"/>
      <c r="AQ35" s="112"/>
      <c r="AR35" s="112"/>
      <c r="AS35" s="112"/>
      <c r="AT35" s="112"/>
      <c r="AU35" s="112"/>
      <c r="AV35" s="112"/>
      <c r="AW35" s="112"/>
    </row>
    <row r="36" spans="1:49" s="154" customFormat="1" ht="9" customHeight="1" thickBot="1" x14ac:dyDescent="0.2">
      <c r="B36" s="97"/>
      <c r="C36" s="98"/>
      <c r="D36" s="98"/>
      <c r="E36" s="98"/>
      <c r="F36" s="98"/>
      <c r="G36" s="98"/>
      <c r="H36" s="98"/>
      <c r="I36" s="98"/>
      <c r="J36" s="98"/>
      <c r="K36" s="98"/>
      <c r="L36" s="98"/>
      <c r="M36" s="98"/>
      <c r="N36" s="98"/>
      <c r="O36" s="98"/>
      <c r="P36" s="98"/>
      <c r="Q36" s="98"/>
      <c r="R36" s="147"/>
      <c r="S36" s="112"/>
      <c r="T36" s="112"/>
      <c r="U36" s="200"/>
      <c r="V36" s="201"/>
      <c r="W36" s="201"/>
      <c r="X36" s="201"/>
      <c r="Y36" s="201"/>
      <c r="Z36" s="201"/>
      <c r="AA36" s="190"/>
      <c r="AB36" s="112"/>
      <c r="AC36" s="112"/>
      <c r="AD36" s="112"/>
      <c r="AE36" s="112"/>
      <c r="AF36" s="112"/>
      <c r="AG36" s="112"/>
      <c r="AH36" s="112"/>
      <c r="AI36" s="112"/>
      <c r="AJ36" s="112"/>
      <c r="AK36" s="112"/>
      <c r="AL36" s="112"/>
      <c r="AM36" s="112"/>
      <c r="AN36" s="112"/>
      <c r="AO36" s="112"/>
      <c r="AP36" s="112"/>
      <c r="AQ36" s="112"/>
      <c r="AR36" s="112"/>
      <c r="AS36" s="112"/>
      <c r="AT36" s="112"/>
      <c r="AU36" s="112"/>
      <c r="AV36" s="112"/>
      <c r="AW36" s="112"/>
    </row>
    <row r="37" spans="1:49" s="154" customFormat="1" ht="15" customHeight="1" thickBot="1" x14ac:dyDescent="0.25">
      <c r="B37" s="97"/>
      <c r="C37" s="577" t="s">
        <v>63</v>
      </c>
      <c r="D37" s="578"/>
      <c r="E37" s="578"/>
      <c r="F37" s="578"/>
      <c r="G37" s="578"/>
      <c r="H37" s="578"/>
      <c r="I37" s="578"/>
      <c r="J37" s="578"/>
      <c r="K37" s="578"/>
      <c r="L37" s="578"/>
      <c r="M37" s="578"/>
      <c r="N37" s="578"/>
      <c r="O37" s="578"/>
      <c r="P37" s="578"/>
      <c r="Q37" s="579"/>
      <c r="R37" s="147"/>
      <c r="S37" s="112"/>
      <c r="T37" s="112"/>
      <c r="U37" s="200"/>
      <c r="V37" s="201"/>
      <c r="W37" s="201"/>
      <c r="X37" s="190"/>
      <c r="Y37" s="190"/>
      <c r="Z37" s="190"/>
      <c r="AA37" s="190"/>
      <c r="AB37" s="112"/>
      <c r="AC37" s="112"/>
      <c r="AD37" s="112"/>
      <c r="AE37" s="112"/>
      <c r="AF37" s="112"/>
      <c r="AG37" s="112"/>
      <c r="AH37" s="112"/>
      <c r="AI37" s="112"/>
      <c r="AJ37" s="112"/>
      <c r="AK37" s="112"/>
      <c r="AL37" s="112"/>
      <c r="AM37" s="112"/>
      <c r="AN37" s="112"/>
      <c r="AO37" s="112"/>
      <c r="AP37" s="112"/>
      <c r="AQ37" s="112"/>
      <c r="AR37" s="112"/>
      <c r="AS37" s="112"/>
      <c r="AT37" s="112"/>
      <c r="AU37" s="112"/>
      <c r="AV37" s="112"/>
      <c r="AW37" s="112"/>
    </row>
    <row r="38" spans="1:49" ht="9" customHeight="1" thickBot="1" x14ac:dyDescent="0.3">
      <c r="B38" s="93"/>
      <c r="C38" s="128"/>
      <c r="D38" s="128"/>
      <c r="E38" s="128"/>
      <c r="F38" s="128"/>
      <c r="G38" s="128"/>
      <c r="H38" s="128"/>
      <c r="I38" s="128"/>
      <c r="J38" s="128"/>
      <c r="K38" s="128"/>
      <c r="L38" s="128"/>
      <c r="M38" s="128"/>
      <c r="N38" s="128"/>
      <c r="O38" s="128"/>
      <c r="P38" s="128"/>
      <c r="Q38" s="128"/>
      <c r="R38" s="101"/>
      <c r="S38" s="202"/>
      <c r="T38" s="173"/>
      <c r="U38" s="173"/>
      <c r="V38" s="203"/>
      <c r="W38" s="203"/>
      <c r="X38" s="203"/>
      <c r="Y38" s="203"/>
      <c r="Z38" s="203"/>
      <c r="AA38" s="173"/>
      <c r="AB38" s="174"/>
      <c r="AC38" s="174"/>
      <c r="AD38" s="174"/>
      <c r="AE38" s="174"/>
      <c r="AF38" s="174"/>
      <c r="AG38" s="174"/>
      <c r="AH38" s="174"/>
      <c r="AI38" s="174"/>
      <c r="AJ38" s="174"/>
      <c r="AK38" s="174"/>
      <c r="AL38" s="174"/>
      <c r="AM38" s="174"/>
      <c r="AN38" s="174"/>
      <c r="AO38" s="174"/>
      <c r="AP38" s="174"/>
      <c r="AQ38" s="174"/>
      <c r="AR38" s="174"/>
      <c r="AS38" s="174"/>
      <c r="AT38" s="174"/>
      <c r="AU38" s="174"/>
      <c r="AV38" s="174"/>
      <c r="AW38" s="174"/>
    </row>
    <row r="39" spans="1:49" s="154" customFormat="1" ht="25.5" customHeight="1" thickBot="1" x14ac:dyDescent="0.25">
      <c r="A39" s="204"/>
      <c r="B39" s="205"/>
      <c r="C39" s="576" t="s">
        <v>67</v>
      </c>
      <c r="D39" s="576"/>
      <c r="E39" s="576"/>
      <c r="F39" s="588"/>
      <c r="G39" s="589"/>
      <c r="H39" s="206"/>
      <c r="I39" s="576" t="s">
        <v>68</v>
      </c>
      <c r="J39" s="576"/>
      <c r="K39" s="576"/>
      <c r="L39" s="207"/>
      <c r="M39" s="576" t="s">
        <v>75</v>
      </c>
      <c r="N39" s="576"/>
      <c r="O39" s="576"/>
      <c r="P39" s="208"/>
      <c r="Q39" s="285">
        <f>M11/2</f>
        <v>0</v>
      </c>
      <c r="R39" s="209"/>
      <c r="S39" s="112"/>
      <c r="T39" s="112"/>
      <c r="U39" s="210"/>
      <c r="V39" s="575"/>
      <c r="W39" s="575"/>
      <c r="X39" s="575"/>
      <c r="Y39" s="575"/>
      <c r="Z39" s="141"/>
      <c r="AA39" s="173"/>
      <c r="AB39" s="112"/>
      <c r="AC39" s="112"/>
      <c r="AD39" s="112"/>
      <c r="AE39" s="112"/>
      <c r="AF39" s="112"/>
      <c r="AG39" s="112"/>
      <c r="AH39" s="112"/>
      <c r="AI39" s="112"/>
      <c r="AJ39" s="112"/>
      <c r="AK39" s="112"/>
      <c r="AL39" s="112"/>
      <c r="AM39" s="112"/>
      <c r="AN39" s="112"/>
      <c r="AO39" s="112"/>
      <c r="AP39" s="112"/>
      <c r="AQ39" s="112"/>
      <c r="AR39" s="112"/>
      <c r="AS39" s="112"/>
      <c r="AT39" s="112"/>
      <c r="AU39" s="112"/>
      <c r="AV39" s="112"/>
      <c r="AW39" s="112"/>
    </row>
    <row r="40" spans="1:49" ht="15" customHeight="1" thickBot="1" x14ac:dyDescent="0.3">
      <c r="A40" s="211"/>
      <c r="B40" s="212"/>
      <c r="C40" s="213"/>
      <c r="D40" s="213"/>
      <c r="E40" s="213"/>
      <c r="F40" s="213"/>
      <c r="G40" s="213"/>
      <c r="H40" s="213"/>
      <c r="I40" s="213"/>
      <c r="J40" s="213"/>
      <c r="K40" s="213"/>
      <c r="L40" s="213"/>
      <c r="M40" s="213"/>
      <c r="N40" s="213"/>
      <c r="O40" s="213"/>
      <c r="P40" s="213"/>
      <c r="Q40" s="213"/>
      <c r="R40" s="214"/>
      <c r="S40" s="173"/>
      <c r="T40" s="173"/>
      <c r="U40" s="112"/>
      <c r="V40" s="190"/>
      <c r="W40" s="190"/>
      <c r="X40" s="190"/>
      <c r="Y40" s="190"/>
      <c r="Z40" s="190"/>
      <c r="AA40" s="112"/>
      <c r="AB40" s="174"/>
      <c r="AC40" s="174"/>
      <c r="AD40" s="174"/>
      <c r="AE40" s="174"/>
      <c r="AF40" s="174"/>
      <c r="AG40" s="174"/>
      <c r="AH40" s="174"/>
      <c r="AI40" s="174"/>
      <c r="AJ40" s="174"/>
      <c r="AK40" s="174"/>
      <c r="AL40" s="174"/>
      <c r="AM40" s="174"/>
      <c r="AN40" s="174"/>
      <c r="AO40" s="174"/>
      <c r="AP40" s="174"/>
      <c r="AQ40" s="174"/>
      <c r="AR40" s="174"/>
      <c r="AS40" s="174"/>
      <c r="AT40" s="174"/>
      <c r="AU40" s="174"/>
      <c r="AV40" s="174"/>
      <c r="AW40" s="174"/>
    </row>
    <row r="41" spans="1:49" ht="9" customHeight="1" thickBot="1" x14ac:dyDescent="0.3">
      <c r="A41" s="211"/>
      <c r="B41" s="212"/>
      <c r="C41" s="213"/>
      <c r="D41" s="213"/>
      <c r="E41" s="213"/>
      <c r="F41" s="213"/>
      <c r="G41" s="213"/>
      <c r="H41" s="213"/>
      <c r="I41" s="213"/>
      <c r="J41" s="213"/>
      <c r="K41" s="215"/>
      <c r="L41" s="216"/>
      <c r="M41" s="216"/>
      <c r="N41" s="217"/>
      <c r="O41" s="213"/>
      <c r="P41" s="213"/>
      <c r="Q41" s="213"/>
      <c r="R41" s="214"/>
      <c r="S41" s="173"/>
      <c r="T41" s="173"/>
      <c r="U41" s="112"/>
      <c r="V41" s="190"/>
      <c r="W41" s="190"/>
      <c r="X41" s="190"/>
      <c r="Y41" s="190"/>
      <c r="Z41" s="190"/>
      <c r="AA41" s="112"/>
      <c r="AB41" s="174"/>
      <c r="AC41" s="174"/>
      <c r="AD41" s="174"/>
      <c r="AE41" s="174"/>
      <c r="AF41" s="174"/>
      <c r="AG41" s="174"/>
      <c r="AH41" s="174"/>
      <c r="AI41" s="174"/>
      <c r="AJ41" s="174"/>
      <c r="AK41" s="174"/>
      <c r="AL41" s="174"/>
      <c r="AM41" s="174"/>
      <c r="AN41" s="174"/>
      <c r="AO41" s="174"/>
      <c r="AP41" s="174"/>
      <c r="AQ41" s="174"/>
      <c r="AR41" s="174"/>
      <c r="AS41" s="174"/>
      <c r="AT41" s="174"/>
      <c r="AU41" s="174"/>
      <c r="AV41" s="174"/>
      <c r="AW41" s="174"/>
    </row>
    <row r="42" spans="1:49" s="154" customFormat="1" ht="24.75" customHeight="1" thickBot="1" x14ac:dyDescent="0.25">
      <c r="A42" s="204"/>
      <c r="B42" s="205"/>
      <c r="C42" s="576" t="s">
        <v>76</v>
      </c>
      <c r="D42" s="576"/>
      <c r="E42" s="286">
        <f>E26+F39+L39+Q39</f>
        <v>0</v>
      </c>
      <c r="F42" s="206"/>
      <c r="G42" s="206"/>
      <c r="H42" s="218" t="s">
        <v>77</v>
      </c>
      <c r="I42" s="287">
        <f>IF(M5-E42&lt;0,0,M5-E42)</f>
        <v>0</v>
      </c>
      <c r="J42" s="219"/>
      <c r="K42" s="641" t="s">
        <v>82</v>
      </c>
      <c r="L42" s="642"/>
      <c r="M42" s="288">
        <f>Q39+M7+I42</f>
        <v>0</v>
      </c>
      <c r="N42" s="220"/>
      <c r="O42" s="206"/>
      <c r="P42" s="206"/>
      <c r="Q42" s="206"/>
      <c r="R42" s="209"/>
      <c r="S42" s="221"/>
      <c r="T42" s="112"/>
      <c r="U42" s="222"/>
      <c r="V42" s="222"/>
      <c r="W42" s="222"/>
      <c r="X42" s="222"/>
      <c r="Y42" s="222"/>
      <c r="Z42" s="190"/>
      <c r="AA42" s="190"/>
      <c r="AB42" s="112"/>
      <c r="AC42" s="112"/>
      <c r="AD42" s="112"/>
      <c r="AE42" s="112"/>
      <c r="AF42" s="112"/>
      <c r="AG42" s="112"/>
      <c r="AH42" s="112"/>
      <c r="AI42" s="112"/>
      <c r="AJ42" s="112"/>
      <c r="AK42" s="112"/>
      <c r="AL42" s="112"/>
      <c r="AM42" s="112"/>
      <c r="AN42" s="112"/>
      <c r="AO42" s="112"/>
      <c r="AP42" s="112"/>
      <c r="AQ42" s="112"/>
      <c r="AR42" s="112"/>
      <c r="AS42" s="112"/>
      <c r="AT42" s="112"/>
      <c r="AU42" s="112"/>
      <c r="AV42" s="112"/>
      <c r="AW42" s="112"/>
    </row>
    <row r="43" spans="1:49" ht="9" customHeight="1" thickBot="1" x14ac:dyDescent="0.3">
      <c r="A43" s="211"/>
      <c r="B43" s="212"/>
      <c r="C43" s="213"/>
      <c r="D43" s="213"/>
      <c r="E43" s="213"/>
      <c r="F43" s="213"/>
      <c r="G43" s="213"/>
      <c r="H43" s="213"/>
      <c r="I43" s="213"/>
      <c r="J43" s="213"/>
      <c r="K43" s="223"/>
      <c r="L43" s="224"/>
      <c r="M43" s="224"/>
      <c r="N43" s="225"/>
      <c r="O43" s="213"/>
      <c r="P43" s="213"/>
      <c r="Q43" s="213"/>
      <c r="R43" s="214"/>
      <c r="S43" s="202"/>
      <c r="T43" s="173"/>
      <c r="U43" s="222"/>
      <c r="V43" s="222"/>
      <c r="W43" s="222"/>
      <c r="X43" s="222"/>
      <c r="Y43" s="222"/>
      <c r="Z43" s="190"/>
      <c r="AA43" s="190"/>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row>
    <row r="44" spans="1:49" s="154" customFormat="1" ht="15" customHeight="1" thickBot="1" x14ac:dyDescent="0.25">
      <c r="A44" s="204"/>
      <c r="B44" s="205"/>
      <c r="C44" s="206"/>
      <c r="D44" s="206"/>
      <c r="E44" s="206"/>
      <c r="F44" s="206"/>
      <c r="G44" s="206"/>
      <c r="H44" s="206"/>
      <c r="I44" s="206"/>
      <c r="J44" s="206"/>
      <c r="K44" s="226"/>
      <c r="L44" s="227" t="s">
        <v>78</v>
      </c>
      <c r="M44" s="288">
        <f>M42*0.196</f>
        <v>0</v>
      </c>
      <c r="N44" s="220"/>
      <c r="O44" s="206"/>
      <c r="P44" s="206"/>
      <c r="Q44" s="206"/>
      <c r="R44" s="209"/>
      <c r="S44" s="221"/>
      <c r="T44" s="112"/>
      <c r="U44" s="555"/>
      <c r="V44" s="555"/>
      <c r="W44" s="555"/>
      <c r="X44" s="555"/>
      <c r="Y44" s="555"/>
      <c r="Z44" s="141"/>
      <c r="AA44" s="203"/>
      <c r="AB44" s="112"/>
      <c r="AC44" s="112"/>
      <c r="AD44" s="112"/>
      <c r="AE44" s="112"/>
      <c r="AF44" s="112"/>
      <c r="AG44" s="112"/>
      <c r="AH44" s="112"/>
      <c r="AI44" s="112"/>
      <c r="AJ44" s="112"/>
      <c r="AK44" s="112"/>
      <c r="AL44" s="112"/>
      <c r="AM44" s="112"/>
      <c r="AN44" s="112"/>
      <c r="AO44" s="112"/>
      <c r="AP44" s="112"/>
      <c r="AQ44" s="112"/>
      <c r="AR44" s="112"/>
      <c r="AS44" s="112"/>
      <c r="AT44" s="112"/>
      <c r="AU44" s="112"/>
      <c r="AV44" s="112"/>
      <c r="AW44" s="112"/>
    </row>
    <row r="45" spans="1:49" ht="9" customHeight="1" thickBot="1" x14ac:dyDescent="0.3">
      <c r="A45" s="211"/>
      <c r="B45" s="212"/>
      <c r="C45" s="213"/>
      <c r="D45" s="213"/>
      <c r="E45" s="213"/>
      <c r="F45" s="213"/>
      <c r="G45" s="213"/>
      <c r="H45" s="213"/>
      <c r="I45" s="213"/>
      <c r="J45" s="213"/>
      <c r="K45" s="223"/>
      <c r="L45" s="224"/>
      <c r="M45" s="224"/>
      <c r="N45" s="225"/>
      <c r="O45" s="213"/>
      <c r="P45" s="213"/>
      <c r="Q45" s="213"/>
      <c r="R45" s="214"/>
      <c r="S45" s="173"/>
      <c r="T45" s="174"/>
      <c r="U45" s="228"/>
      <c r="V45" s="228"/>
      <c r="W45" s="228"/>
      <c r="X45" s="228"/>
      <c r="Y45" s="228"/>
      <c r="Z45" s="141"/>
      <c r="AA45" s="203"/>
      <c r="AB45" s="174"/>
      <c r="AC45" s="174"/>
      <c r="AD45" s="174"/>
      <c r="AE45" s="174"/>
      <c r="AF45" s="174"/>
      <c r="AG45" s="174"/>
      <c r="AH45" s="174"/>
      <c r="AI45" s="174"/>
      <c r="AJ45" s="174"/>
      <c r="AK45" s="174"/>
      <c r="AL45" s="174"/>
      <c r="AM45" s="174"/>
      <c r="AN45" s="174"/>
      <c r="AO45" s="174"/>
      <c r="AP45" s="174"/>
      <c r="AQ45" s="174"/>
      <c r="AR45" s="174"/>
      <c r="AS45" s="174"/>
      <c r="AT45" s="174"/>
      <c r="AU45" s="174"/>
      <c r="AV45" s="174"/>
      <c r="AW45" s="174"/>
    </row>
    <row r="46" spans="1:49" s="154" customFormat="1" ht="27" customHeight="1" thickBot="1" x14ac:dyDescent="0.25">
      <c r="A46" s="204"/>
      <c r="B46" s="205"/>
      <c r="C46" s="206"/>
      <c r="D46" s="206"/>
      <c r="E46" s="206"/>
      <c r="F46" s="206"/>
      <c r="G46" s="206"/>
      <c r="H46" s="206"/>
      <c r="I46" s="206"/>
      <c r="J46" s="206"/>
      <c r="K46" s="590" t="s">
        <v>83</v>
      </c>
      <c r="L46" s="591"/>
      <c r="M46" s="288">
        <f>M42+M44</f>
        <v>0</v>
      </c>
      <c r="N46" s="220"/>
      <c r="O46" s="206"/>
      <c r="P46" s="206"/>
      <c r="Q46" s="206"/>
      <c r="R46" s="209"/>
      <c r="S46" s="112"/>
      <c r="T46" s="112"/>
      <c r="U46" s="222"/>
      <c r="V46" s="222"/>
      <c r="W46" s="222"/>
      <c r="X46" s="222"/>
      <c r="Y46" s="222"/>
      <c r="Z46" s="229"/>
      <c r="AA46" s="190"/>
      <c r="AB46" s="112"/>
      <c r="AC46" s="112"/>
      <c r="AD46" s="112"/>
      <c r="AE46" s="112"/>
      <c r="AF46" s="112"/>
      <c r="AG46" s="112"/>
      <c r="AH46" s="112"/>
      <c r="AI46" s="112"/>
      <c r="AJ46" s="112"/>
      <c r="AK46" s="112"/>
      <c r="AL46" s="112"/>
      <c r="AM46" s="112"/>
      <c r="AN46" s="112"/>
      <c r="AO46" s="112"/>
      <c r="AP46" s="112"/>
      <c r="AQ46" s="112"/>
      <c r="AR46" s="112"/>
      <c r="AS46" s="112"/>
      <c r="AT46" s="112"/>
      <c r="AU46" s="112"/>
      <c r="AV46" s="112"/>
      <c r="AW46" s="112"/>
    </row>
    <row r="47" spans="1:49" s="154" customFormat="1" ht="9" customHeight="1" thickBot="1" x14ac:dyDescent="0.25">
      <c r="A47" s="204"/>
      <c r="B47" s="205"/>
      <c r="C47" s="206"/>
      <c r="D47" s="206"/>
      <c r="E47" s="206"/>
      <c r="F47" s="206"/>
      <c r="G47" s="206"/>
      <c r="H47" s="206"/>
      <c r="I47" s="206"/>
      <c r="J47" s="206"/>
      <c r="K47" s="230"/>
      <c r="L47" s="231"/>
      <c r="M47" s="232"/>
      <c r="N47" s="233"/>
      <c r="O47" s="206"/>
      <c r="P47" s="206"/>
      <c r="Q47" s="206"/>
      <c r="R47" s="209"/>
      <c r="S47" s="112"/>
      <c r="T47" s="112"/>
      <c r="U47" s="222"/>
      <c r="V47" s="222"/>
      <c r="W47" s="222"/>
      <c r="X47" s="222"/>
      <c r="Y47" s="222"/>
      <c r="Z47" s="229"/>
      <c r="AA47" s="190"/>
      <c r="AB47" s="112"/>
      <c r="AC47" s="112"/>
      <c r="AD47" s="112"/>
      <c r="AE47" s="112"/>
      <c r="AF47" s="112"/>
      <c r="AG47" s="112"/>
      <c r="AH47" s="112"/>
      <c r="AI47" s="112"/>
      <c r="AJ47" s="112"/>
      <c r="AK47" s="112"/>
      <c r="AL47" s="112"/>
      <c r="AM47" s="112"/>
      <c r="AN47" s="112"/>
      <c r="AO47" s="112"/>
      <c r="AP47" s="112"/>
      <c r="AQ47" s="112"/>
      <c r="AR47" s="112"/>
      <c r="AS47" s="112"/>
      <c r="AT47" s="112"/>
      <c r="AU47" s="112"/>
      <c r="AV47" s="112"/>
      <c r="AW47" s="112"/>
    </row>
    <row r="48" spans="1:49" s="154" customFormat="1" ht="9" customHeight="1" thickBot="1" x14ac:dyDescent="0.25">
      <c r="A48" s="204"/>
      <c r="B48" s="234"/>
      <c r="C48" s="235"/>
      <c r="D48" s="235"/>
      <c r="E48" s="235"/>
      <c r="F48" s="235"/>
      <c r="G48" s="235"/>
      <c r="H48" s="235"/>
      <c r="I48" s="235"/>
      <c r="J48" s="235"/>
      <c r="K48" s="236"/>
      <c r="L48" s="236"/>
      <c r="M48" s="237"/>
      <c r="N48" s="237"/>
      <c r="O48" s="235"/>
      <c r="P48" s="235"/>
      <c r="Q48" s="235"/>
      <c r="R48" s="238"/>
      <c r="S48" s="112"/>
      <c r="T48" s="112"/>
      <c r="U48" s="222"/>
      <c r="V48" s="222"/>
      <c r="W48" s="222"/>
      <c r="X48" s="222"/>
      <c r="Y48" s="222"/>
      <c r="Z48" s="229"/>
      <c r="AA48" s="190"/>
      <c r="AB48" s="112"/>
      <c r="AC48" s="112"/>
      <c r="AD48" s="112"/>
      <c r="AE48" s="112"/>
      <c r="AF48" s="112"/>
      <c r="AG48" s="112"/>
      <c r="AH48" s="112"/>
      <c r="AI48" s="112"/>
      <c r="AJ48" s="112"/>
      <c r="AK48" s="112"/>
      <c r="AL48" s="112"/>
      <c r="AM48" s="112"/>
      <c r="AN48" s="112"/>
      <c r="AO48" s="112"/>
      <c r="AP48" s="112"/>
      <c r="AQ48" s="112"/>
      <c r="AR48" s="112"/>
      <c r="AS48" s="112"/>
      <c r="AT48" s="112"/>
      <c r="AU48" s="112"/>
      <c r="AV48" s="112"/>
      <c r="AW48" s="112"/>
    </row>
    <row r="49" spans="1:49" ht="15" customHeight="1" thickBot="1" x14ac:dyDescent="0.3">
      <c r="A49" s="239"/>
      <c r="B49" s="239"/>
      <c r="C49" s="240"/>
      <c r="D49" s="549"/>
      <c r="E49" s="549"/>
      <c r="F49" s="549"/>
      <c r="G49" s="549"/>
      <c r="H49" s="549"/>
      <c r="I49" s="549"/>
      <c r="J49" s="241"/>
      <c r="K49" s="242"/>
      <c r="L49" s="242"/>
      <c r="M49" s="241"/>
      <c r="N49" s="241"/>
      <c r="O49" s="141"/>
      <c r="P49" s="141"/>
      <c r="Q49" s="141"/>
      <c r="R49" s="141"/>
      <c r="S49" s="173"/>
      <c r="T49" s="174"/>
      <c r="U49" s="243"/>
      <c r="V49" s="243"/>
      <c r="W49" s="243"/>
      <c r="X49" s="243"/>
      <c r="Y49" s="243"/>
      <c r="Z49" s="174"/>
      <c r="AA49" s="174"/>
      <c r="AB49" s="174"/>
      <c r="AC49" s="174"/>
      <c r="AD49" s="174"/>
      <c r="AE49" s="174"/>
      <c r="AF49" s="174"/>
      <c r="AG49" s="174"/>
      <c r="AH49" s="174"/>
      <c r="AI49" s="174"/>
      <c r="AJ49" s="174"/>
      <c r="AK49" s="174"/>
      <c r="AL49" s="174"/>
      <c r="AM49" s="174"/>
      <c r="AN49" s="174"/>
      <c r="AO49" s="174"/>
      <c r="AP49" s="174"/>
      <c r="AQ49" s="174"/>
      <c r="AR49" s="174"/>
      <c r="AS49" s="174"/>
      <c r="AT49" s="174"/>
      <c r="AU49" s="174"/>
      <c r="AV49" s="174"/>
      <c r="AW49" s="174"/>
    </row>
    <row r="50" spans="1:49" ht="15" customHeight="1" thickBot="1" x14ac:dyDescent="0.3">
      <c r="A50" s="239"/>
      <c r="B50" s="562" t="s">
        <v>100</v>
      </c>
      <c r="C50" s="563"/>
      <c r="D50" s="563"/>
      <c r="E50" s="564"/>
      <c r="F50" s="239"/>
      <c r="G50" s="239"/>
      <c r="H50" s="239"/>
      <c r="I50" s="239"/>
      <c r="J50" s="239"/>
      <c r="K50" s="239"/>
      <c r="L50" s="239"/>
      <c r="M50" s="239"/>
      <c r="N50" s="239"/>
      <c r="O50" s="239"/>
      <c r="P50" s="239"/>
      <c r="Q50" s="239"/>
      <c r="R50" s="239"/>
      <c r="S50" s="174"/>
      <c r="T50" s="174"/>
      <c r="U50" s="243"/>
      <c r="V50" s="243"/>
      <c r="W50" s="244">
        <v>1.5E-3</v>
      </c>
      <c r="X50" s="243"/>
      <c r="Y50" s="243"/>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row>
    <row r="51" spans="1:49" ht="15" customHeight="1" x14ac:dyDescent="0.25">
      <c r="A51" s="239"/>
      <c r="B51" s="565" t="str">
        <f>'POINT SUR BUDGET FORMATION'!D51</f>
        <v>Plan de formation OPCA disponible à ce jour 
(Versements Plan + Solde OPCA - Plan de formation remboursé par l'OPCA)</v>
      </c>
      <c r="C51" s="566"/>
      <c r="D51" s="567"/>
      <c r="E51" s="639">
        <f>'POINT SUR BUDGET FORMATION'!E51</f>
        <v>0</v>
      </c>
      <c r="F51" s="239"/>
      <c r="G51" s="239"/>
      <c r="H51" s="239"/>
      <c r="I51" s="239"/>
      <c r="J51" s="239"/>
      <c r="K51" s="239"/>
      <c r="L51" s="239"/>
      <c r="M51" s="239"/>
      <c r="N51" s="239"/>
      <c r="O51" s="239"/>
      <c r="P51" s="239"/>
      <c r="Q51" s="239"/>
      <c r="R51" s="239"/>
      <c r="S51" s="174"/>
      <c r="T51" s="174"/>
      <c r="U51" s="243"/>
      <c r="V51" s="243"/>
      <c r="W51" s="244">
        <v>2E-3</v>
      </c>
      <c r="X51" s="243"/>
      <c r="Y51" s="243"/>
      <c r="Z51" s="174"/>
      <c r="AA51" s="174"/>
      <c r="AB51" s="174"/>
      <c r="AC51" s="174"/>
      <c r="AD51" s="174"/>
      <c r="AE51" s="174"/>
      <c r="AF51" s="174"/>
      <c r="AG51" s="174"/>
      <c r="AH51" s="174"/>
      <c r="AI51" s="174"/>
      <c r="AJ51" s="174"/>
      <c r="AK51" s="174"/>
      <c r="AL51" s="174"/>
      <c r="AM51" s="174"/>
      <c r="AN51" s="174"/>
      <c r="AO51" s="174"/>
      <c r="AP51" s="174"/>
      <c r="AQ51" s="174"/>
      <c r="AR51" s="174"/>
      <c r="AS51" s="174"/>
      <c r="AT51" s="174"/>
      <c r="AU51" s="174"/>
      <c r="AV51" s="174"/>
      <c r="AW51" s="174"/>
    </row>
    <row r="52" spans="1:49" ht="15" customHeight="1" thickBot="1" x14ac:dyDescent="0.3">
      <c r="A52" s="239"/>
      <c r="B52" s="568"/>
      <c r="C52" s="569"/>
      <c r="D52" s="570"/>
      <c r="E52" s="640"/>
      <c r="F52" s="239"/>
      <c r="G52" s="239"/>
      <c r="H52" s="239"/>
      <c r="I52" s="239"/>
      <c r="J52" s="239"/>
      <c r="K52" s="239"/>
      <c r="L52" s="239"/>
      <c r="M52" s="239"/>
      <c r="N52" s="239"/>
      <c r="O52" s="239"/>
      <c r="P52" s="239"/>
      <c r="Q52" s="239"/>
      <c r="R52" s="239"/>
      <c r="S52" s="174"/>
      <c r="T52" s="174"/>
      <c r="U52" s="243"/>
      <c r="V52" s="243"/>
      <c r="W52" s="244">
        <v>3.0000000000000001E-3</v>
      </c>
      <c r="X52" s="243"/>
      <c r="Y52" s="243"/>
      <c r="Z52" s="174"/>
      <c r="AA52" s="174"/>
      <c r="AB52" s="174"/>
      <c r="AC52" s="174"/>
      <c r="AD52" s="174"/>
      <c r="AE52" s="174"/>
      <c r="AF52" s="174"/>
      <c r="AG52" s="174"/>
      <c r="AH52" s="174"/>
      <c r="AI52" s="174"/>
      <c r="AJ52" s="174"/>
      <c r="AK52" s="174"/>
      <c r="AL52" s="174"/>
      <c r="AM52" s="174"/>
      <c r="AN52" s="174"/>
      <c r="AO52" s="174"/>
      <c r="AP52" s="174"/>
      <c r="AQ52" s="174"/>
      <c r="AR52" s="174"/>
      <c r="AS52" s="174"/>
      <c r="AT52" s="174"/>
      <c r="AU52" s="174"/>
      <c r="AV52" s="174"/>
      <c r="AW52" s="174"/>
    </row>
    <row r="53" spans="1:49" ht="15" customHeight="1" thickBot="1" x14ac:dyDescent="0.3">
      <c r="A53" s="239"/>
      <c r="B53" s="571" t="str">
        <f>'POINT SUR BUDGET FORMATION'!D53</f>
        <v>A imputer sur 2483 de Janvier 2015
(sommes des montants non remboursés par l'OPCA)</v>
      </c>
      <c r="C53" s="572"/>
      <c r="D53" s="573"/>
      <c r="E53" s="245">
        <f>'POINT SUR BUDGET FORMATION'!E53</f>
        <v>0</v>
      </c>
      <c r="F53" s="240"/>
      <c r="G53" s="240"/>
      <c r="H53" s="240"/>
      <c r="I53" s="240"/>
      <c r="J53" s="240"/>
      <c r="K53" s="240"/>
      <c r="L53" s="240"/>
      <c r="M53" s="240"/>
      <c r="N53" s="240"/>
      <c r="O53" s="240"/>
      <c r="P53" s="240"/>
      <c r="Q53" s="240"/>
      <c r="R53" s="240"/>
      <c r="S53" s="174"/>
      <c r="T53" s="174"/>
      <c r="U53" s="243"/>
      <c r="V53" s="243"/>
      <c r="W53" s="244">
        <v>3.5000000000000001E-3</v>
      </c>
      <c r="X53" s="243"/>
      <c r="Y53" s="243"/>
      <c r="Z53" s="174"/>
      <c r="AA53" s="174"/>
      <c r="AB53" s="174"/>
      <c r="AC53" s="174"/>
      <c r="AD53" s="174"/>
      <c r="AE53" s="174"/>
      <c r="AF53" s="174"/>
      <c r="AG53" s="174"/>
      <c r="AH53" s="174"/>
      <c r="AI53" s="174"/>
      <c r="AJ53" s="174"/>
      <c r="AK53" s="174"/>
      <c r="AL53" s="174"/>
      <c r="AM53" s="174"/>
      <c r="AN53" s="174"/>
      <c r="AO53" s="174"/>
      <c r="AP53" s="174"/>
      <c r="AQ53" s="174"/>
      <c r="AR53" s="174"/>
      <c r="AS53" s="174"/>
      <c r="AT53" s="174"/>
      <c r="AU53" s="174"/>
      <c r="AV53" s="174"/>
      <c r="AW53" s="174"/>
    </row>
    <row r="54" spans="1:49" ht="15" customHeight="1" x14ac:dyDescent="0.25">
      <c r="A54" s="239"/>
      <c r="B54" s="633" t="str">
        <f>'POINT SUR BUDGET FORMATION'!D55</f>
        <v xml:space="preserve">TOTAL PLAN restant à dépenser pour 2014
(Plan de formation sur MS 2013 - Versements Plan - A Imputer sur 2483 ) </v>
      </c>
      <c r="C54" s="634"/>
      <c r="D54" s="635"/>
      <c r="E54" s="560">
        <f>'POINT SUR BUDGET FORMATION'!E55</f>
        <v>0</v>
      </c>
      <c r="F54" s="240"/>
      <c r="G54" s="240"/>
      <c r="H54" s="240"/>
      <c r="I54" s="240"/>
      <c r="J54" s="240"/>
      <c r="K54" s="240"/>
      <c r="L54" s="240"/>
      <c r="M54" s="240"/>
      <c r="N54" s="240"/>
      <c r="O54" s="240"/>
      <c r="P54" s="240"/>
      <c r="Q54" s="240"/>
      <c r="R54" s="240"/>
      <c r="S54" s="174"/>
      <c r="T54" s="174"/>
      <c r="U54" s="243"/>
      <c r="V54" s="243"/>
      <c r="W54" s="244">
        <v>4.0000000000000001E-3</v>
      </c>
      <c r="X54" s="243"/>
      <c r="Y54" s="243"/>
      <c r="Z54" s="174"/>
      <c r="AA54" s="174"/>
      <c r="AB54" s="174"/>
      <c r="AC54" s="174"/>
      <c r="AD54" s="174"/>
      <c r="AE54" s="174"/>
      <c r="AF54" s="174"/>
      <c r="AG54" s="174"/>
      <c r="AH54" s="174"/>
      <c r="AI54" s="174"/>
      <c r="AJ54" s="174"/>
      <c r="AK54" s="174"/>
      <c r="AL54" s="174"/>
      <c r="AM54" s="174"/>
      <c r="AN54" s="174"/>
      <c r="AO54" s="174"/>
      <c r="AP54" s="174"/>
      <c r="AQ54" s="174"/>
      <c r="AR54" s="174"/>
      <c r="AS54" s="174"/>
      <c r="AT54" s="174"/>
      <c r="AU54" s="174"/>
      <c r="AV54" s="174"/>
      <c r="AW54" s="174"/>
    </row>
    <row r="55" spans="1:49" ht="15" customHeight="1" thickBot="1" x14ac:dyDescent="0.3">
      <c r="B55" s="636"/>
      <c r="C55" s="637"/>
      <c r="D55" s="638"/>
      <c r="E55" s="561"/>
      <c r="F55" s="130"/>
      <c r="G55" s="130"/>
      <c r="H55" s="130"/>
      <c r="I55" s="130"/>
      <c r="J55" s="130"/>
      <c r="K55" s="130"/>
      <c r="L55" s="130"/>
      <c r="M55" s="130"/>
      <c r="N55" s="130"/>
      <c r="O55" s="130"/>
      <c r="P55" s="130"/>
      <c r="Q55" s="130"/>
      <c r="R55" s="130"/>
      <c r="S55" s="174"/>
      <c r="T55" s="174"/>
      <c r="U55" s="243"/>
      <c r="V55" s="243"/>
      <c r="W55" s="244">
        <v>5.0000000000000001E-3</v>
      </c>
      <c r="X55" s="243"/>
      <c r="Y55" s="243"/>
      <c r="Z55" s="174"/>
      <c r="AA55" s="174"/>
      <c r="AB55" s="174"/>
      <c r="AC55" s="174"/>
      <c r="AD55" s="174"/>
      <c r="AE55" s="174"/>
      <c r="AF55" s="174"/>
      <c r="AG55" s="174"/>
      <c r="AH55" s="174"/>
      <c r="AI55" s="174"/>
      <c r="AJ55" s="174"/>
      <c r="AK55" s="174"/>
      <c r="AL55" s="174"/>
      <c r="AM55" s="174"/>
      <c r="AN55" s="174"/>
      <c r="AO55" s="174"/>
      <c r="AP55" s="174"/>
      <c r="AQ55" s="174"/>
      <c r="AR55" s="174"/>
      <c r="AS55" s="174"/>
      <c r="AT55" s="174"/>
      <c r="AU55" s="174"/>
      <c r="AV55" s="174"/>
      <c r="AW55" s="174"/>
    </row>
    <row r="56" spans="1:49" ht="15" customHeight="1" x14ac:dyDescent="0.25">
      <c r="S56" s="174"/>
      <c r="T56" s="174"/>
      <c r="U56" s="243"/>
      <c r="V56" s="243"/>
      <c r="W56" s="244"/>
      <c r="X56" s="243"/>
      <c r="Y56" s="243"/>
      <c r="Z56" s="174"/>
      <c r="AA56" s="174"/>
      <c r="AB56" s="174"/>
      <c r="AC56" s="174"/>
      <c r="AD56" s="174"/>
      <c r="AE56" s="174"/>
      <c r="AF56" s="174"/>
      <c r="AG56" s="174"/>
      <c r="AH56" s="174"/>
      <c r="AI56" s="174"/>
      <c r="AJ56" s="174"/>
      <c r="AK56" s="174"/>
      <c r="AL56" s="174"/>
      <c r="AM56" s="174"/>
      <c r="AN56" s="174"/>
      <c r="AO56" s="174"/>
      <c r="AP56" s="174"/>
      <c r="AQ56" s="174"/>
      <c r="AR56" s="174"/>
      <c r="AS56" s="174"/>
      <c r="AT56" s="174"/>
      <c r="AU56" s="174"/>
      <c r="AV56" s="174"/>
      <c r="AW56" s="174"/>
    </row>
    <row r="57" spans="1:49" ht="15" customHeight="1" x14ac:dyDescent="0.25">
      <c r="S57" s="174"/>
      <c r="T57" s="174"/>
      <c r="U57" s="243"/>
      <c r="V57" s="243"/>
      <c r="W57" s="244"/>
      <c r="X57" s="243"/>
      <c r="Y57" s="243"/>
      <c r="Z57" s="174"/>
      <c r="AA57" s="174"/>
      <c r="AB57" s="174"/>
      <c r="AC57" s="174"/>
      <c r="AD57" s="174"/>
      <c r="AE57" s="174"/>
      <c r="AF57" s="174"/>
      <c r="AG57" s="174"/>
      <c r="AH57" s="174"/>
      <c r="AI57" s="174"/>
      <c r="AJ57" s="174"/>
      <c r="AK57" s="174"/>
      <c r="AL57" s="174"/>
      <c r="AM57" s="174"/>
      <c r="AN57" s="174"/>
      <c r="AO57" s="174"/>
      <c r="AP57" s="174"/>
      <c r="AQ57" s="174"/>
      <c r="AR57" s="174"/>
      <c r="AS57" s="174"/>
      <c r="AT57" s="174"/>
      <c r="AU57" s="174"/>
      <c r="AV57" s="174"/>
      <c r="AW57" s="174"/>
    </row>
    <row r="58" spans="1:49" s="154" customFormat="1" ht="15" customHeight="1" thickBot="1" x14ac:dyDescent="0.25">
      <c r="A58" s="190"/>
      <c r="B58" s="190"/>
      <c r="C58" s="190"/>
      <c r="D58" s="190"/>
      <c r="E58" s="190"/>
      <c r="F58" s="190"/>
      <c r="G58" s="190"/>
      <c r="H58" s="190"/>
      <c r="I58" s="190"/>
      <c r="J58" s="190"/>
      <c r="K58" s="190"/>
      <c r="L58" s="190"/>
      <c r="M58" s="190"/>
      <c r="N58" s="190"/>
      <c r="O58" s="190"/>
      <c r="P58" s="190"/>
      <c r="Q58" s="190"/>
      <c r="R58" s="190"/>
      <c r="S58" s="112"/>
      <c r="T58" s="112"/>
      <c r="U58" s="555"/>
      <c r="V58" s="555"/>
      <c r="W58" s="555"/>
      <c r="X58" s="555"/>
      <c r="Y58" s="555"/>
      <c r="Z58" s="141"/>
      <c r="AA58" s="203"/>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112"/>
    </row>
    <row r="59" spans="1:49" x14ac:dyDescent="0.25">
      <c r="A59" s="239"/>
      <c r="B59" s="592" t="s">
        <v>89</v>
      </c>
      <c r="C59" s="593"/>
      <c r="D59" s="593"/>
      <c r="E59" s="593"/>
      <c r="F59" s="593"/>
      <c r="G59" s="593"/>
      <c r="H59" s="593"/>
      <c r="I59" s="593"/>
      <c r="J59" s="593"/>
      <c r="K59" s="593"/>
      <c r="L59" s="593"/>
      <c r="M59" s="593"/>
      <c r="N59" s="593"/>
      <c r="O59" s="593"/>
      <c r="P59" s="593"/>
      <c r="Q59" s="593"/>
      <c r="R59" s="594"/>
      <c r="S59" s="173"/>
      <c r="T59" s="174"/>
      <c r="U59" s="246"/>
      <c r="V59" s="246"/>
      <c r="W59" s="246"/>
      <c r="X59" s="246"/>
      <c r="Y59" s="246"/>
      <c r="Z59" s="199"/>
      <c r="AA59" s="190"/>
      <c r="AB59" s="174"/>
      <c r="AC59" s="174"/>
      <c r="AD59" s="174"/>
      <c r="AE59" s="174"/>
      <c r="AF59" s="174"/>
      <c r="AG59" s="174"/>
      <c r="AH59" s="174"/>
      <c r="AI59" s="174"/>
      <c r="AJ59" s="174"/>
      <c r="AK59" s="174"/>
      <c r="AL59" s="174"/>
      <c r="AM59" s="174"/>
      <c r="AN59" s="174"/>
      <c r="AO59" s="174"/>
      <c r="AP59" s="174"/>
      <c r="AQ59" s="174"/>
      <c r="AR59" s="174"/>
      <c r="AS59" s="174"/>
      <c r="AT59" s="174"/>
      <c r="AU59" s="174"/>
      <c r="AV59" s="174"/>
      <c r="AW59" s="174"/>
    </row>
    <row r="60" spans="1:49" ht="15.75" thickBot="1" x14ac:dyDescent="0.3">
      <c r="A60" s="239"/>
      <c r="B60" s="595"/>
      <c r="C60" s="596"/>
      <c r="D60" s="596"/>
      <c r="E60" s="596"/>
      <c r="F60" s="596"/>
      <c r="G60" s="596"/>
      <c r="H60" s="596"/>
      <c r="I60" s="596"/>
      <c r="J60" s="596"/>
      <c r="K60" s="596"/>
      <c r="L60" s="596"/>
      <c r="M60" s="596"/>
      <c r="N60" s="596"/>
      <c r="O60" s="596"/>
      <c r="P60" s="596"/>
      <c r="Q60" s="596"/>
      <c r="R60" s="597"/>
      <c r="S60" s="173"/>
      <c r="T60" s="174"/>
      <c r="U60" s="246"/>
      <c r="V60" s="246"/>
      <c r="W60" s="246"/>
      <c r="X60" s="246"/>
      <c r="Y60" s="246"/>
      <c r="Z60" s="199"/>
      <c r="AA60" s="190"/>
      <c r="AB60" s="174"/>
      <c r="AC60" s="174"/>
      <c r="AD60" s="174"/>
      <c r="AE60" s="174"/>
      <c r="AF60" s="174"/>
      <c r="AG60" s="174"/>
      <c r="AH60" s="174"/>
      <c r="AI60" s="174"/>
      <c r="AJ60" s="174"/>
      <c r="AK60" s="174"/>
      <c r="AL60" s="174"/>
      <c r="AM60" s="174"/>
      <c r="AN60" s="174"/>
      <c r="AO60" s="174"/>
      <c r="AP60" s="174"/>
      <c r="AQ60" s="174"/>
      <c r="AR60" s="174"/>
      <c r="AS60" s="174"/>
      <c r="AT60" s="174"/>
      <c r="AU60" s="174"/>
      <c r="AV60" s="174"/>
      <c r="AW60" s="174"/>
    </row>
    <row r="61" spans="1:49" ht="15.75" thickBot="1" x14ac:dyDescent="0.3">
      <c r="A61" s="239"/>
      <c r="B61" s="247"/>
      <c r="C61" s="248"/>
      <c r="D61" s="545"/>
      <c r="E61" s="545"/>
      <c r="F61" s="545"/>
      <c r="G61" s="249"/>
      <c r="H61" s="250"/>
      <c r="I61" s="251"/>
      <c r="J61" s="251"/>
      <c r="K61" s="242"/>
      <c r="L61" s="242"/>
      <c r="M61" s="252"/>
      <c r="N61" s="252"/>
      <c r="O61" s="253"/>
      <c r="P61" s="253"/>
      <c r="Q61" s="253"/>
      <c r="R61" s="254"/>
      <c r="S61" s="173"/>
      <c r="T61" s="174"/>
      <c r="U61" s="243"/>
      <c r="V61" s="243"/>
      <c r="W61" s="243" t="s">
        <v>47</v>
      </c>
      <c r="X61" s="243"/>
      <c r="Y61" s="243"/>
      <c r="Z61" s="174"/>
      <c r="AA61" s="174"/>
      <c r="AB61" s="174"/>
      <c r="AC61" s="174"/>
      <c r="AD61" s="174"/>
      <c r="AE61" s="174"/>
      <c r="AF61" s="174"/>
      <c r="AG61" s="174"/>
      <c r="AH61" s="174"/>
      <c r="AI61" s="174"/>
      <c r="AJ61" s="174"/>
      <c r="AK61" s="174"/>
      <c r="AL61" s="174"/>
      <c r="AM61" s="174"/>
      <c r="AN61" s="174"/>
      <c r="AO61" s="174"/>
      <c r="AP61" s="174"/>
      <c r="AQ61" s="174"/>
      <c r="AR61" s="174"/>
      <c r="AS61" s="174"/>
      <c r="AT61" s="174"/>
      <c r="AU61" s="174"/>
      <c r="AV61" s="174"/>
      <c r="AW61" s="174"/>
    </row>
    <row r="62" spans="1:49" ht="26.25" customHeight="1" thickBot="1" x14ac:dyDescent="0.3">
      <c r="A62" s="239"/>
      <c r="B62" s="247"/>
      <c r="C62" s="255" t="s">
        <v>90</v>
      </c>
      <c r="D62" s="600">
        <f>M5*20%</f>
        <v>0</v>
      </c>
      <c r="E62" s="601"/>
      <c r="F62" s="602"/>
      <c r="G62" s="249"/>
      <c r="H62" s="550" t="s">
        <v>91</v>
      </c>
      <c r="I62" s="551"/>
      <c r="J62" s="551"/>
      <c r="K62" s="256">
        <f>IF(E18&lt;750000,50,IF(E18&lt;1500000,75,IF(E18&gt;1500000,100,"")))</f>
        <v>50</v>
      </c>
      <c r="L62" s="242"/>
      <c r="M62" s="598" t="s">
        <v>92</v>
      </c>
      <c r="N62" s="598"/>
      <c r="O62" s="257"/>
      <c r="P62" s="253"/>
      <c r="Q62" s="253"/>
      <c r="R62" s="254"/>
      <c r="S62" s="173"/>
      <c r="T62" s="174"/>
      <c r="U62" s="243"/>
      <c r="V62" s="243"/>
      <c r="W62" s="244">
        <v>4.0000000000000001E-3</v>
      </c>
      <c r="X62" s="243"/>
      <c r="Y62" s="243"/>
      <c r="Z62" s="174"/>
      <c r="AA62" s="174"/>
      <c r="AB62" s="174"/>
      <c r="AC62" s="174"/>
      <c r="AD62" s="174"/>
      <c r="AE62" s="174"/>
      <c r="AF62" s="174"/>
      <c r="AG62" s="174"/>
      <c r="AH62" s="174"/>
      <c r="AI62" s="174"/>
      <c r="AJ62" s="174"/>
      <c r="AK62" s="174"/>
      <c r="AL62" s="174"/>
      <c r="AM62" s="174"/>
      <c r="AN62" s="174"/>
      <c r="AO62" s="174"/>
      <c r="AP62" s="174"/>
      <c r="AQ62" s="174"/>
      <c r="AR62" s="174"/>
      <c r="AS62" s="174"/>
      <c r="AT62" s="174"/>
      <c r="AU62" s="174"/>
      <c r="AV62" s="174"/>
      <c r="AW62" s="174"/>
    </row>
    <row r="63" spans="1:49" ht="14.25" customHeight="1" x14ac:dyDescent="0.25">
      <c r="A63" s="239"/>
      <c r="B63" s="247"/>
      <c r="C63" s="255"/>
      <c r="D63" s="599" t="s">
        <v>129</v>
      </c>
      <c r="E63" s="599"/>
      <c r="F63" s="599"/>
      <c r="G63" s="249"/>
      <c r="H63" s="258"/>
      <c r="I63" s="259"/>
      <c r="J63" s="259"/>
      <c r="K63" s="260"/>
      <c r="L63" s="242"/>
      <c r="M63" s="261"/>
      <c r="N63" s="261"/>
      <c r="O63" s="262"/>
      <c r="P63" s="253"/>
      <c r="Q63" s="253"/>
      <c r="R63" s="254"/>
      <c r="S63" s="173"/>
      <c r="T63" s="174"/>
      <c r="U63" s="243"/>
      <c r="V63" s="243"/>
      <c r="W63" s="244">
        <v>5.0000000000000001E-3</v>
      </c>
      <c r="X63" s="243"/>
      <c r="Y63" s="243"/>
      <c r="Z63" s="174"/>
      <c r="AA63" s="174"/>
      <c r="AB63" s="174"/>
      <c r="AC63" s="174"/>
      <c r="AD63" s="174"/>
      <c r="AE63" s="174"/>
      <c r="AF63" s="174"/>
      <c r="AG63" s="174"/>
      <c r="AH63" s="174"/>
      <c r="AI63" s="174"/>
      <c r="AJ63" s="174"/>
      <c r="AK63" s="174"/>
      <c r="AL63" s="174"/>
      <c r="AM63" s="174"/>
      <c r="AN63" s="174"/>
      <c r="AO63" s="174"/>
      <c r="AP63" s="174"/>
      <c r="AQ63" s="174"/>
      <c r="AR63" s="174"/>
      <c r="AS63" s="174"/>
      <c r="AT63" s="174"/>
      <c r="AU63" s="174"/>
      <c r="AV63" s="174"/>
      <c r="AW63" s="174"/>
    </row>
    <row r="64" spans="1:49" ht="9" customHeight="1" thickBot="1" x14ac:dyDescent="0.3">
      <c r="A64" s="239"/>
      <c r="B64" s="247"/>
      <c r="C64" s="248"/>
      <c r="D64" s="545"/>
      <c r="E64" s="545"/>
      <c r="F64" s="545"/>
      <c r="G64" s="249"/>
      <c r="H64" s="250"/>
      <c r="I64" s="251"/>
      <c r="J64" s="251"/>
      <c r="K64" s="242"/>
      <c r="L64" s="242"/>
      <c r="M64" s="252"/>
      <c r="N64" s="252"/>
      <c r="O64" s="253"/>
      <c r="P64" s="253"/>
      <c r="Q64" s="253"/>
      <c r="R64" s="254"/>
      <c r="S64" s="173"/>
      <c r="T64" s="174"/>
      <c r="U64" s="243"/>
      <c r="V64" s="243"/>
      <c r="W64" s="244">
        <v>5.4999999999999997E-3</v>
      </c>
      <c r="X64" s="243"/>
      <c r="Y64" s="243"/>
      <c r="Z64" s="174"/>
      <c r="AA64" s="174"/>
      <c r="AB64" s="174"/>
      <c r="AC64" s="174"/>
      <c r="AD64" s="174"/>
      <c r="AE64" s="174"/>
      <c r="AF64" s="174"/>
      <c r="AG64" s="174"/>
      <c r="AH64" s="174"/>
      <c r="AI64" s="174"/>
      <c r="AJ64" s="174"/>
      <c r="AK64" s="174"/>
      <c r="AL64" s="174"/>
      <c r="AM64" s="174"/>
      <c r="AN64" s="174"/>
      <c r="AO64" s="174"/>
      <c r="AP64" s="174"/>
      <c r="AQ64" s="174"/>
      <c r="AR64" s="174"/>
      <c r="AS64" s="174"/>
      <c r="AT64" s="174"/>
      <c r="AU64" s="174"/>
      <c r="AV64" s="174"/>
      <c r="AW64" s="174"/>
    </row>
    <row r="65" spans="1:49" ht="27" customHeight="1" thickBot="1" x14ac:dyDescent="0.3">
      <c r="A65" s="239"/>
      <c r="B65" s="552" t="s">
        <v>97</v>
      </c>
      <c r="C65" s="553"/>
      <c r="D65" s="542">
        <f>D62+K62+O62</f>
        <v>50</v>
      </c>
      <c r="E65" s="543"/>
      <c r="F65" s="544"/>
      <c r="G65" s="249"/>
      <c r="H65" s="550" t="s">
        <v>93</v>
      </c>
      <c r="I65" s="551"/>
      <c r="J65" s="551"/>
      <c r="K65" s="289">
        <f>D65/2</f>
        <v>25</v>
      </c>
      <c r="L65" s="558" t="s">
        <v>94</v>
      </c>
      <c r="M65" s="550"/>
      <c r="N65" s="559"/>
      <c r="O65" s="290">
        <f>K65*1.196</f>
        <v>29.9</v>
      </c>
      <c r="P65" s="253"/>
      <c r="Q65" s="253"/>
      <c r="R65" s="254"/>
      <c r="S65" s="173"/>
      <c r="T65" s="174"/>
      <c r="U65" s="243"/>
      <c r="V65" s="243"/>
      <c r="W65" s="244">
        <v>6.0000000000000001E-3</v>
      </c>
      <c r="X65" s="243"/>
      <c r="Y65" s="243"/>
      <c r="Z65" s="174"/>
      <c r="AA65" s="174"/>
      <c r="AB65" s="174"/>
      <c r="AC65" s="174"/>
      <c r="AD65" s="174"/>
      <c r="AE65" s="174"/>
      <c r="AF65" s="174"/>
      <c r="AG65" s="174"/>
      <c r="AH65" s="174"/>
      <c r="AI65" s="174"/>
      <c r="AJ65" s="174"/>
      <c r="AK65" s="174"/>
      <c r="AL65" s="174"/>
      <c r="AM65" s="174"/>
      <c r="AN65" s="174"/>
      <c r="AO65" s="174"/>
      <c r="AP65" s="174"/>
      <c r="AQ65" s="174"/>
      <c r="AR65" s="174"/>
      <c r="AS65" s="174"/>
      <c r="AT65" s="174"/>
      <c r="AU65" s="174"/>
      <c r="AV65" s="174"/>
      <c r="AW65" s="174"/>
    </row>
    <row r="66" spans="1:49" ht="9" customHeight="1" thickBot="1" x14ac:dyDescent="0.3">
      <c r="A66" s="239"/>
      <c r="B66" s="247"/>
      <c r="C66" s="248"/>
      <c r="D66" s="545"/>
      <c r="E66" s="545"/>
      <c r="F66" s="545"/>
      <c r="G66" s="249"/>
      <c r="H66" s="250"/>
      <c r="I66" s="251"/>
      <c r="J66" s="251"/>
      <c r="K66" s="242"/>
      <c r="L66" s="242"/>
      <c r="M66" s="252"/>
      <c r="N66" s="252"/>
      <c r="O66" s="253"/>
      <c r="P66" s="253"/>
      <c r="Q66" s="253"/>
      <c r="R66" s="254"/>
      <c r="S66" s="173"/>
      <c r="T66" s="174"/>
      <c r="U66" s="243"/>
      <c r="V66" s="243"/>
      <c r="W66" s="244">
        <v>7.0000000000000001E-3</v>
      </c>
      <c r="X66" s="243"/>
      <c r="Y66" s="243"/>
      <c r="Z66" s="174"/>
      <c r="AA66" s="174"/>
      <c r="AB66" s="174"/>
      <c r="AC66" s="174"/>
      <c r="AD66" s="174"/>
      <c r="AE66" s="174"/>
      <c r="AF66" s="174"/>
      <c r="AG66" s="174"/>
      <c r="AH66" s="174"/>
      <c r="AI66" s="174"/>
      <c r="AJ66" s="174"/>
      <c r="AK66" s="174"/>
      <c r="AL66" s="174"/>
      <c r="AM66" s="174"/>
      <c r="AN66" s="174"/>
      <c r="AO66" s="174"/>
      <c r="AP66" s="174"/>
      <c r="AQ66" s="174"/>
      <c r="AR66" s="174"/>
      <c r="AS66" s="174"/>
      <c r="AT66" s="174"/>
      <c r="AU66" s="174"/>
      <c r="AV66" s="174"/>
      <c r="AW66" s="174"/>
    </row>
    <row r="67" spans="1:49" ht="25.5" customHeight="1" thickBot="1" x14ac:dyDescent="0.3">
      <c r="A67" s="239"/>
      <c r="B67" s="247"/>
      <c r="C67" s="248"/>
      <c r="D67" s="545"/>
      <c r="E67" s="545"/>
      <c r="F67" s="545"/>
      <c r="G67" s="249"/>
      <c r="H67" s="550" t="s">
        <v>95</v>
      </c>
      <c r="I67" s="551"/>
      <c r="J67" s="551"/>
      <c r="K67" s="289">
        <f>D65/12</f>
        <v>4.166666666666667</v>
      </c>
      <c r="L67" s="558" t="s">
        <v>96</v>
      </c>
      <c r="M67" s="550"/>
      <c r="N67" s="559"/>
      <c r="O67" s="290">
        <f>K67*1.196</f>
        <v>4.9833333333333334</v>
      </c>
      <c r="P67" s="253"/>
      <c r="Q67" s="253"/>
      <c r="R67" s="254"/>
      <c r="S67" s="173"/>
      <c r="T67" s="174"/>
      <c r="U67" s="243"/>
      <c r="V67" s="243"/>
      <c r="W67" s="244">
        <v>8.0000000000000002E-3</v>
      </c>
      <c r="X67" s="243"/>
      <c r="Y67" s="243"/>
      <c r="Z67" s="174"/>
      <c r="AA67" s="174"/>
      <c r="AB67" s="174"/>
      <c r="AC67" s="174"/>
      <c r="AD67" s="174"/>
      <c r="AE67" s="174"/>
      <c r="AF67" s="174"/>
      <c r="AG67" s="174"/>
      <c r="AH67" s="174"/>
      <c r="AI67" s="174"/>
      <c r="AJ67" s="174"/>
      <c r="AK67" s="174"/>
      <c r="AL67" s="174"/>
      <c r="AM67" s="174"/>
      <c r="AN67" s="174"/>
      <c r="AO67" s="174"/>
      <c r="AP67" s="174"/>
      <c r="AQ67" s="174"/>
      <c r="AR67" s="174"/>
      <c r="AS67" s="174"/>
      <c r="AT67" s="174"/>
      <c r="AU67" s="174"/>
      <c r="AV67" s="174"/>
      <c r="AW67" s="174"/>
    </row>
    <row r="68" spans="1:49" ht="9" customHeight="1" thickBot="1" x14ac:dyDescent="0.3">
      <c r="A68" s="239"/>
      <c r="B68" s="263"/>
      <c r="C68" s="264"/>
      <c r="D68" s="546"/>
      <c r="E68" s="546"/>
      <c r="F68" s="546"/>
      <c r="G68" s="265"/>
      <c r="H68" s="266"/>
      <c r="I68" s="267"/>
      <c r="J68" s="267"/>
      <c r="K68" s="268"/>
      <c r="L68" s="268"/>
      <c r="M68" s="265"/>
      <c r="N68" s="265"/>
      <c r="O68" s="269"/>
      <c r="P68" s="269"/>
      <c r="Q68" s="269"/>
      <c r="R68" s="270"/>
      <c r="S68" s="173"/>
      <c r="T68" s="174"/>
      <c r="U68" s="243"/>
      <c r="V68" s="243"/>
      <c r="W68" s="244">
        <v>8.9999999999999993E-3</v>
      </c>
      <c r="X68" s="243"/>
      <c r="Y68" s="243"/>
      <c r="Z68" s="174"/>
      <c r="AA68" s="174"/>
      <c r="AB68" s="174"/>
      <c r="AC68" s="174"/>
      <c r="AD68" s="174"/>
      <c r="AE68" s="174"/>
      <c r="AF68" s="174"/>
      <c r="AG68" s="174"/>
      <c r="AH68" s="174"/>
      <c r="AI68" s="174"/>
      <c r="AJ68" s="174"/>
      <c r="AK68" s="174"/>
      <c r="AL68" s="174"/>
      <c r="AM68" s="174"/>
      <c r="AN68" s="174"/>
      <c r="AO68" s="174"/>
      <c r="AP68" s="174"/>
      <c r="AQ68" s="174"/>
      <c r="AR68" s="174"/>
      <c r="AS68" s="174"/>
      <c r="AT68" s="174"/>
      <c r="AU68" s="174"/>
      <c r="AV68" s="174"/>
      <c r="AW68" s="174"/>
    </row>
    <row r="69" spans="1:49" ht="41.25" customHeight="1" x14ac:dyDescent="0.25">
      <c r="A69" s="239"/>
      <c r="B69" s="554" t="s">
        <v>98</v>
      </c>
      <c r="C69" s="554"/>
      <c r="D69" s="547" t="s">
        <v>99</v>
      </c>
      <c r="E69" s="548"/>
      <c r="F69" s="548"/>
      <c r="G69" s="548"/>
      <c r="H69" s="548"/>
      <c r="I69" s="251"/>
      <c r="J69" s="251"/>
      <c r="K69" s="271"/>
      <c r="L69" s="272"/>
      <c r="M69" s="240"/>
      <c r="N69" s="240"/>
      <c r="O69" s="273"/>
      <c r="P69" s="273"/>
      <c r="Q69" s="273"/>
      <c r="R69" s="273"/>
      <c r="S69" s="173"/>
      <c r="T69" s="174"/>
      <c r="U69" s="243"/>
      <c r="V69" s="243"/>
      <c r="W69" s="243"/>
      <c r="X69" s="243"/>
      <c r="Y69" s="243"/>
      <c r="Z69" s="174"/>
      <c r="AA69" s="174"/>
      <c r="AB69" s="174"/>
      <c r="AC69" s="174"/>
      <c r="AD69" s="174"/>
      <c r="AE69" s="174"/>
      <c r="AF69" s="174"/>
      <c r="AG69" s="174"/>
      <c r="AH69" s="174"/>
      <c r="AI69" s="174"/>
      <c r="AJ69" s="174"/>
      <c r="AK69" s="174"/>
      <c r="AL69" s="174"/>
      <c r="AM69" s="174"/>
      <c r="AN69" s="174"/>
      <c r="AO69" s="174"/>
      <c r="AP69" s="174"/>
      <c r="AQ69" s="174"/>
      <c r="AR69" s="174"/>
      <c r="AS69" s="174"/>
      <c r="AT69" s="174"/>
      <c r="AU69" s="174"/>
      <c r="AV69" s="174"/>
      <c r="AW69" s="174"/>
    </row>
    <row r="70" spans="1:49" ht="15" customHeight="1" x14ac:dyDescent="0.25">
      <c r="A70" s="239"/>
      <c r="B70" s="239"/>
      <c r="C70" s="240"/>
      <c r="D70" s="549"/>
      <c r="E70" s="549"/>
      <c r="F70" s="549"/>
      <c r="G70" s="549"/>
      <c r="H70" s="549"/>
      <c r="I70" s="549"/>
      <c r="J70" s="241"/>
      <c r="K70" s="242"/>
      <c r="L70" s="242"/>
      <c r="M70" s="241"/>
      <c r="N70" s="241"/>
      <c r="O70" s="141"/>
      <c r="P70" s="141"/>
      <c r="Q70" s="141"/>
      <c r="R70" s="141"/>
      <c r="S70" s="173"/>
      <c r="T70" s="174"/>
      <c r="U70" s="243"/>
      <c r="V70" s="243"/>
      <c r="W70" s="243"/>
      <c r="X70" s="243"/>
      <c r="Y70" s="243"/>
      <c r="Z70" s="174"/>
      <c r="AA70" s="174"/>
      <c r="AB70" s="174"/>
      <c r="AC70" s="174"/>
      <c r="AD70" s="174"/>
      <c r="AE70" s="174"/>
      <c r="AF70" s="174"/>
      <c r="AG70" s="174"/>
      <c r="AH70" s="174"/>
      <c r="AI70" s="174"/>
      <c r="AJ70" s="174"/>
      <c r="AK70" s="174"/>
      <c r="AL70" s="174"/>
      <c r="AM70" s="174"/>
      <c r="AN70" s="174"/>
      <c r="AO70" s="174"/>
      <c r="AP70" s="174"/>
      <c r="AQ70" s="174"/>
      <c r="AR70" s="174"/>
      <c r="AS70" s="174"/>
      <c r="AT70" s="174"/>
      <c r="AU70" s="174"/>
      <c r="AV70" s="174"/>
      <c r="AW70" s="174"/>
    </row>
    <row r="71" spans="1:49" ht="15" customHeight="1" x14ac:dyDescent="0.25">
      <c r="A71" s="239"/>
      <c r="B71" s="239"/>
      <c r="C71" s="240"/>
      <c r="D71" s="549"/>
      <c r="E71" s="549"/>
      <c r="F71" s="549"/>
      <c r="G71" s="549"/>
      <c r="H71" s="549"/>
      <c r="I71" s="549"/>
      <c r="J71" s="241"/>
      <c r="K71" s="557"/>
      <c r="L71" s="557"/>
      <c r="M71" s="241"/>
      <c r="N71" s="241"/>
      <c r="O71" s="274"/>
      <c r="P71" s="274"/>
      <c r="Q71" s="274"/>
      <c r="R71" s="274"/>
      <c r="S71" s="174"/>
      <c r="T71" s="174"/>
      <c r="U71" s="243"/>
      <c r="V71" s="243"/>
      <c r="W71" s="275">
        <v>2008</v>
      </c>
      <c r="X71" s="243"/>
      <c r="Y71" s="243"/>
      <c r="Z71" s="174"/>
      <c r="AA71" s="174"/>
      <c r="AB71" s="174"/>
      <c r="AC71" s="174"/>
      <c r="AD71" s="174"/>
      <c r="AE71" s="174"/>
      <c r="AF71" s="174"/>
      <c r="AG71" s="174"/>
      <c r="AH71" s="174"/>
      <c r="AI71" s="174"/>
      <c r="AJ71" s="174"/>
      <c r="AK71" s="174"/>
      <c r="AL71" s="174"/>
      <c r="AM71" s="174"/>
      <c r="AN71" s="174"/>
      <c r="AO71" s="174"/>
      <c r="AP71" s="174"/>
      <c r="AQ71" s="174"/>
      <c r="AR71" s="174"/>
      <c r="AS71" s="174"/>
      <c r="AT71" s="174"/>
      <c r="AU71" s="174"/>
      <c r="AV71" s="174"/>
      <c r="AW71" s="174"/>
    </row>
    <row r="72" spans="1:49" ht="15" customHeight="1" x14ac:dyDescent="0.25">
      <c r="A72" s="239"/>
      <c r="B72" s="239"/>
      <c r="C72" s="240"/>
      <c r="D72" s="241"/>
      <c r="E72" s="241"/>
      <c r="F72" s="241"/>
      <c r="G72" s="241"/>
      <c r="H72" s="241"/>
      <c r="I72" s="241"/>
      <c r="J72" s="241"/>
      <c r="K72" s="276"/>
      <c r="L72" s="276"/>
      <c r="M72" s="241"/>
      <c r="N72" s="241"/>
      <c r="O72" s="274"/>
      <c r="P72" s="274"/>
      <c r="Q72" s="274"/>
      <c r="R72" s="274"/>
      <c r="S72" s="174"/>
      <c r="T72" s="174"/>
      <c r="U72" s="243"/>
      <c r="V72" s="243"/>
      <c r="W72" s="275">
        <v>2009</v>
      </c>
      <c r="X72" s="243"/>
      <c r="Y72" s="243"/>
      <c r="Z72" s="174"/>
      <c r="AA72" s="174"/>
      <c r="AB72" s="174"/>
      <c r="AC72" s="174"/>
      <c r="AD72" s="174"/>
      <c r="AE72" s="174"/>
      <c r="AF72" s="174"/>
      <c r="AG72" s="174"/>
      <c r="AH72" s="174"/>
      <c r="AI72" s="174"/>
      <c r="AJ72" s="174"/>
      <c r="AK72" s="174"/>
      <c r="AL72" s="174"/>
      <c r="AM72" s="174"/>
      <c r="AN72" s="174"/>
      <c r="AO72" s="174"/>
      <c r="AP72" s="174"/>
      <c r="AQ72" s="174"/>
      <c r="AR72" s="174"/>
      <c r="AS72" s="174"/>
      <c r="AT72" s="174"/>
      <c r="AU72" s="174"/>
      <c r="AV72" s="174"/>
      <c r="AW72" s="174"/>
    </row>
    <row r="73" spans="1:49" ht="15" customHeight="1" x14ac:dyDescent="0.25">
      <c r="A73" s="239"/>
      <c r="B73" s="239"/>
      <c r="C73" s="240"/>
      <c r="D73" s="240"/>
      <c r="E73" s="240"/>
      <c r="F73" s="240"/>
      <c r="G73" s="240"/>
      <c r="H73" s="277"/>
      <c r="I73" s="240"/>
      <c r="J73" s="240"/>
      <c r="K73" s="240"/>
      <c r="L73" s="240"/>
      <c r="M73" s="240"/>
      <c r="N73" s="240"/>
      <c r="O73" s="240"/>
      <c r="P73" s="240"/>
      <c r="Q73" s="240"/>
      <c r="R73" s="240"/>
      <c r="S73" s="174"/>
      <c r="T73" s="174"/>
      <c r="U73" s="243"/>
      <c r="V73" s="243"/>
      <c r="W73" s="275">
        <v>2010</v>
      </c>
      <c r="X73" s="243"/>
      <c r="Y73" s="243"/>
      <c r="Z73" s="174"/>
      <c r="AA73" s="174"/>
      <c r="AB73" s="174"/>
      <c r="AC73" s="174"/>
      <c r="AD73" s="174"/>
      <c r="AE73" s="174"/>
      <c r="AF73" s="174"/>
      <c r="AG73" s="174"/>
      <c r="AH73" s="174"/>
      <c r="AI73" s="174"/>
      <c r="AJ73" s="174"/>
      <c r="AK73" s="174"/>
      <c r="AL73" s="174"/>
      <c r="AM73" s="174"/>
      <c r="AN73" s="174"/>
      <c r="AO73" s="174"/>
      <c r="AP73" s="174"/>
      <c r="AQ73" s="174"/>
      <c r="AR73" s="174"/>
      <c r="AS73" s="174"/>
      <c r="AT73" s="174"/>
      <c r="AU73" s="174"/>
      <c r="AV73" s="174"/>
      <c r="AW73" s="174"/>
    </row>
    <row r="74" spans="1:49" ht="15" customHeight="1" x14ac:dyDescent="0.25">
      <c r="A74" s="239"/>
      <c r="B74" s="239"/>
      <c r="C74" s="545"/>
      <c r="D74" s="545"/>
      <c r="E74" s="545"/>
      <c r="F74" s="240"/>
      <c r="G74" s="240"/>
      <c r="H74" s="278"/>
      <c r="I74" s="240"/>
      <c r="J74" s="240"/>
      <c r="K74" s="240"/>
      <c r="L74" s="240"/>
      <c r="M74" s="240"/>
      <c r="N74" s="240"/>
      <c r="O74" s="240"/>
      <c r="P74" s="240"/>
      <c r="Q74" s="240"/>
      <c r="R74" s="240"/>
      <c r="S74" s="174"/>
      <c r="T74" s="174"/>
      <c r="U74" s="243"/>
      <c r="V74" s="243"/>
      <c r="W74" s="275">
        <v>2011</v>
      </c>
      <c r="X74" s="243"/>
      <c r="Y74" s="243"/>
      <c r="Z74" s="174"/>
      <c r="AA74" s="174"/>
      <c r="AB74" s="174"/>
      <c r="AC74" s="174"/>
      <c r="AD74" s="174"/>
      <c r="AE74" s="174"/>
      <c r="AF74" s="174"/>
      <c r="AG74" s="174"/>
      <c r="AH74" s="174"/>
      <c r="AI74" s="174"/>
      <c r="AJ74" s="174"/>
      <c r="AK74" s="174"/>
      <c r="AL74" s="174"/>
      <c r="AM74" s="174"/>
      <c r="AN74" s="174"/>
      <c r="AO74" s="174"/>
      <c r="AP74" s="174"/>
      <c r="AQ74" s="174"/>
      <c r="AR74" s="174"/>
      <c r="AS74" s="174"/>
      <c r="AT74" s="174"/>
      <c r="AU74" s="174"/>
      <c r="AV74" s="174"/>
      <c r="AW74" s="174"/>
    </row>
    <row r="75" spans="1:49" ht="15" customHeight="1" x14ac:dyDescent="0.25">
      <c r="A75" s="239"/>
      <c r="B75" s="239"/>
      <c r="C75" s="541"/>
      <c r="D75" s="541"/>
      <c r="E75" s="279"/>
      <c r="F75" s="240"/>
      <c r="G75" s="240"/>
      <c r="H75" s="278"/>
      <c r="I75" s="240"/>
      <c r="J75" s="240"/>
      <c r="K75" s="240"/>
      <c r="L75" s="240"/>
      <c r="M75" s="240"/>
      <c r="N75" s="240"/>
      <c r="O75" s="240"/>
      <c r="P75" s="240"/>
      <c r="Q75" s="240"/>
      <c r="R75" s="240"/>
      <c r="S75" s="174"/>
      <c r="T75" s="174"/>
      <c r="U75" s="243"/>
      <c r="V75" s="243"/>
      <c r="W75" s="275">
        <v>2012</v>
      </c>
      <c r="X75" s="243"/>
      <c r="Y75" s="243"/>
      <c r="Z75" s="174"/>
      <c r="AA75" s="174"/>
      <c r="AB75" s="174"/>
      <c r="AC75" s="174"/>
      <c r="AD75" s="174"/>
      <c r="AE75" s="174"/>
      <c r="AF75" s="174"/>
      <c r="AG75" s="174"/>
      <c r="AH75" s="174"/>
      <c r="AI75" s="174"/>
      <c r="AJ75" s="174"/>
      <c r="AK75" s="174"/>
      <c r="AL75" s="174"/>
      <c r="AM75" s="174"/>
      <c r="AN75" s="174"/>
      <c r="AO75" s="174"/>
      <c r="AP75" s="174"/>
      <c r="AQ75" s="174"/>
      <c r="AR75" s="174"/>
      <c r="AS75" s="174"/>
      <c r="AT75" s="174"/>
      <c r="AU75" s="174"/>
      <c r="AV75" s="174"/>
      <c r="AW75" s="174"/>
    </row>
    <row r="76" spans="1:49" ht="15" customHeight="1" x14ac:dyDescent="0.25">
      <c r="A76" s="239"/>
      <c r="B76" s="239"/>
      <c r="C76" s="541"/>
      <c r="D76" s="541"/>
      <c r="E76" s="240"/>
      <c r="F76" s="240"/>
      <c r="G76" s="240"/>
      <c r="H76" s="278"/>
      <c r="I76" s="240"/>
      <c r="J76" s="240"/>
      <c r="K76" s="240"/>
      <c r="L76" s="240"/>
      <c r="M76" s="240"/>
      <c r="N76" s="240"/>
      <c r="O76" s="240"/>
      <c r="P76" s="240"/>
      <c r="Q76" s="240"/>
      <c r="R76" s="240"/>
      <c r="S76" s="174"/>
      <c r="T76" s="174"/>
      <c r="U76" s="243"/>
      <c r="V76" s="243"/>
      <c r="W76" s="275">
        <v>2013</v>
      </c>
      <c r="X76" s="243"/>
      <c r="Y76" s="243"/>
      <c r="Z76" s="174"/>
      <c r="AA76" s="174"/>
      <c r="AB76" s="174"/>
      <c r="AC76" s="174"/>
      <c r="AD76" s="174"/>
      <c r="AE76" s="174"/>
      <c r="AF76" s="174"/>
      <c r="AG76" s="174"/>
      <c r="AH76" s="174"/>
      <c r="AI76" s="174"/>
      <c r="AJ76" s="174"/>
      <c r="AK76" s="174"/>
      <c r="AL76" s="174"/>
      <c r="AM76" s="174"/>
      <c r="AN76" s="174"/>
      <c r="AO76" s="174"/>
      <c r="AP76" s="174"/>
      <c r="AQ76" s="174"/>
      <c r="AR76" s="174"/>
      <c r="AS76" s="174"/>
      <c r="AT76" s="174"/>
      <c r="AU76" s="174"/>
      <c r="AV76" s="174"/>
      <c r="AW76" s="174"/>
    </row>
    <row r="77" spans="1:49" ht="15" customHeight="1" x14ac:dyDescent="0.25">
      <c r="A77" s="239"/>
      <c r="B77" s="239"/>
      <c r="C77" s="240"/>
      <c r="D77" s="240"/>
      <c r="E77" s="240"/>
      <c r="F77" s="240"/>
      <c r="G77" s="240"/>
      <c r="H77" s="280"/>
      <c r="I77" s="240"/>
      <c r="J77" s="240"/>
      <c r="K77" s="240"/>
      <c r="L77" s="240"/>
      <c r="M77" s="240"/>
      <c r="N77" s="240"/>
      <c r="O77" s="240"/>
      <c r="P77" s="240"/>
      <c r="Q77" s="240"/>
      <c r="R77" s="240"/>
      <c r="S77" s="174"/>
      <c r="T77" s="174"/>
      <c r="U77" s="243"/>
      <c r="V77" s="243"/>
      <c r="W77" s="243"/>
      <c r="X77" s="243"/>
      <c r="Y77" s="243"/>
      <c r="Z77" s="174"/>
      <c r="AA77" s="174"/>
      <c r="AB77" s="174"/>
      <c r="AC77" s="174"/>
      <c r="AD77" s="174"/>
      <c r="AE77" s="174"/>
      <c r="AF77" s="174"/>
      <c r="AG77" s="174"/>
      <c r="AH77" s="174"/>
      <c r="AI77" s="174"/>
      <c r="AJ77" s="174"/>
      <c r="AK77" s="174"/>
      <c r="AL77" s="174"/>
      <c r="AM77" s="174"/>
      <c r="AN77" s="174"/>
      <c r="AO77" s="174"/>
      <c r="AP77" s="174"/>
      <c r="AQ77" s="174"/>
      <c r="AR77" s="174"/>
      <c r="AS77" s="174"/>
      <c r="AT77" s="174"/>
      <c r="AU77" s="174"/>
      <c r="AV77" s="174"/>
      <c r="AW77" s="174"/>
    </row>
    <row r="78" spans="1:49" ht="15" customHeight="1" x14ac:dyDescent="0.25">
      <c r="A78" s="239"/>
      <c r="B78" s="239"/>
      <c r="C78" s="239"/>
      <c r="D78" s="239"/>
      <c r="E78" s="239"/>
      <c r="F78" s="239"/>
      <c r="G78" s="239"/>
      <c r="H78" s="239"/>
      <c r="I78" s="239"/>
      <c r="J78" s="239"/>
      <c r="K78" s="239"/>
      <c r="L78" s="239"/>
      <c r="M78" s="239"/>
      <c r="N78" s="239"/>
      <c r="O78" s="239"/>
      <c r="P78" s="239"/>
      <c r="Q78" s="239"/>
      <c r="R78" s="239"/>
      <c r="S78" s="174"/>
      <c r="T78" s="174"/>
      <c r="U78" s="243"/>
      <c r="V78" s="243"/>
      <c r="W78" s="244">
        <v>1.5E-3</v>
      </c>
      <c r="X78" s="243"/>
      <c r="Y78" s="243"/>
      <c r="Z78" s="174"/>
      <c r="AA78" s="174"/>
      <c r="AB78" s="174"/>
      <c r="AC78" s="174"/>
      <c r="AD78" s="174"/>
      <c r="AE78" s="174"/>
      <c r="AF78" s="174"/>
      <c r="AG78" s="174"/>
      <c r="AH78" s="174"/>
      <c r="AI78" s="174"/>
      <c r="AJ78" s="174"/>
      <c r="AK78" s="174"/>
      <c r="AL78" s="174"/>
      <c r="AM78" s="174"/>
      <c r="AN78" s="174"/>
      <c r="AO78" s="174"/>
      <c r="AP78" s="174"/>
      <c r="AQ78" s="174"/>
      <c r="AR78" s="174"/>
      <c r="AS78" s="174"/>
      <c r="AT78" s="174"/>
      <c r="AU78" s="174"/>
      <c r="AV78" s="174"/>
      <c r="AW78" s="174"/>
    </row>
    <row r="79" spans="1:49" ht="15" customHeight="1" x14ac:dyDescent="0.25">
      <c r="A79" s="239"/>
      <c r="B79" s="239"/>
      <c r="C79" s="239"/>
      <c r="D79" s="239"/>
      <c r="E79" s="239"/>
      <c r="F79" s="239"/>
      <c r="G79" s="239"/>
      <c r="H79" s="239"/>
      <c r="I79" s="239"/>
      <c r="J79" s="239"/>
      <c r="K79" s="239"/>
      <c r="L79" s="239"/>
      <c r="M79" s="239"/>
      <c r="N79" s="239"/>
      <c r="O79" s="239"/>
      <c r="P79" s="239"/>
      <c r="Q79" s="239"/>
      <c r="R79" s="239"/>
      <c r="S79" s="174"/>
      <c r="T79" s="174"/>
      <c r="U79" s="243"/>
      <c r="V79" s="243"/>
      <c r="W79" s="244">
        <v>2E-3</v>
      </c>
      <c r="X79" s="243"/>
      <c r="Y79" s="243"/>
      <c r="Z79" s="174"/>
      <c r="AA79" s="174"/>
      <c r="AB79" s="174"/>
      <c r="AC79" s="174"/>
      <c r="AD79" s="174"/>
      <c r="AE79" s="174"/>
      <c r="AF79" s="174"/>
      <c r="AG79" s="174"/>
      <c r="AH79" s="174"/>
      <c r="AI79" s="174"/>
      <c r="AJ79" s="174"/>
      <c r="AK79" s="174"/>
      <c r="AL79" s="174"/>
      <c r="AM79" s="174"/>
      <c r="AN79" s="174"/>
      <c r="AO79" s="174"/>
      <c r="AP79" s="174"/>
      <c r="AQ79" s="174"/>
      <c r="AR79" s="174"/>
      <c r="AS79" s="174"/>
      <c r="AT79" s="174"/>
      <c r="AU79" s="174"/>
      <c r="AV79" s="174"/>
      <c r="AW79" s="174"/>
    </row>
    <row r="80" spans="1:49" ht="15" customHeight="1" x14ac:dyDescent="0.25">
      <c r="A80" s="239"/>
      <c r="B80" s="239"/>
      <c r="C80" s="239"/>
      <c r="D80" s="239"/>
      <c r="E80" s="239"/>
      <c r="F80" s="239"/>
      <c r="G80" s="239"/>
      <c r="H80" s="239"/>
      <c r="I80" s="239"/>
      <c r="J80" s="239"/>
      <c r="K80" s="239"/>
      <c r="L80" s="239"/>
      <c r="M80" s="239"/>
      <c r="N80" s="239"/>
      <c r="O80" s="239"/>
      <c r="P80" s="239"/>
      <c r="Q80" s="239"/>
      <c r="R80" s="239"/>
      <c r="S80" s="174"/>
      <c r="T80" s="174"/>
      <c r="U80" s="243"/>
      <c r="V80" s="243"/>
      <c r="W80" s="244">
        <v>3.0000000000000001E-3</v>
      </c>
      <c r="X80" s="243"/>
      <c r="Y80" s="243"/>
      <c r="Z80" s="174"/>
      <c r="AA80" s="174"/>
      <c r="AB80" s="174"/>
      <c r="AC80" s="174"/>
      <c r="AD80" s="174"/>
      <c r="AE80" s="174"/>
      <c r="AF80" s="174"/>
      <c r="AG80" s="174"/>
      <c r="AH80" s="174"/>
      <c r="AI80" s="174"/>
      <c r="AJ80" s="174"/>
      <c r="AK80" s="174"/>
      <c r="AL80" s="174"/>
      <c r="AM80" s="174"/>
      <c r="AN80" s="174"/>
      <c r="AO80" s="174"/>
      <c r="AP80" s="174"/>
      <c r="AQ80" s="174"/>
      <c r="AR80" s="174"/>
      <c r="AS80" s="174"/>
      <c r="AT80" s="174"/>
      <c r="AU80" s="174"/>
      <c r="AV80" s="174"/>
      <c r="AW80" s="174"/>
    </row>
    <row r="81" spans="1:49" ht="15" customHeight="1" x14ac:dyDescent="0.25">
      <c r="A81" s="239"/>
      <c r="B81" s="239"/>
      <c r="C81" s="240"/>
      <c r="D81" s="240"/>
      <c r="E81" s="240"/>
      <c r="F81" s="240"/>
      <c r="G81" s="240"/>
      <c r="H81" s="240"/>
      <c r="I81" s="240"/>
      <c r="J81" s="240"/>
      <c r="K81" s="240"/>
      <c r="L81" s="240"/>
      <c r="M81" s="240"/>
      <c r="N81" s="240"/>
      <c r="O81" s="240"/>
      <c r="P81" s="240"/>
      <c r="Q81" s="240"/>
      <c r="R81" s="240"/>
      <c r="S81" s="174"/>
      <c r="T81" s="174"/>
      <c r="U81" s="243"/>
      <c r="V81" s="243"/>
      <c r="W81" s="244">
        <v>3.5000000000000001E-3</v>
      </c>
      <c r="X81" s="243"/>
      <c r="Y81" s="243"/>
      <c r="Z81" s="174"/>
      <c r="AA81" s="174"/>
      <c r="AB81" s="174"/>
      <c r="AC81" s="174"/>
      <c r="AD81" s="174"/>
      <c r="AE81" s="174"/>
      <c r="AF81" s="174"/>
      <c r="AG81" s="174"/>
      <c r="AH81" s="174"/>
      <c r="AI81" s="174"/>
      <c r="AJ81" s="174"/>
      <c r="AK81" s="174"/>
      <c r="AL81" s="174"/>
      <c r="AM81" s="174"/>
      <c r="AN81" s="174"/>
      <c r="AO81" s="174"/>
      <c r="AP81" s="174"/>
      <c r="AQ81" s="174"/>
      <c r="AR81" s="174"/>
      <c r="AS81" s="174"/>
      <c r="AT81" s="174"/>
      <c r="AU81" s="174"/>
      <c r="AV81" s="174"/>
      <c r="AW81" s="174"/>
    </row>
    <row r="82" spans="1:49" ht="15" customHeight="1" x14ac:dyDescent="0.25">
      <c r="A82" s="239"/>
      <c r="B82" s="239"/>
      <c r="C82" s="240"/>
      <c r="D82" s="240"/>
      <c r="E82" s="240"/>
      <c r="F82" s="240"/>
      <c r="G82" s="240"/>
      <c r="H82" s="240"/>
      <c r="I82" s="240"/>
      <c r="J82" s="240"/>
      <c r="K82" s="240"/>
      <c r="L82" s="240"/>
      <c r="M82" s="240"/>
      <c r="N82" s="240"/>
      <c r="O82" s="240"/>
      <c r="P82" s="240"/>
      <c r="Q82" s="240"/>
      <c r="R82" s="240"/>
      <c r="S82" s="174"/>
      <c r="T82" s="174"/>
      <c r="U82" s="243"/>
      <c r="V82" s="243"/>
      <c r="W82" s="244">
        <v>4.0000000000000001E-3</v>
      </c>
      <c r="X82" s="243"/>
      <c r="Y82" s="243"/>
      <c r="Z82" s="174"/>
      <c r="AA82" s="174"/>
      <c r="AB82" s="174"/>
      <c r="AC82" s="174"/>
      <c r="AD82" s="174"/>
      <c r="AE82" s="174"/>
      <c r="AF82" s="174"/>
      <c r="AG82" s="174"/>
      <c r="AH82" s="174"/>
      <c r="AI82" s="174"/>
      <c r="AJ82" s="174"/>
      <c r="AK82" s="174"/>
      <c r="AL82" s="174"/>
      <c r="AM82" s="174"/>
      <c r="AN82" s="174"/>
      <c r="AO82" s="174"/>
      <c r="AP82" s="174"/>
      <c r="AQ82" s="174"/>
      <c r="AR82" s="174"/>
      <c r="AS82" s="174"/>
      <c r="AT82" s="174"/>
      <c r="AU82" s="174"/>
      <c r="AV82" s="174"/>
      <c r="AW82" s="174"/>
    </row>
    <row r="83" spans="1:49" ht="15" customHeight="1" x14ac:dyDescent="0.25">
      <c r="C83" s="130"/>
      <c r="D83" s="130"/>
      <c r="E83" s="130"/>
      <c r="F83" s="130"/>
      <c r="G83" s="130"/>
      <c r="H83" s="130"/>
      <c r="I83" s="130"/>
      <c r="J83" s="130"/>
      <c r="K83" s="130"/>
      <c r="L83" s="130"/>
      <c r="M83" s="130"/>
      <c r="N83" s="130"/>
      <c r="O83" s="130"/>
      <c r="P83" s="130"/>
      <c r="Q83" s="130"/>
      <c r="R83" s="130"/>
      <c r="S83" s="174"/>
      <c r="T83" s="174"/>
      <c r="U83" s="243"/>
      <c r="V83" s="243"/>
      <c r="W83" s="244">
        <v>5.0000000000000001E-3</v>
      </c>
      <c r="X83" s="243"/>
      <c r="Y83" s="243"/>
      <c r="Z83" s="174"/>
      <c r="AA83" s="174"/>
      <c r="AB83" s="174"/>
      <c r="AC83" s="174"/>
      <c r="AD83" s="174"/>
      <c r="AE83" s="174"/>
      <c r="AF83" s="174"/>
      <c r="AG83" s="174"/>
      <c r="AH83" s="174"/>
      <c r="AI83" s="174"/>
      <c r="AJ83" s="174"/>
      <c r="AK83" s="174"/>
      <c r="AL83" s="174"/>
      <c r="AM83" s="174"/>
      <c r="AN83" s="174"/>
      <c r="AO83" s="174"/>
      <c r="AP83" s="174"/>
      <c r="AQ83" s="174"/>
      <c r="AR83" s="174"/>
      <c r="AS83" s="174"/>
      <c r="AT83" s="174"/>
      <c r="AU83" s="174"/>
      <c r="AV83" s="174"/>
      <c r="AW83" s="174"/>
    </row>
    <row r="84" spans="1:49" ht="15" customHeight="1" x14ac:dyDescent="0.25">
      <c r="S84" s="174"/>
      <c r="T84" s="174"/>
      <c r="U84" s="243"/>
      <c r="V84" s="243"/>
      <c r="W84" s="244"/>
      <c r="X84" s="243"/>
      <c r="Y84" s="243"/>
      <c r="Z84" s="174"/>
      <c r="AA84" s="174"/>
      <c r="AB84" s="174"/>
      <c r="AC84" s="174"/>
      <c r="AD84" s="174"/>
      <c r="AE84" s="174"/>
      <c r="AF84" s="174"/>
      <c r="AG84" s="174"/>
      <c r="AH84" s="174"/>
      <c r="AI84" s="174"/>
      <c r="AJ84" s="174"/>
      <c r="AK84" s="174"/>
      <c r="AL84" s="174"/>
      <c r="AM84" s="174"/>
      <c r="AN84" s="174"/>
      <c r="AO84" s="174"/>
      <c r="AP84" s="174"/>
      <c r="AQ84" s="174"/>
      <c r="AR84" s="174"/>
      <c r="AS84" s="174"/>
      <c r="AT84" s="174"/>
      <c r="AU84" s="174"/>
      <c r="AV84" s="174"/>
      <c r="AW84" s="174"/>
    </row>
    <row r="85" spans="1:49" ht="15" customHeight="1" x14ac:dyDescent="0.25">
      <c r="S85" s="174"/>
      <c r="T85" s="174"/>
      <c r="U85" s="243"/>
      <c r="V85" s="243"/>
      <c r="W85" s="244"/>
      <c r="X85" s="243"/>
      <c r="Y85" s="243"/>
      <c r="Z85" s="174"/>
      <c r="AA85" s="174"/>
      <c r="AB85" s="174"/>
      <c r="AC85" s="174"/>
      <c r="AD85" s="174"/>
      <c r="AE85" s="174"/>
      <c r="AF85" s="174"/>
      <c r="AG85" s="174"/>
      <c r="AH85" s="174"/>
      <c r="AI85" s="174"/>
      <c r="AJ85" s="174"/>
      <c r="AK85" s="174"/>
      <c r="AL85" s="174"/>
      <c r="AM85" s="174"/>
      <c r="AN85" s="174"/>
      <c r="AO85" s="174"/>
      <c r="AP85" s="174"/>
      <c r="AQ85" s="174"/>
      <c r="AR85" s="174"/>
      <c r="AS85" s="174"/>
      <c r="AT85" s="174"/>
      <c r="AU85" s="174"/>
      <c r="AV85" s="174"/>
      <c r="AW85" s="174"/>
    </row>
    <row r="86" spans="1:49" ht="15" customHeight="1" x14ac:dyDescent="0.25">
      <c r="S86" s="174"/>
      <c r="T86" s="174"/>
      <c r="U86" s="243"/>
      <c r="V86" s="243"/>
      <c r="W86" s="244">
        <v>2E-3</v>
      </c>
      <c r="X86" s="243"/>
      <c r="Y86" s="243"/>
      <c r="Z86" s="174"/>
      <c r="AA86" s="174"/>
      <c r="AB86" s="174"/>
      <c r="AC86" s="174"/>
      <c r="AD86" s="174"/>
      <c r="AE86" s="174"/>
      <c r="AF86" s="174"/>
      <c r="AG86" s="174"/>
      <c r="AH86" s="174"/>
      <c r="AI86" s="174"/>
      <c r="AJ86" s="174"/>
      <c r="AK86" s="174"/>
      <c r="AL86" s="174"/>
      <c r="AM86" s="174"/>
      <c r="AN86" s="174"/>
      <c r="AO86" s="174"/>
      <c r="AP86" s="174"/>
      <c r="AQ86" s="174"/>
      <c r="AR86" s="174"/>
      <c r="AS86" s="174"/>
      <c r="AT86" s="174"/>
      <c r="AU86" s="174"/>
      <c r="AV86" s="174"/>
      <c r="AW86" s="174"/>
    </row>
    <row r="87" spans="1:49" ht="15" customHeight="1" x14ac:dyDescent="0.25">
      <c r="S87" s="174"/>
      <c r="T87" s="174"/>
      <c r="U87" s="243"/>
      <c r="V87" s="243"/>
      <c r="W87" s="244">
        <v>0.01</v>
      </c>
      <c r="X87" s="243"/>
      <c r="Y87" s="243"/>
      <c r="Z87" s="174"/>
      <c r="AA87" s="174"/>
      <c r="AB87" s="174"/>
      <c r="AC87" s="174"/>
      <c r="AD87" s="174"/>
      <c r="AE87" s="174"/>
      <c r="AF87" s="174"/>
      <c r="AG87" s="174"/>
      <c r="AH87" s="174"/>
      <c r="AI87" s="174"/>
      <c r="AJ87" s="174"/>
      <c r="AK87" s="174"/>
      <c r="AL87" s="174"/>
      <c r="AM87" s="174"/>
      <c r="AN87" s="174"/>
      <c r="AO87" s="174"/>
      <c r="AP87" s="174"/>
      <c r="AQ87" s="174"/>
      <c r="AR87" s="174"/>
      <c r="AS87" s="174"/>
      <c r="AT87" s="174"/>
      <c r="AU87" s="174"/>
      <c r="AV87" s="174"/>
      <c r="AW87" s="174"/>
    </row>
    <row r="88" spans="1:49" ht="15" customHeight="1" x14ac:dyDescent="0.25">
      <c r="S88" s="174"/>
      <c r="T88" s="174"/>
      <c r="U88" s="243"/>
      <c r="V88" s="243"/>
      <c r="W88" s="244"/>
      <c r="X88" s="243"/>
      <c r="Y88" s="243"/>
      <c r="Z88" s="174"/>
      <c r="AA88" s="174"/>
      <c r="AB88" s="174"/>
      <c r="AC88" s="174"/>
      <c r="AD88" s="174"/>
      <c r="AE88" s="174"/>
      <c r="AF88" s="174"/>
      <c r="AG88" s="174"/>
      <c r="AH88" s="174"/>
      <c r="AI88" s="174"/>
      <c r="AJ88" s="174"/>
      <c r="AK88" s="174"/>
      <c r="AL88" s="174"/>
      <c r="AM88" s="174"/>
      <c r="AN88" s="174"/>
      <c r="AO88" s="174"/>
      <c r="AP88" s="174"/>
      <c r="AQ88" s="174"/>
      <c r="AR88" s="174"/>
      <c r="AS88" s="174"/>
      <c r="AT88" s="174"/>
      <c r="AU88" s="174"/>
      <c r="AV88" s="174"/>
      <c r="AW88" s="174"/>
    </row>
    <row r="89" spans="1:49" ht="15" customHeight="1" x14ac:dyDescent="0.25">
      <c r="S89" s="174"/>
      <c r="T89" s="174"/>
      <c r="U89" s="174"/>
      <c r="V89" s="174"/>
      <c r="W89" s="281"/>
      <c r="X89" s="174"/>
      <c r="Y89" s="174"/>
      <c r="Z89" s="174"/>
      <c r="AA89" s="174"/>
      <c r="AB89" s="174"/>
      <c r="AC89" s="174"/>
      <c r="AD89" s="174"/>
      <c r="AE89" s="174"/>
      <c r="AF89" s="174"/>
      <c r="AG89" s="174"/>
      <c r="AH89" s="174"/>
      <c r="AI89" s="174"/>
      <c r="AJ89" s="174"/>
      <c r="AK89" s="174"/>
      <c r="AL89" s="174"/>
      <c r="AM89" s="174"/>
      <c r="AN89" s="174"/>
      <c r="AO89" s="174"/>
      <c r="AP89" s="174"/>
      <c r="AQ89" s="174"/>
      <c r="AR89" s="174"/>
      <c r="AS89" s="174"/>
      <c r="AT89" s="174"/>
      <c r="AU89" s="174"/>
      <c r="AV89" s="174"/>
      <c r="AW89" s="174"/>
    </row>
    <row r="90" spans="1:49" ht="15" customHeight="1" x14ac:dyDescent="0.25">
      <c r="S90" s="174"/>
      <c r="T90" s="174"/>
      <c r="U90" s="174"/>
      <c r="V90" s="174"/>
      <c r="W90" s="174"/>
      <c r="X90" s="174"/>
      <c r="Y90" s="174"/>
      <c r="Z90" s="174"/>
      <c r="AA90" s="174"/>
      <c r="AB90" s="174"/>
      <c r="AC90" s="174"/>
      <c r="AD90" s="174"/>
      <c r="AE90" s="174"/>
      <c r="AF90" s="174"/>
      <c r="AG90" s="174"/>
      <c r="AH90" s="174"/>
      <c r="AI90" s="174"/>
      <c r="AJ90" s="174"/>
      <c r="AK90" s="174"/>
      <c r="AL90" s="174"/>
      <c r="AM90" s="174"/>
      <c r="AN90" s="174"/>
      <c r="AO90" s="174"/>
      <c r="AP90" s="174"/>
      <c r="AQ90" s="174"/>
      <c r="AR90" s="174"/>
      <c r="AS90" s="174"/>
      <c r="AT90" s="174"/>
      <c r="AU90" s="174"/>
      <c r="AV90" s="174"/>
      <c r="AW90" s="174"/>
    </row>
    <row r="91" spans="1:49" ht="15" customHeight="1" x14ac:dyDescent="0.25">
      <c r="S91" s="174"/>
      <c r="T91" s="174"/>
      <c r="U91" s="174"/>
      <c r="V91" s="174"/>
      <c r="W91" s="174"/>
      <c r="X91" s="174"/>
      <c r="Y91" s="174"/>
      <c r="Z91" s="174"/>
      <c r="AA91" s="174"/>
      <c r="AB91" s="174"/>
      <c r="AC91" s="174"/>
      <c r="AD91" s="174"/>
      <c r="AE91" s="174"/>
      <c r="AF91" s="174"/>
      <c r="AG91" s="174"/>
      <c r="AH91" s="174"/>
      <c r="AI91" s="174"/>
      <c r="AJ91" s="174"/>
      <c r="AK91" s="174"/>
      <c r="AL91" s="174"/>
      <c r="AM91" s="174"/>
      <c r="AN91" s="174"/>
      <c r="AO91" s="174"/>
      <c r="AP91" s="174"/>
      <c r="AQ91" s="174"/>
      <c r="AR91" s="174"/>
      <c r="AS91" s="174"/>
      <c r="AT91" s="174"/>
      <c r="AU91" s="174"/>
      <c r="AV91" s="174"/>
      <c r="AW91" s="174"/>
    </row>
    <row r="92" spans="1:49" ht="15" customHeight="1" x14ac:dyDescent="0.25">
      <c r="S92" s="174"/>
      <c r="T92" s="174"/>
      <c r="U92" s="174"/>
      <c r="V92" s="174"/>
      <c r="W92" s="174"/>
      <c r="X92" s="174"/>
      <c r="Y92" s="174"/>
      <c r="Z92" s="174"/>
      <c r="AA92" s="174"/>
      <c r="AB92" s="174"/>
      <c r="AC92" s="174"/>
      <c r="AD92" s="174"/>
      <c r="AE92" s="174"/>
      <c r="AF92" s="174"/>
      <c r="AG92" s="174"/>
      <c r="AH92" s="174"/>
      <c r="AI92" s="174"/>
      <c r="AJ92" s="174"/>
      <c r="AK92" s="174"/>
      <c r="AL92" s="174"/>
      <c r="AM92" s="174"/>
      <c r="AN92" s="174"/>
      <c r="AO92" s="174"/>
      <c r="AP92" s="174"/>
      <c r="AQ92" s="174"/>
      <c r="AR92" s="174"/>
      <c r="AS92" s="174"/>
      <c r="AT92" s="174"/>
      <c r="AU92" s="174"/>
      <c r="AV92" s="174"/>
      <c r="AW92" s="174"/>
    </row>
    <row r="93" spans="1:49" ht="15" customHeight="1" x14ac:dyDescent="0.25">
      <c r="S93" s="174"/>
      <c r="T93" s="174"/>
      <c r="U93" s="174"/>
      <c r="V93" s="174"/>
      <c r="W93" s="174"/>
      <c r="X93" s="174"/>
      <c r="Y93" s="174"/>
      <c r="Z93" s="174"/>
      <c r="AA93" s="174"/>
      <c r="AB93" s="174"/>
      <c r="AC93" s="174"/>
      <c r="AD93" s="174"/>
      <c r="AE93" s="174"/>
      <c r="AF93" s="174"/>
      <c r="AG93" s="174"/>
      <c r="AH93" s="174"/>
      <c r="AI93" s="174"/>
      <c r="AJ93" s="174"/>
      <c r="AK93" s="174"/>
      <c r="AL93" s="174"/>
      <c r="AM93" s="174"/>
      <c r="AN93" s="174"/>
      <c r="AO93" s="174"/>
      <c r="AP93" s="174"/>
      <c r="AQ93" s="174"/>
      <c r="AR93" s="174"/>
      <c r="AS93" s="174"/>
      <c r="AT93" s="174"/>
      <c r="AU93" s="174"/>
      <c r="AV93" s="174"/>
      <c r="AW93" s="174"/>
    </row>
    <row r="94" spans="1:49" ht="15" customHeight="1" x14ac:dyDescent="0.25">
      <c r="S94" s="174"/>
      <c r="T94" s="174"/>
      <c r="U94" s="174"/>
      <c r="V94" s="174"/>
      <c r="W94" s="174"/>
      <c r="X94" s="174"/>
      <c r="Y94" s="174"/>
      <c r="Z94" s="174"/>
      <c r="AA94" s="174"/>
      <c r="AB94" s="174"/>
      <c r="AC94" s="174"/>
      <c r="AD94" s="174"/>
      <c r="AE94" s="174"/>
      <c r="AF94" s="174"/>
      <c r="AG94" s="174"/>
      <c r="AH94" s="174"/>
      <c r="AI94" s="174"/>
      <c r="AJ94" s="174"/>
      <c r="AK94" s="174"/>
      <c r="AL94" s="174"/>
      <c r="AM94" s="174"/>
      <c r="AN94" s="174"/>
      <c r="AO94" s="174"/>
      <c r="AP94" s="174"/>
      <c r="AQ94" s="174"/>
      <c r="AR94" s="174"/>
      <c r="AS94" s="174"/>
      <c r="AT94" s="174"/>
      <c r="AU94" s="174"/>
      <c r="AV94" s="174"/>
      <c r="AW94" s="174"/>
    </row>
    <row r="95" spans="1:49" ht="15" customHeight="1" x14ac:dyDescent="0.25">
      <c r="S95" s="174"/>
      <c r="T95" s="174"/>
      <c r="U95" s="174"/>
      <c r="V95" s="174"/>
      <c r="W95" s="174"/>
      <c r="X95" s="174"/>
      <c r="Y95" s="174"/>
      <c r="Z95" s="174"/>
      <c r="AA95" s="174"/>
      <c r="AB95" s="174"/>
      <c r="AC95" s="174"/>
      <c r="AD95" s="174"/>
      <c r="AE95" s="174"/>
      <c r="AF95" s="174"/>
      <c r="AG95" s="174"/>
      <c r="AH95" s="174"/>
      <c r="AI95" s="174"/>
      <c r="AJ95" s="174"/>
      <c r="AK95" s="174"/>
      <c r="AL95" s="174"/>
      <c r="AM95" s="174"/>
      <c r="AN95" s="174"/>
      <c r="AO95" s="174"/>
      <c r="AP95" s="174"/>
      <c r="AQ95" s="174"/>
      <c r="AR95" s="174"/>
      <c r="AS95" s="174"/>
      <c r="AT95" s="174"/>
      <c r="AU95" s="174"/>
      <c r="AV95" s="174"/>
      <c r="AW95" s="174"/>
    </row>
    <row r="96" spans="1:49" ht="15" customHeight="1" x14ac:dyDescent="0.25">
      <c r="S96" s="174"/>
      <c r="T96" s="174"/>
      <c r="U96" s="174"/>
      <c r="V96" s="174"/>
      <c r="W96" s="174"/>
      <c r="X96" s="174"/>
      <c r="Y96" s="174"/>
      <c r="Z96" s="174"/>
      <c r="AA96" s="174"/>
      <c r="AB96" s="174"/>
      <c r="AC96" s="174"/>
      <c r="AD96" s="174"/>
      <c r="AE96" s="174"/>
      <c r="AF96" s="174"/>
      <c r="AG96" s="174"/>
      <c r="AH96" s="174"/>
      <c r="AI96" s="174"/>
      <c r="AJ96" s="174"/>
      <c r="AK96" s="174"/>
      <c r="AL96" s="174"/>
      <c r="AM96" s="174"/>
      <c r="AN96" s="174"/>
      <c r="AO96" s="174"/>
      <c r="AP96" s="174"/>
      <c r="AQ96" s="174"/>
      <c r="AR96" s="174"/>
      <c r="AS96" s="174"/>
      <c r="AT96" s="174"/>
      <c r="AU96" s="174"/>
      <c r="AV96" s="174"/>
      <c r="AW96" s="174"/>
    </row>
    <row r="97" spans="19:49" ht="15" customHeight="1" x14ac:dyDescent="0.25">
      <c r="S97" s="174"/>
      <c r="T97" s="174"/>
      <c r="U97" s="174"/>
      <c r="V97" s="174"/>
      <c r="W97" s="174"/>
      <c r="X97" s="174"/>
      <c r="Y97" s="174"/>
      <c r="Z97" s="174"/>
      <c r="AA97" s="174"/>
      <c r="AB97" s="174"/>
      <c r="AC97" s="174"/>
      <c r="AD97" s="174"/>
      <c r="AE97" s="174"/>
      <c r="AF97" s="174"/>
      <c r="AG97" s="174"/>
      <c r="AH97" s="174"/>
      <c r="AI97" s="174"/>
      <c r="AJ97" s="174"/>
      <c r="AK97" s="174"/>
      <c r="AL97" s="174"/>
      <c r="AM97" s="174"/>
      <c r="AN97" s="174"/>
      <c r="AO97" s="174"/>
      <c r="AP97" s="174"/>
      <c r="AQ97" s="174"/>
      <c r="AR97" s="174"/>
      <c r="AS97" s="174"/>
      <c r="AT97" s="174"/>
      <c r="AU97" s="174"/>
      <c r="AV97" s="174"/>
      <c r="AW97" s="174"/>
    </row>
    <row r="98" spans="19:49" x14ac:dyDescent="0.25">
      <c r="S98" s="174"/>
      <c r="T98" s="174"/>
      <c r="U98" s="174"/>
      <c r="V98" s="174"/>
      <c r="W98" s="174"/>
      <c r="X98" s="174"/>
      <c r="Y98" s="174"/>
      <c r="Z98" s="174"/>
      <c r="AA98" s="174"/>
      <c r="AB98" s="174"/>
      <c r="AC98" s="174"/>
      <c r="AD98" s="174"/>
      <c r="AE98" s="174"/>
      <c r="AF98" s="174"/>
      <c r="AG98" s="174"/>
      <c r="AH98" s="174"/>
      <c r="AI98" s="174"/>
      <c r="AJ98" s="174"/>
      <c r="AK98" s="174"/>
      <c r="AL98" s="174"/>
      <c r="AM98" s="174"/>
      <c r="AN98" s="174"/>
      <c r="AO98" s="174"/>
      <c r="AP98" s="174"/>
      <c r="AQ98" s="174"/>
      <c r="AR98" s="174"/>
      <c r="AS98" s="174"/>
      <c r="AT98" s="174"/>
      <c r="AU98" s="174"/>
      <c r="AV98" s="174"/>
      <c r="AW98" s="174"/>
    </row>
    <row r="99" spans="19:49" x14ac:dyDescent="0.25">
      <c r="S99" s="174"/>
      <c r="T99" s="174"/>
      <c r="U99" s="174"/>
      <c r="V99" s="174"/>
      <c r="W99" s="174"/>
      <c r="X99" s="174"/>
      <c r="Y99" s="174"/>
      <c r="Z99" s="174"/>
      <c r="AA99" s="174"/>
      <c r="AB99" s="174"/>
      <c r="AC99" s="174"/>
      <c r="AD99" s="174"/>
      <c r="AE99" s="174"/>
      <c r="AF99" s="174"/>
      <c r="AG99" s="174"/>
      <c r="AH99" s="174"/>
      <c r="AI99" s="174"/>
      <c r="AJ99" s="174"/>
      <c r="AK99" s="174"/>
      <c r="AL99" s="174"/>
      <c r="AM99" s="174"/>
      <c r="AN99" s="174"/>
      <c r="AO99" s="174"/>
      <c r="AP99" s="174"/>
      <c r="AQ99" s="174"/>
      <c r="AR99" s="174"/>
      <c r="AS99" s="174"/>
      <c r="AT99" s="174"/>
      <c r="AU99" s="174"/>
      <c r="AV99" s="174"/>
      <c r="AW99" s="174"/>
    </row>
  </sheetData>
  <sheetProtection algorithmName="SHA-512" hashValue="diV+f3ZG+nWMshv9gtmEZVUyWKitYf7GIA4eiT/mFKFsXDlMNCqR/ExjdpM5PIW3Fe6fdx8IFU40lz+ueKgnSA==" saltValue="E0QajtvaS/brhrhUOHp4Bg==" spinCount="100000" sheet="1" objects="1" scenarios="1" selectLockedCells="1"/>
  <mergeCells count="80">
    <mergeCell ref="B54:D55"/>
    <mergeCell ref="E51:E52"/>
    <mergeCell ref="K42:L42"/>
    <mergeCell ref="B30:B34"/>
    <mergeCell ref="A1:V1"/>
    <mergeCell ref="K2:L2"/>
    <mergeCell ref="E2:G2"/>
    <mergeCell ref="M3:M4"/>
    <mergeCell ref="C11:D11"/>
    <mergeCell ref="I2:J2"/>
    <mergeCell ref="M2:O2"/>
    <mergeCell ref="Q2:R2"/>
    <mergeCell ref="H3:H14"/>
    <mergeCell ref="Q4:V5"/>
    <mergeCell ref="U9:V9"/>
    <mergeCell ref="U7:V8"/>
    <mergeCell ref="A3:A19"/>
    <mergeCell ref="H18:O18"/>
    <mergeCell ref="H19:O21"/>
    <mergeCell ref="M26:O26"/>
    <mergeCell ref="M39:O39"/>
    <mergeCell ref="B24:R24"/>
    <mergeCell ref="C5:D5"/>
    <mergeCell ref="C6:D6"/>
    <mergeCell ref="C7:D7"/>
    <mergeCell ref="C8:D8"/>
    <mergeCell ref="I5:J5"/>
    <mergeCell ref="I7:J7"/>
    <mergeCell ref="C10:D10"/>
    <mergeCell ref="C18:D18"/>
    <mergeCell ref="C15:D15"/>
    <mergeCell ref="I11:K11"/>
    <mergeCell ref="C30:D30"/>
    <mergeCell ref="C26:D26"/>
    <mergeCell ref="G26:H26"/>
    <mergeCell ref="J26:K26"/>
    <mergeCell ref="C28:Q28"/>
    <mergeCell ref="C9:D9"/>
    <mergeCell ref="K13:M13"/>
    <mergeCell ref="C13:D13"/>
    <mergeCell ref="I9:J9"/>
    <mergeCell ref="D64:F64"/>
    <mergeCell ref="C39:E39"/>
    <mergeCell ref="F39:G39"/>
    <mergeCell ref="I39:K39"/>
    <mergeCell ref="K46:L46"/>
    <mergeCell ref="B59:R60"/>
    <mergeCell ref="H62:J62"/>
    <mergeCell ref="M62:N62"/>
    <mergeCell ref="D63:F63"/>
    <mergeCell ref="D49:I49"/>
    <mergeCell ref="D61:F61"/>
    <mergeCell ref="D62:F62"/>
    <mergeCell ref="U58:Y58"/>
    <mergeCell ref="V30:Y30"/>
    <mergeCell ref="D71:I71"/>
    <mergeCell ref="K71:L71"/>
    <mergeCell ref="C74:E74"/>
    <mergeCell ref="L65:N65"/>
    <mergeCell ref="L67:N67"/>
    <mergeCell ref="E54:E55"/>
    <mergeCell ref="B50:E50"/>
    <mergeCell ref="B51:D52"/>
    <mergeCell ref="B53:D53"/>
    <mergeCell ref="X34:Y34"/>
    <mergeCell ref="V39:Y39"/>
    <mergeCell ref="U44:Y44"/>
    <mergeCell ref="C42:D42"/>
    <mergeCell ref="C37:Q37"/>
    <mergeCell ref="C75:D76"/>
    <mergeCell ref="D65:F65"/>
    <mergeCell ref="D66:F66"/>
    <mergeCell ref="D67:F67"/>
    <mergeCell ref="D68:F68"/>
    <mergeCell ref="D69:H69"/>
    <mergeCell ref="D70:I70"/>
    <mergeCell ref="H65:J65"/>
    <mergeCell ref="H67:J67"/>
    <mergeCell ref="B65:C65"/>
    <mergeCell ref="B69:C69"/>
  </mergeCells>
  <dataValidations count="3">
    <dataValidation type="list" allowBlank="1" showInputMessage="1" showErrorMessage="1" sqref="L5">
      <formula1>choix</formula1>
    </dataValidation>
    <dataValidation type="list" allowBlank="1" showInputMessage="1" showErrorMessage="1" sqref="E7 E9">
      <formula1>année</formula1>
    </dataValidation>
    <dataValidation type="list" allowBlank="1" showInputMessage="1" showErrorMessage="1" sqref="L7">
      <formula1>prof</formula1>
    </dataValidation>
  </dataValidations>
  <printOptions horizontalCentered="1" verticalCentered="1"/>
  <pageMargins left="0" right="0" top="0" bottom="0" header="0.51181102362204722" footer="0.51181102362204722"/>
  <pageSetup paperSize="9"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S61"/>
  <sheetViews>
    <sheetView topLeftCell="B1" zoomScale="85" zoomScaleNormal="85" workbookViewId="0">
      <selection activeCell="D10" sqref="D10"/>
    </sheetView>
  </sheetViews>
  <sheetFormatPr baseColWidth="10" defaultRowHeight="15" x14ac:dyDescent="0.25"/>
  <cols>
    <col min="1" max="3" width="13.42578125" style="291" customWidth="1"/>
    <col min="4" max="4" width="47.42578125" style="291" customWidth="1"/>
    <col min="5" max="5" width="22" style="291" customWidth="1"/>
    <col min="6" max="6" width="20.5703125" style="291" customWidth="1"/>
    <col min="7" max="7" width="20.7109375" style="291" customWidth="1"/>
    <col min="8" max="8" width="2" style="291" customWidth="1"/>
    <col min="9" max="9" width="21.5703125" style="291" customWidth="1"/>
    <col min="10" max="10" width="17.7109375" style="291" customWidth="1"/>
    <col min="11" max="12" width="17" style="291" customWidth="1"/>
    <col min="13" max="13" width="2.140625" style="291" customWidth="1"/>
    <col min="14" max="14" width="17.5703125" style="364" customWidth="1"/>
    <col min="15" max="16" width="18.5703125" style="364" customWidth="1"/>
    <col min="17" max="17" width="2.140625" style="364" customWidth="1"/>
    <col min="18" max="18" width="28.42578125" style="291" customWidth="1"/>
    <col min="19" max="19" width="44.42578125" style="291" customWidth="1"/>
    <col min="20" max="16384" width="11.42578125" style="291"/>
  </cols>
  <sheetData>
    <row r="1" spans="1:19" ht="45.75" customHeight="1" x14ac:dyDescent="0.25">
      <c r="B1" s="669" t="str">
        <f>'GESTION FINANCIERE 2014'!$A$1</f>
        <v>ENTREPRISE</v>
      </c>
      <c r="C1" s="670"/>
      <c r="D1" s="670"/>
      <c r="E1" s="670"/>
      <c r="F1" s="670"/>
      <c r="G1" s="670"/>
      <c r="H1" s="670"/>
      <c r="I1" s="670"/>
      <c r="J1" s="670"/>
      <c r="K1" s="670"/>
      <c r="L1" s="670"/>
      <c r="M1" s="670"/>
      <c r="N1" s="670"/>
      <c r="O1" s="670"/>
      <c r="P1" s="670"/>
      <c r="Q1" s="670"/>
      <c r="R1" s="670"/>
    </row>
    <row r="2" spans="1:19" ht="38.25" customHeight="1" thickBot="1" x14ac:dyDescent="0.3">
      <c r="A2" s="671" t="s">
        <v>0</v>
      </c>
      <c r="B2" s="673">
        <f>'GESTION FINANCIERE 2014'!$H$2</f>
        <v>0</v>
      </c>
      <c r="C2" s="675" t="s">
        <v>1</v>
      </c>
      <c r="D2" s="3">
        <f>'GESTION FINANCIERE 2014'!$K$2</f>
        <v>0</v>
      </c>
      <c r="E2" s="676" t="s">
        <v>2</v>
      </c>
      <c r="F2" s="676"/>
      <c r="G2" s="677">
        <f ca="1">NOW()</f>
        <v>41591.707862731484</v>
      </c>
      <c r="H2" s="677"/>
      <c r="I2" s="678"/>
      <c r="J2" s="678"/>
      <c r="K2" s="678"/>
      <c r="L2" s="678"/>
      <c r="M2" s="678"/>
      <c r="N2" s="678"/>
      <c r="O2" s="292"/>
      <c r="P2" s="292"/>
      <c r="Q2" s="292"/>
      <c r="R2" s="293"/>
      <c r="S2" s="293"/>
    </row>
    <row r="3" spans="1:19" ht="38.25" customHeight="1" thickBot="1" x14ac:dyDescent="0.3">
      <c r="A3" s="672"/>
      <c r="B3" s="674"/>
      <c r="C3" s="672"/>
      <c r="D3" s="2">
        <f>'GESTION FINANCIERE 2014'!$Q$2</f>
        <v>0</v>
      </c>
      <c r="E3" s="679" t="s">
        <v>3</v>
      </c>
      <c r="F3" s="680"/>
      <c r="G3" s="681"/>
      <c r="H3" s="294"/>
      <c r="I3" s="679" t="s">
        <v>4</v>
      </c>
      <c r="J3" s="680"/>
      <c r="K3" s="680"/>
      <c r="L3" s="681"/>
      <c r="M3" s="292"/>
      <c r="N3" s="679" t="s">
        <v>5</v>
      </c>
      <c r="O3" s="680"/>
      <c r="P3" s="681"/>
      <c r="Q3" s="292"/>
      <c r="R3" s="293"/>
      <c r="S3" s="293"/>
    </row>
    <row r="4" spans="1:19" ht="15" customHeight="1" x14ac:dyDescent="0.25">
      <c r="A4" s="683" t="s">
        <v>6</v>
      </c>
      <c r="B4" s="685" t="s">
        <v>7</v>
      </c>
      <c r="C4" s="687" t="s">
        <v>8</v>
      </c>
      <c r="D4" s="689" t="s">
        <v>9</v>
      </c>
      <c r="E4" s="691" t="s">
        <v>10</v>
      </c>
      <c r="F4" s="692" t="s">
        <v>11</v>
      </c>
      <c r="G4" s="692" t="s">
        <v>12</v>
      </c>
      <c r="H4" s="295"/>
      <c r="I4" s="682" t="s">
        <v>13</v>
      </c>
      <c r="J4" s="682" t="s">
        <v>14</v>
      </c>
      <c r="K4" s="694" t="s">
        <v>15</v>
      </c>
      <c r="L4" s="695" t="s">
        <v>16</v>
      </c>
      <c r="M4" s="296"/>
      <c r="N4" s="682" t="s">
        <v>17</v>
      </c>
      <c r="O4" s="682" t="s">
        <v>18</v>
      </c>
      <c r="P4" s="682" t="s">
        <v>19</v>
      </c>
      <c r="Q4" s="297"/>
      <c r="R4" s="699" t="s">
        <v>20</v>
      </c>
      <c r="S4" s="700"/>
    </row>
    <row r="5" spans="1:19" ht="31.5" customHeight="1" thickBot="1" x14ac:dyDescent="0.3">
      <c r="A5" s="684"/>
      <c r="B5" s="686"/>
      <c r="C5" s="688"/>
      <c r="D5" s="690"/>
      <c r="E5" s="691"/>
      <c r="F5" s="693"/>
      <c r="G5" s="693"/>
      <c r="H5" s="295"/>
      <c r="I5" s="682"/>
      <c r="J5" s="682"/>
      <c r="K5" s="694"/>
      <c r="L5" s="696"/>
      <c r="M5" s="296"/>
      <c r="N5" s="682"/>
      <c r="O5" s="682"/>
      <c r="P5" s="682"/>
      <c r="Q5" s="298"/>
      <c r="R5" s="701"/>
      <c r="S5" s="702"/>
    </row>
    <row r="6" spans="1:19" ht="30" customHeight="1" x14ac:dyDescent="0.25">
      <c r="A6" s="299"/>
      <c r="B6" s="300"/>
      <c r="C6" s="301"/>
      <c r="D6" s="302"/>
      <c r="E6" s="303"/>
      <c r="F6" s="304"/>
      <c r="G6" s="365">
        <f t="shared" ref="G6:G43" si="0">E6+F6</f>
        <v>0</v>
      </c>
      <c r="H6" s="305"/>
      <c r="I6" s="376">
        <f>G6-N6</f>
        <v>0</v>
      </c>
      <c r="J6" s="307"/>
      <c r="K6" s="369">
        <f>I6-J6-L6</f>
        <v>0</v>
      </c>
      <c r="L6" s="370">
        <f>IF(J6&gt;0,I6-J6,IF(I6-J6=0,0,IF(E51-I6&lt;0,I6-J6-E51,IF(E51-I6&gt;=0,0,I6-J6))))</f>
        <v>0</v>
      </c>
      <c r="M6" s="308"/>
      <c r="N6" s="306"/>
      <c r="O6" s="307"/>
      <c r="P6" s="382">
        <f>N6-O6</f>
        <v>0</v>
      </c>
      <c r="Q6" s="308"/>
      <c r="R6" s="703"/>
      <c r="S6" s="704"/>
    </row>
    <row r="7" spans="1:19" ht="30" customHeight="1" x14ac:dyDescent="0.25">
      <c r="A7" s="309"/>
      <c r="B7" s="310"/>
      <c r="C7" s="311"/>
      <c r="D7" s="312"/>
      <c r="E7" s="313"/>
      <c r="F7" s="314"/>
      <c r="G7" s="366">
        <f t="shared" si="0"/>
        <v>0</v>
      </c>
      <c r="H7" s="315"/>
      <c r="I7" s="377">
        <f t="shared" ref="I7:I43" si="1">G7-N7</f>
        <v>0</v>
      </c>
      <c r="J7" s="317"/>
      <c r="K7" s="371">
        <f t="shared" ref="K7:K43" si="2">I7-J7-L7</f>
        <v>0</v>
      </c>
      <c r="L7" s="372">
        <f>IF(J7&gt;0,I7-J7,IF(I7-J7=0,0,IF(E51-I7&lt;0,I7-J7-E51,IF(E51-I7&gt;=0,0,I7-J7))))</f>
        <v>0</v>
      </c>
      <c r="M7" s="318"/>
      <c r="N7" s="316"/>
      <c r="O7" s="317"/>
      <c r="P7" s="383">
        <f t="shared" ref="P7:P43" si="3">N7-O7</f>
        <v>0</v>
      </c>
      <c r="Q7" s="318"/>
      <c r="R7" s="705"/>
      <c r="S7" s="706"/>
    </row>
    <row r="8" spans="1:19" ht="30" customHeight="1" x14ac:dyDescent="0.25">
      <c r="A8" s="309"/>
      <c r="B8" s="310"/>
      <c r="C8" s="311"/>
      <c r="D8" s="312"/>
      <c r="E8" s="313"/>
      <c r="F8" s="314"/>
      <c r="G8" s="366">
        <f t="shared" si="0"/>
        <v>0</v>
      </c>
      <c r="H8" s="315"/>
      <c r="I8" s="377">
        <f t="shared" si="1"/>
        <v>0</v>
      </c>
      <c r="J8" s="317"/>
      <c r="K8" s="371">
        <f t="shared" si="2"/>
        <v>0</v>
      </c>
      <c r="L8" s="372">
        <f>IF(J8&gt;0,I8-J8,IF(I8-J8=0,0,IF(E51-I8&lt;0,I8-J8-E51,IF(E51-I8&gt;=0,0,I8-J8))))</f>
        <v>0</v>
      </c>
      <c r="M8" s="318"/>
      <c r="N8" s="316"/>
      <c r="O8" s="317"/>
      <c r="P8" s="383">
        <f t="shared" si="3"/>
        <v>0</v>
      </c>
      <c r="Q8" s="318"/>
      <c r="R8" s="705"/>
      <c r="S8" s="706"/>
    </row>
    <row r="9" spans="1:19" ht="30" customHeight="1" x14ac:dyDescent="0.25">
      <c r="A9" s="309"/>
      <c r="B9" s="310"/>
      <c r="C9" s="311"/>
      <c r="D9" s="312"/>
      <c r="E9" s="319"/>
      <c r="F9" s="314"/>
      <c r="G9" s="366">
        <f t="shared" si="0"/>
        <v>0</v>
      </c>
      <c r="H9" s="315"/>
      <c r="I9" s="377">
        <f t="shared" si="1"/>
        <v>0</v>
      </c>
      <c r="J9" s="317"/>
      <c r="K9" s="371">
        <f t="shared" si="2"/>
        <v>0</v>
      </c>
      <c r="L9" s="372">
        <f>IF(J9&gt;0,I9-J9,IF(I9-J9=0,0,IF(E51-I9&lt;0,I9-J9-E51,IF(E51-I9&gt;=0,0,I9-J9))))</f>
        <v>0</v>
      </c>
      <c r="M9" s="318"/>
      <c r="N9" s="316"/>
      <c r="O9" s="317"/>
      <c r="P9" s="383">
        <f t="shared" si="3"/>
        <v>0</v>
      </c>
      <c r="Q9" s="318"/>
      <c r="R9" s="705"/>
      <c r="S9" s="706"/>
    </row>
    <row r="10" spans="1:19" ht="30" customHeight="1" x14ac:dyDescent="0.25">
      <c r="A10" s="309"/>
      <c r="B10" s="310"/>
      <c r="C10" s="311"/>
      <c r="D10" s="312"/>
      <c r="E10" s="319"/>
      <c r="F10" s="314"/>
      <c r="G10" s="366">
        <f t="shared" si="0"/>
        <v>0</v>
      </c>
      <c r="H10" s="315"/>
      <c r="I10" s="377">
        <f t="shared" si="1"/>
        <v>0</v>
      </c>
      <c r="J10" s="317"/>
      <c r="K10" s="371">
        <f t="shared" si="2"/>
        <v>0</v>
      </c>
      <c r="L10" s="372">
        <f>IF(J10&gt;0,I10-J10,IF(I10-J10=0,0,IF(E51-I10&lt;0,I10-J10-E51,IF(E51-I10&gt;=0,0,I10-J10))))</f>
        <v>0</v>
      </c>
      <c r="M10" s="318"/>
      <c r="N10" s="316"/>
      <c r="O10" s="317"/>
      <c r="P10" s="383">
        <f t="shared" si="3"/>
        <v>0</v>
      </c>
      <c r="Q10" s="318"/>
      <c r="R10" s="705"/>
      <c r="S10" s="706"/>
    </row>
    <row r="11" spans="1:19" ht="30" customHeight="1" x14ac:dyDescent="0.25">
      <c r="A11" s="320"/>
      <c r="B11" s="321"/>
      <c r="C11" s="322"/>
      <c r="D11" s="312"/>
      <c r="E11" s="323"/>
      <c r="F11" s="324"/>
      <c r="G11" s="366">
        <f t="shared" si="0"/>
        <v>0</v>
      </c>
      <c r="H11" s="315"/>
      <c r="I11" s="377">
        <f t="shared" si="1"/>
        <v>0</v>
      </c>
      <c r="J11" s="317"/>
      <c r="K11" s="371">
        <f t="shared" si="2"/>
        <v>0</v>
      </c>
      <c r="L11" s="373">
        <f>IF(J11&gt;0,I11-J11,IF(I11-J11=0,0,IF(E51-I11&lt;0,I11-J11-E51,IF(E51-I11&gt;=0,0,I11-J11))))</f>
        <v>0</v>
      </c>
      <c r="M11" s="325"/>
      <c r="N11" s="326"/>
      <c r="O11" s="327"/>
      <c r="P11" s="384">
        <f t="shared" si="3"/>
        <v>0</v>
      </c>
      <c r="Q11" s="325"/>
      <c r="R11" s="705"/>
      <c r="S11" s="706"/>
    </row>
    <row r="12" spans="1:19" ht="30" customHeight="1" x14ac:dyDescent="0.25">
      <c r="A12" s="320"/>
      <c r="B12" s="321"/>
      <c r="C12" s="322"/>
      <c r="D12" s="312"/>
      <c r="E12" s="323"/>
      <c r="F12" s="324"/>
      <c r="G12" s="366">
        <f t="shared" si="0"/>
        <v>0</v>
      </c>
      <c r="H12" s="315"/>
      <c r="I12" s="377">
        <f t="shared" si="1"/>
        <v>0</v>
      </c>
      <c r="J12" s="317"/>
      <c r="K12" s="371">
        <f t="shared" si="2"/>
        <v>0</v>
      </c>
      <c r="L12" s="373">
        <f>IF(J12&gt;0,I12-J12,IF(I12-J12=0,0,IF(E51-I12&lt;0,I12-J12-E51,IF(E51-I12&gt;=0,0,I12-J12))))</f>
        <v>0</v>
      </c>
      <c r="M12" s="325"/>
      <c r="N12" s="326"/>
      <c r="O12" s="327"/>
      <c r="P12" s="384">
        <f t="shared" si="3"/>
        <v>0</v>
      </c>
      <c r="Q12" s="325"/>
      <c r="R12" s="707"/>
      <c r="S12" s="698"/>
    </row>
    <row r="13" spans="1:19" ht="30" customHeight="1" x14ac:dyDescent="0.25">
      <c r="A13" s="320"/>
      <c r="B13" s="321"/>
      <c r="C13" s="322"/>
      <c r="D13" s="312"/>
      <c r="E13" s="323"/>
      <c r="F13" s="324"/>
      <c r="G13" s="366">
        <f t="shared" si="0"/>
        <v>0</v>
      </c>
      <c r="H13" s="315"/>
      <c r="I13" s="377">
        <f t="shared" si="1"/>
        <v>0</v>
      </c>
      <c r="J13" s="317"/>
      <c r="K13" s="371">
        <f t="shared" si="2"/>
        <v>0</v>
      </c>
      <c r="L13" s="373">
        <f>IF(J13&gt;0,I13-J13,IF(I13-J13=0,0,IF(E51-I13&lt;0,I13-J13-E51,IF(E51-I13&gt;=0,0,I13-J13))))</f>
        <v>0</v>
      </c>
      <c r="M13" s="325"/>
      <c r="N13" s="326"/>
      <c r="O13" s="327"/>
      <c r="P13" s="384">
        <f t="shared" si="3"/>
        <v>0</v>
      </c>
      <c r="Q13" s="325"/>
      <c r="R13" s="707"/>
      <c r="S13" s="698"/>
    </row>
    <row r="14" spans="1:19" ht="30" customHeight="1" x14ac:dyDescent="0.25">
      <c r="A14" s="320"/>
      <c r="B14" s="328"/>
      <c r="C14" s="322"/>
      <c r="D14" s="312"/>
      <c r="E14" s="323"/>
      <c r="F14" s="324"/>
      <c r="G14" s="366">
        <f t="shared" si="0"/>
        <v>0</v>
      </c>
      <c r="H14" s="315"/>
      <c r="I14" s="377">
        <f t="shared" si="1"/>
        <v>0</v>
      </c>
      <c r="J14" s="317"/>
      <c r="K14" s="371">
        <f t="shared" si="2"/>
        <v>0</v>
      </c>
      <c r="L14" s="373">
        <f>IF(J14&gt;0,I14-J14,IF(I14-J14=0,0,IF(E51-I14&lt;0,I14-J14-E51,IF(E51-I14&gt;=0,0,I14-J14))))</f>
        <v>0</v>
      </c>
      <c r="M14" s="325"/>
      <c r="N14" s="326"/>
      <c r="O14" s="327"/>
      <c r="P14" s="384">
        <f t="shared" si="3"/>
        <v>0</v>
      </c>
      <c r="Q14" s="325"/>
      <c r="R14" s="697"/>
      <c r="S14" s="698"/>
    </row>
    <row r="15" spans="1:19" ht="30" customHeight="1" x14ac:dyDescent="0.25">
      <c r="A15" s="320"/>
      <c r="B15" s="328"/>
      <c r="C15" s="322"/>
      <c r="D15" s="312"/>
      <c r="E15" s="323"/>
      <c r="F15" s="324"/>
      <c r="G15" s="366">
        <f t="shared" si="0"/>
        <v>0</v>
      </c>
      <c r="H15" s="315"/>
      <c r="I15" s="377">
        <f t="shared" si="1"/>
        <v>0</v>
      </c>
      <c r="J15" s="317"/>
      <c r="K15" s="371">
        <f t="shared" si="2"/>
        <v>0</v>
      </c>
      <c r="L15" s="373">
        <f>IF(J15&gt;0,I15-J15,IF(I15-J15=0,0,IF(E51-I15&lt;0,I15-J15-E51,IF(E51-I15&gt;=0,0,I15-J15))))</f>
        <v>0</v>
      </c>
      <c r="M15" s="325"/>
      <c r="N15" s="326"/>
      <c r="O15" s="327"/>
      <c r="P15" s="384">
        <f t="shared" si="3"/>
        <v>0</v>
      </c>
      <c r="Q15" s="325"/>
      <c r="R15" s="697"/>
      <c r="S15" s="698"/>
    </row>
    <row r="16" spans="1:19" ht="30" customHeight="1" x14ac:dyDescent="0.25">
      <c r="A16" s="320"/>
      <c r="B16" s="321"/>
      <c r="C16" s="322"/>
      <c r="D16" s="312"/>
      <c r="E16" s="323"/>
      <c r="F16" s="324"/>
      <c r="G16" s="366">
        <f t="shared" si="0"/>
        <v>0</v>
      </c>
      <c r="H16" s="315"/>
      <c r="I16" s="377">
        <f t="shared" si="1"/>
        <v>0</v>
      </c>
      <c r="J16" s="317"/>
      <c r="K16" s="371">
        <f t="shared" si="2"/>
        <v>0</v>
      </c>
      <c r="L16" s="373">
        <f>IF(J16&gt;0,I16-J16,IF(I16-J16=0,0,IF(E51-I16&lt;0,I16-J16-E51,IF(E51-I16&gt;=0,0,I16-J16))))</f>
        <v>0</v>
      </c>
      <c r="M16" s="325"/>
      <c r="N16" s="326"/>
      <c r="O16" s="327"/>
      <c r="P16" s="384">
        <f t="shared" si="3"/>
        <v>0</v>
      </c>
      <c r="Q16" s="325"/>
      <c r="R16" s="697"/>
      <c r="S16" s="698"/>
    </row>
    <row r="17" spans="1:19" ht="30" customHeight="1" x14ac:dyDescent="0.25">
      <c r="A17" s="320"/>
      <c r="B17" s="321"/>
      <c r="C17" s="322"/>
      <c r="D17" s="312"/>
      <c r="E17" s="323"/>
      <c r="F17" s="324"/>
      <c r="G17" s="366">
        <f>E17+F17</f>
        <v>0</v>
      </c>
      <c r="H17" s="315"/>
      <c r="I17" s="377">
        <f t="shared" si="1"/>
        <v>0</v>
      </c>
      <c r="J17" s="317"/>
      <c r="K17" s="371">
        <f t="shared" si="2"/>
        <v>0</v>
      </c>
      <c r="L17" s="373">
        <f>IF(J17&gt;0,I17-J17,IF(I17-J17=0,0,IF(E51-I17&lt;0,I17-J17-E51,IF(E51-I17&gt;=0,0,I17-J17))))</f>
        <v>0</v>
      </c>
      <c r="M17" s="325"/>
      <c r="N17" s="326"/>
      <c r="O17" s="327"/>
      <c r="P17" s="384">
        <f t="shared" si="3"/>
        <v>0</v>
      </c>
      <c r="Q17" s="325"/>
      <c r="R17" s="697"/>
      <c r="S17" s="698"/>
    </row>
    <row r="18" spans="1:19" ht="30" customHeight="1" x14ac:dyDescent="0.25">
      <c r="A18" s="320"/>
      <c r="B18" s="321"/>
      <c r="C18" s="322"/>
      <c r="D18" s="312"/>
      <c r="E18" s="323"/>
      <c r="F18" s="324"/>
      <c r="G18" s="366">
        <f t="shared" si="0"/>
        <v>0</v>
      </c>
      <c r="H18" s="315"/>
      <c r="I18" s="377">
        <f t="shared" si="1"/>
        <v>0</v>
      </c>
      <c r="J18" s="317"/>
      <c r="K18" s="371">
        <f t="shared" si="2"/>
        <v>0</v>
      </c>
      <c r="L18" s="373">
        <f>IF(J18&gt;0,I18-J18,IF(I18-J18=0,0,IF(E51-I18&lt;0,I18-J18-E51,IF(E51-I18&gt;=0,0,I18-J18))))</f>
        <v>0</v>
      </c>
      <c r="M18" s="325"/>
      <c r="N18" s="326"/>
      <c r="O18" s="327"/>
      <c r="P18" s="384">
        <f t="shared" si="3"/>
        <v>0</v>
      </c>
      <c r="Q18" s="325"/>
      <c r="R18" s="697"/>
      <c r="S18" s="698"/>
    </row>
    <row r="19" spans="1:19" ht="30" customHeight="1" x14ac:dyDescent="0.25">
      <c r="A19" s="320"/>
      <c r="B19" s="321"/>
      <c r="C19" s="322"/>
      <c r="D19" s="312"/>
      <c r="E19" s="323"/>
      <c r="F19" s="324"/>
      <c r="G19" s="366">
        <f t="shared" si="0"/>
        <v>0</v>
      </c>
      <c r="H19" s="315"/>
      <c r="I19" s="377">
        <f t="shared" si="1"/>
        <v>0</v>
      </c>
      <c r="J19" s="317"/>
      <c r="K19" s="371">
        <f t="shared" si="2"/>
        <v>0</v>
      </c>
      <c r="L19" s="373">
        <f>IF(J19&gt;0,I19-J19,IF(I19-J19=0,0,IF(E51-I19&lt;0,I19-J19-E51,IF(E51-I19&gt;=0,0,I19-J19))))</f>
        <v>0</v>
      </c>
      <c r="M19" s="325"/>
      <c r="N19" s="326"/>
      <c r="O19" s="327"/>
      <c r="P19" s="384">
        <f t="shared" si="3"/>
        <v>0</v>
      </c>
      <c r="Q19" s="325"/>
      <c r="R19" s="697"/>
      <c r="S19" s="698"/>
    </row>
    <row r="20" spans="1:19" ht="30" customHeight="1" x14ac:dyDescent="0.25">
      <c r="A20" s="320"/>
      <c r="B20" s="321"/>
      <c r="C20" s="322"/>
      <c r="D20" s="312"/>
      <c r="E20" s="323"/>
      <c r="F20" s="324"/>
      <c r="G20" s="366">
        <f t="shared" si="0"/>
        <v>0</v>
      </c>
      <c r="H20" s="315"/>
      <c r="I20" s="377">
        <f t="shared" si="1"/>
        <v>0</v>
      </c>
      <c r="J20" s="317"/>
      <c r="K20" s="371">
        <f t="shared" si="2"/>
        <v>0</v>
      </c>
      <c r="L20" s="373">
        <f>IF(J20&gt;0,I20-J20,IF(I20-J20=0,0,IF(E51-I20&lt;0,I20-J20-E51,IF(E51-I20&gt;=0,0,I20-J20))))</f>
        <v>0</v>
      </c>
      <c r="M20" s="325"/>
      <c r="N20" s="326"/>
      <c r="O20" s="327"/>
      <c r="P20" s="384">
        <f t="shared" si="3"/>
        <v>0</v>
      </c>
      <c r="Q20" s="325"/>
      <c r="R20" s="697"/>
      <c r="S20" s="698"/>
    </row>
    <row r="21" spans="1:19" ht="30" customHeight="1" x14ac:dyDescent="0.25">
      <c r="A21" s="320"/>
      <c r="B21" s="328"/>
      <c r="C21" s="322"/>
      <c r="D21" s="312"/>
      <c r="E21" s="323"/>
      <c r="F21" s="324"/>
      <c r="G21" s="366">
        <f t="shared" si="0"/>
        <v>0</v>
      </c>
      <c r="H21" s="315"/>
      <c r="I21" s="377">
        <f t="shared" si="1"/>
        <v>0</v>
      </c>
      <c r="J21" s="317"/>
      <c r="K21" s="371">
        <f t="shared" si="2"/>
        <v>0</v>
      </c>
      <c r="L21" s="373">
        <f>IF(J21&gt;0,I21-J21,IF(I21-J21=0,0,IF(E51-I21&lt;0,I21-J21-E51,IF(E51-I21&gt;=0,0,I21-J21))))</f>
        <v>0</v>
      </c>
      <c r="M21" s="325"/>
      <c r="N21" s="326"/>
      <c r="O21" s="327"/>
      <c r="P21" s="384">
        <f t="shared" si="3"/>
        <v>0</v>
      </c>
      <c r="Q21" s="325"/>
      <c r="R21" s="697"/>
      <c r="S21" s="698"/>
    </row>
    <row r="22" spans="1:19" ht="30" customHeight="1" x14ac:dyDescent="0.25">
      <c r="A22" s="320"/>
      <c r="B22" s="328"/>
      <c r="C22" s="322"/>
      <c r="D22" s="312"/>
      <c r="E22" s="323"/>
      <c r="F22" s="324"/>
      <c r="G22" s="366">
        <f t="shared" si="0"/>
        <v>0</v>
      </c>
      <c r="H22" s="315"/>
      <c r="I22" s="377">
        <f t="shared" si="1"/>
        <v>0</v>
      </c>
      <c r="J22" s="317"/>
      <c r="K22" s="371">
        <f t="shared" si="2"/>
        <v>0</v>
      </c>
      <c r="L22" s="373">
        <f>IF(J22&gt;0,I22-J22,IF(I22-J22=0,0,IF(E51-I22&lt;0,I22-J22-E51,IF(E51-I22&gt;=0,0,I22-J22))))</f>
        <v>0</v>
      </c>
      <c r="M22" s="325"/>
      <c r="N22" s="326"/>
      <c r="O22" s="327"/>
      <c r="P22" s="384">
        <f t="shared" si="3"/>
        <v>0</v>
      </c>
      <c r="Q22" s="325"/>
      <c r="R22" s="697"/>
      <c r="S22" s="698"/>
    </row>
    <row r="23" spans="1:19" ht="30" customHeight="1" x14ac:dyDescent="0.25">
      <c r="A23" s="320"/>
      <c r="B23" s="328"/>
      <c r="C23" s="322"/>
      <c r="D23" s="312"/>
      <c r="E23" s="323"/>
      <c r="F23" s="324"/>
      <c r="G23" s="366">
        <f t="shared" si="0"/>
        <v>0</v>
      </c>
      <c r="H23" s="315"/>
      <c r="I23" s="377">
        <f t="shared" si="1"/>
        <v>0</v>
      </c>
      <c r="J23" s="317"/>
      <c r="K23" s="371">
        <f t="shared" si="2"/>
        <v>0</v>
      </c>
      <c r="L23" s="373">
        <f>IF(J23&gt;0,I23-J23,IF(I23-J23=0,0,IF(E51-I23&lt;0,I23-J23-E51,IF(E51-I23&gt;=0,0,I23-J23))))</f>
        <v>0</v>
      </c>
      <c r="M23" s="325"/>
      <c r="N23" s="326"/>
      <c r="O23" s="327"/>
      <c r="P23" s="384">
        <f t="shared" si="3"/>
        <v>0</v>
      </c>
      <c r="Q23" s="325"/>
      <c r="R23" s="697"/>
      <c r="S23" s="698"/>
    </row>
    <row r="24" spans="1:19" ht="30" customHeight="1" x14ac:dyDescent="0.25">
      <c r="A24" s="320"/>
      <c r="B24" s="328"/>
      <c r="C24" s="322"/>
      <c r="D24" s="312"/>
      <c r="E24" s="323"/>
      <c r="F24" s="324"/>
      <c r="G24" s="366">
        <f t="shared" si="0"/>
        <v>0</v>
      </c>
      <c r="H24" s="315"/>
      <c r="I24" s="377">
        <f t="shared" si="1"/>
        <v>0</v>
      </c>
      <c r="J24" s="317"/>
      <c r="K24" s="371">
        <f t="shared" si="2"/>
        <v>0</v>
      </c>
      <c r="L24" s="373">
        <f>IF(J24&gt;0,I24-J24,IF(I24-J24=0,0,IF(E51-I24&lt;0,I24-J24-E51,IF(E51-I24&gt;=0,0,I24-J24))))</f>
        <v>0</v>
      </c>
      <c r="M24" s="325"/>
      <c r="N24" s="326"/>
      <c r="O24" s="327"/>
      <c r="P24" s="384">
        <f t="shared" si="3"/>
        <v>0</v>
      </c>
      <c r="Q24" s="325"/>
      <c r="R24" s="697"/>
      <c r="S24" s="698"/>
    </row>
    <row r="25" spans="1:19" ht="30" customHeight="1" x14ac:dyDescent="0.25">
      <c r="A25" s="320"/>
      <c r="B25" s="328"/>
      <c r="C25" s="322"/>
      <c r="D25" s="312"/>
      <c r="E25" s="323"/>
      <c r="F25" s="324"/>
      <c r="G25" s="366">
        <f t="shared" si="0"/>
        <v>0</v>
      </c>
      <c r="H25" s="315"/>
      <c r="I25" s="377">
        <f t="shared" si="1"/>
        <v>0</v>
      </c>
      <c r="J25" s="317"/>
      <c r="K25" s="371">
        <f t="shared" si="2"/>
        <v>0</v>
      </c>
      <c r="L25" s="373">
        <f>IF(J25&gt;0,I25-J25,IF(I25-J25=0,0,IF(E51-I25&lt;0,I25-J25-E51,IF(E51-I25&gt;=0,0,I25-J25))))</f>
        <v>0</v>
      </c>
      <c r="M25" s="325"/>
      <c r="N25" s="326"/>
      <c r="O25" s="327"/>
      <c r="P25" s="384">
        <f t="shared" si="3"/>
        <v>0</v>
      </c>
      <c r="Q25" s="325"/>
      <c r="R25" s="697"/>
      <c r="S25" s="698"/>
    </row>
    <row r="26" spans="1:19" ht="30" customHeight="1" x14ac:dyDescent="0.25">
      <c r="A26" s="320"/>
      <c r="B26" s="328"/>
      <c r="C26" s="322"/>
      <c r="D26" s="312"/>
      <c r="E26" s="323"/>
      <c r="F26" s="324"/>
      <c r="G26" s="366">
        <f t="shared" si="0"/>
        <v>0</v>
      </c>
      <c r="H26" s="315"/>
      <c r="I26" s="377">
        <f t="shared" si="1"/>
        <v>0</v>
      </c>
      <c r="J26" s="317"/>
      <c r="K26" s="371">
        <f t="shared" si="2"/>
        <v>0</v>
      </c>
      <c r="L26" s="373">
        <f>IF(J26&gt;0,I26-J26,IF(I26-J26=0,0,IF(E51-I26&lt;0,I26-J26-E51,IF(E51-I26&gt;=0,0,I26-J26))))</f>
        <v>0</v>
      </c>
      <c r="M26" s="325"/>
      <c r="N26" s="326"/>
      <c r="O26" s="327"/>
      <c r="P26" s="384">
        <f t="shared" si="3"/>
        <v>0</v>
      </c>
      <c r="Q26" s="325"/>
      <c r="R26" s="697"/>
      <c r="S26" s="698"/>
    </row>
    <row r="27" spans="1:19" ht="30" customHeight="1" x14ac:dyDescent="0.25">
      <c r="A27" s="320"/>
      <c r="B27" s="328"/>
      <c r="C27" s="322"/>
      <c r="D27" s="312"/>
      <c r="E27" s="323"/>
      <c r="F27" s="324"/>
      <c r="G27" s="366">
        <f t="shared" si="0"/>
        <v>0</v>
      </c>
      <c r="H27" s="315"/>
      <c r="I27" s="377">
        <f t="shared" si="1"/>
        <v>0</v>
      </c>
      <c r="J27" s="317"/>
      <c r="K27" s="371">
        <f t="shared" si="2"/>
        <v>0</v>
      </c>
      <c r="L27" s="373">
        <f>IF(J27&gt;0,I27-J27,IF(I27-J27=0,0,IF(E51-I27&lt;0,I27-J27-E51,IF(E51-I27&gt;=0,0,I27-J27))))</f>
        <v>0</v>
      </c>
      <c r="M27" s="325"/>
      <c r="N27" s="326"/>
      <c r="O27" s="327"/>
      <c r="P27" s="384">
        <f t="shared" si="3"/>
        <v>0</v>
      </c>
      <c r="Q27" s="325"/>
      <c r="R27" s="697"/>
      <c r="S27" s="698"/>
    </row>
    <row r="28" spans="1:19" ht="30" customHeight="1" x14ac:dyDescent="0.25">
      <c r="A28" s="329"/>
      <c r="B28" s="330"/>
      <c r="C28" s="331"/>
      <c r="D28" s="332"/>
      <c r="E28" s="333"/>
      <c r="F28" s="334"/>
      <c r="G28" s="367">
        <f t="shared" si="0"/>
        <v>0</v>
      </c>
      <c r="H28" s="315"/>
      <c r="I28" s="378">
        <f t="shared" si="1"/>
        <v>0</v>
      </c>
      <c r="J28" s="335"/>
      <c r="K28" s="374">
        <f t="shared" si="2"/>
        <v>0</v>
      </c>
      <c r="L28" s="373">
        <f>IF(J28&gt;0,I28-J28,IF(I28-J28=0,0,IF(E51-I28&lt;0,I28-J28-E51,IF(E51-I28&gt;=0,0,I28-J28))))</f>
        <v>0</v>
      </c>
      <c r="M28" s="325"/>
      <c r="N28" s="336"/>
      <c r="O28" s="337"/>
      <c r="P28" s="385">
        <f t="shared" si="3"/>
        <v>0</v>
      </c>
      <c r="Q28" s="325"/>
      <c r="R28" s="708"/>
      <c r="S28" s="709"/>
    </row>
    <row r="29" spans="1:19" ht="30" customHeight="1" x14ac:dyDescent="0.25">
      <c r="A29" s="320"/>
      <c r="B29" s="328"/>
      <c r="C29" s="322"/>
      <c r="D29" s="312"/>
      <c r="E29" s="323"/>
      <c r="F29" s="324"/>
      <c r="G29" s="366">
        <f t="shared" si="0"/>
        <v>0</v>
      </c>
      <c r="H29" s="315"/>
      <c r="I29" s="377">
        <f t="shared" si="1"/>
        <v>0</v>
      </c>
      <c r="J29" s="317"/>
      <c r="K29" s="371">
        <f t="shared" si="2"/>
        <v>0</v>
      </c>
      <c r="L29" s="373">
        <f>IF(J29&gt;0,I29-J29,IF(I29-J29=0,0,IF(E51-I29&lt;0,I29-J29-E51,IF(E51-I29&gt;=0,0,I29-J29))))</f>
        <v>0</v>
      </c>
      <c r="M29" s="325"/>
      <c r="N29" s="326"/>
      <c r="O29" s="327"/>
      <c r="P29" s="384">
        <f t="shared" si="3"/>
        <v>0</v>
      </c>
      <c r="Q29" s="325"/>
      <c r="R29" s="697"/>
      <c r="S29" s="698"/>
    </row>
    <row r="30" spans="1:19" ht="30" customHeight="1" x14ac:dyDescent="0.25">
      <c r="A30" s="320"/>
      <c r="B30" s="328"/>
      <c r="C30" s="322"/>
      <c r="D30" s="312"/>
      <c r="E30" s="323"/>
      <c r="F30" s="324"/>
      <c r="G30" s="366">
        <f t="shared" si="0"/>
        <v>0</v>
      </c>
      <c r="H30" s="315"/>
      <c r="I30" s="377">
        <f t="shared" si="1"/>
        <v>0</v>
      </c>
      <c r="J30" s="317"/>
      <c r="K30" s="371">
        <f t="shared" si="2"/>
        <v>0</v>
      </c>
      <c r="L30" s="373">
        <f>IF(J30&gt;0,I30-J30,IF(I30-J30=0,0,IF(E51-I30&lt;0,I30-J30-E51,IF(E51-I30&gt;=0,0,I30-J30))))</f>
        <v>0</v>
      </c>
      <c r="M30" s="325"/>
      <c r="N30" s="326"/>
      <c r="O30" s="327"/>
      <c r="P30" s="384">
        <f t="shared" si="3"/>
        <v>0</v>
      </c>
      <c r="Q30" s="325"/>
      <c r="R30" s="697"/>
      <c r="S30" s="698"/>
    </row>
    <row r="31" spans="1:19" ht="30" customHeight="1" x14ac:dyDescent="0.25">
      <c r="A31" s="320"/>
      <c r="B31" s="328"/>
      <c r="C31" s="322"/>
      <c r="D31" s="312"/>
      <c r="E31" s="323"/>
      <c r="F31" s="324"/>
      <c r="G31" s="366">
        <f t="shared" si="0"/>
        <v>0</v>
      </c>
      <c r="H31" s="315"/>
      <c r="I31" s="377">
        <f t="shared" si="1"/>
        <v>0</v>
      </c>
      <c r="J31" s="317"/>
      <c r="K31" s="371">
        <f t="shared" si="2"/>
        <v>0</v>
      </c>
      <c r="L31" s="373">
        <f>IF(J31&gt;0,I31-J31,IF(I31-J31=0,0,IF(E51-I31&lt;0,I31-J31-E51,IF(E51-I31&gt;=0,0,I31-J31))))</f>
        <v>0</v>
      </c>
      <c r="M31" s="325"/>
      <c r="N31" s="326"/>
      <c r="O31" s="327"/>
      <c r="P31" s="384">
        <f t="shared" si="3"/>
        <v>0</v>
      </c>
      <c r="Q31" s="325"/>
      <c r="R31" s="697"/>
      <c r="S31" s="698"/>
    </row>
    <row r="32" spans="1:19" ht="30" customHeight="1" x14ac:dyDescent="0.25">
      <c r="A32" s="320"/>
      <c r="B32" s="328"/>
      <c r="C32" s="322"/>
      <c r="D32" s="312"/>
      <c r="E32" s="323"/>
      <c r="F32" s="324"/>
      <c r="G32" s="366">
        <f t="shared" si="0"/>
        <v>0</v>
      </c>
      <c r="H32" s="315"/>
      <c r="I32" s="377">
        <f t="shared" si="1"/>
        <v>0</v>
      </c>
      <c r="J32" s="317"/>
      <c r="K32" s="371">
        <f t="shared" si="2"/>
        <v>0</v>
      </c>
      <c r="L32" s="373">
        <f>IF(J32&gt;0,I32-J32,IF(I32-J32=0,0,IF(E51-I32&lt;0,I32-J32-E51,IF(E51-I32&gt;=0,0,I32-J32))))</f>
        <v>0</v>
      </c>
      <c r="M32" s="325"/>
      <c r="N32" s="326"/>
      <c r="O32" s="327"/>
      <c r="P32" s="384">
        <f t="shared" si="3"/>
        <v>0</v>
      </c>
      <c r="Q32" s="325"/>
      <c r="R32" s="697"/>
      <c r="S32" s="698"/>
    </row>
    <row r="33" spans="1:19" ht="30" customHeight="1" x14ac:dyDescent="0.25">
      <c r="A33" s="320"/>
      <c r="B33" s="328"/>
      <c r="C33" s="322"/>
      <c r="D33" s="312"/>
      <c r="E33" s="323"/>
      <c r="F33" s="324"/>
      <c r="G33" s="366">
        <f t="shared" si="0"/>
        <v>0</v>
      </c>
      <c r="H33" s="315"/>
      <c r="I33" s="377">
        <f t="shared" si="1"/>
        <v>0</v>
      </c>
      <c r="J33" s="317"/>
      <c r="K33" s="371">
        <f t="shared" si="2"/>
        <v>0</v>
      </c>
      <c r="L33" s="373">
        <f>IF(J33&gt;0,I33-J33,IF(I33-J33=0,0,IF(E51-I33&lt;0,I33-J33-E51,IF(E51-I33&gt;=0,0,I33-J33))))</f>
        <v>0</v>
      </c>
      <c r="M33" s="325"/>
      <c r="N33" s="326"/>
      <c r="O33" s="327"/>
      <c r="P33" s="384">
        <f t="shared" si="3"/>
        <v>0</v>
      </c>
      <c r="Q33" s="325"/>
      <c r="R33" s="697"/>
      <c r="S33" s="698"/>
    </row>
    <row r="34" spans="1:19" ht="30" customHeight="1" x14ac:dyDescent="0.25">
      <c r="A34" s="320"/>
      <c r="B34" s="328"/>
      <c r="C34" s="322"/>
      <c r="D34" s="312"/>
      <c r="E34" s="323"/>
      <c r="F34" s="324"/>
      <c r="G34" s="366">
        <f t="shared" si="0"/>
        <v>0</v>
      </c>
      <c r="H34" s="315"/>
      <c r="I34" s="377">
        <f t="shared" si="1"/>
        <v>0</v>
      </c>
      <c r="J34" s="317"/>
      <c r="K34" s="371">
        <f t="shared" si="2"/>
        <v>0</v>
      </c>
      <c r="L34" s="373">
        <f>IF(J34&gt;0,I34-J34,IF(I34-J34=0,0,IF(E51-I34&lt;0,I34-J34-E51,IF(E51-I34&gt;=0,0,I34-J34))))</f>
        <v>0</v>
      </c>
      <c r="M34" s="325"/>
      <c r="N34" s="326"/>
      <c r="O34" s="327"/>
      <c r="P34" s="384">
        <f t="shared" si="3"/>
        <v>0</v>
      </c>
      <c r="Q34" s="325"/>
      <c r="R34" s="697"/>
      <c r="S34" s="698"/>
    </row>
    <row r="35" spans="1:19" ht="30" customHeight="1" x14ac:dyDescent="0.25">
      <c r="A35" s="320"/>
      <c r="B35" s="328"/>
      <c r="C35" s="322"/>
      <c r="D35" s="312"/>
      <c r="E35" s="323"/>
      <c r="F35" s="324"/>
      <c r="G35" s="366">
        <f t="shared" si="0"/>
        <v>0</v>
      </c>
      <c r="H35" s="315"/>
      <c r="I35" s="377">
        <f t="shared" si="1"/>
        <v>0</v>
      </c>
      <c r="J35" s="317"/>
      <c r="K35" s="371">
        <f t="shared" si="2"/>
        <v>0</v>
      </c>
      <c r="L35" s="373">
        <f>IF(J35&gt;0,I35-J35,IF(I35-J35=0,0,IF(E51-I35&lt;0,I35-J35-E51,IF(E51-I35&gt;=0,0,I35-J35))))</f>
        <v>0</v>
      </c>
      <c r="M35" s="325"/>
      <c r="N35" s="326"/>
      <c r="O35" s="327"/>
      <c r="P35" s="384">
        <f t="shared" si="3"/>
        <v>0</v>
      </c>
      <c r="Q35" s="325"/>
      <c r="R35" s="697"/>
      <c r="S35" s="698"/>
    </row>
    <row r="36" spans="1:19" ht="30" customHeight="1" x14ac:dyDescent="0.25">
      <c r="A36" s="320"/>
      <c r="B36" s="328"/>
      <c r="C36" s="322"/>
      <c r="D36" s="312"/>
      <c r="E36" s="323"/>
      <c r="F36" s="324"/>
      <c r="G36" s="366">
        <f t="shared" si="0"/>
        <v>0</v>
      </c>
      <c r="H36" s="315"/>
      <c r="I36" s="377">
        <f t="shared" si="1"/>
        <v>0</v>
      </c>
      <c r="J36" s="317"/>
      <c r="K36" s="371">
        <f t="shared" si="2"/>
        <v>0</v>
      </c>
      <c r="L36" s="373">
        <f>IF(J36&gt;0,I36-J36,IF(I36-J36=0,0,IF(E51-I36&lt;0,I36-J36-E51,IF(E51-I36&gt;=0,0,I36-J36))))</f>
        <v>0</v>
      </c>
      <c r="M36" s="325"/>
      <c r="N36" s="326"/>
      <c r="O36" s="327"/>
      <c r="P36" s="384">
        <f t="shared" si="3"/>
        <v>0</v>
      </c>
      <c r="Q36" s="325"/>
      <c r="R36" s="697"/>
      <c r="S36" s="698"/>
    </row>
    <row r="37" spans="1:19" ht="30" customHeight="1" x14ac:dyDescent="0.25">
      <c r="A37" s="320"/>
      <c r="B37" s="328"/>
      <c r="C37" s="322"/>
      <c r="D37" s="312"/>
      <c r="E37" s="323"/>
      <c r="F37" s="324"/>
      <c r="G37" s="366">
        <f t="shared" si="0"/>
        <v>0</v>
      </c>
      <c r="H37" s="315"/>
      <c r="I37" s="377">
        <f t="shared" si="1"/>
        <v>0</v>
      </c>
      <c r="J37" s="317"/>
      <c r="K37" s="371">
        <f t="shared" si="2"/>
        <v>0</v>
      </c>
      <c r="L37" s="373">
        <f>IF(J37&gt;0,I37-J37,IF(I37-J37=0,0,IF(E51-I37&lt;0,I37-J37-E51,IF(E51-I37&gt;=0,0,I37-J37))))</f>
        <v>0</v>
      </c>
      <c r="M37" s="325"/>
      <c r="N37" s="326"/>
      <c r="O37" s="327"/>
      <c r="P37" s="384">
        <f t="shared" si="3"/>
        <v>0</v>
      </c>
      <c r="Q37" s="325"/>
      <c r="R37" s="697"/>
      <c r="S37" s="698"/>
    </row>
    <row r="38" spans="1:19" ht="30" customHeight="1" x14ac:dyDescent="0.25">
      <c r="A38" s="320"/>
      <c r="B38" s="328"/>
      <c r="C38" s="322"/>
      <c r="D38" s="312"/>
      <c r="E38" s="323"/>
      <c r="F38" s="324"/>
      <c r="G38" s="366">
        <f t="shared" si="0"/>
        <v>0</v>
      </c>
      <c r="H38" s="315"/>
      <c r="I38" s="377">
        <f t="shared" si="1"/>
        <v>0</v>
      </c>
      <c r="J38" s="317"/>
      <c r="K38" s="371">
        <f t="shared" si="2"/>
        <v>0</v>
      </c>
      <c r="L38" s="373">
        <f>IF(J38&gt;0,I38-J38,IF(I38-J38=0,0,IF(E51-I38&lt;0,I38-J38-E51,IF(E51-I38&gt;=0,0,I38-J38))))</f>
        <v>0</v>
      </c>
      <c r="M38" s="325"/>
      <c r="N38" s="326"/>
      <c r="O38" s="327"/>
      <c r="P38" s="384">
        <f t="shared" si="3"/>
        <v>0</v>
      </c>
      <c r="Q38" s="325"/>
      <c r="R38" s="697"/>
      <c r="S38" s="698"/>
    </row>
    <row r="39" spans="1:19" ht="30" customHeight="1" x14ac:dyDescent="0.25">
      <c r="A39" s="320"/>
      <c r="B39" s="328"/>
      <c r="C39" s="322"/>
      <c r="D39" s="312"/>
      <c r="E39" s="323"/>
      <c r="F39" s="324"/>
      <c r="G39" s="366">
        <f>E39+F39</f>
        <v>0</v>
      </c>
      <c r="H39" s="315"/>
      <c r="I39" s="377">
        <f t="shared" si="1"/>
        <v>0</v>
      </c>
      <c r="J39" s="317"/>
      <c r="K39" s="371">
        <f t="shared" si="2"/>
        <v>0</v>
      </c>
      <c r="L39" s="373">
        <f>IF(J39&gt;0,I39-J39,IF(I39-J39=0,0,IF(E51-I39&lt;0,I39-J39-E51,IF(E51-I39&gt;=0,0,I39-J39))))</f>
        <v>0</v>
      </c>
      <c r="M39" s="325"/>
      <c r="N39" s="326"/>
      <c r="O39" s="327"/>
      <c r="P39" s="384">
        <f t="shared" si="3"/>
        <v>0</v>
      </c>
      <c r="Q39" s="325"/>
      <c r="R39" s="697"/>
      <c r="S39" s="698"/>
    </row>
    <row r="40" spans="1:19" ht="30" customHeight="1" x14ac:dyDescent="0.25">
      <c r="A40" s="320"/>
      <c r="B40" s="328"/>
      <c r="C40" s="322"/>
      <c r="D40" s="312"/>
      <c r="E40" s="323"/>
      <c r="F40" s="324"/>
      <c r="G40" s="366">
        <f>E40+F40</f>
        <v>0</v>
      </c>
      <c r="H40" s="315"/>
      <c r="I40" s="377">
        <f t="shared" si="1"/>
        <v>0</v>
      </c>
      <c r="J40" s="317"/>
      <c r="K40" s="371">
        <f t="shared" si="2"/>
        <v>0</v>
      </c>
      <c r="L40" s="373">
        <f>IF(J40&gt;0,I40-J40,IF(I40-J40=0,0,IF(E51-I40&lt;0,I40-J40-E51,IF(E51-I40&gt;=0,0,I40-J40))))</f>
        <v>0</v>
      </c>
      <c r="M40" s="325"/>
      <c r="N40" s="326"/>
      <c r="O40" s="327"/>
      <c r="P40" s="384">
        <f t="shared" si="3"/>
        <v>0</v>
      </c>
      <c r="Q40" s="325"/>
      <c r="R40" s="697"/>
      <c r="S40" s="698"/>
    </row>
    <row r="41" spans="1:19" ht="30" customHeight="1" x14ac:dyDescent="0.25">
      <c r="A41" s="320"/>
      <c r="B41" s="328"/>
      <c r="C41" s="322"/>
      <c r="D41" s="312"/>
      <c r="E41" s="323"/>
      <c r="F41" s="324"/>
      <c r="G41" s="366">
        <f t="shared" si="0"/>
        <v>0</v>
      </c>
      <c r="H41" s="315"/>
      <c r="I41" s="377">
        <f t="shared" si="1"/>
        <v>0</v>
      </c>
      <c r="J41" s="317"/>
      <c r="K41" s="371">
        <f t="shared" si="2"/>
        <v>0</v>
      </c>
      <c r="L41" s="373">
        <f>IF(J41&gt;0,I41-J41,IF(I41-J41=0,0,IF(E51-I41&lt;0,I41-J41-E51,IF(E51-I41&gt;=0,0,I41-J41))))</f>
        <v>0</v>
      </c>
      <c r="M41" s="325"/>
      <c r="N41" s="326"/>
      <c r="O41" s="327"/>
      <c r="P41" s="384">
        <f t="shared" si="3"/>
        <v>0</v>
      </c>
      <c r="Q41" s="325"/>
      <c r="R41" s="697"/>
      <c r="S41" s="698"/>
    </row>
    <row r="42" spans="1:19" ht="30" customHeight="1" x14ac:dyDescent="0.25">
      <c r="A42" s="320"/>
      <c r="B42" s="328"/>
      <c r="C42" s="322"/>
      <c r="D42" s="312"/>
      <c r="E42" s="323"/>
      <c r="F42" s="324"/>
      <c r="G42" s="366">
        <f t="shared" si="0"/>
        <v>0</v>
      </c>
      <c r="H42" s="315"/>
      <c r="I42" s="377">
        <f t="shared" si="1"/>
        <v>0</v>
      </c>
      <c r="J42" s="317"/>
      <c r="K42" s="371">
        <f t="shared" si="2"/>
        <v>0</v>
      </c>
      <c r="L42" s="373">
        <f>IF(J42&gt;0,I42-J42,IF(I42-J42=0,0,IF(E51-I42&lt;0,I42-J42-E51,IF(E51-I42&gt;=0,0,I42-J42))))</f>
        <v>0</v>
      </c>
      <c r="M42" s="325"/>
      <c r="N42" s="326"/>
      <c r="O42" s="327"/>
      <c r="P42" s="384">
        <f t="shared" si="3"/>
        <v>0</v>
      </c>
      <c r="Q42" s="325"/>
      <c r="R42" s="717"/>
      <c r="S42" s="718"/>
    </row>
    <row r="43" spans="1:19" ht="30" customHeight="1" thickBot="1" x14ac:dyDescent="0.3">
      <c r="A43" s="338"/>
      <c r="B43" s="339"/>
      <c r="C43" s="340"/>
      <c r="D43" s="312"/>
      <c r="E43" s="341"/>
      <c r="F43" s="342"/>
      <c r="G43" s="366">
        <f t="shared" si="0"/>
        <v>0</v>
      </c>
      <c r="H43" s="315"/>
      <c r="I43" s="377">
        <f t="shared" si="1"/>
        <v>0</v>
      </c>
      <c r="J43" s="317"/>
      <c r="K43" s="371">
        <f t="shared" si="2"/>
        <v>0</v>
      </c>
      <c r="L43" s="373">
        <f>IF(J43&gt;0,I43-J43,IF(I43-J43=0,0,IF(E51-I43&lt;0,I43-J43-E51,IF(E51-I43&gt;=0,0,I43-J43))))</f>
        <v>0</v>
      </c>
      <c r="M43" s="325"/>
      <c r="N43" s="343"/>
      <c r="O43" s="344"/>
      <c r="P43" s="386">
        <f t="shared" si="3"/>
        <v>0</v>
      </c>
      <c r="Q43" s="345"/>
      <c r="R43" s="719"/>
      <c r="S43" s="720"/>
    </row>
    <row r="44" spans="1:19" ht="15.75" thickBot="1" x14ac:dyDescent="0.3">
      <c r="A44" s="293"/>
      <c r="B44" s="293"/>
      <c r="C44" s="293"/>
      <c r="D44" s="346" t="s">
        <v>21</v>
      </c>
      <c r="E44" s="379">
        <f t="shared" ref="E44:N44" si="4">SUM(E6:E43)</f>
        <v>0</v>
      </c>
      <c r="F44" s="380">
        <f t="shared" si="4"/>
        <v>0</v>
      </c>
      <c r="G44" s="368">
        <f t="shared" si="4"/>
        <v>0</v>
      </c>
      <c r="H44" s="347"/>
      <c r="I44" s="368">
        <f t="shared" si="4"/>
        <v>0</v>
      </c>
      <c r="J44" s="381">
        <f>SUM(J6:J43)</f>
        <v>0</v>
      </c>
      <c r="K44" s="368">
        <f>SUM(K6:K43)</f>
        <v>0</v>
      </c>
      <c r="L44" s="375">
        <f>SUM(L6:L43)</f>
        <v>0</v>
      </c>
      <c r="M44" s="347"/>
      <c r="N44" s="368">
        <f t="shared" si="4"/>
        <v>0</v>
      </c>
      <c r="O44" s="381">
        <f>SUM(O6:O43)</f>
        <v>0</v>
      </c>
      <c r="P44" s="368">
        <f>SUM(P6:P43)</f>
        <v>0</v>
      </c>
      <c r="Q44" s="347"/>
      <c r="R44" s="721"/>
      <c r="S44" s="721"/>
    </row>
    <row r="45" spans="1:19" ht="15" customHeight="1" x14ac:dyDescent="0.25">
      <c r="A45" s="293"/>
      <c r="B45" s="710" t="s">
        <v>22</v>
      </c>
      <c r="C45" s="711"/>
      <c r="D45" s="722" t="s">
        <v>71</v>
      </c>
      <c r="E45" s="724">
        <f>'GESTION FINANCIERE 2014'!$L$26</f>
        <v>0</v>
      </c>
      <c r="F45" s="293"/>
      <c r="G45" s="293"/>
      <c r="H45" s="293"/>
      <c r="I45" s="293"/>
      <c r="J45" s="293"/>
      <c r="K45" s="293"/>
      <c r="L45" s="293"/>
      <c r="M45" s="293"/>
      <c r="N45" s="348"/>
      <c r="O45" s="348"/>
      <c r="P45" s="348"/>
      <c r="Q45" s="348"/>
      <c r="R45" s="293"/>
      <c r="S45" s="293"/>
    </row>
    <row r="46" spans="1:19" ht="33.75" customHeight="1" thickBot="1" x14ac:dyDescent="0.3">
      <c r="A46" s="293"/>
      <c r="B46" s="712"/>
      <c r="C46" s="713"/>
      <c r="D46" s="723"/>
      <c r="E46" s="725"/>
      <c r="F46" s="293"/>
      <c r="G46" s="293"/>
      <c r="H46" s="293"/>
      <c r="I46" s="293"/>
      <c r="J46" s="293"/>
      <c r="K46" s="293"/>
      <c r="L46" s="293"/>
      <c r="M46" s="293"/>
      <c r="N46" s="348"/>
      <c r="O46" s="348"/>
      <c r="P46" s="348"/>
      <c r="Q46" s="348"/>
      <c r="R46" s="293"/>
      <c r="S46" s="293"/>
    </row>
    <row r="47" spans="1:19" ht="45" customHeight="1" thickBot="1" x14ac:dyDescent="0.3">
      <c r="A47" s="293"/>
      <c r="B47" s="714"/>
      <c r="C47" s="715"/>
      <c r="D47" s="349" t="s">
        <v>23</v>
      </c>
      <c r="E47" s="387">
        <f>'GESTION FINANCIERE 2014'!$M$7</f>
        <v>0</v>
      </c>
      <c r="F47" s="726" t="s">
        <v>24</v>
      </c>
      <c r="G47" s="727"/>
      <c r="H47" s="728">
        <f>E47-N44</f>
        <v>0</v>
      </c>
      <c r="I47" s="729"/>
      <c r="J47" s="350"/>
      <c r="K47" s="350"/>
      <c r="L47" s="350"/>
      <c r="M47" s="350"/>
      <c r="N47" s="716"/>
      <c r="O47" s="716"/>
      <c r="P47" s="716"/>
      <c r="Q47" s="716"/>
      <c r="R47" s="348"/>
      <c r="S47" s="293"/>
    </row>
    <row r="48" spans="1:19" ht="12" customHeight="1" x14ac:dyDescent="0.25">
      <c r="A48" s="293"/>
      <c r="B48" s="712" t="s">
        <v>25</v>
      </c>
      <c r="C48" s="713"/>
      <c r="D48" s="732" t="s">
        <v>72</v>
      </c>
      <c r="E48" s="730">
        <f>('GESTION FINANCIERE 2014'!$L$30)+('GESTION FINANCIERE 2014'!$L$32)+('GESTION FINANCIERE 2014'!$L$34)</f>
        <v>0</v>
      </c>
      <c r="F48" s="351" t="s">
        <v>154</v>
      </c>
      <c r="G48" s="352" t="s">
        <v>155</v>
      </c>
      <c r="H48" s="758" t="s">
        <v>156</v>
      </c>
      <c r="I48" s="759"/>
      <c r="J48" s="350"/>
      <c r="K48" s="350"/>
      <c r="L48" s="350"/>
      <c r="M48" s="350"/>
      <c r="N48" s="353"/>
      <c r="O48" s="353"/>
      <c r="P48" s="353"/>
      <c r="Q48" s="353"/>
      <c r="R48" s="348"/>
      <c r="S48" s="293"/>
    </row>
    <row r="49" spans="1:19" ht="41.25" customHeight="1" thickBot="1" x14ac:dyDescent="0.3">
      <c r="A49" s="293"/>
      <c r="B49" s="712"/>
      <c r="C49" s="713"/>
      <c r="D49" s="733"/>
      <c r="E49" s="731"/>
      <c r="F49" s="388">
        <f>('GESTION FINANCIERE 2014'!$L$30)</f>
        <v>0</v>
      </c>
      <c r="G49" s="389">
        <f>('GESTION FINANCIERE 2014'!$L$32)</f>
        <v>0</v>
      </c>
      <c r="H49" s="734">
        <f>('GESTION FINANCIERE 2014'!$L$34)</f>
        <v>0</v>
      </c>
      <c r="I49" s="735"/>
      <c r="J49" s="293"/>
      <c r="K49" s="293"/>
      <c r="L49" s="293"/>
      <c r="M49" s="293"/>
      <c r="N49" s="716"/>
      <c r="O49" s="716"/>
      <c r="P49" s="716"/>
      <c r="Q49" s="716"/>
      <c r="R49" s="348"/>
      <c r="S49" s="348"/>
    </row>
    <row r="50" spans="1:19" ht="30.75" customHeight="1" thickBot="1" x14ac:dyDescent="0.3">
      <c r="A50" s="293"/>
      <c r="B50" s="712"/>
      <c r="C50" s="713"/>
      <c r="D50" s="354" t="s">
        <v>73</v>
      </c>
      <c r="E50" s="390">
        <f>'GESTION FINANCIERE 2014'!$I$26</f>
        <v>0</v>
      </c>
      <c r="F50" s="738" t="s">
        <v>131</v>
      </c>
      <c r="G50" s="739"/>
      <c r="H50" s="355"/>
      <c r="I50" s="348"/>
      <c r="J50" s="348"/>
      <c r="K50" s="348"/>
      <c r="L50" s="348"/>
      <c r="M50" s="348"/>
      <c r="N50" s="356"/>
      <c r="O50" s="356"/>
      <c r="P50" s="356"/>
      <c r="Q50" s="356"/>
      <c r="R50" s="348"/>
      <c r="S50" s="357"/>
    </row>
    <row r="51" spans="1:19" x14ac:dyDescent="0.25">
      <c r="A51" s="293"/>
      <c r="B51" s="712"/>
      <c r="C51" s="713"/>
      <c r="D51" s="722" t="s">
        <v>26</v>
      </c>
      <c r="E51" s="740">
        <f>E48+E50-J44</f>
        <v>0</v>
      </c>
      <c r="F51" s="742" t="s">
        <v>27</v>
      </c>
      <c r="G51" s="743"/>
      <c r="H51" s="710" t="s">
        <v>159</v>
      </c>
      <c r="I51" s="752"/>
      <c r="J51" s="711"/>
      <c r="K51" s="736">
        <f>E48+E50-(I44-L44)</f>
        <v>0</v>
      </c>
      <c r="L51" s="348"/>
      <c r="M51" s="348"/>
      <c r="N51" s="356"/>
      <c r="O51" s="356"/>
      <c r="P51" s="356"/>
      <c r="Q51" s="356"/>
      <c r="R51" s="348"/>
      <c r="S51" s="348"/>
    </row>
    <row r="52" spans="1:19" ht="28.5" customHeight="1" thickBot="1" x14ac:dyDescent="0.3">
      <c r="A52" s="293"/>
      <c r="B52" s="714"/>
      <c r="C52" s="715"/>
      <c r="D52" s="723"/>
      <c r="E52" s="741"/>
      <c r="F52" s="744"/>
      <c r="G52" s="745"/>
      <c r="H52" s="714"/>
      <c r="I52" s="753"/>
      <c r="J52" s="715"/>
      <c r="K52" s="737"/>
      <c r="L52" s="348"/>
      <c r="M52" s="348"/>
      <c r="N52" s="358"/>
      <c r="O52" s="358"/>
      <c r="P52" s="358"/>
      <c r="Q52" s="358"/>
      <c r="R52" s="348"/>
      <c r="S52" s="348"/>
    </row>
    <row r="53" spans="1:19" ht="28.5" customHeight="1" thickBot="1" x14ac:dyDescent="0.3">
      <c r="A53" s="293"/>
      <c r="B53" s="710" t="s">
        <v>28</v>
      </c>
      <c r="C53" s="754"/>
      <c r="D53" s="359" t="s">
        <v>158</v>
      </c>
      <c r="E53" s="391">
        <f>L44</f>
        <v>0</v>
      </c>
      <c r="F53" s="757" t="s">
        <v>29</v>
      </c>
      <c r="G53" s="757"/>
      <c r="H53" s="757"/>
      <c r="I53" s="757"/>
      <c r="J53" s="360"/>
      <c r="K53" s="361"/>
      <c r="L53" s="361"/>
      <c r="M53" s="361"/>
      <c r="N53" s="358"/>
      <c r="O53" s="358"/>
      <c r="P53" s="358"/>
      <c r="Q53" s="358"/>
      <c r="R53" s="348"/>
      <c r="S53" s="348"/>
    </row>
    <row r="54" spans="1:19" ht="28.5" customHeight="1" thickBot="1" x14ac:dyDescent="0.3">
      <c r="A54" s="293"/>
      <c r="B54" s="755"/>
      <c r="C54" s="756"/>
      <c r="D54" s="354" t="s">
        <v>74</v>
      </c>
      <c r="E54" s="391">
        <f>'GESTION FINANCIERE 2014'!$U$9</f>
        <v>0</v>
      </c>
      <c r="F54" s="757" t="s">
        <v>30</v>
      </c>
      <c r="G54" s="757"/>
      <c r="H54" s="757"/>
      <c r="I54" s="757"/>
      <c r="J54" s="360"/>
      <c r="K54" s="361"/>
      <c r="L54" s="361"/>
      <c r="M54" s="361"/>
      <c r="N54" s="362"/>
      <c r="O54" s="362"/>
      <c r="P54" s="362"/>
      <c r="Q54" s="362"/>
      <c r="R54" s="348"/>
      <c r="S54" s="293"/>
    </row>
    <row r="55" spans="1:19" ht="15" customHeight="1" x14ac:dyDescent="0.25">
      <c r="A55" s="293"/>
      <c r="B55" s="746" t="s">
        <v>31</v>
      </c>
      <c r="C55" s="747"/>
      <c r="D55" s="722" t="s">
        <v>130</v>
      </c>
      <c r="E55" s="740">
        <f>E45-E48-E53</f>
        <v>0</v>
      </c>
      <c r="F55" s="750" t="s">
        <v>32</v>
      </c>
      <c r="G55" s="750"/>
      <c r="H55" s="750"/>
      <c r="I55" s="750"/>
      <c r="J55" s="360"/>
      <c r="K55" s="361"/>
      <c r="L55" s="361"/>
      <c r="M55" s="361"/>
      <c r="N55" s="358"/>
      <c r="O55" s="358"/>
      <c r="P55" s="358"/>
      <c r="Q55" s="358"/>
      <c r="R55" s="348"/>
      <c r="S55" s="293"/>
    </row>
    <row r="56" spans="1:19" ht="27" customHeight="1" thickBot="1" x14ac:dyDescent="0.3">
      <c r="A56" s="293"/>
      <c r="B56" s="748"/>
      <c r="C56" s="749"/>
      <c r="D56" s="723"/>
      <c r="E56" s="741"/>
      <c r="F56" s="751"/>
      <c r="G56" s="751"/>
      <c r="H56" s="751"/>
      <c r="I56" s="751"/>
      <c r="J56" s="360"/>
      <c r="K56" s="361"/>
      <c r="L56" s="361"/>
      <c r="M56" s="361"/>
      <c r="N56" s="358"/>
      <c r="O56" s="358"/>
      <c r="P56" s="358"/>
      <c r="Q56" s="358"/>
      <c r="R56" s="363"/>
    </row>
    <row r="57" spans="1:19" x14ac:dyDescent="0.25">
      <c r="A57" s="293"/>
      <c r="B57" s="293"/>
      <c r="C57" s="293"/>
      <c r="D57" s="293"/>
      <c r="E57" s="293"/>
      <c r="F57" s="293"/>
      <c r="G57" s="293"/>
      <c r="H57" s="293"/>
      <c r="I57" s="348"/>
      <c r="J57" s="348"/>
      <c r="K57" s="348"/>
      <c r="L57" s="348"/>
      <c r="M57" s="348"/>
      <c r="N57" s="358"/>
      <c r="O57" s="358"/>
      <c r="P57" s="358"/>
      <c r="Q57" s="358"/>
      <c r="R57" s="348"/>
      <c r="S57" s="293"/>
    </row>
    <row r="58" spans="1:19" x14ac:dyDescent="0.25">
      <c r="A58" s="293"/>
      <c r="B58" s="293"/>
      <c r="C58" s="293"/>
      <c r="D58" s="293"/>
      <c r="E58" s="293"/>
      <c r="F58" s="293"/>
      <c r="G58" s="293"/>
      <c r="H58" s="293"/>
      <c r="I58" s="348"/>
      <c r="J58" s="348"/>
      <c r="K58" s="348"/>
      <c r="L58" s="348"/>
      <c r="M58" s="348"/>
      <c r="N58" s="358"/>
      <c r="O58" s="358"/>
      <c r="P58" s="358"/>
      <c r="Q58" s="358"/>
      <c r="R58" s="348"/>
      <c r="S58" s="293"/>
    </row>
    <row r="59" spans="1:19" x14ac:dyDescent="0.25">
      <c r="A59" s="293"/>
      <c r="B59" s="293"/>
      <c r="C59" s="293"/>
      <c r="D59" s="293"/>
      <c r="E59" s="293"/>
      <c r="F59" s="293"/>
      <c r="G59" s="293"/>
      <c r="H59" s="293"/>
      <c r="I59" s="348"/>
      <c r="J59" s="348"/>
      <c r="K59" s="348"/>
      <c r="L59" s="348"/>
      <c r="M59" s="348"/>
      <c r="N59" s="358"/>
      <c r="O59" s="358"/>
      <c r="P59" s="358"/>
      <c r="Q59" s="358"/>
      <c r="R59" s="348"/>
      <c r="S59" s="293"/>
    </row>
    <row r="60" spans="1:19" x14ac:dyDescent="0.25">
      <c r="A60" s="293"/>
      <c r="B60" s="293"/>
      <c r="C60" s="293"/>
      <c r="D60" s="293"/>
      <c r="E60" s="293"/>
      <c r="F60" s="293"/>
      <c r="G60" s="293"/>
      <c r="H60" s="293"/>
      <c r="I60" s="348"/>
      <c r="J60" s="348"/>
      <c r="K60" s="348"/>
      <c r="L60" s="348"/>
      <c r="M60" s="348"/>
      <c r="N60" s="348"/>
      <c r="O60" s="348"/>
      <c r="P60" s="348"/>
      <c r="Q60" s="348"/>
      <c r="R60" s="348"/>
      <c r="S60" s="293"/>
    </row>
    <row r="61" spans="1:19" x14ac:dyDescent="0.25">
      <c r="A61" s="293"/>
      <c r="B61" s="293"/>
      <c r="C61" s="293"/>
      <c r="D61" s="293"/>
      <c r="E61" s="293"/>
      <c r="F61" s="293"/>
      <c r="G61" s="293"/>
      <c r="H61" s="293"/>
      <c r="I61" s="293"/>
      <c r="J61" s="293"/>
      <c r="K61" s="293"/>
      <c r="L61" s="293"/>
      <c r="M61" s="293"/>
      <c r="N61" s="348"/>
      <c r="O61" s="348"/>
      <c r="P61" s="348"/>
      <c r="Q61" s="348"/>
      <c r="R61" s="293"/>
      <c r="S61" s="293"/>
    </row>
  </sheetData>
  <sheetProtection algorithmName="SHA-512" hashValue="1JU7rmpPox/EgSxreclqwQ50F7v9crHDk+IQuq+4Fx18gz2i7uwopLxBoR/mS95JIBPwPRizJOO2U7tPmQYcPA==" saltValue="f1fAvBHlbPAEUnDw5fkioA==" spinCount="100000" sheet="1" objects="1" scenarios="1" selectLockedCells="1"/>
  <mergeCells count="88">
    <mergeCell ref="B55:C56"/>
    <mergeCell ref="D55:D56"/>
    <mergeCell ref="E55:E56"/>
    <mergeCell ref="F55:I56"/>
    <mergeCell ref="H51:J52"/>
    <mergeCell ref="B53:C54"/>
    <mergeCell ref="F53:I53"/>
    <mergeCell ref="F54:I54"/>
    <mergeCell ref="B48:C52"/>
    <mergeCell ref="H48:I48"/>
    <mergeCell ref="K51:K52"/>
    <mergeCell ref="F50:G50"/>
    <mergeCell ref="D51:D52"/>
    <mergeCell ref="E51:E52"/>
    <mergeCell ref="F51:G52"/>
    <mergeCell ref="B45:C47"/>
    <mergeCell ref="N47:Q47"/>
    <mergeCell ref="N49:Q49"/>
    <mergeCell ref="R39:S39"/>
    <mergeCell ref="R40:S40"/>
    <mergeCell ref="R41:S41"/>
    <mergeCell ref="R42:S42"/>
    <mergeCell ref="R43:S43"/>
    <mergeCell ref="R44:S44"/>
    <mergeCell ref="D45:D46"/>
    <mergeCell ref="E45:E46"/>
    <mergeCell ref="F47:G47"/>
    <mergeCell ref="H47:I47"/>
    <mergeCell ref="E48:E49"/>
    <mergeCell ref="D48:D49"/>
    <mergeCell ref="H49:I49"/>
    <mergeCell ref="R38:S38"/>
    <mergeCell ref="R27:S27"/>
    <mergeCell ref="R28:S28"/>
    <mergeCell ref="R29:S29"/>
    <mergeCell ref="R30:S30"/>
    <mergeCell ref="R31:S31"/>
    <mergeCell ref="R32:S32"/>
    <mergeCell ref="R33:S33"/>
    <mergeCell ref="R34:S34"/>
    <mergeCell ref="R35:S35"/>
    <mergeCell ref="R36:S36"/>
    <mergeCell ref="R37:S37"/>
    <mergeCell ref="R26:S26"/>
    <mergeCell ref="R15:S15"/>
    <mergeCell ref="R16:S16"/>
    <mergeCell ref="R17:S17"/>
    <mergeCell ref="R18:S18"/>
    <mergeCell ref="R19:S19"/>
    <mergeCell ref="R20:S20"/>
    <mergeCell ref="R21:S21"/>
    <mergeCell ref="R22:S22"/>
    <mergeCell ref="R23:S23"/>
    <mergeCell ref="R24:S24"/>
    <mergeCell ref="R25:S25"/>
    <mergeCell ref="R14:S14"/>
    <mergeCell ref="O4:O5"/>
    <mergeCell ref="P4:P5"/>
    <mergeCell ref="R4:S5"/>
    <mergeCell ref="R6:S6"/>
    <mergeCell ref="R7:S7"/>
    <mergeCell ref="R8:S8"/>
    <mergeCell ref="R9:S9"/>
    <mergeCell ref="R10:S10"/>
    <mergeCell ref="R11:S11"/>
    <mergeCell ref="R12:S12"/>
    <mergeCell ref="R13:S13"/>
    <mergeCell ref="N4:N5"/>
    <mergeCell ref="A4:A5"/>
    <mergeCell ref="B4:B5"/>
    <mergeCell ref="C4:C5"/>
    <mergeCell ref="D4:D5"/>
    <mergeCell ref="E4:E5"/>
    <mergeCell ref="F4:F5"/>
    <mergeCell ref="G4:G5"/>
    <mergeCell ref="I4:I5"/>
    <mergeCell ref="J4:J5"/>
    <mergeCell ref="K4:K5"/>
    <mergeCell ref="L4:L5"/>
    <mergeCell ref="B1:R1"/>
    <mergeCell ref="A2:A3"/>
    <mergeCell ref="B2:B3"/>
    <mergeCell ref="C2:C3"/>
    <mergeCell ref="E2:F2"/>
    <mergeCell ref="G2:N2"/>
    <mergeCell ref="E3:G3"/>
    <mergeCell ref="I3:L3"/>
    <mergeCell ref="N3:P3"/>
  </mergeCells>
  <pageMargins left="0.7" right="0.7" top="0.75" bottom="0.75" header="0.3" footer="0.3"/>
  <pageSetup paperSize="9" scale="42" orientation="landscape" verticalDpi="597"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31"/>
  <sheetViews>
    <sheetView workbookViewId="0">
      <selection activeCell="R17" sqref="R17"/>
    </sheetView>
  </sheetViews>
  <sheetFormatPr baseColWidth="10" defaultColWidth="12.42578125" defaultRowHeight="15" x14ac:dyDescent="0.25"/>
  <cols>
    <col min="1" max="1" width="15.28515625" style="1" customWidth="1"/>
    <col min="2" max="2" width="28.140625" style="1" customWidth="1"/>
    <col min="3" max="3" width="15.140625" style="1" customWidth="1"/>
    <col min="4" max="4" width="16.5703125" style="1" customWidth="1"/>
    <col min="5" max="5" width="11.5703125" style="1" customWidth="1"/>
    <col min="6" max="6" width="12.42578125" style="1"/>
    <col min="7" max="7" width="10.42578125" style="1" customWidth="1"/>
    <col min="8" max="8" width="11.5703125" style="1" customWidth="1"/>
    <col min="9" max="9" width="11.42578125" style="1" bestFit="1" customWidth="1"/>
    <col min="10" max="10" width="14.85546875" style="1" bestFit="1" customWidth="1"/>
    <col min="11" max="256" width="12.42578125" style="1"/>
    <col min="257" max="257" width="15.28515625" style="1" customWidth="1"/>
    <col min="258" max="258" width="28.140625" style="1" customWidth="1"/>
    <col min="259" max="259" width="15.140625" style="1" customWidth="1"/>
    <col min="260" max="260" width="16.5703125" style="1" customWidth="1"/>
    <col min="261" max="261" width="11.5703125" style="1" customWidth="1"/>
    <col min="262" max="262" width="12.42578125" style="1"/>
    <col min="263" max="263" width="10.42578125" style="1" customWidth="1"/>
    <col min="264" max="264" width="11.5703125" style="1" customWidth="1"/>
    <col min="265" max="265" width="11.42578125" style="1" bestFit="1" customWidth="1"/>
    <col min="266" max="266" width="14.85546875" style="1" bestFit="1" customWidth="1"/>
    <col min="267" max="512" width="12.42578125" style="1"/>
    <col min="513" max="513" width="15.28515625" style="1" customWidth="1"/>
    <col min="514" max="514" width="28.140625" style="1" customWidth="1"/>
    <col min="515" max="515" width="15.140625" style="1" customWidth="1"/>
    <col min="516" max="516" width="16.5703125" style="1" customWidth="1"/>
    <col min="517" max="517" width="11.5703125" style="1" customWidth="1"/>
    <col min="518" max="518" width="12.42578125" style="1"/>
    <col min="519" max="519" width="10.42578125" style="1" customWidth="1"/>
    <col min="520" max="520" width="11.5703125" style="1" customWidth="1"/>
    <col min="521" max="521" width="11.42578125" style="1" bestFit="1" customWidth="1"/>
    <col min="522" max="522" width="14.85546875" style="1" bestFit="1" customWidth="1"/>
    <col min="523" max="768" width="12.42578125" style="1"/>
    <col min="769" max="769" width="15.28515625" style="1" customWidth="1"/>
    <col min="770" max="770" width="28.140625" style="1" customWidth="1"/>
    <col min="771" max="771" width="15.140625" style="1" customWidth="1"/>
    <col min="772" max="772" width="16.5703125" style="1" customWidth="1"/>
    <col min="773" max="773" width="11.5703125" style="1" customWidth="1"/>
    <col min="774" max="774" width="12.42578125" style="1"/>
    <col min="775" max="775" width="10.42578125" style="1" customWidth="1"/>
    <col min="776" max="776" width="11.5703125" style="1" customWidth="1"/>
    <col min="777" max="777" width="11.42578125" style="1" bestFit="1" customWidth="1"/>
    <col min="778" max="778" width="14.85546875" style="1" bestFit="1" customWidth="1"/>
    <col min="779" max="1024" width="12.42578125" style="1"/>
    <col min="1025" max="1025" width="15.28515625" style="1" customWidth="1"/>
    <col min="1026" max="1026" width="28.140625" style="1" customWidth="1"/>
    <col min="1027" max="1027" width="15.140625" style="1" customWidth="1"/>
    <col min="1028" max="1028" width="16.5703125" style="1" customWidth="1"/>
    <col min="1029" max="1029" width="11.5703125" style="1" customWidth="1"/>
    <col min="1030" max="1030" width="12.42578125" style="1"/>
    <col min="1031" max="1031" width="10.42578125" style="1" customWidth="1"/>
    <col min="1032" max="1032" width="11.5703125" style="1" customWidth="1"/>
    <col min="1033" max="1033" width="11.42578125" style="1" bestFit="1" customWidth="1"/>
    <col min="1034" max="1034" width="14.85546875" style="1" bestFit="1" customWidth="1"/>
    <col min="1035" max="1280" width="12.42578125" style="1"/>
    <col min="1281" max="1281" width="15.28515625" style="1" customWidth="1"/>
    <col min="1282" max="1282" width="28.140625" style="1" customWidth="1"/>
    <col min="1283" max="1283" width="15.140625" style="1" customWidth="1"/>
    <col min="1284" max="1284" width="16.5703125" style="1" customWidth="1"/>
    <col min="1285" max="1285" width="11.5703125" style="1" customWidth="1"/>
    <col min="1286" max="1286" width="12.42578125" style="1"/>
    <col min="1287" max="1287" width="10.42578125" style="1" customWidth="1"/>
    <col min="1288" max="1288" width="11.5703125" style="1" customWidth="1"/>
    <col min="1289" max="1289" width="11.42578125" style="1" bestFit="1" customWidth="1"/>
    <col min="1290" max="1290" width="14.85546875" style="1" bestFit="1" customWidth="1"/>
    <col min="1291" max="1536" width="12.42578125" style="1"/>
    <col min="1537" max="1537" width="15.28515625" style="1" customWidth="1"/>
    <col min="1538" max="1538" width="28.140625" style="1" customWidth="1"/>
    <col min="1539" max="1539" width="15.140625" style="1" customWidth="1"/>
    <col min="1540" max="1540" width="16.5703125" style="1" customWidth="1"/>
    <col min="1541" max="1541" width="11.5703125" style="1" customWidth="1"/>
    <col min="1542" max="1542" width="12.42578125" style="1"/>
    <col min="1543" max="1543" width="10.42578125" style="1" customWidth="1"/>
    <col min="1544" max="1544" width="11.5703125" style="1" customWidth="1"/>
    <col min="1545" max="1545" width="11.42578125" style="1" bestFit="1" customWidth="1"/>
    <col min="1546" max="1546" width="14.85546875" style="1" bestFit="1" customWidth="1"/>
    <col min="1547" max="1792" width="12.42578125" style="1"/>
    <col min="1793" max="1793" width="15.28515625" style="1" customWidth="1"/>
    <col min="1794" max="1794" width="28.140625" style="1" customWidth="1"/>
    <col min="1795" max="1795" width="15.140625" style="1" customWidth="1"/>
    <col min="1796" max="1796" width="16.5703125" style="1" customWidth="1"/>
    <col min="1797" max="1797" width="11.5703125" style="1" customWidth="1"/>
    <col min="1798" max="1798" width="12.42578125" style="1"/>
    <col min="1799" max="1799" width="10.42578125" style="1" customWidth="1"/>
    <col min="1800" max="1800" width="11.5703125" style="1" customWidth="1"/>
    <col min="1801" max="1801" width="11.42578125" style="1" bestFit="1" customWidth="1"/>
    <col min="1802" max="1802" width="14.85546875" style="1" bestFit="1" customWidth="1"/>
    <col min="1803" max="2048" width="12.42578125" style="1"/>
    <col min="2049" max="2049" width="15.28515625" style="1" customWidth="1"/>
    <col min="2050" max="2050" width="28.140625" style="1" customWidth="1"/>
    <col min="2051" max="2051" width="15.140625" style="1" customWidth="1"/>
    <col min="2052" max="2052" width="16.5703125" style="1" customWidth="1"/>
    <col min="2053" max="2053" width="11.5703125" style="1" customWidth="1"/>
    <col min="2054" max="2054" width="12.42578125" style="1"/>
    <col min="2055" max="2055" width="10.42578125" style="1" customWidth="1"/>
    <col min="2056" max="2056" width="11.5703125" style="1" customWidth="1"/>
    <col min="2057" max="2057" width="11.42578125" style="1" bestFit="1" customWidth="1"/>
    <col min="2058" max="2058" width="14.85546875" style="1" bestFit="1" customWidth="1"/>
    <col min="2059" max="2304" width="12.42578125" style="1"/>
    <col min="2305" max="2305" width="15.28515625" style="1" customWidth="1"/>
    <col min="2306" max="2306" width="28.140625" style="1" customWidth="1"/>
    <col min="2307" max="2307" width="15.140625" style="1" customWidth="1"/>
    <col min="2308" max="2308" width="16.5703125" style="1" customWidth="1"/>
    <col min="2309" max="2309" width="11.5703125" style="1" customWidth="1"/>
    <col min="2310" max="2310" width="12.42578125" style="1"/>
    <col min="2311" max="2311" width="10.42578125" style="1" customWidth="1"/>
    <col min="2312" max="2312" width="11.5703125" style="1" customWidth="1"/>
    <col min="2313" max="2313" width="11.42578125" style="1" bestFit="1" customWidth="1"/>
    <col min="2314" max="2314" width="14.85546875" style="1" bestFit="1" customWidth="1"/>
    <col min="2315" max="2560" width="12.42578125" style="1"/>
    <col min="2561" max="2561" width="15.28515625" style="1" customWidth="1"/>
    <col min="2562" max="2562" width="28.140625" style="1" customWidth="1"/>
    <col min="2563" max="2563" width="15.140625" style="1" customWidth="1"/>
    <col min="2564" max="2564" width="16.5703125" style="1" customWidth="1"/>
    <col min="2565" max="2565" width="11.5703125" style="1" customWidth="1"/>
    <col min="2566" max="2566" width="12.42578125" style="1"/>
    <col min="2567" max="2567" width="10.42578125" style="1" customWidth="1"/>
    <col min="2568" max="2568" width="11.5703125" style="1" customWidth="1"/>
    <col min="2569" max="2569" width="11.42578125" style="1" bestFit="1" customWidth="1"/>
    <col min="2570" max="2570" width="14.85546875" style="1" bestFit="1" customWidth="1"/>
    <col min="2571" max="2816" width="12.42578125" style="1"/>
    <col min="2817" max="2817" width="15.28515625" style="1" customWidth="1"/>
    <col min="2818" max="2818" width="28.140625" style="1" customWidth="1"/>
    <col min="2819" max="2819" width="15.140625" style="1" customWidth="1"/>
    <col min="2820" max="2820" width="16.5703125" style="1" customWidth="1"/>
    <col min="2821" max="2821" width="11.5703125" style="1" customWidth="1"/>
    <col min="2822" max="2822" width="12.42578125" style="1"/>
    <col min="2823" max="2823" width="10.42578125" style="1" customWidth="1"/>
    <col min="2824" max="2824" width="11.5703125" style="1" customWidth="1"/>
    <col min="2825" max="2825" width="11.42578125" style="1" bestFit="1" customWidth="1"/>
    <col min="2826" max="2826" width="14.85546875" style="1" bestFit="1" customWidth="1"/>
    <col min="2827" max="3072" width="12.42578125" style="1"/>
    <col min="3073" max="3073" width="15.28515625" style="1" customWidth="1"/>
    <col min="3074" max="3074" width="28.140625" style="1" customWidth="1"/>
    <col min="3075" max="3075" width="15.140625" style="1" customWidth="1"/>
    <col min="3076" max="3076" width="16.5703125" style="1" customWidth="1"/>
    <col min="3077" max="3077" width="11.5703125" style="1" customWidth="1"/>
    <col min="3078" max="3078" width="12.42578125" style="1"/>
    <col min="3079" max="3079" width="10.42578125" style="1" customWidth="1"/>
    <col min="3080" max="3080" width="11.5703125" style="1" customWidth="1"/>
    <col min="3081" max="3081" width="11.42578125" style="1" bestFit="1" customWidth="1"/>
    <col min="3082" max="3082" width="14.85546875" style="1" bestFit="1" customWidth="1"/>
    <col min="3083" max="3328" width="12.42578125" style="1"/>
    <col min="3329" max="3329" width="15.28515625" style="1" customWidth="1"/>
    <col min="3330" max="3330" width="28.140625" style="1" customWidth="1"/>
    <col min="3331" max="3331" width="15.140625" style="1" customWidth="1"/>
    <col min="3332" max="3332" width="16.5703125" style="1" customWidth="1"/>
    <col min="3333" max="3333" width="11.5703125" style="1" customWidth="1"/>
    <col min="3334" max="3334" width="12.42578125" style="1"/>
    <col min="3335" max="3335" width="10.42578125" style="1" customWidth="1"/>
    <col min="3336" max="3336" width="11.5703125" style="1" customWidth="1"/>
    <col min="3337" max="3337" width="11.42578125" style="1" bestFit="1" customWidth="1"/>
    <col min="3338" max="3338" width="14.85546875" style="1" bestFit="1" customWidth="1"/>
    <col min="3339" max="3584" width="12.42578125" style="1"/>
    <col min="3585" max="3585" width="15.28515625" style="1" customWidth="1"/>
    <col min="3586" max="3586" width="28.140625" style="1" customWidth="1"/>
    <col min="3587" max="3587" width="15.140625" style="1" customWidth="1"/>
    <col min="3588" max="3588" width="16.5703125" style="1" customWidth="1"/>
    <col min="3589" max="3589" width="11.5703125" style="1" customWidth="1"/>
    <col min="3590" max="3590" width="12.42578125" style="1"/>
    <col min="3591" max="3591" width="10.42578125" style="1" customWidth="1"/>
    <col min="3592" max="3592" width="11.5703125" style="1" customWidth="1"/>
    <col min="3593" max="3593" width="11.42578125" style="1" bestFit="1" customWidth="1"/>
    <col min="3594" max="3594" width="14.85546875" style="1" bestFit="1" customWidth="1"/>
    <col min="3595" max="3840" width="12.42578125" style="1"/>
    <col min="3841" max="3841" width="15.28515625" style="1" customWidth="1"/>
    <col min="3842" max="3842" width="28.140625" style="1" customWidth="1"/>
    <col min="3843" max="3843" width="15.140625" style="1" customWidth="1"/>
    <col min="3844" max="3844" width="16.5703125" style="1" customWidth="1"/>
    <col min="3845" max="3845" width="11.5703125" style="1" customWidth="1"/>
    <col min="3846" max="3846" width="12.42578125" style="1"/>
    <col min="3847" max="3847" width="10.42578125" style="1" customWidth="1"/>
    <col min="3848" max="3848" width="11.5703125" style="1" customWidth="1"/>
    <col min="3849" max="3849" width="11.42578125" style="1" bestFit="1" customWidth="1"/>
    <col min="3850" max="3850" width="14.85546875" style="1" bestFit="1" customWidth="1"/>
    <col min="3851" max="4096" width="12.42578125" style="1"/>
    <col min="4097" max="4097" width="15.28515625" style="1" customWidth="1"/>
    <col min="4098" max="4098" width="28.140625" style="1" customWidth="1"/>
    <col min="4099" max="4099" width="15.140625" style="1" customWidth="1"/>
    <col min="4100" max="4100" width="16.5703125" style="1" customWidth="1"/>
    <col min="4101" max="4101" width="11.5703125" style="1" customWidth="1"/>
    <col min="4102" max="4102" width="12.42578125" style="1"/>
    <col min="4103" max="4103" width="10.42578125" style="1" customWidth="1"/>
    <col min="4104" max="4104" width="11.5703125" style="1" customWidth="1"/>
    <col min="4105" max="4105" width="11.42578125" style="1" bestFit="1" customWidth="1"/>
    <col min="4106" max="4106" width="14.85546875" style="1" bestFit="1" customWidth="1"/>
    <col min="4107" max="4352" width="12.42578125" style="1"/>
    <col min="4353" max="4353" width="15.28515625" style="1" customWidth="1"/>
    <col min="4354" max="4354" width="28.140625" style="1" customWidth="1"/>
    <col min="4355" max="4355" width="15.140625" style="1" customWidth="1"/>
    <col min="4356" max="4356" width="16.5703125" style="1" customWidth="1"/>
    <col min="4357" max="4357" width="11.5703125" style="1" customWidth="1"/>
    <col min="4358" max="4358" width="12.42578125" style="1"/>
    <col min="4359" max="4359" width="10.42578125" style="1" customWidth="1"/>
    <col min="4360" max="4360" width="11.5703125" style="1" customWidth="1"/>
    <col min="4361" max="4361" width="11.42578125" style="1" bestFit="1" customWidth="1"/>
    <col min="4362" max="4362" width="14.85546875" style="1" bestFit="1" customWidth="1"/>
    <col min="4363" max="4608" width="12.42578125" style="1"/>
    <col min="4609" max="4609" width="15.28515625" style="1" customWidth="1"/>
    <col min="4610" max="4610" width="28.140625" style="1" customWidth="1"/>
    <col min="4611" max="4611" width="15.140625" style="1" customWidth="1"/>
    <col min="4612" max="4612" width="16.5703125" style="1" customWidth="1"/>
    <col min="4613" max="4613" width="11.5703125" style="1" customWidth="1"/>
    <col min="4614" max="4614" width="12.42578125" style="1"/>
    <col min="4615" max="4615" width="10.42578125" style="1" customWidth="1"/>
    <col min="4616" max="4616" width="11.5703125" style="1" customWidth="1"/>
    <col min="4617" max="4617" width="11.42578125" style="1" bestFit="1" customWidth="1"/>
    <col min="4618" max="4618" width="14.85546875" style="1" bestFit="1" customWidth="1"/>
    <col min="4619" max="4864" width="12.42578125" style="1"/>
    <col min="4865" max="4865" width="15.28515625" style="1" customWidth="1"/>
    <col min="4866" max="4866" width="28.140625" style="1" customWidth="1"/>
    <col min="4867" max="4867" width="15.140625" style="1" customWidth="1"/>
    <col min="4868" max="4868" width="16.5703125" style="1" customWidth="1"/>
    <col min="4869" max="4869" width="11.5703125" style="1" customWidth="1"/>
    <col min="4870" max="4870" width="12.42578125" style="1"/>
    <col min="4871" max="4871" width="10.42578125" style="1" customWidth="1"/>
    <col min="4872" max="4872" width="11.5703125" style="1" customWidth="1"/>
    <col min="4873" max="4873" width="11.42578125" style="1" bestFit="1" customWidth="1"/>
    <col min="4874" max="4874" width="14.85546875" style="1" bestFit="1" customWidth="1"/>
    <col min="4875" max="5120" width="12.42578125" style="1"/>
    <col min="5121" max="5121" width="15.28515625" style="1" customWidth="1"/>
    <col min="5122" max="5122" width="28.140625" style="1" customWidth="1"/>
    <col min="5123" max="5123" width="15.140625" style="1" customWidth="1"/>
    <col min="5124" max="5124" width="16.5703125" style="1" customWidth="1"/>
    <col min="5125" max="5125" width="11.5703125" style="1" customWidth="1"/>
    <col min="5126" max="5126" width="12.42578125" style="1"/>
    <col min="5127" max="5127" width="10.42578125" style="1" customWidth="1"/>
    <col min="5128" max="5128" width="11.5703125" style="1" customWidth="1"/>
    <col min="5129" max="5129" width="11.42578125" style="1" bestFit="1" customWidth="1"/>
    <col min="5130" max="5130" width="14.85546875" style="1" bestFit="1" customWidth="1"/>
    <col min="5131" max="5376" width="12.42578125" style="1"/>
    <col min="5377" max="5377" width="15.28515625" style="1" customWidth="1"/>
    <col min="5378" max="5378" width="28.140625" style="1" customWidth="1"/>
    <col min="5379" max="5379" width="15.140625" style="1" customWidth="1"/>
    <col min="5380" max="5380" width="16.5703125" style="1" customWidth="1"/>
    <col min="5381" max="5381" width="11.5703125" style="1" customWidth="1"/>
    <col min="5382" max="5382" width="12.42578125" style="1"/>
    <col min="5383" max="5383" width="10.42578125" style="1" customWidth="1"/>
    <col min="5384" max="5384" width="11.5703125" style="1" customWidth="1"/>
    <col min="5385" max="5385" width="11.42578125" style="1" bestFit="1" customWidth="1"/>
    <col min="5386" max="5386" width="14.85546875" style="1" bestFit="1" customWidth="1"/>
    <col min="5387" max="5632" width="12.42578125" style="1"/>
    <col min="5633" max="5633" width="15.28515625" style="1" customWidth="1"/>
    <col min="5634" max="5634" width="28.140625" style="1" customWidth="1"/>
    <col min="5635" max="5635" width="15.140625" style="1" customWidth="1"/>
    <col min="5636" max="5636" width="16.5703125" style="1" customWidth="1"/>
    <col min="5637" max="5637" width="11.5703125" style="1" customWidth="1"/>
    <col min="5638" max="5638" width="12.42578125" style="1"/>
    <col min="5639" max="5639" width="10.42578125" style="1" customWidth="1"/>
    <col min="5640" max="5640" width="11.5703125" style="1" customWidth="1"/>
    <col min="5641" max="5641" width="11.42578125" style="1" bestFit="1" customWidth="1"/>
    <col min="5642" max="5642" width="14.85546875" style="1" bestFit="1" customWidth="1"/>
    <col min="5643" max="5888" width="12.42578125" style="1"/>
    <col min="5889" max="5889" width="15.28515625" style="1" customWidth="1"/>
    <col min="5890" max="5890" width="28.140625" style="1" customWidth="1"/>
    <col min="5891" max="5891" width="15.140625" style="1" customWidth="1"/>
    <col min="5892" max="5892" width="16.5703125" style="1" customWidth="1"/>
    <col min="5893" max="5893" width="11.5703125" style="1" customWidth="1"/>
    <col min="5894" max="5894" width="12.42578125" style="1"/>
    <col min="5895" max="5895" width="10.42578125" style="1" customWidth="1"/>
    <col min="5896" max="5896" width="11.5703125" style="1" customWidth="1"/>
    <col min="5897" max="5897" width="11.42578125" style="1" bestFit="1" customWidth="1"/>
    <col min="5898" max="5898" width="14.85546875" style="1" bestFit="1" customWidth="1"/>
    <col min="5899" max="6144" width="12.42578125" style="1"/>
    <col min="6145" max="6145" width="15.28515625" style="1" customWidth="1"/>
    <col min="6146" max="6146" width="28.140625" style="1" customWidth="1"/>
    <col min="6147" max="6147" width="15.140625" style="1" customWidth="1"/>
    <col min="6148" max="6148" width="16.5703125" style="1" customWidth="1"/>
    <col min="6149" max="6149" width="11.5703125" style="1" customWidth="1"/>
    <col min="6150" max="6150" width="12.42578125" style="1"/>
    <col min="6151" max="6151" width="10.42578125" style="1" customWidth="1"/>
    <col min="6152" max="6152" width="11.5703125" style="1" customWidth="1"/>
    <col min="6153" max="6153" width="11.42578125" style="1" bestFit="1" customWidth="1"/>
    <col min="6154" max="6154" width="14.85546875" style="1" bestFit="1" customWidth="1"/>
    <col min="6155" max="6400" width="12.42578125" style="1"/>
    <col min="6401" max="6401" width="15.28515625" style="1" customWidth="1"/>
    <col min="6402" max="6402" width="28.140625" style="1" customWidth="1"/>
    <col min="6403" max="6403" width="15.140625" style="1" customWidth="1"/>
    <col min="6404" max="6404" width="16.5703125" style="1" customWidth="1"/>
    <col min="6405" max="6405" width="11.5703125" style="1" customWidth="1"/>
    <col min="6406" max="6406" width="12.42578125" style="1"/>
    <col min="6407" max="6407" width="10.42578125" style="1" customWidth="1"/>
    <col min="6408" max="6408" width="11.5703125" style="1" customWidth="1"/>
    <col min="6409" max="6409" width="11.42578125" style="1" bestFit="1" customWidth="1"/>
    <col min="6410" max="6410" width="14.85546875" style="1" bestFit="1" customWidth="1"/>
    <col min="6411" max="6656" width="12.42578125" style="1"/>
    <col min="6657" max="6657" width="15.28515625" style="1" customWidth="1"/>
    <col min="6658" max="6658" width="28.140625" style="1" customWidth="1"/>
    <col min="6659" max="6659" width="15.140625" style="1" customWidth="1"/>
    <col min="6660" max="6660" width="16.5703125" style="1" customWidth="1"/>
    <col min="6661" max="6661" width="11.5703125" style="1" customWidth="1"/>
    <col min="6662" max="6662" width="12.42578125" style="1"/>
    <col min="6663" max="6663" width="10.42578125" style="1" customWidth="1"/>
    <col min="6664" max="6664" width="11.5703125" style="1" customWidth="1"/>
    <col min="6665" max="6665" width="11.42578125" style="1" bestFit="1" customWidth="1"/>
    <col min="6666" max="6666" width="14.85546875" style="1" bestFit="1" customWidth="1"/>
    <col min="6667" max="6912" width="12.42578125" style="1"/>
    <col min="6913" max="6913" width="15.28515625" style="1" customWidth="1"/>
    <col min="6914" max="6914" width="28.140625" style="1" customWidth="1"/>
    <col min="6915" max="6915" width="15.140625" style="1" customWidth="1"/>
    <col min="6916" max="6916" width="16.5703125" style="1" customWidth="1"/>
    <col min="6917" max="6917" width="11.5703125" style="1" customWidth="1"/>
    <col min="6918" max="6918" width="12.42578125" style="1"/>
    <col min="6919" max="6919" width="10.42578125" style="1" customWidth="1"/>
    <col min="6920" max="6920" width="11.5703125" style="1" customWidth="1"/>
    <col min="6921" max="6921" width="11.42578125" style="1" bestFit="1" customWidth="1"/>
    <col min="6922" max="6922" width="14.85546875" style="1" bestFit="1" customWidth="1"/>
    <col min="6923" max="7168" width="12.42578125" style="1"/>
    <col min="7169" max="7169" width="15.28515625" style="1" customWidth="1"/>
    <col min="7170" max="7170" width="28.140625" style="1" customWidth="1"/>
    <col min="7171" max="7171" width="15.140625" style="1" customWidth="1"/>
    <col min="7172" max="7172" width="16.5703125" style="1" customWidth="1"/>
    <col min="7173" max="7173" width="11.5703125" style="1" customWidth="1"/>
    <col min="7174" max="7174" width="12.42578125" style="1"/>
    <col min="7175" max="7175" width="10.42578125" style="1" customWidth="1"/>
    <col min="7176" max="7176" width="11.5703125" style="1" customWidth="1"/>
    <col min="7177" max="7177" width="11.42578125" style="1" bestFit="1" customWidth="1"/>
    <col min="7178" max="7178" width="14.85546875" style="1" bestFit="1" customWidth="1"/>
    <col min="7179" max="7424" width="12.42578125" style="1"/>
    <col min="7425" max="7425" width="15.28515625" style="1" customWidth="1"/>
    <col min="7426" max="7426" width="28.140625" style="1" customWidth="1"/>
    <col min="7427" max="7427" width="15.140625" style="1" customWidth="1"/>
    <col min="7428" max="7428" width="16.5703125" style="1" customWidth="1"/>
    <col min="7429" max="7429" width="11.5703125" style="1" customWidth="1"/>
    <col min="7430" max="7430" width="12.42578125" style="1"/>
    <col min="7431" max="7431" width="10.42578125" style="1" customWidth="1"/>
    <col min="7432" max="7432" width="11.5703125" style="1" customWidth="1"/>
    <col min="7433" max="7433" width="11.42578125" style="1" bestFit="1" customWidth="1"/>
    <col min="7434" max="7434" width="14.85546875" style="1" bestFit="1" customWidth="1"/>
    <col min="7435" max="7680" width="12.42578125" style="1"/>
    <col min="7681" max="7681" width="15.28515625" style="1" customWidth="1"/>
    <col min="7682" max="7682" width="28.140625" style="1" customWidth="1"/>
    <col min="7683" max="7683" width="15.140625" style="1" customWidth="1"/>
    <col min="7684" max="7684" width="16.5703125" style="1" customWidth="1"/>
    <col min="7685" max="7685" width="11.5703125" style="1" customWidth="1"/>
    <col min="7686" max="7686" width="12.42578125" style="1"/>
    <col min="7687" max="7687" width="10.42578125" style="1" customWidth="1"/>
    <col min="7688" max="7688" width="11.5703125" style="1" customWidth="1"/>
    <col min="7689" max="7689" width="11.42578125" style="1" bestFit="1" customWidth="1"/>
    <col min="7690" max="7690" width="14.85546875" style="1" bestFit="1" customWidth="1"/>
    <col min="7691" max="7936" width="12.42578125" style="1"/>
    <col min="7937" max="7937" width="15.28515625" style="1" customWidth="1"/>
    <col min="7938" max="7938" width="28.140625" style="1" customWidth="1"/>
    <col min="7939" max="7939" width="15.140625" style="1" customWidth="1"/>
    <col min="7940" max="7940" width="16.5703125" style="1" customWidth="1"/>
    <col min="7941" max="7941" width="11.5703125" style="1" customWidth="1"/>
    <col min="7942" max="7942" width="12.42578125" style="1"/>
    <col min="7943" max="7943" width="10.42578125" style="1" customWidth="1"/>
    <col min="7944" max="7944" width="11.5703125" style="1" customWidth="1"/>
    <col min="7945" max="7945" width="11.42578125" style="1" bestFit="1" customWidth="1"/>
    <col min="7946" max="7946" width="14.85546875" style="1" bestFit="1" customWidth="1"/>
    <col min="7947" max="8192" width="12.42578125" style="1"/>
    <col min="8193" max="8193" width="15.28515625" style="1" customWidth="1"/>
    <col min="8194" max="8194" width="28.140625" style="1" customWidth="1"/>
    <col min="8195" max="8195" width="15.140625" style="1" customWidth="1"/>
    <col min="8196" max="8196" width="16.5703125" style="1" customWidth="1"/>
    <col min="8197" max="8197" width="11.5703125" style="1" customWidth="1"/>
    <col min="8198" max="8198" width="12.42578125" style="1"/>
    <col min="8199" max="8199" width="10.42578125" style="1" customWidth="1"/>
    <col min="8200" max="8200" width="11.5703125" style="1" customWidth="1"/>
    <col min="8201" max="8201" width="11.42578125" style="1" bestFit="1" customWidth="1"/>
    <col min="8202" max="8202" width="14.85546875" style="1" bestFit="1" customWidth="1"/>
    <col min="8203" max="8448" width="12.42578125" style="1"/>
    <col min="8449" max="8449" width="15.28515625" style="1" customWidth="1"/>
    <col min="8450" max="8450" width="28.140625" style="1" customWidth="1"/>
    <col min="8451" max="8451" width="15.140625" style="1" customWidth="1"/>
    <col min="8452" max="8452" width="16.5703125" style="1" customWidth="1"/>
    <col min="8453" max="8453" width="11.5703125" style="1" customWidth="1"/>
    <col min="8454" max="8454" width="12.42578125" style="1"/>
    <col min="8455" max="8455" width="10.42578125" style="1" customWidth="1"/>
    <col min="8456" max="8456" width="11.5703125" style="1" customWidth="1"/>
    <col min="8457" max="8457" width="11.42578125" style="1" bestFit="1" customWidth="1"/>
    <col min="8458" max="8458" width="14.85546875" style="1" bestFit="1" customWidth="1"/>
    <col min="8459" max="8704" width="12.42578125" style="1"/>
    <col min="8705" max="8705" width="15.28515625" style="1" customWidth="1"/>
    <col min="8706" max="8706" width="28.140625" style="1" customWidth="1"/>
    <col min="8707" max="8707" width="15.140625" style="1" customWidth="1"/>
    <col min="8708" max="8708" width="16.5703125" style="1" customWidth="1"/>
    <col min="8709" max="8709" width="11.5703125" style="1" customWidth="1"/>
    <col min="8710" max="8710" width="12.42578125" style="1"/>
    <col min="8711" max="8711" width="10.42578125" style="1" customWidth="1"/>
    <col min="8712" max="8712" width="11.5703125" style="1" customWidth="1"/>
    <col min="8713" max="8713" width="11.42578125" style="1" bestFit="1" customWidth="1"/>
    <col min="8714" max="8714" width="14.85546875" style="1" bestFit="1" customWidth="1"/>
    <col min="8715" max="8960" width="12.42578125" style="1"/>
    <col min="8961" max="8961" width="15.28515625" style="1" customWidth="1"/>
    <col min="8962" max="8962" width="28.140625" style="1" customWidth="1"/>
    <col min="8963" max="8963" width="15.140625" style="1" customWidth="1"/>
    <col min="8964" max="8964" width="16.5703125" style="1" customWidth="1"/>
    <col min="8965" max="8965" width="11.5703125" style="1" customWidth="1"/>
    <col min="8966" max="8966" width="12.42578125" style="1"/>
    <col min="8967" max="8967" width="10.42578125" style="1" customWidth="1"/>
    <col min="8968" max="8968" width="11.5703125" style="1" customWidth="1"/>
    <col min="8969" max="8969" width="11.42578125" style="1" bestFit="1" customWidth="1"/>
    <col min="8970" max="8970" width="14.85546875" style="1" bestFit="1" customWidth="1"/>
    <col min="8971" max="9216" width="12.42578125" style="1"/>
    <col min="9217" max="9217" width="15.28515625" style="1" customWidth="1"/>
    <col min="9218" max="9218" width="28.140625" style="1" customWidth="1"/>
    <col min="9219" max="9219" width="15.140625" style="1" customWidth="1"/>
    <col min="9220" max="9220" width="16.5703125" style="1" customWidth="1"/>
    <col min="9221" max="9221" width="11.5703125" style="1" customWidth="1"/>
    <col min="9222" max="9222" width="12.42578125" style="1"/>
    <col min="9223" max="9223" width="10.42578125" style="1" customWidth="1"/>
    <col min="9224" max="9224" width="11.5703125" style="1" customWidth="1"/>
    <col min="9225" max="9225" width="11.42578125" style="1" bestFit="1" customWidth="1"/>
    <col min="9226" max="9226" width="14.85546875" style="1" bestFit="1" customWidth="1"/>
    <col min="9227" max="9472" width="12.42578125" style="1"/>
    <col min="9473" max="9473" width="15.28515625" style="1" customWidth="1"/>
    <col min="9474" max="9474" width="28.140625" style="1" customWidth="1"/>
    <col min="9475" max="9475" width="15.140625" style="1" customWidth="1"/>
    <col min="9476" max="9476" width="16.5703125" style="1" customWidth="1"/>
    <col min="9477" max="9477" width="11.5703125" style="1" customWidth="1"/>
    <col min="9478" max="9478" width="12.42578125" style="1"/>
    <col min="9479" max="9479" width="10.42578125" style="1" customWidth="1"/>
    <col min="9480" max="9480" width="11.5703125" style="1" customWidth="1"/>
    <col min="9481" max="9481" width="11.42578125" style="1" bestFit="1" customWidth="1"/>
    <col min="9482" max="9482" width="14.85546875" style="1" bestFit="1" customWidth="1"/>
    <col min="9483" max="9728" width="12.42578125" style="1"/>
    <col min="9729" max="9729" width="15.28515625" style="1" customWidth="1"/>
    <col min="9730" max="9730" width="28.140625" style="1" customWidth="1"/>
    <col min="9731" max="9731" width="15.140625" style="1" customWidth="1"/>
    <col min="9732" max="9732" width="16.5703125" style="1" customWidth="1"/>
    <col min="9733" max="9733" width="11.5703125" style="1" customWidth="1"/>
    <col min="9734" max="9734" width="12.42578125" style="1"/>
    <col min="9735" max="9735" width="10.42578125" style="1" customWidth="1"/>
    <col min="9736" max="9736" width="11.5703125" style="1" customWidth="1"/>
    <col min="9737" max="9737" width="11.42578125" style="1" bestFit="1" customWidth="1"/>
    <col min="9738" max="9738" width="14.85546875" style="1" bestFit="1" customWidth="1"/>
    <col min="9739" max="9984" width="12.42578125" style="1"/>
    <col min="9985" max="9985" width="15.28515625" style="1" customWidth="1"/>
    <col min="9986" max="9986" width="28.140625" style="1" customWidth="1"/>
    <col min="9987" max="9987" width="15.140625" style="1" customWidth="1"/>
    <col min="9988" max="9988" width="16.5703125" style="1" customWidth="1"/>
    <col min="9989" max="9989" width="11.5703125" style="1" customWidth="1"/>
    <col min="9990" max="9990" width="12.42578125" style="1"/>
    <col min="9991" max="9991" width="10.42578125" style="1" customWidth="1"/>
    <col min="9992" max="9992" width="11.5703125" style="1" customWidth="1"/>
    <col min="9993" max="9993" width="11.42578125" style="1" bestFit="1" customWidth="1"/>
    <col min="9994" max="9994" width="14.85546875" style="1" bestFit="1" customWidth="1"/>
    <col min="9995" max="10240" width="12.42578125" style="1"/>
    <col min="10241" max="10241" width="15.28515625" style="1" customWidth="1"/>
    <col min="10242" max="10242" width="28.140625" style="1" customWidth="1"/>
    <col min="10243" max="10243" width="15.140625" style="1" customWidth="1"/>
    <col min="10244" max="10244" width="16.5703125" style="1" customWidth="1"/>
    <col min="10245" max="10245" width="11.5703125" style="1" customWidth="1"/>
    <col min="10246" max="10246" width="12.42578125" style="1"/>
    <col min="10247" max="10247" width="10.42578125" style="1" customWidth="1"/>
    <col min="10248" max="10248" width="11.5703125" style="1" customWidth="1"/>
    <col min="10249" max="10249" width="11.42578125" style="1" bestFit="1" customWidth="1"/>
    <col min="10250" max="10250" width="14.85546875" style="1" bestFit="1" customWidth="1"/>
    <col min="10251" max="10496" width="12.42578125" style="1"/>
    <col min="10497" max="10497" width="15.28515625" style="1" customWidth="1"/>
    <col min="10498" max="10498" width="28.140625" style="1" customWidth="1"/>
    <col min="10499" max="10499" width="15.140625" style="1" customWidth="1"/>
    <col min="10500" max="10500" width="16.5703125" style="1" customWidth="1"/>
    <col min="10501" max="10501" width="11.5703125" style="1" customWidth="1"/>
    <col min="10502" max="10502" width="12.42578125" style="1"/>
    <col min="10503" max="10503" width="10.42578125" style="1" customWidth="1"/>
    <col min="10504" max="10504" width="11.5703125" style="1" customWidth="1"/>
    <col min="10505" max="10505" width="11.42578125" style="1" bestFit="1" customWidth="1"/>
    <col min="10506" max="10506" width="14.85546875" style="1" bestFit="1" customWidth="1"/>
    <col min="10507" max="10752" width="12.42578125" style="1"/>
    <col min="10753" max="10753" width="15.28515625" style="1" customWidth="1"/>
    <col min="10754" max="10754" width="28.140625" style="1" customWidth="1"/>
    <col min="10755" max="10755" width="15.140625" style="1" customWidth="1"/>
    <col min="10756" max="10756" width="16.5703125" style="1" customWidth="1"/>
    <col min="10757" max="10757" width="11.5703125" style="1" customWidth="1"/>
    <col min="10758" max="10758" width="12.42578125" style="1"/>
    <col min="10759" max="10759" width="10.42578125" style="1" customWidth="1"/>
    <col min="10760" max="10760" width="11.5703125" style="1" customWidth="1"/>
    <col min="10761" max="10761" width="11.42578125" style="1" bestFit="1" customWidth="1"/>
    <col min="10762" max="10762" width="14.85546875" style="1" bestFit="1" customWidth="1"/>
    <col min="10763" max="11008" width="12.42578125" style="1"/>
    <col min="11009" max="11009" width="15.28515625" style="1" customWidth="1"/>
    <col min="11010" max="11010" width="28.140625" style="1" customWidth="1"/>
    <col min="11011" max="11011" width="15.140625" style="1" customWidth="1"/>
    <col min="11012" max="11012" width="16.5703125" style="1" customWidth="1"/>
    <col min="11013" max="11013" width="11.5703125" style="1" customWidth="1"/>
    <col min="11014" max="11014" width="12.42578125" style="1"/>
    <col min="11015" max="11015" width="10.42578125" style="1" customWidth="1"/>
    <col min="11016" max="11016" width="11.5703125" style="1" customWidth="1"/>
    <col min="11017" max="11017" width="11.42578125" style="1" bestFit="1" customWidth="1"/>
    <col min="11018" max="11018" width="14.85546875" style="1" bestFit="1" customWidth="1"/>
    <col min="11019" max="11264" width="12.42578125" style="1"/>
    <col min="11265" max="11265" width="15.28515625" style="1" customWidth="1"/>
    <col min="11266" max="11266" width="28.140625" style="1" customWidth="1"/>
    <col min="11267" max="11267" width="15.140625" style="1" customWidth="1"/>
    <col min="11268" max="11268" width="16.5703125" style="1" customWidth="1"/>
    <col min="11269" max="11269" width="11.5703125" style="1" customWidth="1"/>
    <col min="11270" max="11270" width="12.42578125" style="1"/>
    <col min="11271" max="11271" width="10.42578125" style="1" customWidth="1"/>
    <col min="11272" max="11272" width="11.5703125" style="1" customWidth="1"/>
    <col min="11273" max="11273" width="11.42578125" style="1" bestFit="1" customWidth="1"/>
    <col min="11274" max="11274" width="14.85546875" style="1" bestFit="1" customWidth="1"/>
    <col min="11275" max="11520" width="12.42578125" style="1"/>
    <col min="11521" max="11521" width="15.28515625" style="1" customWidth="1"/>
    <col min="11522" max="11522" width="28.140625" style="1" customWidth="1"/>
    <col min="11523" max="11523" width="15.140625" style="1" customWidth="1"/>
    <col min="11524" max="11524" width="16.5703125" style="1" customWidth="1"/>
    <col min="11525" max="11525" width="11.5703125" style="1" customWidth="1"/>
    <col min="11526" max="11526" width="12.42578125" style="1"/>
    <col min="11527" max="11527" width="10.42578125" style="1" customWidth="1"/>
    <col min="11528" max="11528" width="11.5703125" style="1" customWidth="1"/>
    <col min="11529" max="11529" width="11.42578125" style="1" bestFit="1" customWidth="1"/>
    <col min="11530" max="11530" width="14.85546875" style="1" bestFit="1" customWidth="1"/>
    <col min="11531" max="11776" width="12.42578125" style="1"/>
    <col min="11777" max="11777" width="15.28515625" style="1" customWidth="1"/>
    <col min="11778" max="11778" width="28.140625" style="1" customWidth="1"/>
    <col min="11779" max="11779" width="15.140625" style="1" customWidth="1"/>
    <col min="11780" max="11780" width="16.5703125" style="1" customWidth="1"/>
    <col min="11781" max="11781" width="11.5703125" style="1" customWidth="1"/>
    <col min="11782" max="11782" width="12.42578125" style="1"/>
    <col min="11783" max="11783" width="10.42578125" style="1" customWidth="1"/>
    <col min="11784" max="11784" width="11.5703125" style="1" customWidth="1"/>
    <col min="11785" max="11785" width="11.42578125" style="1" bestFit="1" customWidth="1"/>
    <col min="11786" max="11786" width="14.85546875" style="1" bestFit="1" customWidth="1"/>
    <col min="11787" max="12032" width="12.42578125" style="1"/>
    <col min="12033" max="12033" width="15.28515625" style="1" customWidth="1"/>
    <col min="12034" max="12034" width="28.140625" style="1" customWidth="1"/>
    <col min="12035" max="12035" width="15.140625" style="1" customWidth="1"/>
    <col min="12036" max="12036" width="16.5703125" style="1" customWidth="1"/>
    <col min="12037" max="12037" width="11.5703125" style="1" customWidth="1"/>
    <col min="12038" max="12038" width="12.42578125" style="1"/>
    <col min="12039" max="12039" width="10.42578125" style="1" customWidth="1"/>
    <col min="12040" max="12040" width="11.5703125" style="1" customWidth="1"/>
    <col min="12041" max="12041" width="11.42578125" style="1" bestFit="1" customWidth="1"/>
    <col min="12042" max="12042" width="14.85546875" style="1" bestFit="1" customWidth="1"/>
    <col min="12043" max="12288" width="12.42578125" style="1"/>
    <col min="12289" max="12289" width="15.28515625" style="1" customWidth="1"/>
    <col min="12290" max="12290" width="28.140625" style="1" customWidth="1"/>
    <col min="12291" max="12291" width="15.140625" style="1" customWidth="1"/>
    <col min="12292" max="12292" width="16.5703125" style="1" customWidth="1"/>
    <col min="12293" max="12293" width="11.5703125" style="1" customWidth="1"/>
    <col min="12294" max="12294" width="12.42578125" style="1"/>
    <col min="12295" max="12295" width="10.42578125" style="1" customWidth="1"/>
    <col min="12296" max="12296" width="11.5703125" style="1" customWidth="1"/>
    <col min="12297" max="12297" width="11.42578125" style="1" bestFit="1" customWidth="1"/>
    <col min="12298" max="12298" width="14.85546875" style="1" bestFit="1" customWidth="1"/>
    <col min="12299" max="12544" width="12.42578125" style="1"/>
    <col min="12545" max="12545" width="15.28515625" style="1" customWidth="1"/>
    <col min="12546" max="12546" width="28.140625" style="1" customWidth="1"/>
    <col min="12547" max="12547" width="15.140625" style="1" customWidth="1"/>
    <col min="12548" max="12548" width="16.5703125" style="1" customWidth="1"/>
    <col min="12549" max="12549" width="11.5703125" style="1" customWidth="1"/>
    <col min="12550" max="12550" width="12.42578125" style="1"/>
    <col min="12551" max="12551" width="10.42578125" style="1" customWidth="1"/>
    <col min="12552" max="12552" width="11.5703125" style="1" customWidth="1"/>
    <col min="12553" max="12553" width="11.42578125" style="1" bestFit="1" customWidth="1"/>
    <col min="12554" max="12554" width="14.85546875" style="1" bestFit="1" customWidth="1"/>
    <col min="12555" max="12800" width="12.42578125" style="1"/>
    <col min="12801" max="12801" width="15.28515625" style="1" customWidth="1"/>
    <col min="12802" max="12802" width="28.140625" style="1" customWidth="1"/>
    <col min="12803" max="12803" width="15.140625" style="1" customWidth="1"/>
    <col min="12804" max="12804" width="16.5703125" style="1" customWidth="1"/>
    <col min="12805" max="12805" width="11.5703125" style="1" customWidth="1"/>
    <col min="12806" max="12806" width="12.42578125" style="1"/>
    <col min="12807" max="12807" width="10.42578125" style="1" customWidth="1"/>
    <col min="12808" max="12808" width="11.5703125" style="1" customWidth="1"/>
    <col min="12809" max="12809" width="11.42578125" style="1" bestFit="1" customWidth="1"/>
    <col min="12810" max="12810" width="14.85546875" style="1" bestFit="1" customWidth="1"/>
    <col min="12811" max="13056" width="12.42578125" style="1"/>
    <col min="13057" max="13057" width="15.28515625" style="1" customWidth="1"/>
    <col min="13058" max="13058" width="28.140625" style="1" customWidth="1"/>
    <col min="13059" max="13059" width="15.140625" style="1" customWidth="1"/>
    <col min="13060" max="13060" width="16.5703125" style="1" customWidth="1"/>
    <col min="13061" max="13061" width="11.5703125" style="1" customWidth="1"/>
    <col min="13062" max="13062" width="12.42578125" style="1"/>
    <col min="13063" max="13063" width="10.42578125" style="1" customWidth="1"/>
    <col min="13064" max="13064" width="11.5703125" style="1" customWidth="1"/>
    <col min="13065" max="13065" width="11.42578125" style="1" bestFit="1" customWidth="1"/>
    <col min="13066" max="13066" width="14.85546875" style="1" bestFit="1" customWidth="1"/>
    <col min="13067" max="13312" width="12.42578125" style="1"/>
    <col min="13313" max="13313" width="15.28515625" style="1" customWidth="1"/>
    <col min="13314" max="13314" width="28.140625" style="1" customWidth="1"/>
    <col min="13315" max="13315" width="15.140625" style="1" customWidth="1"/>
    <col min="13316" max="13316" width="16.5703125" style="1" customWidth="1"/>
    <col min="13317" max="13317" width="11.5703125" style="1" customWidth="1"/>
    <col min="13318" max="13318" width="12.42578125" style="1"/>
    <col min="13319" max="13319" width="10.42578125" style="1" customWidth="1"/>
    <col min="13320" max="13320" width="11.5703125" style="1" customWidth="1"/>
    <col min="13321" max="13321" width="11.42578125" style="1" bestFit="1" customWidth="1"/>
    <col min="13322" max="13322" width="14.85546875" style="1" bestFit="1" customWidth="1"/>
    <col min="13323" max="13568" width="12.42578125" style="1"/>
    <col min="13569" max="13569" width="15.28515625" style="1" customWidth="1"/>
    <col min="13570" max="13570" width="28.140625" style="1" customWidth="1"/>
    <col min="13571" max="13571" width="15.140625" style="1" customWidth="1"/>
    <col min="13572" max="13572" width="16.5703125" style="1" customWidth="1"/>
    <col min="13573" max="13573" width="11.5703125" style="1" customWidth="1"/>
    <col min="13574" max="13574" width="12.42578125" style="1"/>
    <col min="13575" max="13575" width="10.42578125" style="1" customWidth="1"/>
    <col min="13576" max="13576" width="11.5703125" style="1" customWidth="1"/>
    <col min="13577" max="13577" width="11.42578125" style="1" bestFit="1" customWidth="1"/>
    <col min="13578" max="13578" width="14.85546875" style="1" bestFit="1" customWidth="1"/>
    <col min="13579" max="13824" width="12.42578125" style="1"/>
    <col min="13825" max="13825" width="15.28515625" style="1" customWidth="1"/>
    <col min="13826" max="13826" width="28.140625" style="1" customWidth="1"/>
    <col min="13827" max="13827" width="15.140625" style="1" customWidth="1"/>
    <col min="13828" max="13828" width="16.5703125" style="1" customWidth="1"/>
    <col min="13829" max="13829" width="11.5703125" style="1" customWidth="1"/>
    <col min="13830" max="13830" width="12.42578125" style="1"/>
    <col min="13831" max="13831" width="10.42578125" style="1" customWidth="1"/>
    <col min="13832" max="13832" width="11.5703125" style="1" customWidth="1"/>
    <col min="13833" max="13833" width="11.42578125" style="1" bestFit="1" customWidth="1"/>
    <col min="13834" max="13834" width="14.85546875" style="1" bestFit="1" customWidth="1"/>
    <col min="13835" max="14080" width="12.42578125" style="1"/>
    <col min="14081" max="14081" width="15.28515625" style="1" customWidth="1"/>
    <col min="14082" max="14082" width="28.140625" style="1" customWidth="1"/>
    <col min="14083" max="14083" width="15.140625" style="1" customWidth="1"/>
    <col min="14084" max="14084" width="16.5703125" style="1" customWidth="1"/>
    <col min="14085" max="14085" width="11.5703125" style="1" customWidth="1"/>
    <col min="14086" max="14086" width="12.42578125" style="1"/>
    <col min="14087" max="14087" width="10.42578125" style="1" customWidth="1"/>
    <col min="14088" max="14088" width="11.5703125" style="1" customWidth="1"/>
    <col min="14089" max="14089" width="11.42578125" style="1" bestFit="1" customWidth="1"/>
    <col min="14090" max="14090" width="14.85546875" style="1" bestFit="1" customWidth="1"/>
    <col min="14091" max="14336" width="12.42578125" style="1"/>
    <col min="14337" max="14337" width="15.28515625" style="1" customWidth="1"/>
    <col min="14338" max="14338" width="28.140625" style="1" customWidth="1"/>
    <col min="14339" max="14339" width="15.140625" style="1" customWidth="1"/>
    <col min="14340" max="14340" width="16.5703125" style="1" customWidth="1"/>
    <col min="14341" max="14341" width="11.5703125" style="1" customWidth="1"/>
    <col min="14342" max="14342" width="12.42578125" style="1"/>
    <col min="14343" max="14343" width="10.42578125" style="1" customWidth="1"/>
    <col min="14344" max="14344" width="11.5703125" style="1" customWidth="1"/>
    <col min="14345" max="14345" width="11.42578125" style="1" bestFit="1" customWidth="1"/>
    <col min="14346" max="14346" width="14.85546875" style="1" bestFit="1" customWidth="1"/>
    <col min="14347" max="14592" width="12.42578125" style="1"/>
    <col min="14593" max="14593" width="15.28515625" style="1" customWidth="1"/>
    <col min="14594" max="14594" width="28.140625" style="1" customWidth="1"/>
    <col min="14595" max="14595" width="15.140625" style="1" customWidth="1"/>
    <col min="14596" max="14596" width="16.5703125" style="1" customWidth="1"/>
    <col min="14597" max="14597" width="11.5703125" style="1" customWidth="1"/>
    <col min="14598" max="14598" width="12.42578125" style="1"/>
    <col min="14599" max="14599" width="10.42578125" style="1" customWidth="1"/>
    <col min="14600" max="14600" width="11.5703125" style="1" customWidth="1"/>
    <col min="14601" max="14601" width="11.42578125" style="1" bestFit="1" customWidth="1"/>
    <col min="14602" max="14602" width="14.85546875" style="1" bestFit="1" customWidth="1"/>
    <col min="14603" max="14848" width="12.42578125" style="1"/>
    <col min="14849" max="14849" width="15.28515625" style="1" customWidth="1"/>
    <col min="14850" max="14850" width="28.140625" style="1" customWidth="1"/>
    <col min="14851" max="14851" width="15.140625" style="1" customWidth="1"/>
    <col min="14852" max="14852" width="16.5703125" style="1" customWidth="1"/>
    <col min="14853" max="14853" width="11.5703125" style="1" customWidth="1"/>
    <col min="14854" max="14854" width="12.42578125" style="1"/>
    <col min="14855" max="14855" width="10.42578125" style="1" customWidth="1"/>
    <col min="14856" max="14856" width="11.5703125" style="1" customWidth="1"/>
    <col min="14857" max="14857" width="11.42578125" style="1" bestFit="1" customWidth="1"/>
    <col min="14858" max="14858" width="14.85546875" style="1" bestFit="1" customWidth="1"/>
    <col min="14859" max="15104" width="12.42578125" style="1"/>
    <col min="15105" max="15105" width="15.28515625" style="1" customWidth="1"/>
    <col min="15106" max="15106" width="28.140625" style="1" customWidth="1"/>
    <col min="15107" max="15107" width="15.140625" style="1" customWidth="1"/>
    <col min="15108" max="15108" width="16.5703125" style="1" customWidth="1"/>
    <col min="15109" max="15109" width="11.5703125" style="1" customWidth="1"/>
    <col min="15110" max="15110" width="12.42578125" style="1"/>
    <col min="15111" max="15111" width="10.42578125" style="1" customWidth="1"/>
    <col min="15112" max="15112" width="11.5703125" style="1" customWidth="1"/>
    <col min="15113" max="15113" width="11.42578125" style="1" bestFit="1" customWidth="1"/>
    <col min="15114" max="15114" width="14.85546875" style="1" bestFit="1" customWidth="1"/>
    <col min="15115" max="15360" width="12.42578125" style="1"/>
    <col min="15361" max="15361" width="15.28515625" style="1" customWidth="1"/>
    <col min="15362" max="15362" width="28.140625" style="1" customWidth="1"/>
    <col min="15363" max="15363" width="15.140625" style="1" customWidth="1"/>
    <col min="15364" max="15364" width="16.5703125" style="1" customWidth="1"/>
    <col min="15365" max="15365" width="11.5703125" style="1" customWidth="1"/>
    <col min="15366" max="15366" width="12.42578125" style="1"/>
    <col min="15367" max="15367" width="10.42578125" style="1" customWidth="1"/>
    <col min="15368" max="15368" width="11.5703125" style="1" customWidth="1"/>
    <col min="15369" max="15369" width="11.42578125" style="1" bestFit="1" customWidth="1"/>
    <col min="15370" max="15370" width="14.85546875" style="1" bestFit="1" customWidth="1"/>
    <col min="15371" max="15616" width="12.42578125" style="1"/>
    <col min="15617" max="15617" width="15.28515625" style="1" customWidth="1"/>
    <col min="15618" max="15618" width="28.140625" style="1" customWidth="1"/>
    <col min="15619" max="15619" width="15.140625" style="1" customWidth="1"/>
    <col min="15620" max="15620" width="16.5703125" style="1" customWidth="1"/>
    <col min="15621" max="15621" width="11.5703125" style="1" customWidth="1"/>
    <col min="15622" max="15622" width="12.42578125" style="1"/>
    <col min="15623" max="15623" width="10.42578125" style="1" customWidth="1"/>
    <col min="15624" max="15624" width="11.5703125" style="1" customWidth="1"/>
    <col min="15625" max="15625" width="11.42578125" style="1" bestFit="1" customWidth="1"/>
    <col min="15626" max="15626" width="14.85546875" style="1" bestFit="1" customWidth="1"/>
    <col min="15627" max="15872" width="12.42578125" style="1"/>
    <col min="15873" max="15873" width="15.28515625" style="1" customWidth="1"/>
    <col min="15874" max="15874" width="28.140625" style="1" customWidth="1"/>
    <col min="15875" max="15875" width="15.140625" style="1" customWidth="1"/>
    <col min="15876" max="15876" width="16.5703125" style="1" customWidth="1"/>
    <col min="15877" max="15877" width="11.5703125" style="1" customWidth="1"/>
    <col min="15878" max="15878" width="12.42578125" style="1"/>
    <col min="15879" max="15879" width="10.42578125" style="1" customWidth="1"/>
    <col min="15880" max="15880" width="11.5703125" style="1" customWidth="1"/>
    <col min="15881" max="15881" width="11.42578125" style="1" bestFit="1" customWidth="1"/>
    <col min="15882" max="15882" width="14.85546875" style="1" bestFit="1" customWidth="1"/>
    <col min="15883" max="16128" width="12.42578125" style="1"/>
    <col min="16129" max="16129" width="15.28515625" style="1" customWidth="1"/>
    <col min="16130" max="16130" width="28.140625" style="1" customWidth="1"/>
    <col min="16131" max="16131" width="15.140625" style="1" customWidth="1"/>
    <col min="16132" max="16132" width="16.5703125" style="1" customWidth="1"/>
    <col min="16133" max="16133" width="11.5703125" style="1" customWidth="1"/>
    <col min="16134" max="16134" width="12.42578125" style="1"/>
    <col min="16135" max="16135" width="10.42578125" style="1" customWidth="1"/>
    <col min="16136" max="16136" width="11.5703125" style="1" customWidth="1"/>
    <col min="16137" max="16137" width="11.42578125" style="1" bestFit="1" customWidth="1"/>
    <col min="16138" max="16138" width="14.85546875" style="1" bestFit="1" customWidth="1"/>
    <col min="16139" max="16384" width="12.42578125" style="1"/>
  </cols>
  <sheetData>
    <row r="1" spans="1:10" x14ac:dyDescent="0.25">
      <c r="C1" s="4"/>
      <c r="D1" s="4"/>
      <c r="G1" s="5"/>
    </row>
    <row r="2" spans="1:10" ht="32.25" customHeight="1" x14ac:dyDescent="0.35">
      <c r="B2" s="6" t="s">
        <v>132</v>
      </c>
      <c r="C2" s="760" t="str">
        <f>'GESTION FINANCIERE 2014'!$A$1</f>
        <v>ENTREPRISE</v>
      </c>
      <c r="D2" s="761"/>
      <c r="E2" s="761"/>
      <c r="F2" s="761"/>
      <c r="G2" s="761"/>
      <c r="H2" s="761"/>
      <c r="I2" s="761"/>
      <c r="J2" s="7"/>
    </row>
    <row r="3" spans="1:10" x14ac:dyDescent="0.25">
      <c r="B3" s="8" t="s">
        <v>133</v>
      </c>
      <c r="C3" s="762"/>
      <c r="D3" s="762"/>
      <c r="E3" s="762"/>
      <c r="F3" s="762"/>
      <c r="G3" s="762"/>
      <c r="H3" s="762"/>
      <c r="I3" s="762"/>
      <c r="J3" s="9"/>
    </row>
    <row r="4" spans="1:10" x14ac:dyDescent="0.25">
      <c r="B4" s="8" t="s">
        <v>134</v>
      </c>
      <c r="C4" s="762"/>
      <c r="D4" s="762"/>
      <c r="E4" s="762"/>
      <c r="F4" s="762"/>
      <c r="G4" s="762"/>
      <c r="H4" s="762"/>
      <c r="I4" s="762"/>
      <c r="J4" s="9"/>
    </row>
    <row r="5" spans="1:10" x14ac:dyDescent="0.25">
      <c r="B5" s="10" t="s">
        <v>135</v>
      </c>
      <c r="C5" s="11"/>
      <c r="D5" s="10" t="s">
        <v>136</v>
      </c>
      <c r="E5" s="762"/>
      <c r="F5" s="762"/>
      <c r="G5" s="762"/>
      <c r="H5" s="762"/>
      <c r="J5" s="9"/>
    </row>
    <row r="6" spans="1:10" x14ac:dyDescent="0.25">
      <c r="B6" s="8" t="s">
        <v>137</v>
      </c>
      <c r="C6" s="12"/>
      <c r="D6" s="13"/>
      <c r="E6" s="14"/>
      <c r="F6" s="15"/>
      <c r="G6" s="16"/>
      <c r="H6" s="17"/>
      <c r="I6" s="7"/>
      <c r="J6" s="7"/>
    </row>
    <row r="7" spans="1:10" x14ac:dyDescent="0.25">
      <c r="B7" s="18"/>
      <c r="C7" s="19"/>
      <c r="D7" s="19"/>
      <c r="E7" s="19"/>
      <c r="F7" s="19"/>
      <c r="G7" s="20"/>
      <c r="H7" s="21"/>
      <c r="I7" s="7"/>
      <c r="J7" s="7"/>
    </row>
    <row r="8" spans="1:10" ht="15.75" thickBot="1" x14ac:dyDescent="0.3">
      <c r="B8" s="22"/>
      <c r="C8" s="19"/>
      <c r="D8" s="19"/>
      <c r="E8" s="19"/>
      <c r="F8" s="19"/>
      <c r="G8" s="23"/>
      <c r="H8" s="23"/>
      <c r="I8" s="24"/>
      <c r="J8" s="24"/>
    </row>
    <row r="9" spans="1:10" ht="15.75" thickBot="1" x14ac:dyDescent="0.3">
      <c r="A9" s="1" t="s">
        <v>138</v>
      </c>
      <c r="B9" s="763"/>
      <c r="C9" s="763"/>
      <c r="D9" s="763"/>
      <c r="E9" s="764" t="s">
        <v>139</v>
      </c>
      <c r="F9" s="765"/>
      <c r="G9" s="25" t="s">
        <v>140</v>
      </c>
      <c r="H9" s="26"/>
      <c r="I9" s="27" t="s">
        <v>141</v>
      </c>
      <c r="J9" s="28"/>
    </row>
    <row r="10" spans="1:10" ht="15.75" thickBot="1" x14ac:dyDescent="0.3">
      <c r="B10" s="29" t="s">
        <v>142</v>
      </c>
      <c r="C10" s="30"/>
      <c r="D10" s="766" t="s">
        <v>143</v>
      </c>
      <c r="E10" s="767"/>
      <c r="F10" s="767"/>
      <c r="G10" s="767"/>
      <c r="H10" s="767"/>
      <c r="I10" s="768"/>
      <c r="J10" s="31"/>
    </row>
    <row r="11" spans="1:10" ht="34.5" thickBot="1" x14ac:dyDescent="0.3">
      <c r="A11" s="32" t="s">
        <v>104</v>
      </c>
      <c r="B11" s="32" t="s">
        <v>144</v>
      </c>
      <c r="C11" s="33" t="s">
        <v>145</v>
      </c>
      <c r="D11" s="33" t="s">
        <v>146</v>
      </c>
      <c r="E11" s="33" t="s">
        <v>147</v>
      </c>
      <c r="F11" s="33" t="s">
        <v>38</v>
      </c>
      <c r="G11" s="33" t="s">
        <v>148</v>
      </c>
      <c r="H11" s="33" t="s">
        <v>149</v>
      </c>
      <c r="I11" s="33" t="s">
        <v>150</v>
      </c>
      <c r="J11" s="34" t="s">
        <v>151</v>
      </c>
    </row>
    <row r="12" spans="1:10" x14ac:dyDescent="0.25">
      <c r="A12" s="35"/>
      <c r="B12" s="36"/>
      <c r="C12" s="37"/>
      <c r="D12" s="38"/>
      <c r="E12" s="39"/>
      <c r="F12" s="39">
        <f t="shared" ref="F12:F18" si="0">E12*145%*D12</f>
        <v>0</v>
      </c>
      <c r="G12" s="39"/>
      <c r="H12" s="39"/>
      <c r="I12" s="39"/>
      <c r="J12" s="40">
        <f t="shared" ref="J12:J18" si="1">F12+G12+H12+I12</f>
        <v>0</v>
      </c>
    </row>
    <row r="13" spans="1:10" x14ac:dyDescent="0.25">
      <c r="A13" s="41"/>
      <c r="B13" s="42"/>
      <c r="C13" s="43"/>
      <c r="D13" s="44"/>
      <c r="E13" s="45"/>
      <c r="F13" s="45">
        <f t="shared" si="0"/>
        <v>0</v>
      </c>
      <c r="G13" s="45"/>
      <c r="H13" s="45"/>
      <c r="I13" s="45"/>
      <c r="J13" s="46">
        <f t="shared" si="1"/>
        <v>0</v>
      </c>
    </row>
    <row r="14" spans="1:10" x14ac:dyDescent="0.25">
      <c r="A14" s="41"/>
      <c r="B14" s="42"/>
      <c r="C14" s="43"/>
      <c r="D14" s="44"/>
      <c r="E14" s="45"/>
      <c r="F14" s="45">
        <f t="shared" si="0"/>
        <v>0</v>
      </c>
      <c r="G14" s="45"/>
      <c r="H14" s="45"/>
      <c r="I14" s="45"/>
      <c r="J14" s="46">
        <f t="shared" si="1"/>
        <v>0</v>
      </c>
    </row>
    <row r="15" spans="1:10" x14ac:dyDescent="0.25">
      <c r="A15" s="41"/>
      <c r="B15" s="42"/>
      <c r="C15" s="43"/>
      <c r="D15" s="44"/>
      <c r="E15" s="47"/>
      <c r="F15" s="47">
        <f t="shared" si="0"/>
        <v>0</v>
      </c>
      <c r="G15" s="45"/>
      <c r="H15" s="47"/>
      <c r="I15" s="47"/>
      <c r="J15" s="48">
        <f t="shared" si="1"/>
        <v>0</v>
      </c>
    </row>
    <row r="16" spans="1:10" x14ac:dyDescent="0.25">
      <c r="A16" s="41"/>
      <c r="B16" s="42"/>
      <c r="C16" s="43"/>
      <c r="D16" s="44"/>
      <c r="E16" s="47"/>
      <c r="F16" s="47">
        <f t="shared" si="0"/>
        <v>0</v>
      </c>
      <c r="G16" s="45"/>
      <c r="H16" s="47"/>
      <c r="I16" s="47"/>
      <c r="J16" s="48">
        <f t="shared" si="1"/>
        <v>0</v>
      </c>
    </row>
    <row r="17" spans="1:12" x14ac:dyDescent="0.25">
      <c r="A17" s="41"/>
      <c r="B17" s="42"/>
      <c r="C17" s="43"/>
      <c r="D17" s="44"/>
      <c r="E17" s="47"/>
      <c r="F17" s="47">
        <f t="shared" si="0"/>
        <v>0</v>
      </c>
      <c r="G17" s="45"/>
      <c r="H17" s="47"/>
      <c r="I17" s="47"/>
      <c r="J17" s="48">
        <f t="shared" si="1"/>
        <v>0</v>
      </c>
    </row>
    <row r="18" spans="1:12" ht="15.75" thickBot="1" x14ac:dyDescent="0.3">
      <c r="A18" s="49"/>
      <c r="B18" s="50"/>
      <c r="C18" s="51"/>
      <c r="D18" s="52"/>
      <c r="E18" s="53"/>
      <c r="F18" s="54">
        <f t="shared" si="0"/>
        <v>0</v>
      </c>
      <c r="G18" s="54"/>
      <c r="H18" s="54"/>
      <c r="I18" s="54"/>
      <c r="J18" s="55">
        <f t="shared" si="1"/>
        <v>0</v>
      </c>
    </row>
    <row r="19" spans="1:12" ht="15.75" thickBot="1" x14ac:dyDescent="0.3">
      <c r="B19" s="56"/>
      <c r="C19" s="57"/>
      <c r="D19" s="57"/>
      <c r="E19" s="58"/>
      <c r="F19" s="59">
        <f>SUM(F12:F18)</f>
        <v>0</v>
      </c>
      <c r="G19" s="769" t="s">
        <v>152</v>
      </c>
      <c r="H19" s="770"/>
      <c r="I19" s="771"/>
      <c r="J19" s="60">
        <f>SUM(J12:J18)</f>
        <v>0</v>
      </c>
    </row>
    <row r="20" spans="1:12" x14ac:dyDescent="0.25">
      <c r="B20" s="61"/>
      <c r="C20" s="62"/>
      <c r="D20" s="62"/>
      <c r="E20" s="63"/>
      <c r="F20" s="58"/>
      <c r="G20" s="58"/>
      <c r="H20" s="58"/>
      <c r="I20" s="772" t="s">
        <v>153</v>
      </c>
      <c r="J20" s="774">
        <f>SUM(J19+J10)</f>
        <v>0</v>
      </c>
    </row>
    <row r="21" spans="1:12" ht="15.75" thickBot="1" x14ac:dyDescent="0.3">
      <c r="B21" s="61"/>
      <c r="C21" s="62"/>
      <c r="D21" s="62"/>
      <c r="E21" s="63"/>
      <c r="F21" s="58"/>
      <c r="G21" s="63"/>
      <c r="H21" s="63"/>
      <c r="I21" s="773"/>
      <c r="J21" s="775"/>
    </row>
    <row r="22" spans="1:12" x14ac:dyDescent="0.25">
      <c r="B22" s="61"/>
      <c r="C22" s="62"/>
      <c r="D22" s="62"/>
      <c r="E22" s="62"/>
      <c r="F22" s="62"/>
      <c r="G22" s="62"/>
      <c r="H22" s="62"/>
      <c r="I22" s="64"/>
      <c r="J22" s="65"/>
    </row>
    <row r="23" spans="1:12" x14ac:dyDescent="0.25">
      <c r="B23" s="66"/>
      <c r="C23" s="67"/>
      <c r="D23" s="67"/>
      <c r="E23" s="67"/>
      <c r="F23" s="67"/>
      <c r="G23" s="67"/>
      <c r="H23" s="68"/>
      <c r="I23" s="68"/>
      <c r="J23" s="68"/>
      <c r="L23" s="69"/>
    </row>
    <row r="24" spans="1:12" x14ac:dyDescent="0.25">
      <c r="B24" s="66"/>
      <c r="C24" s="68"/>
      <c r="D24" s="68"/>
      <c r="E24" s="68"/>
      <c r="F24" s="68"/>
      <c r="G24" s="68"/>
      <c r="H24" s="68"/>
      <c r="I24" s="68"/>
      <c r="J24" s="68"/>
    </row>
    <row r="25" spans="1:12" x14ac:dyDescent="0.25">
      <c r="B25" s="776"/>
      <c r="C25" s="776"/>
      <c r="D25" s="776"/>
      <c r="E25" s="776"/>
      <c r="F25" s="776"/>
      <c r="G25" s="776"/>
      <c r="H25" s="776"/>
      <c r="I25" s="776"/>
      <c r="J25" s="776"/>
    </row>
    <row r="26" spans="1:12" x14ac:dyDescent="0.25">
      <c r="B26" s="66"/>
      <c r="C26" s="68"/>
      <c r="D26" s="68"/>
      <c r="E26" s="68"/>
      <c r="F26" s="68"/>
      <c r="G26" s="68"/>
      <c r="H26" s="68"/>
      <c r="I26" s="68"/>
      <c r="J26" s="68"/>
    </row>
    <row r="27" spans="1:12" x14ac:dyDescent="0.25">
      <c r="B27" s="70"/>
      <c r="C27" s="71"/>
      <c r="D27" s="72"/>
      <c r="E27" s="72"/>
      <c r="F27" s="72"/>
      <c r="G27" s="72"/>
      <c r="H27" s="68"/>
      <c r="I27" s="68"/>
      <c r="J27" s="68"/>
    </row>
    <row r="28" spans="1:12" x14ac:dyDescent="0.25">
      <c r="B28" s="72"/>
      <c r="C28" s="73"/>
      <c r="D28" s="68"/>
      <c r="E28" s="68"/>
      <c r="F28" s="68"/>
      <c r="G28" s="68"/>
      <c r="H28" s="72"/>
      <c r="I28" s="72"/>
      <c r="J28" s="72"/>
    </row>
    <row r="29" spans="1:12" x14ac:dyDescent="0.25">
      <c r="B29" s="68"/>
      <c r="C29" s="71"/>
      <c r="D29" s="71"/>
      <c r="E29" s="71"/>
      <c r="F29" s="71"/>
      <c r="G29" s="71"/>
      <c r="H29" s="68"/>
      <c r="I29" s="68"/>
      <c r="J29" s="68"/>
    </row>
    <row r="30" spans="1:12" x14ac:dyDescent="0.25">
      <c r="B30" s="57"/>
      <c r="C30" s="57"/>
      <c r="D30" s="57"/>
      <c r="E30" s="57"/>
      <c r="F30" s="57"/>
      <c r="G30" s="57"/>
      <c r="H30" s="57"/>
      <c r="I30" s="57"/>
      <c r="J30" s="57"/>
    </row>
    <row r="31" spans="1:12" x14ac:dyDescent="0.25">
      <c r="B31" s="57"/>
      <c r="C31" s="57"/>
      <c r="D31" s="57"/>
      <c r="E31" s="57"/>
      <c r="F31" s="57"/>
      <c r="G31" s="57"/>
      <c r="H31" s="57"/>
      <c r="I31" s="57"/>
      <c r="J31" s="57"/>
    </row>
  </sheetData>
  <protectedRanges>
    <protectedRange sqref="C8:C10" name="Plage4"/>
    <protectedRange sqref="C1:D1 C2:F2 C6:F7 C3:E4 B5:E5" name="Plage1"/>
  </protectedRanges>
  <mergeCells count="11">
    <mergeCell ref="D10:I10"/>
    <mergeCell ref="G19:I19"/>
    <mergeCell ref="I20:I21"/>
    <mergeCell ref="J20:J21"/>
    <mergeCell ref="B25:J25"/>
    <mergeCell ref="C2:I2"/>
    <mergeCell ref="C3:I3"/>
    <mergeCell ref="C4:I4"/>
    <mergeCell ref="E5:H5"/>
    <mergeCell ref="B9:D9"/>
    <mergeCell ref="E9:F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13</vt:i4>
      </vt:variant>
    </vt:vector>
  </HeadingPairs>
  <TitlesOfParts>
    <vt:vector size="18" baseType="lpstr">
      <vt:lpstr>Données Effectif</vt:lpstr>
      <vt:lpstr>PROJET FORMATIONS 2014</vt:lpstr>
      <vt:lpstr>GESTION FINANCIERE 2014</vt:lpstr>
      <vt:lpstr>POINT SUR BUDGET FORMATION</vt:lpstr>
      <vt:lpstr>FACT INTERNE</vt:lpstr>
      <vt:lpstr>année</vt:lpstr>
      <vt:lpstr>choix</vt:lpstr>
      <vt:lpstr>CIF</vt:lpstr>
      <vt:lpstr>CONTRAT</vt:lpstr>
      <vt:lpstr>DISPOSITIFS</vt:lpstr>
      <vt:lpstr>franchissement</vt:lpstr>
      <vt:lpstr>MS</vt:lpstr>
      <vt:lpstr>NOMS</vt:lpstr>
      <vt:lpstr>PRENOMS</vt:lpstr>
      <vt:lpstr>pro</vt:lpstr>
      <vt:lpstr>prof</vt:lpstr>
      <vt:lpstr>TYPEDEFORMATION</vt:lpstr>
      <vt:lpstr>'POINT SUR BUDGET FORMATION'!Zone_d_impression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TOUR2CONTROL</cp:lastModifiedBy>
  <dcterms:created xsi:type="dcterms:W3CDTF">2013-10-01T12:03:37Z</dcterms:created>
  <dcterms:modified xsi:type="dcterms:W3CDTF">2013-11-13T15:59:19Z</dcterms:modified>
</cp:coreProperties>
</file>