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25" yWindow="-195" windowWidth="10020" windowHeight="9795"/>
  </bookViews>
  <sheets>
    <sheet name="Notes" sheetId="1" r:id="rId1"/>
    <sheet name="Compétences" sheetId="2" r:id="rId2"/>
    <sheet name="Liste des élèves" sheetId="3" r:id="rId3"/>
    <sheet name="Bulletin" sheetId="4" r:id="rId4"/>
  </sheets>
  <definedNames>
    <definedName name="_xlnm._FilterDatabase" localSheetId="1" hidden="1">Compétences!$A$2:$E$589</definedName>
    <definedName name="Z_C2DEAC16_39CE_4126_A089_791213E277A5_.wvu.Cols" localSheetId="0" hidden="1">Notes!$K:$L,Notes!$V:$W,Notes!$AG:$AH,Notes!$AR:$AS,Notes!$BC:$BD,Notes!$BF:$BG,Notes!$BQ:$BR,Notes!$CB:$CC,Notes!$CM:$CN,Notes!$DH:$DI,Notes!$DS:$DT,Notes!$ED:$EE,Notes!$EO:$EP,Notes!$ER:$ES,Notes!$FC:$FD,Notes!$FN:$FO,Notes!$FY:$FZ,Notes!$GJ:$GK,Notes!$GU:$GV,Notes!$HB:$HC,Notes!$HT:$HU,Notes!$HW:$HX,Notes!$HZ:$IA</definedName>
    <definedName name="Z_C2DEAC16_39CE_4126_A089_791213E277A5_.wvu.FilterData" localSheetId="1" hidden="1">Compétences!$A$2:$E$589</definedName>
  </definedNames>
  <calcPr calcId="125725" fullCalcOnLoad="1"/>
  <customWorkbookViews>
    <customWorkbookView name="David - Affichage personnalisé" guid="{C2DEAC16-39CE-4126-A089-791213E277A5}" mergeInterval="0" personalView="1" maximized="1" xWindow="1" yWindow="1" windowWidth="1276" windowHeight="597" activeSheetId="4"/>
  </customWorkbookViews>
</workbook>
</file>

<file path=xl/calcChain.xml><?xml version="1.0" encoding="utf-8"?>
<calcChain xmlns="http://schemas.openxmlformats.org/spreadsheetml/2006/main">
  <c r="A4" i="4"/>
  <c r="A5"/>
  <c r="A6"/>
  <c r="A7"/>
  <c r="A8"/>
  <c r="A9"/>
  <c r="A10"/>
  <c r="A11"/>
  <c r="A12"/>
  <c r="A13"/>
  <c r="A14"/>
  <c r="A15"/>
  <c r="A16"/>
  <c r="A17"/>
  <c r="A18"/>
  <c r="A19"/>
  <c r="A20"/>
  <c r="A21"/>
  <c r="A22"/>
  <c r="A23"/>
  <c r="A24"/>
  <c r="A25"/>
  <c r="A3"/>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03"/>
  <c r="A204"/>
  <c r="A205"/>
  <c r="A206"/>
  <c r="A207"/>
  <c r="A208"/>
  <c r="A209"/>
  <c r="A210"/>
  <c r="A211"/>
  <c r="A212"/>
  <c r="A213"/>
  <c r="A214"/>
  <c r="A215"/>
  <c r="A216"/>
  <c r="A217"/>
  <c r="A218"/>
  <c r="A219"/>
  <c r="A220"/>
  <c r="A221"/>
  <c r="A222"/>
  <c r="A223"/>
  <c r="A224"/>
  <c r="A225"/>
  <c r="A226"/>
  <c r="A227"/>
  <c r="A228"/>
  <c r="A229"/>
  <c r="A230"/>
  <c r="A231"/>
  <c r="A232"/>
  <c r="A233"/>
  <c r="A234"/>
  <c r="A235"/>
  <c r="A236"/>
  <c r="A237"/>
  <c r="A238"/>
  <c r="A239"/>
  <c r="A240"/>
  <c r="A241"/>
  <c r="A242"/>
  <c r="A243"/>
  <c r="A244"/>
  <c r="A245"/>
  <c r="A246"/>
  <c r="A247"/>
  <c r="A248"/>
  <c r="A249"/>
  <c r="A250"/>
  <c r="A251"/>
  <c r="A252"/>
  <c r="A253"/>
  <c r="A254"/>
  <c r="A255"/>
  <c r="A256"/>
  <c r="A257"/>
  <c r="A258"/>
  <c r="A259"/>
  <c r="A260"/>
  <c r="A261"/>
  <c r="A262"/>
  <c r="A263"/>
  <c r="A264"/>
  <c r="A265"/>
  <c r="A266"/>
  <c r="A267"/>
  <c r="A268"/>
  <c r="A269"/>
  <c r="A270"/>
  <c r="A271"/>
  <c r="A272"/>
  <c r="A273"/>
  <c r="A274"/>
  <c r="A275"/>
  <c r="A276"/>
  <c r="A277"/>
  <c r="A278"/>
  <c r="A279"/>
  <c r="A280"/>
  <c r="A281"/>
  <c r="A282"/>
  <c r="A283"/>
  <c r="A284"/>
  <c r="A285"/>
  <c r="A286"/>
  <c r="A287"/>
  <c r="A288"/>
  <c r="A289"/>
  <c r="A290"/>
  <c r="A291"/>
  <c r="A292"/>
  <c r="A293"/>
  <c r="A294"/>
  <c r="A295"/>
  <c r="A296"/>
  <c r="A297"/>
  <c r="A298"/>
  <c r="A299"/>
  <c r="A300"/>
  <c r="A301"/>
  <c r="A302"/>
  <c r="A303"/>
  <c r="A304"/>
  <c r="A305"/>
  <c r="A306"/>
  <c r="A307"/>
  <c r="A308"/>
  <c r="A309"/>
  <c r="A310"/>
  <c r="A311"/>
  <c r="A312"/>
  <c r="A313"/>
  <c r="A314"/>
  <c r="A315"/>
  <c r="A316"/>
  <c r="A317"/>
  <c r="A318"/>
  <c r="A319"/>
  <c r="A320"/>
  <c r="A321"/>
  <c r="A322"/>
  <c r="A323"/>
  <c r="A324"/>
  <c r="A325"/>
  <c r="A326"/>
  <c r="A327"/>
  <c r="A328"/>
  <c r="A329"/>
  <c r="A330"/>
  <c r="A331"/>
  <c r="A332"/>
  <c r="A333"/>
  <c r="A334"/>
  <c r="A335"/>
  <c r="A336"/>
  <c r="A337"/>
  <c r="A338"/>
  <c r="A339"/>
  <c r="A340"/>
  <c r="A341"/>
  <c r="A342"/>
  <c r="A343"/>
  <c r="A344"/>
  <c r="A345"/>
  <c r="A346"/>
  <c r="A347"/>
  <c r="A348"/>
  <c r="A349"/>
  <c r="A350"/>
  <c r="A351"/>
  <c r="A352"/>
  <c r="A353"/>
  <c r="A354"/>
  <c r="A355"/>
  <c r="A356"/>
  <c r="A357"/>
  <c r="A358"/>
  <c r="A359"/>
  <c r="A360"/>
  <c r="A361"/>
  <c r="A362"/>
  <c r="A363"/>
  <c r="A364"/>
  <c r="A365"/>
  <c r="A366"/>
  <c r="A367"/>
  <c r="A368"/>
  <c r="A369"/>
  <c r="A370"/>
  <c r="A371"/>
  <c r="A372"/>
  <c r="A373"/>
  <c r="A374"/>
  <c r="A375"/>
  <c r="A376"/>
  <c r="A377"/>
  <c r="A378"/>
  <c r="A379"/>
  <c r="A380"/>
  <c r="A381"/>
  <c r="A382"/>
  <c r="A383"/>
  <c r="A384"/>
  <c r="A385"/>
  <c r="A386"/>
  <c r="A387"/>
  <c r="A388"/>
  <c r="A389"/>
  <c r="A390"/>
  <c r="A391"/>
  <c r="A392"/>
  <c r="A393"/>
  <c r="A394"/>
  <c r="A395"/>
  <c r="A396"/>
  <c r="A397"/>
  <c r="A398"/>
  <c r="A399"/>
  <c r="A400"/>
  <c r="A401"/>
  <c r="A402"/>
  <c r="A403"/>
  <c r="A404"/>
  <c r="A405"/>
  <c r="A406"/>
  <c r="A407"/>
  <c r="A408"/>
  <c r="A409"/>
  <c r="A410"/>
  <c r="A411"/>
  <c r="A412"/>
  <c r="A413"/>
  <c r="A414"/>
  <c r="A415"/>
  <c r="A416"/>
  <c r="A417"/>
  <c r="A418"/>
  <c r="A419"/>
  <c r="A420"/>
  <c r="A421"/>
  <c r="A422"/>
  <c r="A423"/>
  <c r="A424"/>
  <c r="A425"/>
  <c r="A426"/>
  <c r="A427"/>
  <c r="A428"/>
  <c r="A429"/>
  <c r="A430"/>
  <c r="A431"/>
  <c r="A432"/>
  <c r="A433"/>
  <c r="A434"/>
  <c r="A435"/>
  <c r="A436"/>
  <c r="A437"/>
  <c r="A438"/>
  <c r="A439"/>
  <c r="A440"/>
  <c r="A441"/>
  <c r="A442"/>
  <c r="A443"/>
  <c r="A444"/>
  <c r="A445"/>
  <c r="A446"/>
  <c r="A447"/>
  <c r="A448"/>
  <c r="A449"/>
  <c r="A450"/>
  <c r="A451"/>
  <c r="A452"/>
  <c r="A453"/>
  <c r="A454"/>
  <c r="A455"/>
  <c r="A456"/>
  <c r="A457"/>
  <c r="A458"/>
  <c r="A459"/>
  <c r="A460"/>
  <c r="A461"/>
  <c r="A462"/>
  <c r="A463"/>
  <c r="A464"/>
  <c r="A465"/>
  <c r="A466"/>
  <c r="A467"/>
  <c r="A468"/>
  <c r="A469"/>
  <c r="A470"/>
  <c r="A471"/>
  <c r="A472"/>
  <c r="A473"/>
  <c r="A474"/>
  <c r="A475"/>
  <c r="A476"/>
  <c r="A477"/>
  <c r="A478"/>
  <c r="A479"/>
  <c r="A480"/>
  <c r="A481"/>
  <c r="A482"/>
  <c r="A483"/>
  <c r="A484"/>
  <c r="A485"/>
  <c r="A486"/>
  <c r="A487"/>
  <c r="A488"/>
  <c r="A489"/>
  <c r="A490"/>
  <c r="A491"/>
  <c r="A492"/>
  <c r="A493"/>
  <c r="A494"/>
  <c r="A495"/>
  <c r="A496"/>
  <c r="A497"/>
  <c r="A498"/>
  <c r="A499"/>
  <c r="A500"/>
  <c r="A501"/>
  <c r="A502"/>
  <c r="A503"/>
  <c r="A504"/>
  <c r="A505"/>
  <c r="A506"/>
  <c r="A507"/>
  <c r="A508"/>
  <c r="A509"/>
  <c r="A510"/>
  <c r="A511"/>
  <c r="A512"/>
  <c r="A513"/>
  <c r="A514"/>
  <c r="A515"/>
  <c r="A516"/>
  <c r="A517"/>
  <c r="A518"/>
  <c r="A519"/>
  <c r="A520"/>
  <c r="A521"/>
  <c r="A522"/>
  <c r="A523"/>
  <c r="A524"/>
  <c r="A525"/>
  <c r="A526"/>
  <c r="A527"/>
  <c r="A528"/>
  <c r="A529"/>
  <c r="A530"/>
  <c r="A531"/>
  <c r="A532"/>
  <c r="A533"/>
  <c r="A534"/>
  <c r="A535"/>
  <c r="A536"/>
  <c r="A537"/>
  <c r="A538"/>
  <c r="A539"/>
  <c r="A540"/>
  <c r="A541"/>
  <c r="A542"/>
  <c r="A543"/>
  <c r="A544"/>
  <c r="A545"/>
  <c r="A546"/>
  <c r="A547"/>
  <c r="A548"/>
  <c r="A549"/>
  <c r="A550"/>
  <c r="A551"/>
  <c r="A552"/>
  <c r="A553"/>
  <c r="A554"/>
  <c r="A555"/>
  <c r="A556"/>
  <c r="A557"/>
  <c r="A558"/>
  <c r="A559"/>
  <c r="A560"/>
  <c r="A561"/>
  <c r="A562"/>
  <c r="A563"/>
  <c r="A564"/>
  <c r="A565"/>
  <c r="A566"/>
  <c r="A567"/>
  <c r="A568"/>
  <c r="A569"/>
  <c r="A570"/>
  <c r="A571"/>
  <c r="A572"/>
  <c r="A573"/>
  <c r="A574"/>
  <c r="A575"/>
  <c r="A576"/>
  <c r="A577"/>
  <c r="A578"/>
  <c r="A579"/>
  <c r="A580"/>
  <c r="A581"/>
  <c r="A582"/>
  <c r="A583"/>
  <c r="A584"/>
  <c r="A585"/>
  <c r="A586"/>
  <c r="A587"/>
  <c r="A588"/>
  <c r="A589"/>
  <c r="A590"/>
  <c r="A591"/>
  <c r="A592"/>
  <c r="A593"/>
  <c r="A594"/>
  <c r="A595"/>
  <c r="A26"/>
  <c r="A27"/>
  <c r="A28"/>
  <c r="A29"/>
  <c r="A30"/>
  <c r="A31"/>
  <c r="A32"/>
  <c r="A33"/>
  <c r="A34"/>
  <c r="A35"/>
  <c r="A36"/>
  <c r="A37"/>
  <c r="A38"/>
  <c r="A39"/>
  <c r="A40"/>
  <c r="A41"/>
  <c r="HJ32" i="1"/>
  <c r="HI32"/>
  <c r="HH32"/>
  <c r="HG32"/>
  <c r="HF32"/>
  <c r="HE32"/>
  <c r="HA32"/>
  <c r="GZ32"/>
  <c r="GY32"/>
  <c r="GX32"/>
  <c r="GT32"/>
  <c r="GS32"/>
  <c r="GR32"/>
  <c r="GQ32"/>
  <c r="GP32"/>
  <c r="GO32"/>
  <c r="GN32"/>
  <c r="GM32"/>
  <c r="GI32"/>
  <c r="GH32"/>
  <c r="GG32"/>
  <c r="GF32"/>
  <c r="GE32"/>
  <c r="GD32"/>
  <c r="GC32"/>
  <c r="GB32"/>
  <c r="FX32"/>
  <c r="FW32"/>
  <c r="FV32"/>
  <c r="FU32"/>
  <c r="FT32"/>
  <c r="FS32"/>
  <c r="FR32"/>
  <c r="FQ32"/>
  <c r="FM32"/>
  <c r="FL32"/>
  <c r="FK32"/>
  <c r="FJ32"/>
  <c r="FI32"/>
  <c r="FH32"/>
  <c r="FG32"/>
  <c r="FF32"/>
  <c r="FB32"/>
  <c r="FA32"/>
  <c r="EZ32"/>
  <c r="EY32"/>
  <c r="EX32"/>
  <c r="EW32"/>
  <c r="EV32"/>
  <c r="EU32"/>
  <c r="EN32"/>
  <c r="EM32"/>
  <c r="EL32"/>
  <c r="EK32"/>
  <c r="EJ32"/>
  <c r="EI32"/>
  <c r="EH32"/>
  <c r="EG32"/>
  <c r="EC32"/>
  <c r="EB32"/>
  <c r="EA32"/>
  <c r="DZ32"/>
  <c r="DY32"/>
  <c r="DX32"/>
  <c r="DW32"/>
  <c r="DV32"/>
  <c r="DR32"/>
  <c r="DQ32"/>
  <c r="DP32"/>
  <c r="DO32"/>
  <c r="DN32"/>
  <c r="DM32"/>
  <c r="DL32"/>
  <c r="DK32"/>
  <c r="DG32"/>
  <c r="DE32"/>
  <c r="DD32"/>
  <c r="DC32"/>
  <c r="DB32"/>
  <c r="DA32"/>
  <c r="CZ32"/>
  <c r="CY32"/>
  <c r="CX32"/>
  <c r="CW32"/>
  <c r="CV32"/>
  <c r="CU32"/>
  <c r="CT32"/>
  <c r="CS32"/>
  <c r="CR32"/>
  <c r="CQ32"/>
  <c r="CP32"/>
  <c r="CL32"/>
  <c r="CK32"/>
  <c r="CJ32"/>
  <c r="CI32"/>
  <c r="CH32"/>
  <c r="CG32"/>
  <c r="CF32"/>
  <c r="CE32"/>
  <c r="CA32"/>
  <c r="BZ32"/>
  <c r="BY32"/>
  <c r="BX32"/>
  <c r="BW32"/>
  <c r="BV32"/>
  <c r="BU32"/>
  <c r="BT32"/>
  <c r="BP32"/>
  <c r="BO32"/>
  <c r="BN32"/>
  <c r="BM32"/>
  <c r="BL32"/>
  <c r="BK32"/>
  <c r="BJ32"/>
  <c r="BI32"/>
  <c r="BB32"/>
  <c r="BA32"/>
  <c r="AZ32"/>
  <c r="AY32"/>
  <c r="AX32"/>
  <c r="AW32"/>
  <c r="AV32"/>
  <c r="AU32"/>
  <c r="AQ32"/>
  <c r="AP32"/>
  <c r="AO32"/>
  <c r="AN32"/>
  <c r="AM32"/>
  <c r="AL32"/>
  <c r="AK32"/>
  <c r="AJ32"/>
  <c r="AF32"/>
  <c r="AE32"/>
  <c r="AD32"/>
  <c r="AC32"/>
  <c r="AB32"/>
  <c r="AA32"/>
  <c r="Z32"/>
  <c r="Y32"/>
  <c r="U32"/>
  <c r="T32"/>
  <c r="S32"/>
  <c r="R32"/>
  <c r="Q32"/>
  <c r="P32"/>
  <c r="O32"/>
  <c r="N32"/>
  <c r="J32"/>
  <c r="I32"/>
  <c r="H32"/>
  <c r="G32"/>
  <c r="F32"/>
  <c r="E32"/>
  <c r="D32"/>
  <c r="C32"/>
  <c r="HT31"/>
  <c r="HU31"/>
  <c r="HV31"/>
  <c r="HB31"/>
  <c r="HC31"/>
  <c r="HD31"/>
  <c r="GU31"/>
  <c r="GV31"/>
  <c r="GW31"/>
  <c r="GL31"/>
  <c r="GK31"/>
  <c r="GJ31"/>
  <c r="FY31"/>
  <c r="FZ31"/>
  <c r="GA31"/>
  <c r="FN31"/>
  <c r="FO31"/>
  <c r="FP31"/>
  <c r="FE31"/>
  <c r="FC31"/>
  <c r="FD31"/>
  <c r="EO31"/>
  <c r="EP31"/>
  <c r="EQ31"/>
  <c r="ED31"/>
  <c r="EE31"/>
  <c r="EF31"/>
  <c r="DS31"/>
  <c r="DT31"/>
  <c r="DU31"/>
  <c r="DI31"/>
  <c r="DJ31"/>
  <c r="DH31"/>
  <c r="CM31"/>
  <c r="CN31"/>
  <c r="CO31"/>
  <c r="CB31"/>
  <c r="CC31"/>
  <c r="CD31"/>
  <c r="BQ31"/>
  <c r="BR31"/>
  <c r="BS31"/>
  <c r="BC31"/>
  <c r="BD31"/>
  <c r="BE31"/>
  <c r="AR31"/>
  <c r="AS31"/>
  <c r="AT31"/>
  <c r="AG31"/>
  <c r="AH31"/>
  <c r="AI31"/>
  <c r="X31"/>
  <c r="W31"/>
  <c r="V31"/>
  <c r="K31"/>
  <c r="L31"/>
  <c r="M31"/>
  <c r="HT30"/>
  <c r="HU30"/>
  <c r="HV30"/>
  <c r="HD30"/>
  <c r="HB30"/>
  <c r="HC30"/>
  <c r="GV30"/>
  <c r="GW30"/>
  <c r="GU30"/>
  <c r="GJ30"/>
  <c r="GK30"/>
  <c r="GL30"/>
  <c r="FY30"/>
  <c r="FZ30"/>
  <c r="GA30"/>
  <c r="FP30"/>
  <c r="FN30"/>
  <c r="FO30"/>
  <c r="FD30"/>
  <c r="FE30"/>
  <c r="FC30"/>
  <c r="EO30"/>
  <c r="EP30"/>
  <c r="EQ30"/>
  <c r="EF30"/>
  <c r="ED30"/>
  <c r="EE30"/>
  <c r="DT30"/>
  <c r="DU30"/>
  <c r="DS30"/>
  <c r="DH30"/>
  <c r="DI30"/>
  <c r="DJ30"/>
  <c r="CM30"/>
  <c r="CN30"/>
  <c r="CO30"/>
  <c r="CD30"/>
  <c r="CB30"/>
  <c r="CC30"/>
  <c r="BQ30"/>
  <c r="BR30"/>
  <c r="BS30"/>
  <c r="BC30"/>
  <c r="BD30"/>
  <c r="BE30"/>
  <c r="AT30"/>
  <c r="AR30"/>
  <c r="AS30"/>
  <c r="AH30"/>
  <c r="AI30"/>
  <c r="AG30"/>
  <c r="V30"/>
  <c r="W30"/>
  <c r="X30"/>
  <c r="K30"/>
  <c r="L30"/>
  <c r="M30"/>
  <c r="HV29"/>
  <c r="HT29"/>
  <c r="HU29"/>
  <c r="HB29"/>
  <c r="HC29"/>
  <c r="HD29"/>
  <c r="GU29"/>
  <c r="GV29"/>
  <c r="GW29"/>
  <c r="GJ29"/>
  <c r="GK29"/>
  <c r="GL29"/>
  <c r="FY29"/>
  <c r="FZ29"/>
  <c r="GA29"/>
  <c r="FP29"/>
  <c r="FO29"/>
  <c r="FN29"/>
  <c r="FC29"/>
  <c r="FD29"/>
  <c r="FE29"/>
  <c r="EQ29"/>
  <c r="EO29"/>
  <c r="EP29"/>
  <c r="ED29"/>
  <c r="EE29"/>
  <c r="EF29"/>
  <c r="DS29"/>
  <c r="DT29"/>
  <c r="DU29"/>
  <c r="DH29"/>
  <c r="DI29"/>
  <c r="DJ29"/>
  <c r="CM29"/>
  <c r="CN29"/>
  <c r="CO29"/>
  <c r="CC29"/>
  <c r="CD29"/>
  <c r="CB29"/>
  <c r="BQ29"/>
  <c r="BR29"/>
  <c r="BS29"/>
  <c r="BE29"/>
  <c r="BC29"/>
  <c r="BD29"/>
  <c r="AR29"/>
  <c r="AS29"/>
  <c r="AT29"/>
  <c r="AG29"/>
  <c r="AH29"/>
  <c r="AI29"/>
  <c r="V29"/>
  <c r="W29"/>
  <c r="X29"/>
  <c r="K29"/>
  <c r="L29"/>
  <c r="M29"/>
  <c r="BF29"/>
  <c r="BG29"/>
  <c r="BH29"/>
  <c r="HU28"/>
  <c r="HV28"/>
  <c r="HT28"/>
  <c r="HB28"/>
  <c r="HC28"/>
  <c r="HD28"/>
  <c r="GU28"/>
  <c r="GV28"/>
  <c r="GW28"/>
  <c r="GL28"/>
  <c r="GJ28"/>
  <c r="GK28"/>
  <c r="FY28"/>
  <c r="FZ28"/>
  <c r="GA28"/>
  <c r="FN28"/>
  <c r="FO28"/>
  <c r="FP28"/>
  <c r="FC28"/>
  <c r="FD28"/>
  <c r="FE28"/>
  <c r="EO28"/>
  <c r="EP28"/>
  <c r="EQ28"/>
  <c r="EE28"/>
  <c r="EF28"/>
  <c r="ED28"/>
  <c r="DS28"/>
  <c r="DT28"/>
  <c r="DU28"/>
  <c r="DJ28"/>
  <c r="DH28"/>
  <c r="DI28"/>
  <c r="CN28"/>
  <c r="CO28"/>
  <c r="CM28"/>
  <c r="CC28"/>
  <c r="CD28"/>
  <c r="CB28"/>
  <c r="BQ28"/>
  <c r="BR28"/>
  <c r="BS28"/>
  <c r="BD28"/>
  <c r="BE28"/>
  <c r="BC28"/>
  <c r="AS28"/>
  <c r="AT28"/>
  <c r="AR28"/>
  <c r="AG28"/>
  <c r="AH28"/>
  <c r="AI28"/>
  <c r="V28"/>
  <c r="W28"/>
  <c r="X28"/>
  <c r="K28"/>
  <c r="L28"/>
  <c r="M28"/>
  <c r="HT27"/>
  <c r="HU27"/>
  <c r="HV27"/>
  <c r="HB27"/>
  <c r="HC27"/>
  <c r="HD27"/>
  <c r="GU27"/>
  <c r="GV27"/>
  <c r="GW27"/>
  <c r="GL27"/>
  <c r="GK27"/>
  <c r="GJ27"/>
  <c r="FY27"/>
  <c r="FZ27"/>
  <c r="GA27"/>
  <c r="FN27"/>
  <c r="FO27"/>
  <c r="FP27"/>
  <c r="FC27"/>
  <c r="FD27"/>
  <c r="FE27"/>
  <c r="EP27"/>
  <c r="EQ27"/>
  <c r="EO27"/>
  <c r="ED27"/>
  <c r="EE27"/>
  <c r="EF27"/>
  <c r="DS27"/>
  <c r="DT27"/>
  <c r="DU27"/>
  <c r="DH27"/>
  <c r="DI27"/>
  <c r="DJ27"/>
  <c r="CN27"/>
  <c r="CO27"/>
  <c r="CM27"/>
  <c r="CB27"/>
  <c r="CC27"/>
  <c r="CD27"/>
  <c r="BQ27"/>
  <c r="BR27"/>
  <c r="BS27"/>
  <c r="BC27"/>
  <c r="BD27"/>
  <c r="BE27"/>
  <c r="AR27"/>
  <c r="AS27"/>
  <c r="AT27"/>
  <c r="AG27"/>
  <c r="AH27"/>
  <c r="AI27"/>
  <c r="W27"/>
  <c r="X27"/>
  <c r="V27"/>
  <c r="K27"/>
  <c r="L27"/>
  <c r="M27"/>
  <c r="HT26"/>
  <c r="HU26"/>
  <c r="HV26"/>
  <c r="HD26"/>
  <c r="HB26"/>
  <c r="HC26"/>
  <c r="GV26"/>
  <c r="GW26"/>
  <c r="GU26"/>
  <c r="GJ26"/>
  <c r="GK26"/>
  <c r="GL26"/>
  <c r="FY26"/>
  <c r="FZ26"/>
  <c r="GA26"/>
  <c r="FP26"/>
  <c r="FO26"/>
  <c r="FN26"/>
  <c r="FD26"/>
  <c r="FE26"/>
  <c r="FC26"/>
  <c r="EO26"/>
  <c r="EP26"/>
  <c r="EQ26"/>
  <c r="EE26"/>
  <c r="EF26"/>
  <c r="ED26"/>
  <c r="DS26"/>
  <c r="DT26"/>
  <c r="DU26"/>
  <c r="DI26"/>
  <c r="DJ26"/>
  <c r="DH26"/>
  <c r="CM26"/>
  <c r="CN26"/>
  <c r="CO26"/>
  <c r="CD26"/>
  <c r="CC26"/>
  <c r="CB26"/>
  <c r="BQ26"/>
  <c r="BR26"/>
  <c r="BS26"/>
  <c r="BC26"/>
  <c r="BD26"/>
  <c r="BE26"/>
  <c r="AR26"/>
  <c r="AS26"/>
  <c r="AT26"/>
  <c r="AI26"/>
  <c r="AH26"/>
  <c r="AG26"/>
  <c r="V26"/>
  <c r="W26"/>
  <c r="X26"/>
  <c r="K26"/>
  <c r="L26"/>
  <c r="M26"/>
  <c r="HT25"/>
  <c r="HU25"/>
  <c r="HV25"/>
  <c r="HD25"/>
  <c r="HC25"/>
  <c r="HB25"/>
  <c r="GU25"/>
  <c r="GV25"/>
  <c r="GW25"/>
  <c r="GJ25"/>
  <c r="GK25"/>
  <c r="GL25"/>
  <c r="FY25"/>
  <c r="FZ25"/>
  <c r="GA25"/>
  <c r="FP25"/>
  <c r="FO25"/>
  <c r="FN25"/>
  <c r="FD25"/>
  <c r="FE25"/>
  <c r="FC25"/>
  <c r="EO25"/>
  <c r="EP25"/>
  <c r="EQ25"/>
  <c r="EE25"/>
  <c r="EF25"/>
  <c r="ED25"/>
  <c r="DS25"/>
  <c r="DT25"/>
  <c r="DU25"/>
  <c r="DH25"/>
  <c r="DI25"/>
  <c r="DJ25"/>
  <c r="CM25"/>
  <c r="CN25"/>
  <c r="CO25"/>
  <c r="CD25"/>
  <c r="CC25"/>
  <c r="CB25"/>
  <c r="BQ25"/>
  <c r="BR25"/>
  <c r="BS25"/>
  <c r="BE25"/>
  <c r="BD25"/>
  <c r="BC25"/>
  <c r="AT25"/>
  <c r="AS25"/>
  <c r="AR25"/>
  <c r="AG25"/>
  <c r="AH25"/>
  <c r="AI25"/>
  <c r="V25"/>
  <c r="W25"/>
  <c r="X25"/>
  <c r="K25"/>
  <c r="L25"/>
  <c r="M25"/>
  <c r="HV24"/>
  <c r="HU24"/>
  <c r="HT24"/>
  <c r="HC24"/>
  <c r="HD24"/>
  <c r="HB24"/>
  <c r="GU24"/>
  <c r="GV24"/>
  <c r="GW24"/>
  <c r="GK24"/>
  <c r="GL24"/>
  <c r="GJ24"/>
  <c r="FZ24"/>
  <c r="GA24"/>
  <c r="FY24"/>
  <c r="FO24"/>
  <c r="FP24"/>
  <c r="FN24"/>
  <c r="FC24"/>
  <c r="FD24"/>
  <c r="FE24"/>
  <c r="EP24"/>
  <c r="EQ24"/>
  <c r="EO24"/>
  <c r="ED24"/>
  <c r="EE24"/>
  <c r="EF24"/>
  <c r="DS24"/>
  <c r="DT24"/>
  <c r="DU24"/>
  <c r="DJ24"/>
  <c r="DI24"/>
  <c r="DH24"/>
  <c r="CM24"/>
  <c r="CN24"/>
  <c r="CO24"/>
  <c r="CC24"/>
  <c r="CD24"/>
  <c r="CB24"/>
  <c r="BQ24"/>
  <c r="BR24"/>
  <c r="BS24"/>
  <c r="BE24"/>
  <c r="BD24"/>
  <c r="BC24"/>
  <c r="AR24"/>
  <c r="AS24"/>
  <c r="AT24"/>
  <c r="AG24"/>
  <c r="AH24"/>
  <c r="AI24"/>
  <c r="X24"/>
  <c r="W24"/>
  <c r="V24"/>
  <c r="L24"/>
  <c r="M24"/>
  <c r="K24"/>
  <c r="HT23"/>
  <c r="HU23"/>
  <c r="HV23"/>
  <c r="HC23"/>
  <c r="HD23"/>
  <c r="HB23"/>
  <c r="GU23"/>
  <c r="GV23"/>
  <c r="GW23"/>
  <c r="GJ23"/>
  <c r="GK23"/>
  <c r="GL23"/>
  <c r="GA23"/>
  <c r="FZ23"/>
  <c r="FY23"/>
  <c r="FO23"/>
  <c r="FP23"/>
  <c r="FN23"/>
  <c r="FC23"/>
  <c r="FD23"/>
  <c r="FE23"/>
  <c r="EP23"/>
  <c r="EQ23"/>
  <c r="EO23"/>
  <c r="ED23"/>
  <c r="EE23"/>
  <c r="EF23"/>
  <c r="DS23"/>
  <c r="DT23"/>
  <c r="DU23"/>
  <c r="DH23"/>
  <c r="DI23"/>
  <c r="DJ23"/>
  <c r="CN23"/>
  <c r="CO23"/>
  <c r="CM23"/>
  <c r="CB23"/>
  <c r="CC23"/>
  <c r="CD23"/>
  <c r="BQ23"/>
  <c r="BR23"/>
  <c r="BS23"/>
  <c r="BE23"/>
  <c r="BD23"/>
  <c r="BC23"/>
  <c r="AR23"/>
  <c r="AS23"/>
  <c r="AT23"/>
  <c r="AG23"/>
  <c r="AH23"/>
  <c r="AI23"/>
  <c r="X23"/>
  <c r="V23"/>
  <c r="W23"/>
  <c r="M23"/>
  <c r="BF23"/>
  <c r="BG23"/>
  <c r="BH23"/>
  <c r="L23"/>
  <c r="K23"/>
  <c r="HT22"/>
  <c r="HU22"/>
  <c r="HV22"/>
  <c r="HB22"/>
  <c r="HC22"/>
  <c r="HD22"/>
  <c r="GW22"/>
  <c r="GU22"/>
  <c r="GV22"/>
  <c r="GJ22"/>
  <c r="GK22"/>
  <c r="GL22"/>
  <c r="FY22"/>
  <c r="FZ22"/>
  <c r="GA22"/>
  <c r="FN22"/>
  <c r="FO22"/>
  <c r="FP22"/>
  <c r="FC22"/>
  <c r="FD22"/>
  <c r="FE22"/>
  <c r="EP22"/>
  <c r="EQ22"/>
  <c r="EO22"/>
  <c r="ED22"/>
  <c r="EE22"/>
  <c r="EF22"/>
  <c r="DU22"/>
  <c r="DT22"/>
  <c r="DS22"/>
  <c r="DI22"/>
  <c r="DJ22"/>
  <c r="DH22"/>
  <c r="CM22"/>
  <c r="CN22"/>
  <c r="CO22"/>
  <c r="CB22"/>
  <c r="CC22"/>
  <c r="CD22"/>
  <c r="BS22"/>
  <c r="BR22"/>
  <c r="BQ22"/>
  <c r="BC22"/>
  <c r="BD22"/>
  <c r="BE22"/>
  <c r="AR22"/>
  <c r="AS22"/>
  <c r="AT22"/>
  <c r="AI22"/>
  <c r="AH22"/>
  <c r="AG22"/>
  <c r="X22"/>
  <c r="W22"/>
  <c r="V22"/>
  <c r="K22"/>
  <c r="L22"/>
  <c r="M22"/>
  <c r="HV21"/>
  <c r="HU21"/>
  <c r="HT21"/>
  <c r="HB21"/>
  <c r="HC21"/>
  <c r="HD21"/>
  <c r="GU21"/>
  <c r="GV21"/>
  <c r="GW21"/>
  <c r="GL21"/>
  <c r="GK21"/>
  <c r="GJ21"/>
  <c r="FZ21"/>
  <c r="GA21"/>
  <c r="FY21"/>
  <c r="FO21"/>
  <c r="FP21"/>
  <c r="FN21"/>
  <c r="FC21"/>
  <c r="FD21"/>
  <c r="FE21"/>
  <c r="EQ21"/>
  <c r="EP21"/>
  <c r="EO21"/>
  <c r="ED21"/>
  <c r="EE21"/>
  <c r="EF21"/>
  <c r="DS21"/>
  <c r="DT21"/>
  <c r="DU21"/>
  <c r="DH21"/>
  <c r="DI21"/>
  <c r="DJ21"/>
  <c r="CO21"/>
  <c r="CN21"/>
  <c r="CM21"/>
  <c r="CB21"/>
  <c r="CC21"/>
  <c r="CD21"/>
  <c r="BQ21"/>
  <c r="BR21"/>
  <c r="BS21"/>
  <c r="BD21"/>
  <c r="BE21"/>
  <c r="BC21"/>
  <c r="AR21"/>
  <c r="AS21"/>
  <c r="AT21"/>
  <c r="AG21"/>
  <c r="AH21"/>
  <c r="AI21"/>
  <c r="V21"/>
  <c r="W21"/>
  <c r="X21"/>
  <c r="L21"/>
  <c r="M21"/>
  <c r="K21"/>
  <c r="HT20"/>
  <c r="HU20"/>
  <c r="HV20"/>
  <c r="HC20"/>
  <c r="HD20"/>
  <c r="HB20"/>
  <c r="GU20"/>
  <c r="GV20"/>
  <c r="GW20"/>
  <c r="GJ20"/>
  <c r="GK20"/>
  <c r="GL20"/>
  <c r="FY20"/>
  <c r="FZ20"/>
  <c r="GA20"/>
  <c r="FN20"/>
  <c r="FO20"/>
  <c r="FP20"/>
  <c r="FD20"/>
  <c r="FE20"/>
  <c r="FC20"/>
  <c r="EO20"/>
  <c r="EP20"/>
  <c r="EQ20"/>
  <c r="ED20"/>
  <c r="EE20"/>
  <c r="EF20"/>
  <c r="DT20"/>
  <c r="DU20"/>
  <c r="DS20"/>
  <c r="DH20"/>
  <c r="DI20"/>
  <c r="DJ20"/>
  <c r="CO20"/>
  <c r="CM20"/>
  <c r="CN20"/>
  <c r="CB20"/>
  <c r="CC20"/>
  <c r="CD20"/>
  <c r="BR20"/>
  <c r="BS20"/>
  <c r="BQ20"/>
  <c r="BC20"/>
  <c r="BD20"/>
  <c r="BE20"/>
  <c r="AS20"/>
  <c r="AT20"/>
  <c r="AR20"/>
  <c r="AG20"/>
  <c r="AH20"/>
  <c r="AI20"/>
  <c r="V20"/>
  <c r="W20"/>
  <c r="X20"/>
  <c r="K20"/>
  <c r="L20"/>
  <c r="M20"/>
  <c r="HT19"/>
  <c r="HU19"/>
  <c r="HV19"/>
  <c r="HB19"/>
  <c r="HC19"/>
  <c r="HD19"/>
  <c r="GU19"/>
  <c r="GV19"/>
  <c r="GW19"/>
  <c r="GJ19"/>
  <c r="GK19"/>
  <c r="GL19"/>
  <c r="FY19"/>
  <c r="FZ19"/>
  <c r="GA19"/>
  <c r="FN19"/>
  <c r="FO19"/>
  <c r="FP19"/>
  <c r="FD19"/>
  <c r="FE19"/>
  <c r="FC19"/>
  <c r="EO19"/>
  <c r="EP19"/>
  <c r="EQ19"/>
  <c r="ED19"/>
  <c r="EE19"/>
  <c r="EF19"/>
  <c r="DT19"/>
  <c r="DU19"/>
  <c r="DS19"/>
  <c r="DH19"/>
  <c r="DI19"/>
  <c r="DJ19"/>
  <c r="CM19"/>
  <c r="CN19"/>
  <c r="CO19"/>
  <c r="CD19"/>
  <c r="CB19"/>
  <c r="CC19"/>
  <c r="BR19"/>
  <c r="BS19"/>
  <c r="BQ19"/>
  <c r="BC19"/>
  <c r="BD19"/>
  <c r="BE19"/>
  <c r="AR19"/>
  <c r="AS19"/>
  <c r="AT19"/>
  <c r="AG19"/>
  <c r="AH19"/>
  <c r="AI19"/>
  <c r="V19"/>
  <c r="W19"/>
  <c r="X19"/>
  <c r="K19"/>
  <c r="L19"/>
  <c r="M19"/>
  <c r="HT18"/>
  <c r="HU18"/>
  <c r="HV18"/>
  <c r="HB18"/>
  <c r="HC18"/>
  <c r="HD18"/>
  <c r="GW18"/>
  <c r="GU18"/>
  <c r="GV18"/>
  <c r="GJ18"/>
  <c r="GK18"/>
  <c r="GL18"/>
  <c r="FY18"/>
  <c r="FZ18"/>
  <c r="GA18"/>
  <c r="FN18"/>
  <c r="FO18"/>
  <c r="FP18"/>
  <c r="FC18"/>
  <c r="FD18"/>
  <c r="FE18"/>
  <c r="EP18"/>
  <c r="EQ18"/>
  <c r="EO18"/>
  <c r="ED18"/>
  <c r="EE18"/>
  <c r="EF18"/>
  <c r="DU18"/>
  <c r="DS18"/>
  <c r="DT18"/>
  <c r="DH18"/>
  <c r="DI18"/>
  <c r="DJ18"/>
  <c r="CN18"/>
  <c r="CO18"/>
  <c r="CM18"/>
  <c r="CB18"/>
  <c r="CC18"/>
  <c r="CD18"/>
  <c r="BQ18"/>
  <c r="BR18"/>
  <c r="BS18"/>
  <c r="BC18"/>
  <c r="BD18"/>
  <c r="BE18"/>
  <c r="AR18"/>
  <c r="AS18"/>
  <c r="AT18"/>
  <c r="AG18"/>
  <c r="AH18"/>
  <c r="AI18"/>
  <c r="X18"/>
  <c r="W18"/>
  <c r="V18"/>
  <c r="K18"/>
  <c r="L18"/>
  <c r="M18"/>
  <c r="HU17"/>
  <c r="HV17"/>
  <c r="HT17"/>
  <c r="HB17"/>
  <c r="HC17"/>
  <c r="HD17"/>
  <c r="GU17"/>
  <c r="GV17"/>
  <c r="GW17"/>
  <c r="GL17"/>
  <c r="GJ17"/>
  <c r="GK17"/>
  <c r="FY17"/>
  <c r="FZ17"/>
  <c r="GA17"/>
  <c r="FO17"/>
  <c r="FP17"/>
  <c r="FN17"/>
  <c r="FC17"/>
  <c r="FD17"/>
  <c r="FE17"/>
  <c r="EQ17"/>
  <c r="EP17"/>
  <c r="EO17"/>
  <c r="ED17"/>
  <c r="EE17"/>
  <c r="EF17"/>
  <c r="DS17"/>
  <c r="DT17"/>
  <c r="DU17"/>
  <c r="DH17"/>
  <c r="DI17"/>
  <c r="DJ17"/>
  <c r="CN17"/>
  <c r="CO17"/>
  <c r="CM17"/>
  <c r="CC17"/>
  <c r="CD17"/>
  <c r="CB17"/>
  <c r="BQ17"/>
  <c r="BR17"/>
  <c r="BS17"/>
  <c r="BE17"/>
  <c r="BD17"/>
  <c r="BC17"/>
  <c r="AR17"/>
  <c r="AS17"/>
  <c r="AT17"/>
  <c r="AG17"/>
  <c r="AH17"/>
  <c r="AI17"/>
  <c r="V17"/>
  <c r="W17"/>
  <c r="X17"/>
  <c r="K17"/>
  <c r="L17"/>
  <c r="M17"/>
  <c r="HT16"/>
  <c r="HU16"/>
  <c r="HV16"/>
  <c r="HC16"/>
  <c r="HD16"/>
  <c r="HB16"/>
  <c r="GV16"/>
  <c r="GW16"/>
  <c r="GU16"/>
  <c r="GJ16"/>
  <c r="GK16"/>
  <c r="GL16"/>
  <c r="FY16"/>
  <c r="FZ16"/>
  <c r="GA16"/>
  <c r="FO16"/>
  <c r="FP16"/>
  <c r="FN16"/>
  <c r="FC16"/>
  <c r="FD16"/>
  <c r="FE16"/>
  <c r="EQ16"/>
  <c r="EO16"/>
  <c r="EP16"/>
  <c r="ED16"/>
  <c r="EE16"/>
  <c r="EF16"/>
  <c r="DT16"/>
  <c r="DU16"/>
  <c r="DS16"/>
  <c r="DH16"/>
  <c r="DI16"/>
  <c r="DJ16"/>
  <c r="CM16"/>
  <c r="CN16"/>
  <c r="CO16"/>
  <c r="CC16"/>
  <c r="CD16"/>
  <c r="CB16"/>
  <c r="BQ16"/>
  <c r="BR16"/>
  <c r="BS16"/>
  <c r="BC16"/>
  <c r="BD16"/>
  <c r="BE16"/>
  <c r="AS16"/>
  <c r="AT16"/>
  <c r="AR16"/>
  <c r="AH16"/>
  <c r="AI16"/>
  <c r="AG16"/>
  <c r="V16"/>
  <c r="W16"/>
  <c r="X16"/>
  <c r="K16"/>
  <c r="L16"/>
  <c r="M16"/>
  <c r="HT15"/>
  <c r="HU15"/>
  <c r="HV15"/>
  <c r="HD15"/>
  <c r="HB15"/>
  <c r="HC15"/>
  <c r="GV15"/>
  <c r="GW15"/>
  <c r="GU15"/>
  <c r="GJ15"/>
  <c r="GK15"/>
  <c r="GL15"/>
  <c r="FY15"/>
  <c r="FZ15"/>
  <c r="GA15"/>
  <c r="FP15"/>
  <c r="FN15"/>
  <c r="FO15"/>
  <c r="FC15"/>
  <c r="FD15"/>
  <c r="FE15"/>
  <c r="HW15"/>
  <c r="HX15"/>
  <c r="HY15"/>
  <c r="EO15"/>
  <c r="EP15"/>
  <c r="EQ15"/>
  <c r="EF15"/>
  <c r="ED15"/>
  <c r="EE15"/>
  <c r="DU15"/>
  <c r="DT15"/>
  <c r="DS15"/>
  <c r="DH15"/>
  <c r="DI15"/>
  <c r="DJ15"/>
  <c r="CM15"/>
  <c r="CN15"/>
  <c r="CO15"/>
  <c r="CD15"/>
  <c r="CB15"/>
  <c r="CC15"/>
  <c r="BQ15"/>
  <c r="BR15"/>
  <c r="BS15"/>
  <c r="BC15"/>
  <c r="BD15"/>
  <c r="BE15"/>
  <c r="AT15"/>
  <c r="AR15"/>
  <c r="AS15"/>
  <c r="AH15"/>
  <c r="AI15"/>
  <c r="AG15"/>
  <c r="V15"/>
  <c r="W15"/>
  <c r="X15"/>
  <c r="K15"/>
  <c r="L15"/>
  <c r="M15"/>
  <c r="HT14"/>
  <c r="HU14"/>
  <c r="HV14"/>
  <c r="HB14"/>
  <c r="HC14"/>
  <c r="HD14"/>
  <c r="GW14"/>
  <c r="GU14"/>
  <c r="GV14"/>
  <c r="GK14"/>
  <c r="GL14"/>
  <c r="GJ14"/>
  <c r="FY14"/>
  <c r="FZ14"/>
  <c r="GA14"/>
  <c r="FN14"/>
  <c r="FO14"/>
  <c r="FP14"/>
  <c r="FE14"/>
  <c r="FC14"/>
  <c r="FD14"/>
  <c r="EP14"/>
  <c r="EQ14"/>
  <c r="EO14"/>
  <c r="ED14"/>
  <c r="EE14"/>
  <c r="EF14"/>
  <c r="DS14"/>
  <c r="DT14"/>
  <c r="DU14"/>
  <c r="DI14"/>
  <c r="DJ14"/>
  <c r="DH14"/>
  <c r="CN14"/>
  <c r="CO14"/>
  <c r="CM14"/>
  <c r="CB14"/>
  <c r="CC14"/>
  <c r="CD14"/>
  <c r="BQ14"/>
  <c r="BR14"/>
  <c r="BS14"/>
  <c r="BD14"/>
  <c r="BE14"/>
  <c r="BC14"/>
  <c r="AR14"/>
  <c r="AS14"/>
  <c r="AT14"/>
  <c r="AH14"/>
  <c r="AI14"/>
  <c r="AG14"/>
  <c r="W14"/>
  <c r="X14"/>
  <c r="V14"/>
  <c r="K14"/>
  <c r="L14"/>
  <c r="M14"/>
  <c r="HU13"/>
  <c r="HV13"/>
  <c r="HT13"/>
  <c r="HB13"/>
  <c r="HC13"/>
  <c r="HD13"/>
  <c r="GW13"/>
  <c r="GU13"/>
  <c r="GV13"/>
  <c r="GK13"/>
  <c r="GL13"/>
  <c r="GJ13"/>
  <c r="FY13"/>
  <c r="FZ13"/>
  <c r="GA13"/>
  <c r="FO13"/>
  <c r="FP13"/>
  <c r="FN13"/>
  <c r="FC13"/>
  <c r="FD13"/>
  <c r="FE13"/>
  <c r="EO13"/>
  <c r="EP13"/>
  <c r="EQ13"/>
  <c r="EE13"/>
  <c r="EF13"/>
  <c r="ED13"/>
  <c r="DS13"/>
  <c r="DT13"/>
  <c r="DU13"/>
  <c r="DJ13"/>
  <c r="DI13"/>
  <c r="DH13"/>
  <c r="CN13"/>
  <c r="CO13"/>
  <c r="CM13"/>
  <c r="CB13"/>
  <c r="CC13"/>
  <c r="CD13"/>
  <c r="BQ13"/>
  <c r="BR13"/>
  <c r="BS13"/>
  <c r="BC13"/>
  <c r="BD13"/>
  <c r="BE13"/>
  <c r="AS13"/>
  <c r="AT13"/>
  <c r="AR13"/>
  <c r="AG13"/>
  <c r="AH13"/>
  <c r="AI13"/>
  <c r="X13"/>
  <c r="W13"/>
  <c r="V13"/>
  <c r="L13"/>
  <c r="M13"/>
  <c r="K13"/>
  <c r="HT12"/>
  <c r="HU12"/>
  <c r="HV12"/>
  <c r="HD12"/>
  <c r="HC12"/>
  <c r="HB12"/>
  <c r="GU12"/>
  <c r="GV12"/>
  <c r="GW12"/>
  <c r="GL12"/>
  <c r="GJ12"/>
  <c r="GK12"/>
  <c r="FY12"/>
  <c r="FZ12"/>
  <c r="GA12"/>
  <c r="FN12"/>
  <c r="FO12"/>
  <c r="FP12"/>
  <c r="FD12"/>
  <c r="FE12"/>
  <c r="FC12"/>
  <c r="EQ12"/>
  <c r="EP12"/>
  <c r="EO12"/>
  <c r="EE12"/>
  <c r="EF12"/>
  <c r="ED12"/>
  <c r="DS12"/>
  <c r="DT12"/>
  <c r="DU12"/>
  <c r="DH12"/>
  <c r="DI12"/>
  <c r="DJ12"/>
  <c r="CN12"/>
  <c r="CO12"/>
  <c r="CM12"/>
  <c r="CB12"/>
  <c r="CC12"/>
  <c r="CD12"/>
  <c r="BR12"/>
  <c r="BS12"/>
  <c r="BQ12"/>
  <c r="BC12"/>
  <c r="BD12"/>
  <c r="BE12"/>
  <c r="AT12"/>
  <c r="AS12"/>
  <c r="AR12"/>
  <c r="AG12"/>
  <c r="AH12"/>
  <c r="AI12"/>
  <c r="X12"/>
  <c r="V12"/>
  <c r="W12"/>
  <c r="K12"/>
  <c r="L12"/>
  <c r="M12"/>
  <c r="HT11"/>
  <c r="HU11"/>
  <c r="HV11"/>
  <c r="HB11"/>
  <c r="HC11"/>
  <c r="HD11"/>
  <c r="GV11"/>
  <c r="GW11"/>
  <c r="GU11"/>
  <c r="GJ11"/>
  <c r="GK11"/>
  <c r="GL11"/>
  <c r="GA11"/>
  <c r="FY11"/>
  <c r="FZ11"/>
  <c r="FO11"/>
  <c r="FP11"/>
  <c r="FN11"/>
  <c r="FC11"/>
  <c r="FD11"/>
  <c r="FE11"/>
  <c r="EO11"/>
  <c r="EP11"/>
  <c r="EQ11"/>
  <c r="ED11"/>
  <c r="EE11"/>
  <c r="EF11"/>
  <c r="DT11"/>
  <c r="DU11"/>
  <c r="DS11"/>
  <c r="DH11"/>
  <c r="DI11"/>
  <c r="DJ11"/>
  <c r="CO11"/>
  <c r="CM11"/>
  <c r="CN11"/>
  <c r="CC11"/>
  <c r="CD11"/>
  <c r="CB11"/>
  <c r="BQ11"/>
  <c r="BR11"/>
  <c r="BS11"/>
  <c r="BC11"/>
  <c r="BD11"/>
  <c r="BE11"/>
  <c r="AR11"/>
  <c r="AS11"/>
  <c r="AT11"/>
  <c r="AH11"/>
  <c r="AI11"/>
  <c r="AG11"/>
  <c r="V11"/>
  <c r="W11"/>
  <c r="X11"/>
  <c r="M11"/>
  <c r="K11"/>
  <c r="L11"/>
  <c r="HT10"/>
  <c r="HU10"/>
  <c r="HV10"/>
  <c r="HB10"/>
  <c r="HC10"/>
  <c r="HD10"/>
  <c r="GV10"/>
  <c r="GW10"/>
  <c r="GU10"/>
  <c r="GJ10"/>
  <c r="GK10"/>
  <c r="GL10"/>
  <c r="FZ10"/>
  <c r="GA10"/>
  <c r="FY10"/>
  <c r="FN10"/>
  <c r="FO10"/>
  <c r="FP10"/>
  <c r="FD10"/>
  <c r="FE10"/>
  <c r="FC10"/>
  <c r="EO10"/>
  <c r="EP10"/>
  <c r="EQ10"/>
  <c r="ED10"/>
  <c r="EE10"/>
  <c r="EF10"/>
  <c r="DT10"/>
  <c r="DU10"/>
  <c r="DS10"/>
  <c r="DH10"/>
  <c r="DI10"/>
  <c r="DJ10"/>
  <c r="CN10"/>
  <c r="CO10"/>
  <c r="CM10"/>
  <c r="CB10"/>
  <c r="CC10"/>
  <c r="CD10"/>
  <c r="BR10"/>
  <c r="BS10"/>
  <c r="BQ10"/>
  <c r="BC10"/>
  <c r="BD10"/>
  <c r="BE10"/>
  <c r="AR10"/>
  <c r="AS10"/>
  <c r="AT10"/>
  <c r="AH10"/>
  <c r="AI10"/>
  <c r="AG10"/>
  <c r="V10"/>
  <c r="W10"/>
  <c r="X10"/>
  <c r="L10"/>
  <c r="M10"/>
  <c r="K10"/>
  <c r="HT9"/>
  <c r="HU9"/>
  <c r="HV9"/>
  <c r="HB9"/>
  <c r="HC9"/>
  <c r="HD9"/>
  <c r="GU9"/>
  <c r="GV9"/>
  <c r="GW9"/>
  <c r="GJ9"/>
  <c r="GK9"/>
  <c r="GL9"/>
  <c r="FZ9"/>
  <c r="GA9"/>
  <c r="FY9"/>
  <c r="FN9"/>
  <c r="FO9"/>
  <c r="FP9"/>
  <c r="FE9"/>
  <c r="FC9"/>
  <c r="FD9"/>
  <c r="EO9"/>
  <c r="EP9"/>
  <c r="EQ9"/>
  <c r="ED9"/>
  <c r="EE9"/>
  <c r="EF9"/>
  <c r="DU9"/>
  <c r="DS9"/>
  <c r="DT9"/>
  <c r="DI9"/>
  <c r="DJ9"/>
  <c r="DH9"/>
  <c r="CM9"/>
  <c r="CN9"/>
  <c r="CO9"/>
  <c r="CB9"/>
  <c r="CC9"/>
  <c r="CD9"/>
  <c r="BQ9"/>
  <c r="BR9"/>
  <c r="BS9"/>
  <c r="BD9"/>
  <c r="BE9"/>
  <c r="BC9"/>
  <c r="AR9"/>
  <c r="AS9"/>
  <c r="AT9"/>
  <c r="AI9"/>
  <c r="AG9"/>
  <c r="AH9"/>
  <c r="V9"/>
  <c r="W9"/>
  <c r="X9"/>
  <c r="K9"/>
  <c r="L9"/>
  <c r="M9"/>
  <c r="HU8"/>
  <c r="HV8"/>
  <c r="HT8"/>
  <c r="HB8"/>
  <c r="HC8"/>
  <c r="HD8"/>
  <c r="GV8"/>
  <c r="GW8"/>
  <c r="GU8"/>
  <c r="GJ8"/>
  <c r="GK8"/>
  <c r="GL8"/>
  <c r="GA8"/>
  <c r="FZ8"/>
  <c r="FY8"/>
  <c r="FO8"/>
  <c r="FP8"/>
  <c r="FN8"/>
  <c r="FC8"/>
  <c r="FD8"/>
  <c r="FE8"/>
  <c r="EO8"/>
  <c r="EP8"/>
  <c r="EQ8"/>
  <c r="ED8"/>
  <c r="EE8"/>
  <c r="EF8"/>
  <c r="DT8"/>
  <c r="DU8"/>
  <c r="DS8"/>
  <c r="DH8"/>
  <c r="DI8"/>
  <c r="DJ8"/>
  <c r="CO8"/>
  <c r="CN8"/>
  <c r="CM8"/>
  <c r="CD8"/>
  <c r="CC8"/>
  <c r="CB8"/>
  <c r="BQ8"/>
  <c r="BR8"/>
  <c r="BS8"/>
  <c r="BD8"/>
  <c r="BE8"/>
  <c r="BC8"/>
  <c r="AR8"/>
  <c r="AS8"/>
  <c r="AT8"/>
  <c r="AG8"/>
  <c r="AH8"/>
  <c r="AI8"/>
  <c r="V8"/>
  <c r="W8"/>
  <c r="X8"/>
  <c r="K8"/>
  <c r="L8"/>
  <c r="M8"/>
  <c r="HV7"/>
  <c r="HT7"/>
  <c r="HU7"/>
  <c r="HB7"/>
  <c r="HC7"/>
  <c r="HD7"/>
  <c r="GU7"/>
  <c r="GV7"/>
  <c r="GW7"/>
  <c r="GK7"/>
  <c r="GL7"/>
  <c r="GJ7"/>
  <c r="FY7"/>
  <c r="FZ7"/>
  <c r="GA7"/>
  <c r="FP7"/>
  <c r="FO7"/>
  <c r="FN7"/>
  <c r="FD7"/>
  <c r="FE7"/>
  <c r="FC7"/>
  <c r="EQ7"/>
  <c r="EO7"/>
  <c r="EP7"/>
  <c r="EE7"/>
  <c r="EF7"/>
  <c r="ED7"/>
  <c r="DS7"/>
  <c r="DT7"/>
  <c r="DU7"/>
  <c r="DH7"/>
  <c r="DI7"/>
  <c r="DJ7"/>
  <c r="CM7"/>
  <c r="CN7"/>
  <c r="CO7"/>
  <c r="CB7"/>
  <c r="CC7"/>
  <c r="CD7"/>
  <c r="BR7"/>
  <c r="BS7"/>
  <c r="BQ7"/>
  <c r="BC7"/>
  <c r="BD7"/>
  <c r="BE7"/>
  <c r="AS7"/>
  <c r="AT7"/>
  <c r="AR7"/>
  <c r="AG7"/>
  <c r="AH7"/>
  <c r="AI7"/>
  <c r="W7"/>
  <c r="X7"/>
  <c r="V7"/>
  <c r="K7"/>
  <c r="L7"/>
  <c r="M7"/>
  <c r="HT6"/>
  <c r="HU6"/>
  <c r="HV6"/>
  <c r="HB6"/>
  <c r="HC6"/>
  <c r="HD6"/>
  <c r="GU6"/>
  <c r="GV6"/>
  <c r="GW6"/>
  <c r="GK6"/>
  <c r="GL6"/>
  <c r="GJ6"/>
  <c r="FY6"/>
  <c r="FZ6"/>
  <c r="GA6"/>
  <c r="FP6"/>
  <c r="FN6"/>
  <c r="FO6"/>
  <c r="FD6"/>
  <c r="FE6"/>
  <c r="FC6"/>
  <c r="EP6"/>
  <c r="EQ6"/>
  <c r="EO6"/>
  <c r="ED6"/>
  <c r="EE6"/>
  <c r="EF6"/>
  <c r="DT6"/>
  <c r="DU6"/>
  <c r="DS6"/>
  <c r="DI6"/>
  <c r="DJ6"/>
  <c r="DH6"/>
  <c r="CM6"/>
  <c r="CN6"/>
  <c r="CO6"/>
  <c r="CD6"/>
  <c r="CB6"/>
  <c r="CC6"/>
  <c r="BQ6"/>
  <c r="BR6"/>
  <c r="BS6"/>
  <c r="BD6"/>
  <c r="BE6"/>
  <c r="BC6"/>
  <c r="AR6"/>
  <c r="AS6"/>
  <c r="AT6"/>
  <c r="AI6"/>
  <c r="AH6"/>
  <c r="AG6"/>
  <c r="V6"/>
  <c r="W6"/>
  <c r="X6"/>
  <c r="K6"/>
  <c r="L6"/>
  <c r="M6"/>
  <c r="HU5"/>
  <c r="HV5"/>
  <c r="HT5"/>
  <c r="HB5"/>
  <c r="HC5"/>
  <c r="HD5"/>
  <c r="GW5"/>
  <c r="GU5"/>
  <c r="GV5"/>
  <c r="GJ5"/>
  <c r="GK5"/>
  <c r="GL5"/>
  <c r="FY5"/>
  <c r="FZ5"/>
  <c r="GA5"/>
  <c r="FO5"/>
  <c r="FP5"/>
  <c r="FN5"/>
  <c r="FC5"/>
  <c r="FD5"/>
  <c r="FE5"/>
  <c r="EO5"/>
  <c r="EP5"/>
  <c r="EQ5"/>
  <c r="EE5"/>
  <c r="EF5"/>
  <c r="ED5"/>
  <c r="DS5"/>
  <c r="DT5"/>
  <c r="DU5"/>
  <c r="DJ5"/>
  <c r="DI5"/>
  <c r="DH5"/>
  <c r="CO5"/>
  <c r="CN5"/>
  <c r="CM5"/>
  <c r="CB5"/>
  <c r="CC5"/>
  <c r="CD5"/>
  <c r="BS5"/>
  <c r="BQ5"/>
  <c r="BR5"/>
  <c r="BC5"/>
  <c r="BD5"/>
  <c r="BE5"/>
  <c r="AR5"/>
  <c r="AS5"/>
  <c r="AT5"/>
  <c r="AG5"/>
  <c r="AH5"/>
  <c r="AI5"/>
  <c r="V5"/>
  <c r="W5"/>
  <c r="X5"/>
  <c r="L5"/>
  <c r="M5"/>
  <c r="K5"/>
  <c r="HU4"/>
  <c r="HV4"/>
  <c r="HT4"/>
  <c r="HB4"/>
  <c r="HC4"/>
  <c r="HD4"/>
  <c r="GU4"/>
  <c r="GV4"/>
  <c r="GW4"/>
  <c r="GL4"/>
  <c r="GJ4"/>
  <c r="GK4"/>
  <c r="FZ4"/>
  <c r="GA4"/>
  <c r="FY4"/>
  <c r="FN4"/>
  <c r="FO4"/>
  <c r="FP4"/>
  <c r="FC4"/>
  <c r="FD4"/>
  <c r="FE4"/>
  <c r="EQ4"/>
  <c r="EP4"/>
  <c r="EO4"/>
  <c r="EF4"/>
  <c r="EE4"/>
  <c r="ED4"/>
  <c r="DS4"/>
  <c r="DT4"/>
  <c r="DU4"/>
  <c r="DJ4"/>
  <c r="DH4"/>
  <c r="DI4"/>
  <c r="CN4"/>
  <c r="CO4"/>
  <c r="CM4"/>
  <c r="CB4"/>
  <c r="CC4"/>
  <c r="CD4"/>
  <c r="BR4"/>
  <c r="BS4"/>
  <c r="BQ4"/>
  <c r="BD4"/>
  <c r="BE4"/>
  <c r="BC4"/>
  <c r="AR4"/>
  <c r="AS4"/>
  <c r="AT4"/>
  <c r="AG4"/>
  <c r="X4"/>
  <c r="V4"/>
  <c r="W4"/>
  <c r="L4"/>
  <c r="M4"/>
  <c r="K4"/>
  <c r="HT3"/>
  <c r="HU3"/>
  <c r="HV3"/>
  <c r="HC3"/>
  <c r="HD3"/>
  <c r="HB3"/>
  <c r="GV3"/>
  <c r="GW3"/>
  <c r="GU3"/>
  <c r="GJ3"/>
  <c r="GK3"/>
  <c r="GL3"/>
  <c r="GA3"/>
  <c r="FY3"/>
  <c r="FZ3"/>
  <c r="FN3"/>
  <c r="FO3"/>
  <c r="FP3"/>
  <c r="FC3"/>
  <c r="FD3"/>
  <c r="FE3"/>
  <c r="EO3"/>
  <c r="EP3"/>
  <c r="EQ3"/>
  <c r="EE3"/>
  <c r="EF3"/>
  <c r="ED3"/>
  <c r="DT3"/>
  <c r="DU3"/>
  <c r="DS3"/>
  <c r="DH3"/>
  <c r="DI3"/>
  <c r="DJ3"/>
  <c r="CO3"/>
  <c r="CM3"/>
  <c r="CN3"/>
  <c r="CB3"/>
  <c r="CC3"/>
  <c r="CD3"/>
  <c r="BQ3"/>
  <c r="BR3"/>
  <c r="BS3"/>
  <c r="BC3"/>
  <c r="BD3"/>
  <c r="BE3"/>
  <c r="AS3"/>
  <c r="AT3"/>
  <c r="AR3"/>
  <c r="AH3"/>
  <c r="AI3"/>
  <c r="AG3"/>
  <c r="V3"/>
  <c r="W3"/>
  <c r="X3"/>
  <c r="M3"/>
  <c r="K3"/>
  <c r="L3"/>
  <c r="HT2"/>
  <c r="HU2"/>
  <c r="HB2"/>
  <c r="GU2"/>
  <c r="GK2"/>
  <c r="GJ2"/>
  <c r="FZ2"/>
  <c r="FY2"/>
  <c r="FN2"/>
  <c r="FN32"/>
  <c r="FC2"/>
  <c r="EP2"/>
  <c r="EO2"/>
  <c r="ED2"/>
  <c r="ED32"/>
  <c r="DS2"/>
  <c r="DH2"/>
  <c r="DI2"/>
  <c r="DJ2"/>
  <c r="CN2"/>
  <c r="CM2"/>
  <c r="CB2"/>
  <c r="BQ2"/>
  <c r="BD2"/>
  <c r="BC2"/>
  <c r="AR2"/>
  <c r="AG2"/>
  <c r="AH2"/>
  <c r="X2"/>
  <c r="W2"/>
  <c r="V2"/>
  <c r="L2"/>
  <c r="K2"/>
  <c r="DJ32"/>
  <c r="BF25"/>
  <c r="BG25"/>
  <c r="BH25"/>
  <c r="HW26"/>
  <c r="HX26"/>
  <c r="HY26"/>
  <c r="ER15"/>
  <c r="ES15"/>
  <c r="ET15"/>
  <c r="HW25"/>
  <c r="HX25"/>
  <c r="HY25"/>
  <c r="BF31"/>
  <c r="BG31"/>
  <c r="BH31"/>
  <c r="X32"/>
  <c r="CN32"/>
  <c r="HB32"/>
  <c r="BF6"/>
  <c r="BG6"/>
  <c r="BH6"/>
  <c r="ER6"/>
  <c r="ES6"/>
  <c r="ET6"/>
  <c r="ER19"/>
  <c r="ES19"/>
  <c r="ET19"/>
  <c r="GJ32"/>
  <c r="HW8"/>
  <c r="HX8"/>
  <c r="HY8"/>
  <c r="ER13"/>
  <c r="ES13"/>
  <c r="ET13"/>
  <c r="HW30"/>
  <c r="HX30"/>
  <c r="HY30"/>
  <c r="GK32"/>
  <c r="HW19"/>
  <c r="HX19"/>
  <c r="HY19"/>
  <c r="HW29"/>
  <c r="HX29"/>
  <c r="HY29"/>
  <c r="BD32"/>
  <c r="BF3"/>
  <c r="BG3"/>
  <c r="BH3"/>
  <c r="HW3"/>
  <c r="HX3"/>
  <c r="HY3"/>
  <c r="AG32"/>
  <c r="BF5"/>
  <c r="BG5"/>
  <c r="BH5"/>
  <c r="BF9"/>
  <c r="BG9"/>
  <c r="BH9"/>
  <c r="HW12"/>
  <c r="HX12"/>
  <c r="HY12"/>
  <c r="ER16"/>
  <c r="ES16"/>
  <c r="ET16"/>
  <c r="BF19"/>
  <c r="BG19"/>
  <c r="BH19"/>
  <c r="BF20"/>
  <c r="BG20"/>
  <c r="BH20"/>
  <c r="ER26"/>
  <c r="ES26"/>
  <c r="ET26"/>
  <c r="HW27"/>
  <c r="HX27"/>
  <c r="HY27"/>
  <c r="ER29"/>
  <c r="ES29"/>
  <c r="ET29"/>
  <c r="AR32"/>
  <c r="CB32"/>
  <c r="GL2"/>
  <c r="ER21"/>
  <c r="ES21"/>
  <c r="ET21"/>
  <c r="BF22"/>
  <c r="BG22"/>
  <c r="BH22"/>
  <c r="HZ22"/>
  <c r="IA22"/>
  <c r="IB22"/>
  <c r="IG22"/>
  <c r="ER30"/>
  <c r="ES30"/>
  <c r="ET30"/>
  <c r="FZ32"/>
  <c r="BF7"/>
  <c r="BG7"/>
  <c r="BH7"/>
  <c r="ER7"/>
  <c r="ES7"/>
  <c r="ET7"/>
  <c r="ER10"/>
  <c r="ES10"/>
  <c r="ET10"/>
  <c r="ER11"/>
  <c r="ES11"/>
  <c r="ET11"/>
  <c r="DI32"/>
  <c r="GL32"/>
  <c r="ER3"/>
  <c r="ES3"/>
  <c r="ET3"/>
  <c r="HZ3"/>
  <c r="IA3"/>
  <c r="IB3"/>
  <c r="ER5"/>
  <c r="ES5"/>
  <c r="ET5"/>
  <c r="HW10"/>
  <c r="HX10"/>
  <c r="HY10"/>
  <c r="BF12"/>
  <c r="BG12"/>
  <c r="BH12"/>
  <c r="ER12"/>
  <c r="ES12"/>
  <c r="ET12"/>
  <c r="HW13"/>
  <c r="HX13"/>
  <c r="HY13"/>
  <c r="BF15"/>
  <c r="BG15"/>
  <c r="BH15"/>
  <c r="HZ15"/>
  <c r="IA15"/>
  <c r="IB15"/>
  <c r="BF16"/>
  <c r="BG16"/>
  <c r="BH16"/>
  <c r="HW16"/>
  <c r="HX16"/>
  <c r="HY16"/>
  <c r="BF17"/>
  <c r="BG17"/>
  <c r="BH17"/>
  <c r="BF18"/>
  <c r="BG18"/>
  <c r="BH18"/>
  <c r="ER23"/>
  <c r="ES23"/>
  <c r="ET23"/>
  <c r="HZ29"/>
  <c r="IA29"/>
  <c r="IB29"/>
  <c r="IG29"/>
  <c r="BF30"/>
  <c r="BG30"/>
  <c r="BH30"/>
  <c r="AI2"/>
  <c r="EP32"/>
  <c r="HW4"/>
  <c r="HX4"/>
  <c r="HY4"/>
  <c r="HW6"/>
  <c r="HX6"/>
  <c r="HY6"/>
  <c r="BF8"/>
  <c r="BG8"/>
  <c r="BH8"/>
  <c r="L32"/>
  <c r="ER4"/>
  <c r="ES4"/>
  <c r="ET4"/>
  <c r="HW5"/>
  <c r="HX5"/>
  <c r="HY5"/>
  <c r="HW7"/>
  <c r="HX7"/>
  <c r="HY7"/>
  <c r="ER8"/>
  <c r="ES8"/>
  <c r="ET8"/>
  <c r="BF10"/>
  <c r="BG10"/>
  <c r="BH10"/>
  <c r="BF11"/>
  <c r="BG11"/>
  <c r="BH11"/>
  <c r="HW11"/>
  <c r="HX11"/>
  <c r="HY11"/>
  <c r="BF13"/>
  <c r="BG13"/>
  <c r="BH13"/>
  <c r="BF14"/>
  <c r="BG14"/>
  <c r="BH14"/>
  <c r="ER20"/>
  <c r="ES20"/>
  <c r="ET20"/>
  <c r="HW20"/>
  <c r="HX20"/>
  <c r="HY20"/>
  <c r="HU32"/>
  <c r="ER17"/>
  <c r="ES17"/>
  <c r="ET17"/>
  <c r="EO32"/>
  <c r="K32"/>
  <c r="BC32"/>
  <c r="FY32"/>
  <c r="ER9"/>
  <c r="ES9"/>
  <c r="ET9"/>
  <c r="HZ9"/>
  <c r="IA9"/>
  <c r="IB9"/>
  <c r="BF21"/>
  <c r="BG21"/>
  <c r="BH21"/>
  <c r="M2"/>
  <c r="AS2"/>
  <c r="BE2"/>
  <c r="BE32"/>
  <c r="BQ32"/>
  <c r="CC2"/>
  <c r="CO2"/>
  <c r="CO32"/>
  <c r="DS32"/>
  <c r="EE2"/>
  <c r="EQ2"/>
  <c r="EQ32"/>
  <c r="FC32"/>
  <c r="FO2"/>
  <c r="GA2"/>
  <c r="GA32"/>
  <c r="GU32"/>
  <c r="HC2"/>
  <c r="HV2"/>
  <c r="HV32"/>
  <c r="AH4"/>
  <c r="AI4"/>
  <c r="BF4"/>
  <c r="BG4"/>
  <c r="BH4"/>
  <c r="HZ4"/>
  <c r="IA4"/>
  <c r="IB4"/>
  <c r="HW17"/>
  <c r="HX17"/>
  <c r="HY17"/>
  <c r="ER18"/>
  <c r="ES18"/>
  <c r="ET18"/>
  <c r="HW22"/>
  <c r="HX22"/>
  <c r="HY22"/>
  <c r="ER24"/>
  <c r="ES24"/>
  <c r="ET24"/>
  <c r="HW9"/>
  <c r="HX9"/>
  <c r="HY9"/>
  <c r="HW14"/>
  <c r="HX14"/>
  <c r="HY14"/>
  <c r="BF24"/>
  <c r="BG24"/>
  <c r="BH24"/>
  <c r="HZ24"/>
  <c r="IA24"/>
  <c r="IB24"/>
  <c r="IG24"/>
  <c r="W32"/>
  <c r="CM32"/>
  <c r="HT32"/>
  <c r="ER14"/>
  <c r="ES14"/>
  <c r="ET14"/>
  <c r="HW21"/>
  <c r="HX21"/>
  <c r="HY21"/>
  <c r="ER22"/>
  <c r="ES22"/>
  <c r="ET22"/>
  <c r="ER25"/>
  <c r="ES25"/>
  <c r="ET25"/>
  <c r="BF26"/>
  <c r="BG26"/>
  <c r="BH26"/>
  <c r="HZ26"/>
  <c r="IA26"/>
  <c r="IB26"/>
  <c r="IG26"/>
  <c r="BF27"/>
  <c r="BG27"/>
  <c r="BH27"/>
  <c r="BF28"/>
  <c r="BG28"/>
  <c r="BH28"/>
  <c r="ER28"/>
  <c r="ES28"/>
  <c r="ET28"/>
  <c r="ER31"/>
  <c r="ES31"/>
  <c r="ET31"/>
  <c r="HZ31"/>
  <c r="IA31"/>
  <c r="IB31"/>
  <c r="IG31"/>
  <c r="HW31"/>
  <c r="HX31"/>
  <c r="HY31"/>
  <c r="V32"/>
  <c r="BR2"/>
  <c r="DH32"/>
  <c r="DT2"/>
  <c r="FD2"/>
  <c r="GV2"/>
  <c r="HW18"/>
  <c r="HX18"/>
  <c r="HY18"/>
  <c r="HW24"/>
  <c r="HX24"/>
  <c r="HY24"/>
  <c r="ER27"/>
  <c r="ES27"/>
  <c r="ET27"/>
  <c r="HW28"/>
  <c r="HX28"/>
  <c r="HY28"/>
  <c r="HW23"/>
  <c r="HX23"/>
  <c r="HY23"/>
  <c r="HZ23"/>
  <c r="IA23"/>
  <c r="IB23"/>
  <c r="IG23"/>
  <c r="HZ13"/>
  <c r="IA13"/>
  <c r="IB13"/>
  <c r="IG13"/>
  <c r="HZ30"/>
  <c r="IA30"/>
  <c r="IB30"/>
  <c r="IG30"/>
  <c r="HZ20"/>
  <c r="IA20"/>
  <c r="IB20"/>
  <c r="HZ5"/>
  <c r="IA5"/>
  <c r="IB5"/>
  <c r="HZ25"/>
  <c r="IA25"/>
  <c r="IB25"/>
  <c r="IG25"/>
  <c r="HZ6"/>
  <c r="IA6"/>
  <c r="IB6"/>
  <c r="IK6"/>
  <c r="IL6"/>
  <c r="AH32"/>
  <c r="HZ16"/>
  <c r="IA16"/>
  <c r="IB16"/>
  <c r="HZ12"/>
  <c r="IA12"/>
  <c r="IB12"/>
  <c r="IG12"/>
  <c r="HZ19"/>
  <c r="IA19"/>
  <c r="IB19"/>
  <c r="IG3"/>
  <c r="IK3"/>
  <c r="IL3"/>
  <c r="IG20"/>
  <c r="IK20"/>
  <c r="IL20"/>
  <c r="IK5"/>
  <c r="IL5"/>
  <c r="IG5"/>
  <c r="GV32"/>
  <c r="GW2"/>
  <c r="GW32"/>
  <c r="AS32"/>
  <c r="AT2"/>
  <c r="AT32"/>
  <c r="IK9"/>
  <c r="IL9"/>
  <c r="IG9"/>
  <c r="FO32"/>
  <c r="FP2"/>
  <c r="FP32"/>
  <c r="IK13"/>
  <c r="IL13"/>
  <c r="IK4"/>
  <c r="IL4"/>
  <c r="IG4"/>
  <c r="DT32"/>
  <c r="DU2"/>
  <c r="DU32"/>
  <c r="EE32"/>
  <c r="EF2"/>
  <c r="EF32"/>
  <c r="HZ27"/>
  <c r="IA27"/>
  <c r="IB27"/>
  <c r="IG27"/>
  <c r="HZ21"/>
  <c r="IA21"/>
  <c r="IB21"/>
  <c r="HZ14"/>
  <c r="IA14"/>
  <c r="IB14"/>
  <c r="HZ10"/>
  <c r="IA10"/>
  <c r="IB10"/>
  <c r="AI32"/>
  <c r="HZ17"/>
  <c r="IA17"/>
  <c r="IB17"/>
  <c r="BR32"/>
  <c r="BS2"/>
  <c r="BS32"/>
  <c r="HC32"/>
  <c r="HD2"/>
  <c r="HD32"/>
  <c r="IK16"/>
  <c r="IL16"/>
  <c r="IG16"/>
  <c r="FD32"/>
  <c r="FE2"/>
  <c r="CC32"/>
  <c r="CD2"/>
  <c r="M32"/>
  <c r="BF2"/>
  <c r="IG15"/>
  <c r="IK15"/>
  <c r="IL15"/>
  <c r="HZ28"/>
  <c r="IA28"/>
  <c r="IB28"/>
  <c r="IG28"/>
  <c r="HZ11"/>
  <c r="IA11"/>
  <c r="IB11"/>
  <c r="HZ8"/>
  <c r="IA8"/>
  <c r="IB8"/>
  <c r="HZ18"/>
  <c r="IA18"/>
  <c r="IB18"/>
  <c r="HZ7"/>
  <c r="IA7"/>
  <c r="IB7"/>
  <c r="IK19"/>
  <c r="IL19"/>
  <c r="IG19"/>
  <c r="IK12"/>
  <c r="IL12"/>
  <c r="IG6"/>
  <c r="IG14"/>
  <c r="IK14"/>
  <c r="IL14"/>
  <c r="IG7"/>
  <c r="IK7"/>
  <c r="IL7"/>
  <c r="IG8"/>
  <c r="IK8"/>
  <c r="IL8"/>
  <c r="IG18"/>
  <c r="IK18"/>
  <c r="IL18"/>
  <c r="CD32"/>
  <c r="ER2"/>
  <c r="IG10"/>
  <c r="IK10"/>
  <c r="IL10"/>
  <c r="IK11"/>
  <c r="IL11"/>
  <c r="IG11"/>
  <c r="BF32"/>
  <c r="BG2"/>
  <c r="HW2"/>
  <c r="FE32"/>
  <c r="IK17"/>
  <c r="IL17"/>
  <c r="IG17"/>
  <c r="IK21"/>
  <c r="IL21"/>
  <c r="IG21"/>
  <c r="ER32"/>
  <c r="ES2"/>
  <c r="HW32"/>
  <c r="HX2"/>
  <c r="BG32"/>
  <c r="BH2"/>
  <c r="ES32"/>
  <c r="ET2"/>
  <c r="ET32"/>
  <c r="BH32"/>
  <c r="HX32"/>
  <c r="HY2"/>
  <c r="HY32"/>
  <c r="HZ2"/>
  <c r="HZ32"/>
  <c r="IA2"/>
  <c r="IA32"/>
  <c r="IB2"/>
  <c r="ID2"/>
  <c r="IK2"/>
  <c r="IL2"/>
  <c r="IL23"/>
  <c r="IB32"/>
  <c r="IG2"/>
  <c r="ID3"/>
  <c r="ID4"/>
  <c r="ID5"/>
  <c r="ID6"/>
  <c r="ID7"/>
  <c r="ID8"/>
  <c r="ID9"/>
  <c r="ID10"/>
  <c r="ID11"/>
  <c r="ID12"/>
  <c r="ID13"/>
  <c r="ID14"/>
  <c r="ID15"/>
  <c r="ID16"/>
  <c r="ID17"/>
  <c r="ID18"/>
  <c r="ID19"/>
  <c r="ID20"/>
  <c r="ID21"/>
  <c r="ID22"/>
  <c r="ID23"/>
  <c r="ID24"/>
  <c r="ID25"/>
  <c r="ID26"/>
  <c r="ID27"/>
  <c r="ID28"/>
  <c r="ID29"/>
  <c r="ID30"/>
  <c r="ID31"/>
  <c r="ID32"/>
</calcChain>
</file>

<file path=xl/sharedStrings.xml><?xml version="1.0" encoding="utf-8"?>
<sst xmlns="http://schemas.openxmlformats.org/spreadsheetml/2006/main" count="1933" uniqueCount="852">
  <si>
    <t>Niveau</t>
  </si>
  <si>
    <t>Période</t>
  </si>
  <si>
    <t>Cycle des approfondissements</t>
  </si>
  <si>
    <t>COMPÉTENCES  A  ACQUÉRIR  EN  FIN  DE  CYCLE</t>
  </si>
  <si>
    <t>CE2</t>
  </si>
  <si>
    <t>FRANÇAIS Langage oral  : raconter décrire exposer</t>
  </si>
  <si>
    <t xml:space="preserve">Faire un récit structuré et compréhensible pour un tiers ignorant des faits rapportés ou de l'histoire racontée, inventer et modifier des histoires, décrire une image, exprimer des sentiments, en s'exprimant en phrases correctes et dans un vocabulaire approprié. </t>
  </si>
  <si>
    <t>CM1</t>
  </si>
  <si>
    <t xml:space="preserve">Décrire un objet, présenter un travail à la classe en s'exprimant en phrases correctes et dans un vocabulaire approprié. </t>
  </si>
  <si>
    <t>S'exprimer à l'oral comme à l'écrit dans un vocabulaire approprié et précis.</t>
  </si>
  <si>
    <t>Prendre la parole en respectant le niveau de langue adapté.</t>
  </si>
  <si>
    <t>FRANÇAIS Langage oral : échanger, débattre</t>
  </si>
  <si>
    <t xml:space="preserve">Écouter et prendre en compte ce qui a été dit. </t>
  </si>
  <si>
    <t xml:space="preserve">Questionner afin de mieux comprendre. </t>
  </si>
  <si>
    <t xml:space="preserve">Exprimer et justifier un accord ou un désaccord, émettre un point de vue personnel motivé. </t>
  </si>
  <si>
    <t xml:space="preserve">Demander et prendre la parole à bon escient. </t>
  </si>
  <si>
    <t>Prendre part à un dialogue : prendre la parole devant les autres, écouter autrui, formuler et justifier un point de vue.</t>
  </si>
  <si>
    <t xml:space="preserve">Réagir à un exposé d'un autre élève en apportant un point de vue motivé. </t>
  </si>
  <si>
    <t xml:space="preserve">Participer à un débat en respectant les tours de parole et les règles de la politesse. </t>
  </si>
  <si>
    <t xml:space="preserve">Présenter à la classe un travail collectif.  </t>
  </si>
  <si>
    <t>CM2</t>
  </si>
  <si>
    <t xml:space="preserve">Participer aux échanges de manière constructive : rester dans le sujet, situer son propos par rapport aux autres, apporter des arguments, mobiliser des connaissances, respecter les règles habituelles de la communication. </t>
  </si>
  <si>
    <t>Répondre à une question par une phrase complète à l'oral.</t>
  </si>
  <si>
    <t>FRANÇAIS Langage oral : réciter</t>
  </si>
  <si>
    <t>Dire sans erreur et de manière expressive des textes en prose ou des poèmes (une dizaine).</t>
  </si>
  <si>
    <t>Dire de mémoire, de façon expressive une dizaine de poèmes et de textes en prose.</t>
  </si>
  <si>
    <t>FRANÇAIS Lecture</t>
  </si>
  <si>
    <t xml:space="preserve">Lire les consignes de travail, les énoncés de problèmes dont le vocabulaire difficile ou nouveau a été élucidé par le maître. </t>
  </si>
  <si>
    <t xml:space="preserve">Lire à haute voix avec fluidité et de manière expressive un extrait de texte, après préparation. </t>
  </si>
  <si>
    <t xml:space="preserve">Lire silencieusement un texte littéraire ou documentaire et le comprendre (reformuler, répondre à des questions sur ce texte). </t>
  </si>
  <si>
    <t xml:space="preserve">Repérer dans un texte des informations explicites en s'appuyant en particulier sur le titre, l'organisation (phrases, paragraphes), le vocabulaire. </t>
  </si>
  <si>
    <t xml:space="preserve">Reconnaître les marques de ponctuation. </t>
  </si>
  <si>
    <t>Dans un récit, s'appuyer sur le repérage des différents termes désignant un personnage;</t>
  </si>
  <si>
    <t>Dans un récit, s'appuyer sur les temps des verbes et sur les mots de liaison exprimant les relations temporelles pour comprendre avec précision la chronologie des événements.</t>
  </si>
  <si>
    <t xml:space="preserve">Dans un récit, s'appuyer sur les deux-points et guillemets pour repérer les paroles des personnages. </t>
  </si>
  <si>
    <t xml:space="preserve">Lire un texte documentaire, descriptif ou narratif, et restituer à l'oral ou par écrit l'essentiel du texte (sujet du texte, objet de la description, trame de l'histoire, relations entre les personnages...). </t>
  </si>
  <si>
    <t xml:space="preserve">Adopter une stratégie pour parvenir à comprendre : repérer des mots inconnus et incompris, relire, questionner, recourir au dictionnaire, etc. </t>
  </si>
  <si>
    <t>Se repérer dans une bibliothèque habituellement fréquentée pour choisir et emprunter un livre.</t>
  </si>
  <si>
    <t xml:space="preserve">Lire sans aide les consignes du travail scolaire, les énoncés de problèmes. </t>
  </si>
  <si>
    <t xml:space="preserve">Lire à haute voix avec fluidité et de manière expressive un texte d'une dizaine de lignes, après préparation. </t>
  </si>
  <si>
    <t xml:space="preserve">Lire silencieusement un texte littéraire ou documentaire et le comprendre (reformuler, résumer, répondre à des questions sur ce texte). </t>
  </si>
  <si>
    <t xml:space="preserve">Repérer dans un texte des informations explicites et en inférer des informations nouvelles (implicites). </t>
  </si>
  <si>
    <t xml:space="preserve">Dans un récit ou une description, s'appuyer sur les mots de liaison qui marquent les relations spatiales et sur les compléments de lieu pour comprendre avec précision la configuration du lieu de l'action ou du lieu décrit. </t>
  </si>
  <si>
    <t xml:space="preserve">Saisir l'atmosphère ou le ton d'un texte descriptif, narratif ou poétique, en s'appuyant en particulier sur son vocabulaire. </t>
  </si>
  <si>
    <t xml:space="preserve">Participer à un débat sur un texte en confrontant son interprétation à d'autres de manière argumentée. </t>
  </si>
  <si>
    <t xml:space="preserve">Utiliser les outils usuels de la classe (manuels, affichages, etc.) pour rechercher une information, surmonter une difficulté. </t>
  </si>
  <si>
    <t>Effectuer des recherches, avec l'aide de l'adulte, dans des ouvrages documentaires (livres ou produits multimédia).</t>
  </si>
  <si>
    <t xml:space="preserve">Lire sans aide une leçon dans un manuel après un travail en classe sur le sujet. </t>
  </si>
  <si>
    <t>Lire avec aisance, (à haute voix, silencieusement) un texte.</t>
  </si>
  <si>
    <t xml:space="preserve">S'appuyer sur les mots de liaison et les expressions qui marquent les relations logiques pour comprendre avec précision l'enchaînement d'une action ou d'un raisonnement. </t>
  </si>
  <si>
    <t>Lire seul et comprendre un énoncé, une consigne.</t>
  </si>
  <si>
    <t>Dégager le thème d'un texte.</t>
  </si>
  <si>
    <t>Repérer dans un texte des informations explicites.</t>
  </si>
  <si>
    <t>Inférer des informations nouvelles (implicites).</t>
  </si>
  <si>
    <t>Repérer les effets de choix formels (emploi de certains mots, utilisation d'un niveau de langue).</t>
  </si>
  <si>
    <t>Utiliser ses connaissances pour réfléchir sur un texte, mieux le comprendre.</t>
  </si>
  <si>
    <t>Effectuer, seul, des recherches dans des ouvrages documentaires (livres, produits multimédia).</t>
  </si>
  <si>
    <t>Se repérer dans une bibliothèque, une médiathèque.</t>
  </si>
  <si>
    <t>FRANÇAIS Littérature</t>
  </si>
  <si>
    <t xml:space="preserve">Lire une œuvre intégrale ou de larges extraits d'une œuvre longue. </t>
  </si>
  <si>
    <t xml:space="preserve">Rendre compte des œuvres lues, donner son point de vue à leur propos. </t>
  </si>
  <si>
    <t xml:space="preserve">Raconter de mémoire, ou en s'aidant de quelques images des histoires lues dans les années ou les mois antérieurs ; connaître leur titre. </t>
  </si>
  <si>
    <t>Établir des relations entre des textes ou des œuvres : même auteur, même thème, même personnage, etc.</t>
  </si>
  <si>
    <t xml:space="preserve">Lire au moins un ouvrage par trimestre et en rendre compte ; choisir un extrait caractéristique et le lire à haute voix. </t>
  </si>
  <si>
    <t xml:space="preserve">Adapter son comportement de lecteur aux difficultés rencontrées : notes pour mémoriser, relecture, demande d'aide, etc. </t>
  </si>
  <si>
    <t xml:space="preserve">Se rappeler le titre et l'auteur des œuvres lues. </t>
  </si>
  <si>
    <t>Participer à un débat sur une œuvre en confrontant son point de vue à d'autres de manière argumentée.</t>
  </si>
  <si>
    <t xml:space="preserve">Lire au moins cinq ouvrages dans l'année scolaire et en rendre compte ; choisir un extrait caractéristique et le lire à haute voix. </t>
  </si>
  <si>
    <t xml:space="preserve">Expliciter des choix de lecture, des préférences. </t>
  </si>
  <si>
    <t xml:space="preserve">Raconter de mémoire une œuvre lue ; citer de mémoire un court extrait caractéristique. </t>
  </si>
  <si>
    <t>Rapprocher des œuvres littéraires, à l'oral et à l'écrit.</t>
  </si>
  <si>
    <t>Lire seul des textes du patrimoine et des œuvres intégrales de la littérature de jeunesse, adaptés à son âge.</t>
  </si>
  <si>
    <t>FRANÇAIS Écriture</t>
  </si>
  <si>
    <t xml:space="preserve">Copier sans erreur (formation des lettres, orthographe, ponctuation) un texte de cinq à dix lignes en soignant la présentation. </t>
  </si>
  <si>
    <t>En particulier, copier avec soin, en respectant la mise en page, un texte en prose ou poème appris en récitation.</t>
  </si>
  <si>
    <t>Copier sans erreur un texte d'une dizaine de lignes, en respectant la mise en page s'il y a lieu.</t>
  </si>
  <si>
    <t>Copier sans erreur un texte d'au moins quinze lignes en lui donnant une présentation adaptée.</t>
  </si>
  <si>
    <t>Utiliser ses connaissances pour réfléchir sur un texte, mieux l'écrire.</t>
  </si>
  <si>
    <t>FRANÇAIS Rédaction</t>
  </si>
  <si>
    <t xml:space="preserve">Dans les diverses activités scolaires, proposer une réponse écrite, explicite et énoncée dans une forme correcte. </t>
  </si>
  <si>
    <t xml:space="preserve">Rédiger un court texte narratif en veillant à sa cohérence temporelle et à sa précision (nomination des personnages, usage d'adjectifs qualificatifs), en évitant les répétitions (usage de synonymes), et en respectant les contraintes syntaxiques et orthographiques ainsi que la ponctuation. </t>
  </si>
  <si>
    <t xml:space="preserve">Rédiger un court dialogue (formulation des questions et des ordres). </t>
  </si>
  <si>
    <t>Savoir amplifier une phrase en ajoutant des mots : en coordonnant par et un nom à un autre, un adjectif à un autre, un verbe à un autre. Améliorer (corriger et enrichir) un texte en fonction des remarques et aides du maître.</t>
  </si>
  <si>
    <t xml:space="preserve">Dans les diverses activités scolaires, noter des idées, des hypothèses, des informations utiles au travail scolaire. </t>
  </si>
  <si>
    <t>Savoir amplifier une phrase simple par l'ajout d'éléments coordonnés (et, ni, ou, mais entre des mots ou des phrases simples ; car, donc entre des phrases simples), d'adverbes, de compléments circonstanciels et par l'enrichissement des groupes nominaux.</t>
  </si>
  <si>
    <t>Répondre à une question par une phrase complète à l'écrit.</t>
  </si>
  <si>
    <t xml:space="preserve">Dans les diverses activités scolaires, prendre des notes utiles au travail scolaire. </t>
  </si>
  <si>
    <t xml:space="preserve">Maîtriser la cohérence des temps dans un récit d'une dizaine de lignes. </t>
  </si>
  <si>
    <t xml:space="preserve">Rédiger différents types de textes d'au moins deux paragraphes en veillant à leur cohérence, en évitant les répétitions, et en respectant les contraintes syntaxiques et orthographiques ainsi que la ponctuation. </t>
  </si>
  <si>
    <t>Écrire un texte de type poétique en obéissant à une ou plusieurs consignes précises.</t>
  </si>
  <si>
    <t>Rédiger un texte d'une quinzaine de lignes (récit, description, dialogue, texte poétique, compte rendu) en utilisant ses connaissances en vocabulaire et en grammaire.</t>
  </si>
  <si>
    <t>FRANÇAIS Vocabulaire :  acquisition</t>
  </si>
  <si>
    <t xml:space="preserve">Utiliser à bon escient des termes appartenant aux lexiques des repères temporels, de la vie quotidienne et du travail scolaire. </t>
  </si>
  <si>
    <t xml:space="preserve">Utiliser les termes exacts qui correspondent aux notions étudiées dans les divers domaines scolaires. </t>
  </si>
  <si>
    <t xml:space="preserve">Utiliser à bon escient des termes afférents aux actions, sensations et jugements. </t>
  </si>
  <si>
    <t>Commencer à utiliser des termes renvoyant à des notions abstraites (émotions, sentiments, devoirs, droits).</t>
  </si>
  <si>
    <t xml:space="preserve">Comprendre des sigles. </t>
  </si>
  <si>
    <t>FRANÇAIS Vocabulaire : maîtrise du sens des mots</t>
  </si>
  <si>
    <t xml:space="preserve">Savoir ce qu'est une abréviation (ex. "adj." dans un article de dictionnaire). Maîtrise du sens des mots </t>
  </si>
  <si>
    <t xml:space="preserve">Dans un texte, relever les mots d'un même domaine (ex. le vocabulaire de la mer). </t>
  </si>
  <si>
    <t xml:space="preserve">Utiliser des synonymes et des mots de sens contraire dans les activités d'expression orale et écrite. </t>
  </si>
  <si>
    <t xml:space="preserve">Préciser, dans son contexte, le sens d'un mot connu ; le distinguer d'autres sens possibles. </t>
  </si>
  <si>
    <t xml:space="preserve">Utiliser le contexte pour comprendre un mot inconnu ; vérifier son sens dans le dictionnaire. </t>
  </si>
  <si>
    <t xml:space="preserve">Définir un mot connu en utilisant un terme générique adéquat (mots concrets : ex. un pommier est un arbre fruitier). </t>
  </si>
  <si>
    <t xml:space="preserve">Commencer à identifier les différents niveaux de langue. </t>
  </si>
  <si>
    <t xml:space="preserve">Distinguer les différents sens d'un verbe selon sa construction (ex. jouer, jouer quelque chose, jouer à, jouer de, jouer sur). </t>
  </si>
  <si>
    <t xml:space="preserve">Identifier l'utilisation d'un mot ou d'une expression au sens figuré. </t>
  </si>
  <si>
    <t xml:space="preserve">Classer des mots de sens voisin en repérant les variations d'intensité (ex. bon, délicieux, succulent). </t>
  </si>
  <si>
    <t xml:space="preserve">Définir un mot connu en utilisant un terme générique adéquat et en y ajoutant les précisions spécifiques à l'objet défini. </t>
  </si>
  <si>
    <t>Comprendre des mots nouveaux et les utiliser à bon escient.</t>
  </si>
  <si>
    <t>Maîtriser quelques relations de sens entre les mots.</t>
  </si>
  <si>
    <t>Maîtriser quelques relations concernant la forme et le sens des mots.</t>
  </si>
  <si>
    <t xml:space="preserve">FRANÇAIS Vocabulaire : les familles de mots </t>
  </si>
  <si>
    <t xml:space="preserve">Construire ou compléter des familles de mots. </t>
  </si>
  <si>
    <t xml:space="preserve">Regrouper des mots selon le sens de leur préfixe. </t>
  </si>
  <si>
    <t xml:space="preserve">Regrouper des mots selon le sens de leur suffixe. </t>
  </si>
  <si>
    <t xml:space="preserve">Connaître et utiliser oralement le vocabulaire concernant la construction des mots (radical, préfixe, suffixe, famille). </t>
  </si>
  <si>
    <t>Utiliser la construction d'un mot inconnu pour le comprendre. Utilisation du dictionnaire.</t>
  </si>
  <si>
    <t>Regrouper des mots selon leur radical.</t>
  </si>
  <si>
    <t xml:space="preserve">Regrouper des mots selon le sens de leur préfixe et connaître ce sens, en particulier celui des principaux préfixes exprimant des idées de lieu ou de mouvement. </t>
  </si>
  <si>
    <t xml:space="preserve">Regrouper des mots selon le sens de leur suffixe et connaître ce sens. </t>
  </si>
  <si>
    <t xml:space="preserve">Pour un mot donné, fournir un ou plusieurs mots de la même famille en vérifiant qu'il(s) existe(nt). </t>
  </si>
  <si>
    <t xml:space="preserve">FRANÇAIS Vocabulaire : utilisation du dictionnaire </t>
  </si>
  <si>
    <t xml:space="preserve">Savoir épeler un mot ; connaître l'ordre alphabétique ; savoir classer des mots par ordre alphabétique. </t>
  </si>
  <si>
    <t>Utiliser le dictionnaire pour rechercher le sens d'un mot.</t>
  </si>
  <si>
    <t xml:space="preserve">Dans une définition de dictionnaire, identifier le terme générique. </t>
  </si>
  <si>
    <t>Utiliser le dictionnaire pour vérifier le sens d'un mot (en particulier quand il en a plusieurs), ou sa classe, ou son orthographe, ou son niveau de langue.</t>
  </si>
  <si>
    <t>Se servir des codes utilisés dans les articles de dictionnaire.</t>
  </si>
  <si>
    <t>Savoir utiliser un dictionnaire papier ou numérique.</t>
  </si>
  <si>
    <t>FRANÇAIS Grammaire : la phrase</t>
  </si>
  <si>
    <t>Transformer une phrase simple affirmative en phrase négative ou interrogative, ou inversement.</t>
  </si>
  <si>
    <t>Identifier le verbe conjugué dans une phrase simple et fournir son infinitif.</t>
  </si>
  <si>
    <t>Construire correctement des phrases négatives, interrogatives, injonctives.</t>
  </si>
  <si>
    <t>Identifier les verbes conjugués dans des phrases complexes et fournir leur infinitif.</t>
  </si>
  <si>
    <t>Construire correctement des phrases exclamatives.</t>
  </si>
  <si>
    <t>Comprendre la distinction entre phrase simple et phrase complexe.</t>
  </si>
  <si>
    <t>Reconnaître des propositions indépendantes coordonnées, juxtaposées.</t>
  </si>
  <si>
    <t>Reconnaître la proposition relative (seulement la relative complément de nom).</t>
  </si>
  <si>
    <t>FRANÇAIS Grammaire : les classes de mots</t>
  </si>
  <si>
    <t>Distinguer selon leur nature le verbe, le nom (propre / commun), les articles,les déterminants possessifs, les pronoms personnels (formes sujet), les adjectifs.</t>
  </si>
  <si>
    <t>Approche de l'adverbe : modifier le sens d'un verbe en lui ajoutant un adverbe, relier des phrases simples par des mots de liaison temporelle (ex. les adverbes puis, alors...).</t>
  </si>
  <si>
    <t>Distinguer selon leur nature les pronoms possessifs, démonstratifs, interrogatifs et relatifs, les mots de liaison (conjonctions de coordination, adverbes ou locutions adverbiales exprimant le temps, le lieu, la cause et la conséquence), les prépositions (lieu, temps).</t>
  </si>
  <si>
    <t>Connaître la distinction entre article défini et article indéfini et en comprendre le sens ; reconnaître la forme élidée et les formes contractées de l'article défini.</t>
  </si>
  <si>
    <t>Reconnaître et utiliser les degrés de l'adjectif et de l'adverbe (comparatif,superlatif).</t>
  </si>
  <si>
    <t>Distinguer les mots selon leur nature.</t>
  </si>
  <si>
    <t>FRANÇAIS Grammaire : les fonctions</t>
  </si>
  <si>
    <t>Comprendre la différence entre la nature d'un mot et sa fonction.</t>
  </si>
  <si>
    <t>Connaître la distinction entre compléments du verbe et compléments du nom.</t>
  </si>
  <si>
    <t>Dans une phrase simple ou l'ordre sujet verbe est respecté :  identifier le verbe et le sujet (sous forme d'un nom propre, d'un groupe nominal ou d'un pronom personnel.</t>
  </si>
  <si>
    <t>Dans une phrase simple ou l'ordre sujet verbe est respecté :  reconnaître le complément d'objet (direct et indirect) du verbe.</t>
  </si>
  <si>
    <t>Dans une phrase simple ou l'ordre sujet verbe est respecté : reconnaître le complément du nom.</t>
  </si>
  <si>
    <t>Approche de la circonstance : savoir répondre oralement aux questions où ?, quand ?, comment ?, pourquoi ?</t>
  </si>
  <si>
    <t>Le groupe nominal : comprendre la fonction de ses éléments : le nom (noyau du groupe nominal), le déterminant (article, déterminant possessif) qui le détermine, l'adjectif qualificatif qui le qualifie, le nom qui le complète.</t>
  </si>
  <si>
    <t xml:space="preserve">Le groupe nominal : manipuler l'adjectif et le complément de nom (ajout, suppression, substitution de l'un à l’autre...). </t>
  </si>
  <si>
    <t>Dans une phrase simple où l'ordre sujet-verbe est respecté, identifier le verbe et le sujet (nom propre, groupe nominal, pronom personnel, pronom relatif).</t>
  </si>
  <si>
    <t xml:space="preserve">Dans une phrase simple où l'ordre sujet-verbe est respecté, reconnaître les compléments circonstanciels de lieu, de temps, </t>
  </si>
  <si>
    <t>Dans une phrase simple où l'ordre sujet-verbe est respecté, reconnaître l'attribut du sujet.</t>
  </si>
  <si>
    <t>Comprendre la notion de circonstance : la différence entre complément d'objet et complément circonstanciel (manipulations).</t>
  </si>
  <si>
    <t>Le groupe nominal : manipulation de la proposition relative (ajout, suppression, substitution à l'adjectif ou au complément de nom et inversement).</t>
  </si>
  <si>
    <t>Connaître les fonctions de l'adjectif qualificatif : épithète, attribut du sujet.</t>
  </si>
  <si>
    <t>Comprendre la distinction entre compléments essentiels (complément d'objet), et compléments circonstanciels (manipulations).</t>
  </si>
  <si>
    <t>Comprendre la notion de groupe nominal : l'adjectif qualificatif épithète,le complément de nom et la proposition relative comme enrichissements du nom.</t>
  </si>
  <si>
    <t>Identifier les fonctions des mots dans la phrase.</t>
  </si>
  <si>
    <t>FRANÇAIS Grammaire : le verbe</t>
  </si>
  <si>
    <t>Comprendre les notions d'action passée, présente, future.</t>
  </si>
  <si>
    <t>Connaître les personnes, les règles de formation et les terminaisons des temps simples étudiés (présent, futur, imparfait).</t>
  </si>
  <si>
    <t>Conjuguer à l'indicatif présent, futur et imparfait les verbes des premier et deuxième groupes, ainsi qu'être, avoir, aller, dire, faire, pouvoir, partir, prendre, venir, voir, vouloir.</t>
  </si>
  <si>
    <t>Repérer dans un texte l'infinitif d'un verbe étudié.</t>
  </si>
  <si>
    <t>Comprendre la notion d'antériorité d'un fait passé par rapport à un fait présent.</t>
  </si>
  <si>
    <t>Connaître la distinction entre temps simple et temps composé, la règle de formation des temps composés (passé composé), la notion d'auxiliaire.</t>
  </si>
  <si>
    <t>Comprendre la notion d'antériorité relative d'un fait passé par rapport à un autre, d'un fait futur par rapport à un autre.</t>
  </si>
  <si>
    <t>Conjuguer aux temps et modes déjà étudiés, ainsi qu'à l'indicatif futur antérieur, plus-que-parfait, conditionnel présent, au participe présent et passé, les verbes déjà étudiés ; conjuguer des verbes non étudiés en appliquant les règles apprises.</t>
  </si>
  <si>
    <t>Conjuguer les verbes, utiliser les temps à bon escient.</t>
  </si>
  <si>
    <t>FRANÇAIS Grammaire : les accords</t>
  </si>
  <si>
    <t>Connaître les règles de l'accord du verbe avec son sujet ; de l'accord entre déterminant et nom, nom et adjectifs.</t>
  </si>
  <si>
    <t>Connaître la règle de l'accord du participe passé dans les verbes construits avec être (non compris les verbes pronominaux).</t>
  </si>
  <si>
    <t>Connaître la règle de l'accord de l'adjectif (épithète ou attribut) avec le nom.</t>
  </si>
  <si>
    <t>Connaître la règle de l'accord du participe passé dans les verbes construits avec être et avoir (cas du complément d'objet direct posé après le verbe).</t>
  </si>
  <si>
    <t>FRANÇAIS Orthographe</t>
  </si>
  <si>
    <t>Écrire sans erreur sous la dictée un texte d'au moins cinq lignes en mobilisant les connaissances acquises en vocabulaire,grammaire et orthographe.</t>
  </si>
  <si>
    <t>Écrire sans erreur sous la dictée un texte d'une dizaine de lignes en mobilisant les connaissances acquises.</t>
  </si>
  <si>
    <t>Orthographier correctement un texte simple de dix lignes - lors de sa rédaction ou de sa dictée - en se référant aux règles connues d'orthographe et de grammaire ainsi qu'à la connaissance du vocabulaire.</t>
  </si>
  <si>
    <t>FRANÇAIS Orthographe : compétences grapho-phoniques</t>
  </si>
  <si>
    <t>Respecter les correspondances entre lettres et sons.</t>
  </si>
  <si>
    <t>Respecter la valeur des lettres en fonction des voyelles placées à proximité (s/ss, c/ç, c/qu, g/gu/ge).</t>
  </si>
  <si>
    <t>Respecter la valeur des lettres en fonction de la consonne suivante (n devenant m devant m, b, p).</t>
  </si>
  <si>
    <t>Utiliser sans erreur les accents (é, è, ê).</t>
  </si>
  <si>
    <t>FRANÇAIS Orthographe grammaticale</t>
  </si>
  <si>
    <t>Écrire sans erreur les pluriels des noms se terminant par s, x, z ; par -al, par -ou.</t>
  </si>
  <si>
    <t>Utiliser sans erreur les marques du pluriel et du féminin des adjectifs.</t>
  </si>
  <si>
    <t>Écrire sans erreur les formes des verbes étudiés aux temps étudiés, sans confondre, en particulier, les terminaisons (-e, - es, - ent ; - ons et -ont ;ez, - ais, - ait et -aient ; - ras, - ra).</t>
  </si>
  <si>
    <t>Appliquer la règle de l'accord du verbe avec le sujet (y compris pronom personnel) dans les phrases où l'ordre sujet-verbe est respecté, et où le verbe est à un temps simple.</t>
  </si>
  <si>
    <t>Accorder sans erreur le déterminant et le nom, le nom et l'adjectif (épithète).</t>
  </si>
  <si>
    <t>Écrire sans erreur des homophones grammaticaux en liaison avec le programme de grammaire (a/à, ont/on, est/et, sont/son).</t>
  </si>
  <si>
    <t>Écrire sans erreur le pluriel des noms se terminant par -eu, par -eau. Le pluriel des noms en -au, -ail est en cours d'acquisition.</t>
  </si>
  <si>
    <t>Écrire sans erreur les formes des verbes étudiés aux temps étudiés, dont les verbes du premier groupe en -cer, ger, guer.</t>
  </si>
  <si>
    <t>Appliquer la règle de l'accord du verbe avec son sujet, y compris pour les verbes à un temps composé, et pour les sujets inversés.</t>
  </si>
  <si>
    <t>Appliquer la règle de l'accord du participe passé avec être et avoir (cas du complément d'objet direct postposé).</t>
  </si>
  <si>
    <t>Accorder sans erreur l'adjectif (épithète, apposé et attribut du sujet) avec le nom.</t>
  </si>
  <si>
    <t>Écrire sans erreur les homophones grammaticaux déjà étudiés, ainsi que ses/ces, mes/mais, on/on n ', ce/se, c '/s '(c 'est/s 'est, c 'était/s 'était), ou/où, la/l 'a/l 'as/là.</t>
  </si>
  <si>
    <t>Écrire sans erreur les infinitifs de verbes du premier groupe après préposition(il me dit d'aller).</t>
  </si>
  <si>
    <t>Orthographier correctement les verbes étudiés aux temps étudiés, dont les verbes du premier groupe en -yer, - eter, - eler.</t>
  </si>
  <si>
    <t>Appliquer la règle de l'accord du verbe avec son sujet, y compris avec le sujet qui de 3ème personne.</t>
  </si>
  <si>
    <t>Écrire sans erreur les homophones grammaticaux déjà étudiés, ainsi que on/on n ', d'on/dont/donc, quel(s)/quelle (s)/qu 'elle(s), sans/s 'en ; la distinction entre leur et leurs est en cours d'acquisition en fin de cycle.</t>
  </si>
  <si>
    <t>Distinguer par le sens les formes verbales homophones de l'imparfait et du passé composé.</t>
  </si>
  <si>
    <t>Maîtriser l'orthographe grammaticale.</t>
  </si>
  <si>
    <t>FRANÇAIS Orthographe lexicale</t>
  </si>
  <si>
    <t>Écrire sans erreur des noms et des adjectifs se terminant par une consonne muette (ex. chant, cf. chanteur ; blond, cf. blonde...).</t>
  </si>
  <si>
    <t>Écrire sans erreur les mots mémorisés et régulièrement révisés, en particulier les mots invariables acquis aux CP et CE 1, des mots fréquents, des mots référents pour des sons.</t>
  </si>
  <si>
    <t>Connaître la notion d'homonyme et écrire sans erreur un nombre croissant d'homonymes jusqu'à la fin du cycle.</t>
  </si>
  <si>
    <t>Écrire sans erreur des mots invariables, en particulier les plus fréquents de ceux étudiés en grammaire.</t>
  </si>
  <si>
    <t>S'appuyer sur sa connaissance des familles de mot pour écrire sans erreur des mots nouveaux (préfixe in-, im-, il- ou ir-, suffixe -tion...).</t>
  </si>
  <si>
    <t>Mémoriser la graphie de la syllabe finale des noms terminés par -ail, -eil, -euil.</t>
  </si>
  <si>
    <t>Écrire correctement (doublement de la consonne) le début des mots commençant par ap-, ac-, af-, ef- etof-.</t>
  </si>
  <si>
    <t>Écrire correctement la syllabe finale des noms terminés par -ée ; par -té ou -tié ; par un e muet.</t>
  </si>
  <si>
    <t>Respecter la convention de la coupe syllabique à la ligne.</t>
  </si>
  <si>
    <t>Maîtriser l'orthographe lexicale.</t>
  </si>
  <si>
    <t>LA PRATIQUE D'UNE LANGUE ÉTRANGÈRE</t>
  </si>
  <si>
    <t>Communiquer : se présenter, répondre à des questions et en poser.</t>
  </si>
  <si>
    <t>Comprendre des consignes, des mots familiers et des expressions très courantes.</t>
  </si>
  <si>
    <t>Utiliser les composantes sonores de la langue : accentuation, mélodies, rythmes propres à la langue apprise</t>
  </si>
  <si>
    <t>Utiliser des formes élémentaires : phrase simple, conjonctions de coordination.</t>
  </si>
  <si>
    <t>Connaître l’orthographe des mots utilisés.</t>
  </si>
  <si>
    <t>Connaître les modes de vie du pays.</t>
  </si>
  <si>
    <t>LA PRATIQUE D'UNE LANGUE ÉTRANGÈRE  : Réagir et dialoguer</t>
  </si>
  <si>
    <t>Communiquer, au besoin avec des pauses pour chercher ses mots.</t>
  </si>
  <si>
    <t>Se présenter ; présenter quelqu'un ; demander à quelqu'un de ses nouvelles en utilisant les formes de politesse les plus élémentaires ; accueil et prise de congé.</t>
  </si>
  <si>
    <t>Répondre à des questions et en poser (sujets familiers ou besoins immédiats).</t>
  </si>
  <si>
    <t>Épeler des mots familiers.</t>
  </si>
  <si>
    <t>LA PRATIQUE D'UNE LANGUE ÉTRANGÈRE  : comprendre à l'oral</t>
  </si>
  <si>
    <t>Comprendre les consignes de classe.</t>
  </si>
  <si>
    <t>Comprendre des mots familiers et des expressions très courantes.</t>
  </si>
  <si>
    <t>Suivre des instructions courtes et simples.</t>
  </si>
  <si>
    <t>LA PRATIQUE D'UNE LANGUE ÉTRANGÈRE  : parler en continu</t>
  </si>
  <si>
    <t>Reproduire un modèle oral.</t>
  </si>
  <si>
    <t>Utiliser des expressions et des phrases proches des modèles rencontrés lors des apprentissages.</t>
  </si>
  <si>
    <t>Lire à haute voix et de manière expressive un texte bref après répétition.</t>
  </si>
  <si>
    <t>LA PRATIQUE D'UNE LANGUE ÉTRANGÈRE  : lire</t>
  </si>
  <si>
    <t>Comprendre des textes courts et simples en s'appuyant sur des éléments connus (indications, informations).</t>
  </si>
  <si>
    <t>Se faire une idée du contenu d'un texte informatif simple, accompagné éventuellement d'un document visuel.</t>
  </si>
  <si>
    <t>LA PRATIQUE D'UNE LANGUE ÉTRANGÈRE  : écrire</t>
  </si>
  <si>
    <t>Copier des mots isolés et des textes courts.</t>
  </si>
  <si>
    <t>Écrire un message électronique simple ou une courte carte postale en référence à des modèles.</t>
  </si>
  <si>
    <t>Renseigner un questionnaire.</t>
  </si>
  <si>
    <t>Produire de manière autonome quelques phrases.</t>
  </si>
  <si>
    <t>Écrire sous la dictée des expressions connues.</t>
  </si>
  <si>
    <t>MATHÉMATIQUES Les nombres entiers jusqu'au million</t>
  </si>
  <si>
    <t>Connaître, savoir écrire et nommer les nombres entiers jusqu'au million.</t>
  </si>
  <si>
    <t>Comparer, ranger, encadrer ces nombres.</t>
  </si>
  <si>
    <t>Connaître et utiliser des expressions telles que : double, moitié ou demi, triple, quart d'un nombre entier.</t>
  </si>
  <si>
    <t>Connaître et utiliser certaines relations entre des nombres d'usage courant : entre 5, 10, 25, 50, 100, entre 15, 30 et 60.</t>
  </si>
  <si>
    <t>MATHÉMATIQUES Les nombres entiers jusqu'au milliard</t>
  </si>
  <si>
    <t>Connaître, savoir écrire et nommer les nombres entiers jusqu'au milliard.</t>
  </si>
  <si>
    <t>La notion de multiple : reconnaître les multiples des nombres d'usage courant : 5, 10, 15, 20, 25, 50.</t>
  </si>
  <si>
    <t>MATHÉMATIQUES Calcul sur des nombres entiers : calculer mentalement</t>
  </si>
  <si>
    <t>Mémoriser et mobiliser les résultats des tables d'addition et de multiplication.</t>
  </si>
  <si>
    <t>Restituer les tables d'addition et de multiplication de 2 à 9.</t>
  </si>
  <si>
    <t>Calculer mentalement des sommes, des différences, des produits.</t>
  </si>
  <si>
    <t>Consolider les connaissances et capacités en calcul mental sur les nombres entiers.</t>
  </si>
  <si>
    <t>Multiplier mentalement un nombre entier ou décimal par 10, 100, 1 000.</t>
  </si>
  <si>
    <t>Estimer mentalement un ordre de grandeur du résultat.</t>
  </si>
  <si>
    <t>Consolider les connaissances et capacités en calcul mental sur les nombres entiers et décimaux.</t>
  </si>
  <si>
    <t>Diviser un nombre entier ou décimal par 10, 100, 1 000.</t>
  </si>
  <si>
    <t>Estimer l'ordre de grandeur d'un résultat.</t>
  </si>
  <si>
    <t>Calculer mentalement en utilisant les quatre opérations.</t>
  </si>
  <si>
    <t>MATHÉMATIQUES Effectuer un calcul posé</t>
  </si>
  <si>
    <t>Addition, soustraction et multiplication.</t>
  </si>
  <si>
    <t>Connaître une technique opératoire de la division et la mettre en œuvre avec un diviseur à un chiffre.</t>
  </si>
  <si>
    <t>Organiser ses calculs pour trouver un résultat par calcul mental, posé, où à l'aide de la calculatrice.</t>
  </si>
  <si>
    <t>Utiliser les touches des opérations de la calculatrice.</t>
  </si>
  <si>
    <t>Addition et soustraction de deux nombres décimaux.</t>
  </si>
  <si>
    <t>Multiplication d'un nombre décimal par un nombre entier.</t>
  </si>
  <si>
    <t>Addition, soustraction, multiplication de deux nombres entiers ou décimaux.</t>
  </si>
  <si>
    <t>Division d'un nombre décimal par un nombre entier.</t>
  </si>
  <si>
    <t>Utiliser les techniques opératoires des quatre opérations sur les nombres entiers et décimaux (pour la division, le diviseur est un nombre entier).</t>
  </si>
  <si>
    <t>Utiliser sa calculatrice à bon escient.</t>
  </si>
  <si>
    <t>Utiliser une calculatrice.</t>
  </si>
  <si>
    <t>MATHÉMATIQUES Problèmes</t>
  </si>
  <si>
    <t>Résoudre des problèmes relevant des quatre opérations.</t>
  </si>
  <si>
    <t>Résoudre des problèmes engageant une démarche à une ou plusieurs étapes.</t>
  </si>
  <si>
    <t>Résoudre des problèmes de plus en plus complexes.</t>
  </si>
  <si>
    <t>MATHÉMATIQUES Fractions</t>
  </si>
  <si>
    <t>Nommer les fractions simples et décimales en utilisant le vocabulaire : demi, tiers, quart, dixième, centième.</t>
  </si>
  <si>
    <t>Utiliser ces fractions dans des cas simples de partage ou de codage de mesures de grandeurs.</t>
  </si>
  <si>
    <t>Encadrer une fraction simple par deux entiers consécutifs.</t>
  </si>
  <si>
    <t>Écrire une fraction sous forme de somme d'un entier et d'une fraction inférieure à 1.</t>
  </si>
  <si>
    <t>Ajouter deux fractions décimales ou deux fractions simples de même dénominateur.</t>
  </si>
  <si>
    <t>MATHÉMATIQUES Nombres décimaux</t>
  </si>
  <si>
    <t>Connaître la valeur de chacun des chiffres de la partie décimale en fonction de sa position (jusqu'au 1/100ème).</t>
  </si>
  <si>
    <t>Savoir les repérer, les placer sur une droite graduée,</t>
  </si>
  <si>
    <t>Savoir les comparer, les ranger,</t>
  </si>
  <si>
    <t>Savoir les encadrer par deux nombres entiers consécutifs,</t>
  </si>
  <si>
    <t>Savoir passer d'une écriture fractionnaire à une écriture à virgule et réciproquement.</t>
  </si>
  <si>
    <t>Connaître la valeur de chacun des chiffres de la partie décimale en fonction de sa position (jusqu'au 1/10 000ème).</t>
  </si>
  <si>
    <t>Savoir les repérer, les placer sur une droite graduée en conséquence.</t>
  </si>
  <si>
    <t>Savoir les comparer, les ranger.</t>
  </si>
  <si>
    <t>Savoir produire des décompositions liées à une écriture à virgule, en utilisant 10 ; 100 ; 1 000... et 0,1 ; 0,01 ; 0,001...</t>
  </si>
  <si>
    <t>Donner une valeur approchée à l'unité près, au dixième ou au centième près.</t>
  </si>
  <si>
    <t>Écrire, nommer, comparer et utiliser les nombres entiers, les nombres décimaux (jusqu'au centième) et quelques fractions simples.</t>
  </si>
  <si>
    <t>MATHÉMATIQUES Géométrie dans le plan</t>
  </si>
  <si>
    <t xml:space="preserve">Reconnaître, décrire, nommer et reproduire, tracer des figures géométriques : carré, rectangle, losange, triangle rectangle. </t>
  </si>
  <si>
    <t xml:space="preserve">Vérifier la nature d'une figure plane en utilisant la règle graduée et l'équerre.  </t>
  </si>
  <si>
    <t>Construire un cercle avec un compas.</t>
  </si>
  <si>
    <t xml:space="preserve">Utiliser en situation le vocabulaire : côté, sommet, angle, milieu. </t>
  </si>
  <si>
    <t xml:space="preserve">Reconnaître qu'une figure possède un ou plusieurs axes de symétrie, par pliage ou à l'aide du papier calque. </t>
  </si>
  <si>
    <t xml:space="preserve">Tracer, sur papier quadrillé, la figure symétrique d'une figure donnée par rapport à une droite donnée. </t>
  </si>
  <si>
    <t xml:space="preserve">Reconnaître que des droites sont parallèles. </t>
  </si>
  <si>
    <t xml:space="preserve">Utiliser en situation le vocabulaire géométrique : points alignés, droite, droites perpendiculaires, droites parallèles, segment, milieu, angle, axe de symétrie, centre d'un cercle, rayon, diamètre. </t>
  </si>
  <si>
    <t xml:space="preserve">Utiliser les instruments pour vérifier le parallélisme de deux droites (règle et équerre) et pour tracer des droites parallèles. </t>
  </si>
  <si>
    <t xml:space="preserve">Vérifier la nature d'une figure en ayant recours aux instruments. </t>
  </si>
  <si>
    <t xml:space="preserve">Reproduire un triangle à l'aide d'instruments. </t>
  </si>
  <si>
    <t xml:space="preserve">Construire une hauteur d'un triangle. </t>
  </si>
  <si>
    <t>Utiliser la règle, l'équerre et le compas pour vérifier la nature de figures planes usuelles et les construire avec soin et précision.</t>
  </si>
  <si>
    <t>Percevoir et reconnaitre parallèles et perpendiculaires.</t>
  </si>
  <si>
    <t xml:space="preserve">MATHÉMATIQUES Géométrie dans l'espace </t>
  </si>
  <si>
    <t xml:space="preserve">Reconnaître, décrire et nommer : un cube, un pavé droit. </t>
  </si>
  <si>
    <t xml:space="preserve">Utiliser en situation le vocabulaire : face, arête, sommet. </t>
  </si>
  <si>
    <t xml:space="preserve">Reconnaître, décrire et nommer les solides droits : cube, pavé, prisme. </t>
  </si>
  <si>
    <t xml:space="preserve">Reconnaître ou compléter un patron de cube ou de pavé. </t>
  </si>
  <si>
    <t xml:space="preserve">Reconnaître, décrire et nommer les solides droits : cube, pavé, cylindre, prisme. </t>
  </si>
  <si>
    <t xml:space="preserve">Reconnaître ou compléter un patron de solide droit. </t>
  </si>
  <si>
    <t>Reconnaître, décrire et nommer les figures et solides usuels.</t>
  </si>
  <si>
    <t>MATHÉMATIQUES Géométrie : problèmes de reproduction, de construction</t>
  </si>
  <si>
    <t xml:space="preserve">Reproduire des figures (sur papier uni, quadrillé ou pointé), à partir d'un modèle. </t>
  </si>
  <si>
    <t>Construire un carré ou un rectangle de dimensions données.</t>
  </si>
  <si>
    <t xml:space="preserve">Compléter une figure par symétrie axiale. </t>
  </si>
  <si>
    <t>Tracer une figure simple à partir d'un programme de construction ou en suivant des consignes.</t>
  </si>
  <si>
    <t>Tracer une figure (sur papier uni, quadrillé ou pointé), à partir d un programme de construction ou d'un dessin à main levée (avec des indications relatives aux propriétés et aux dimensions).</t>
  </si>
  <si>
    <t>Résoudre des problèmes de reproduction, de construction.</t>
  </si>
  <si>
    <t>MATHÉMATIQUES Grandeurs et mesures</t>
  </si>
  <si>
    <t>Connaître les unités de mesures de longueur suivantes et les relations qui les lient : le mètre, le kilomètre, le centimètre, le millimètre.</t>
  </si>
  <si>
    <t>Connaître les unités de mesures de masse suivantes et les relations qui les lient : le kilogramme, le gramme.</t>
  </si>
  <si>
    <t>Connaître les unités de mesures de capacité suivantes et les relations qui les lient : le litre, le centilitre.</t>
  </si>
  <si>
    <t>Connaître les unités de mesures de monnaie suivantes et les relations qui les lient : l'euro et le centime.</t>
  </si>
  <si>
    <t xml:space="preserve">Connaître les unités de mesures de temps suivantes et les relations qui les lient : l'heure, la minute, la seconde, le mois, l'année. </t>
  </si>
  <si>
    <t xml:space="preserve">Utiliser des instruments pour mesurer des longueurs, des masses, des capacités, puis exprimer cette mesure par un nombre entier ou un encadrement par deux nombres entiers. </t>
  </si>
  <si>
    <t xml:space="preserve">Vérifier qu'un angle est droit en utilisant l'équerre ou un gabarit. </t>
  </si>
  <si>
    <t xml:space="preserve">Calculer le périmètre d'un polygone. </t>
  </si>
  <si>
    <t xml:space="preserve">Lire l'heure sur une montre à aiguilles ou une horloge. </t>
  </si>
  <si>
    <t xml:space="preserve">Connaître et utiliser les unités usuelles de mesure des durées, ainsi que les unités du système métrique pour les longueurs, les masses et les contenances, et leurs relations. </t>
  </si>
  <si>
    <t xml:space="preserve">Reporter des longueurs à l'aide du compas. </t>
  </si>
  <si>
    <t xml:space="preserve">Formules du périmètre du carré et du rectangle. </t>
  </si>
  <si>
    <t xml:space="preserve">Calculer une durée à partir de la donnée de l'instant initial et de l'instant final. </t>
  </si>
  <si>
    <t>Formule de la longueur d'un cercle.</t>
  </si>
  <si>
    <t xml:space="preserve">Formule du volume du pavé droit (initiation à l'utilisation d'unités métriques de volume). </t>
  </si>
  <si>
    <t>Utiliser des instruments de mesure ; effectuer des conversions.</t>
  </si>
  <si>
    <t>Utiliser les unités de mesures usuelles.</t>
  </si>
  <si>
    <t>MATHÉMATIQUES Grandeurs et mesures d'aires</t>
  </si>
  <si>
    <t xml:space="preserve">Mesurer ou estimer l'aire d'une surface grâce à un pavage effectif à l'aide d'une surface de référence ou grâce à l'utilisation d'un réseau quadrillé. </t>
  </si>
  <si>
    <t xml:space="preserve">Classer et ranger des surfaces selon leur aire. </t>
  </si>
  <si>
    <t xml:space="preserve">Calculer l'aire d'un carré, d'un rectangle, d'un triangle en utilisant la formule appropriée. </t>
  </si>
  <si>
    <t xml:space="preserve">Connaître et utiliser les unités d'aire usuelles (cm², m² et km²). </t>
  </si>
  <si>
    <t>Connaître et utiliser les formules du périmètre et de l'aire d'un carré, d'un rectangle et d'un triangle.</t>
  </si>
  <si>
    <t xml:space="preserve">MATHÉMATIQUES Grandeurs et mesures d'angles </t>
  </si>
  <si>
    <t xml:space="preserve">Comparer les angles d'une figure en utilisant un gabarit. </t>
  </si>
  <si>
    <t xml:space="preserve">Estimer et vérifier en utilisant l'équerre, qu'un angle est droit, aigu ou obtus. </t>
  </si>
  <si>
    <t xml:space="preserve">Reproduire un angle donné en utilisant un gabarit. </t>
  </si>
  <si>
    <t>MATHÉMATIQUES Grandeurs et mesures : problèmes</t>
  </si>
  <si>
    <t>Résoudre des problèmes dont la résolution implique les grandeurs ci-dessus.</t>
  </si>
  <si>
    <t>Résoudre des problèmes dont la résolution implique éventuellement des conversions.</t>
  </si>
  <si>
    <t xml:space="preserve">Résoudre des problèmes dont la résolution implique des conversions. </t>
  </si>
  <si>
    <t>Résoudre des problèmes dont la résolution implique simultanément des unités différentes de mesure.</t>
  </si>
  <si>
    <t>MATHÉMATIQUES Organisation et gestion des données</t>
  </si>
  <si>
    <t>Savoir organiser les données d'un problème en vue de sa résolution.</t>
  </si>
  <si>
    <t>Utiliser un tableau ou un graphique en vue d'un traitement des données.</t>
  </si>
  <si>
    <t>Construire un tableau ou un graphique.</t>
  </si>
  <si>
    <t xml:space="preserve">Interpréter un tableau ou un graphique. </t>
  </si>
  <si>
    <t xml:space="preserve">Lire les coordonnées d'un point. </t>
  </si>
  <si>
    <t xml:space="preserve">Placer un point dont on connaît les coordonnées. </t>
  </si>
  <si>
    <t>Utiliser un tableau ou la "règle de trois" dans des situations très simples de proportionnalité.</t>
  </si>
  <si>
    <t>Résoudre des problèmes relevant de la proportionnalité et notamment des problèmes relatifs aux pourcentages, aux échelles, aux vitesses moyennes ou aux conversions d'unité, en utilisant des procédures variées (dont la "règle de trois").</t>
  </si>
  <si>
    <t>Lire, interpréter et construire quelques représentations simples : tableaux, graphiques</t>
  </si>
  <si>
    <t>Savoir organiser des informations numériques ou géométriques, justifier et apprécier la vraisemblance d'un résultat</t>
  </si>
  <si>
    <t>Résoudre un problème mettant en jeu une situation de proportionnalité</t>
  </si>
  <si>
    <t>LA CULTURE SCIENTIFIQUE ET TECHNOLOGIQUE : pratiquer une démarche scientifique et technologique</t>
  </si>
  <si>
    <t xml:space="preserve"> Pratiquer une démarche d’investigation : Savoir observer, questionner.</t>
  </si>
  <si>
    <t>Manipuler et expérimenter, formuler une hypothèse et la tester, argumenter, mettre à l'essai plusieurs pistes de solutions</t>
  </si>
  <si>
    <t xml:space="preserve"> Mettre à l’essai plusieurs pistes de solutions.</t>
  </si>
  <si>
    <t xml:space="preserve"> Exprimer et exploiter les résultats d’une mesure ou d’une recherche en utilisant un vocabulaire scientifique à l’écrit et à l’oral.</t>
  </si>
  <si>
    <t xml:space="preserve"> Maîtriser des connaissances dans divers domaines scientifiques.</t>
  </si>
  <si>
    <t xml:space="preserve"> Mobiliser ses connaissances dans des contextes scientifiques différents et dans des activités de la vie courante (par exemple, apprécier  l'équilibre d'un repas).</t>
  </si>
  <si>
    <t xml:space="preserve"> Exercer des habiletés manuelles, réaliser certains gestes techniques.  </t>
  </si>
  <si>
    <t>LA CULTURE SCIENTIFIQUE ET TECHNOLOGIQUE : le ciel et la terre</t>
  </si>
  <si>
    <t>Le ciel et la terre.</t>
  </si>
  <si>
    <t>LA CULTURE SCIENTIFIQUE ET TECHNOLOGIQUE : la matière</t>
  </si>
  <si>
    <t>Mélanges et solutions.</t>
  </si>
  <si>
    <t>Les déchets : réduire, réutiliser, recycler.</t>
  </si>
  <si>
    <t>La matière.</t>
  </si>
  <si>
    <t>LA CULTURE SCIENTIFIQUE ET TECHNOLOGIQUE : l'énergie</t>
  </si>
  <si>
    <t>Exemples simples de sources d’énergies (fossiles ou renouvelables).</t>
  </si>
  <si>
    <t>Besoins en énergie, consommation et économie d’énergie.</t>
  </si>
  <si>
    <t>L'énergie.</t>
  </si>
  <si>
    <t>LA CULTURE SCIENTIFIQUE ET TECHNOLOGIQUE : l'unité et la diversité du vivant</t>
  </si>
  <si>
    <t>Présentation de la biodiversité : recherche de différences entre espèces vivantes.</t>
  </si>
  <si>
    <t>Présentation de l’unité du vivant : recherche de points communs entre espèces vivantes.</t>
  </si>
  <si>
    <t>Présentation de la classification du vivant : interprétation de ressemblances et différences en termes de parenté.</t>
  </si>
  <si>
    <t>L'unité et la diversité du vivant.</t>
  </si>
  <si>
    <t>LA CULTURE SCIENTIFIQUE ET TECHNOLOGIQUE : le fonctionnement du vivant</t>
  </si>
  <si>
    <t>Les stades du développement d’un être vivant (végétal ou animal).</t>
  </si>
  <si>
    <t>Les conditions de développement des végétaux et des animaux.</t>
  </si>
  <si>
    <t>Les modes de reproduction des êtres vivants.</t>
  </si>
  <si>
    <t>Le fonctionnement du vivant.</t>
  </si>
  <si>
    <t>LA CULTURE SCIENTIFIQUE ET TECHNOLOGIQUE : le fonctionnement du corps humain et la santé</t>
  </si>
  <si>
    <t>Les mouvements corporels (les muscles, les os du squelette, les articulations).</t>
  </si>
  <si>
    <t>Première approche des fonctions de nutrition : digestion, respiration et circulation sanguine.</t>
  </si>
  <si>
    <t>Reproduction de l’Homme et éducation à la sexualité.</t>
  </si>
  <si>
    <t>Hygiène et santé : actions bénéfiques ou nocives de nos comportements, notamment dans le domaine du sport, de l’alimentation, du sommeil.</t>
  </si>
  <si>
    <t>Le fonctionnement du corps humain et la santé.</t>
  </si>
  <si>
    <t>LA CULTURE SCIENTIFIQUE ET TECHNOLOGIQUE : les êtres vivants dans leur environnement</t>
  </si>
  <si>
    <t>Les êtres vivants dans leur environnement</t>
  </si>
  <si>
    <t>Mobiliser ses connaissances pour comprendre quelques questions liées à l'environnement et au développement durable et agir en conséquence.</t>
  </si>
  <si>
    <t>LA CULTURE SCIENTIFIQUE ET TECHNOLOGIQUE : les objets techniques</t>
  </si>
  <si>
    <t>Circuits électriques alimentés par des piles.</t>
  </si>
  <si>
    <t>Règles de sécurité, dangers de l’électricité.</t>
  </si>
  <si>
    <t>Leviers et balances, équilibres.</t>
  </si>
  <si>
    <t>Objets mécaniques, transmission de mouvements.</t>
  </si>
  <si>
    <t>Les objets techniques.</t>
  </si>
  <si>
    <t>LA MAITRISE DES TECHNIQUES USUELLES DE L'INFORMATION ET DE LA COMMUNICATION : s’approprier un environnement informatique de travail</t>
  </si>
  <si>
    <t>Connaitre et maîtriser les fonctions de base d'un ordinateur et de ses périphériques : fonction des différents éléments, utilisation de la souris.</t>
  </si>
  <si>
    <t>LA MAITRISE DES TECHNIQUES USUELLES DE L'INFORMATION ET DE LA COMMUNICATION : adopter une attitude responsable</t>
  </si>
  <si>
    <t>Prendre conscience des enjeux citoyens de l'usage de l'informatique et de l'internet et adopter une attitude critique face aux résultats obtenus.</t>
  </si>
  <si>
    <t>LA MAITRISE DES TECHNIQUES USUELLES DE L'INFORMATION ET DE LA COMMUNICATION : créer, produire, traiter, exploiter des données</t>
  </si>
  <si>
    <t>Produire un document numérique : texte, image, son.</t>
  </si>
  <si>
    <t>Utiliser l'outil informatique pour présenter un travail.</t>
  </si>
  <si>
    <t>LA MAITRISE DES TECHNIQUES USUELLES DE L'INFORMATION ET DE LA COMMUNICATION : s'informer, se documenter</t>
  </si>
  <si>
    <t>Lire un document numérique.</t>
  </si>
  <si>
    <t>Chercher des informations par voie électronique.</t>
  </si>
  <si>
    <t>Découvrir les richesses et les limites des ressources de l'internet.</t>
  </si>
  <si>
    <t>LA MAITRISE DES TECHNIQUES USUELLES DE L'INFORMATION ET DE LA COMMUNICATION : communiquer, échanger.</t>
  </si>
  <si>
    <t>Échanger avec les technologies de l'information et de la communication.</t>
  </si>
  <si>
    <t>LA CULTURE HUMANISTE : avoir des repères en Histoire et en Géographie</t>
  </si>
  <si>
    <t>Lire et utiliser différents langages : textes, cartes, croquis, graphiques.</t>
  </si>
  <si>
    <t>Identifier les périodes de l'histoire au programme.</t>
  </si>
  <si>
    <t>Connaître et mémoriser les principaux repères chronologiques (évènements et personnages).</t>
  </si>
  <si>
    <t>Connaître les principaux caractères géographiques physiques et humains de la région où vit 1 élève, de la France et de 1 Union Européenne, les repérer sur des cartes à différentes échelles.</t>
  </si>
  <si>
    <t>Comprendre une ou deux questions liées au développement durable et agir en conséquence (l'eau dans la commune, la réduction et le recyclage des déchets).</t>
  </si>
  <si>
    <t>LA CULTURE HUMANISTE, HISTOIRE : la Préhistoire</t>
  </si>
  <si>
    <t>- Les premières traces de vie humaine, la maîtrise du fer et les débuts de l’agriculture, l’apparition de l’art. (L’homme de Tautavel il y a près de 500 000 ans ; Lascaux il y a 17 000 ans.)</t>
  </si>
  <si>
    <r>
      <t>LA CULTURE HUMANISTE, HISTOIRE : la Révolution française et le XIX</t>
    </r>
    <r>
      <rPr>
        <b/>
        <vertAlign val="superscript"/>
        <sz val="9"/>
        <rFont val="Arial"/>
        <family val="2"/>
      </rPr>
      <t>ème</t>
    </r>
    <r>
      <rPr>
        <b/>
        <sz val="9"/>
        <rFont val="Arial"/>
        <family val="2"/>
      </rPr>
      <t xml:space="preserve"> siècle</t>
    </r>
  </si>
  <si>
    <t>La Révolution française et le Premier empire : l’aspiration à la liberté et à l’égalité, la Terreur, les grandes réformes de Napoléon Bonaparte. (Louis XVI ; 14 juillet 1789 : prise de la Bastille ; 26 août 1789 : Déclaration des droits de l’Homme et du citoyen ; 22 septembre 1792 : proclamation de la République ; 1804 : Napoléon Ier, empereur des Français.)</t>
  </si>
  <si>
    <t xml:space="preserve">La France dans une Europe en expansion industrielle et urbaine : le temps du travail en usine, des progrès techniques, des colonies et de l’émigration. </t>
  </si>
  <si>
    <r>
      <t xml:space="preserve">L’installation de la démocratie et de la République. </t>
    </r>
    <r>
      <rPr>
        <i/>
        <sz val="9"/>
        <rFont val="Arial"/>
        <family val="2"/>
      </rPr>
      <t>(1848 : suffrage universel masculin et abolition de l’esclavage ; 1882 : Jules Ferry et l’école gratuite, laïque et obligatoire ; Pasteur ; Marie Curie ; 1905 : loi de séparation des Églises et de l’État.)</t>
    </r>
  </si>
  <si>
    <r>
      <t>LA CULTURE HUMANISTE, HISTOIRE : le XX</t>
    </r>
    <r>
      <rPr>
        <b/>
        <vertAlign val="superscript"/>
        <sz val="9"/>
        <rFont val="Arial"/>
        <family val="2"/>
      </rPr>
      <t>ème</t>
    </r>
    <r>
      <rPr>
        <b/>
        <sz val="9"/>
        <rFont val="Arial"/>
        <family val="2"/>
      </rPr>
      <t xml:space="preserve"> siècle et notre époque</t>
    </r>
  </si>
  <si>
    <r>
      <t xml:space="preserve">La violence du XX </t>
    </r>
    <r>
      <rPr>
        <vertAlign val="superscript"/>
        <sz val="9"/>
        <rFont val="Arial"/>
        <family val="2"/>
      </rPr>
      <t>ème</t>
    </r>
    <r>
      <rPr>
        <sz val="9"/>
        <rFont val="Arial"/>
        <family val="2"/>
      </rPr>
      <t xml:space="preserve"> siècle : 
- les deux conflits mondiaux ; </t>
    </r>
    <r>
      <rPr>
        <i/>
        <sz val="9"/>
        <rFont val="Arial"/>
        <family val="2"/>
      </rPr>
      <t xml:space="preserve">(1916 : bataille de Verdun ; Clémenceau ; 11 novembre 1918 : armistice de la Grande Guerre ; 18 juin 1940 : appel du général de Gaulle ; Jean Moulin ; 8 mai 1945 : fin de la Seconde Guerre mondiale en Europe)
</t>
    </r>
    <r>
      <rPr>
        <sz val="9"/>
        <rFont val="Arial"/>
        <family val="2"/>
      </rPr>
      <t>- l’extermination des Juifs et des Tziganes par les nazis : un crime contre l’humanité.</t>
    </r>
  </si>
  <si>
    <t>La révolution scientifique et technologique, la société de consommation.</t>
  </si>
  <si>
    <r>
      <t xml:space="preserve">La V </t>
    </r>
    <r>
      <rPr>
        <vertAlign val="superscript"/>
        <sz val="9"/>
        <rFont val="Arial"/>
        <family val="2"/>
      </rPr>
      <t>ème</t>
    </r>
    <r>
      <rPr>
        <sz val="9"/>
        <rFont val="Arial"/>
        <family val="2"/>
      </rPr>
      <t xml:space="preserve"> République. </t>
    </r>
    <r>
      <rPr>
        <i/>
        <sz val="9"/>
        <rFont val="Arial"/>
        <family val="2"/>
      </rPr>
      <t xml:space="preserve">(1958 : Charles de Gaulle et la fondation de la V </t>
    </r>
    <r>
      <rPr>
        <i/>
        <vertAlign val="superscript"/>
        <sz val="9"/>
        <rFont val="Arial"/>
        <family val="2"/>
      </rPr>
      <t>ème</t>
    </r>
    <r>
      <rPr>
        <i/>
        <sz val="9"/>
        <rFont val="Arial"/>
        <family val="2"/>
      </rPr>
      <t xml:space="preserve"> République.)</t>
    </r>
  </si>
  <si>
    <r>
      <t xml:space="preserve">La construction européenne. </t>
    </r>
    <r>
      <rPr>
        <i/>
        <sz val="9"/>
        <rFont val="Arial"/>
        <family val="2"/>
      </rPr>
      <t>(1957 : traité de Rome ; 1989 : chute du mur de Berlin ; 2002 : l’euro, monnaie européenne.)</t>
    </r>
  </si>
  <si>
    <t>LA CULTURE HUMANISTE, GEOGRAPHIE : des réalités géographiques locales à la région où vivent les élèves</t>
  </si>
  <si>
    <t xml:space="preserve">- les paysages de village, de ville ou de quartier, la circulation des hommes et des biens, les principales activités économiques ; </t>
  </si>
  <si>
    <t>- un sujet d’étude au choix permettant une première approche du développement durable (en relation avec le programme de sciences expérimentales et de technologie) : l’eau dans la commune (besoins et traitement) ou les déchets (réduction et recyclage) ;</t>
  </si>
  <si>
    <t>- le département et la région. (Étude de cartes.)</t>
  </si>
  <si>
    <t>LA CULTURE HUMANISTE, GEOGRAPHIE : étude de cartes, le territoire français dans l'Union Européenne.</t>
  </si>
  <si>
    <t>LA CULTURE HUMANISTE, GEOGRAPHIE : se déplacer en France et en Europe.</t>
  </si>
  <si>
    <t>- un aéroport.</t>
  </si>
  <si>
    <t>- le réseau autoroutier et le réseau TGV. (Le réseau ferré à grande vitesse en Europe : étude de cartes.)</t>
  </si>
  <si>
    <t>LA CULTURE HUMANISTE, GEOGRAPHIE : produire en France</t>
  </si>
  <si>
    <t>Quatre types d’espaces d’activités : une zone industrialo-portuaire, un centre tertiaire, un espace agricole et une zone de tourisme.</t>
  </si>
  <si>
    <t>LA CULTURE HUMANISTE, GEOGRAPHIE : la France dans le monde</t>
  </si>
  <si>
    <t>- les territoires français dans le monde. (en appui, étude du globe et de planisphères : les océans et continents, les grands traits du relief de la planète, les principales zones climatiques, les zones denses et vides de population, les espaces riches et pauvres à l'échelle de la planète).</t>
  </si>
  <si>
    <t>- la langue française dans le monde. (en appui, étude du globe et de planisphères : les océans et continents, les grands traits du relief de la planète, les principales zones climatiques, les zones denses et vides de population, les espaces riches et pauvres à l'échelle de la planète).</t>
  </si>
  <si>
    <t>LA CULTURE HUMANISTE : avoir des repères littéraires</t>
  </si>
  <si>
    <t>Lire des œuvres majeures du patrimoine et de la littérature pour la jeunesse.</t>
  </si>
  <si>
    <t>Établir des liens entre les textes lus.</t>
  </si>
  <si>
    <t>LA CULTURE HUMANISTE – Pratique artistiques : arts visuels</t>
  </si>
  <si>
    <t>Acquérir des savoirs et des techniques spécifiques.</t>
  </si>
  <si>
    <t>Cerner la notion d’œuvre d’art.</t>
  </si>
  <si>
    <t>Distinguer la valeur d’usage de la valeur esthétique des objets étudiés.</t>
  </si>
  <si>
    <t>LA CULTURE HUMANISTE – Pratique artistiques : éducation musicale</t>
  </si>
  <si>
    <t>Pratiquer des jeux vocaux, des chants divers en petits groupes ou en formation chorale.</t>
  </si>
  <si>
    <t>S’exercer à comparer des œuvres musicales.</t>
  </si>
  <si>
    <t>Découvrir la variété des genres et des styles selon les époques et les cultures.</t>
  </si>
  <si>
    <t>Percevoir et identifier des éléments musicaux caractéristiques de la musique écoutée.</t>
  </si>
  <si>
    <t>LA CULTURE HUMANISTE – Histoire de l'art</t>
  </si>
  <si>
    <t>Se situer parmi les productions artistiques de l’humanité et les différentes cultures considérées dans le temps et dans l’espace.</t>
  </si>
  <si>
    <t>Découvrir les richesses, la permanence et l’universalité de la création artistique.</t>
  </si>
  <si>
    <t>Éveiller sa curiosité pour les chefs-d’œuvre ou les activités artistiques de sa ville ou de sa  région.</t>
  </si>
  <si>
    <t>LA CULTURE HUMANISTE – Histoire de l'art : la Préhistoire et l'antiquité gallo-romaine</t>
  </si>
  <si>
    <t>Architecture préhistorique (un ensemble mégalithique) et antique (des monuments gallo-romains).</t>
  </si>
  <si>
    <t>Une mosaïque gallo-romaine.</t>
  </si>
  <si>
    <t>Peintures de Lascaux ; une sculpture antique.</t>
  </si>
  <si>
    <t>LA CULTURE HUMANISTE – Histoire de l'art : le Moyen Âge</t>
  </si>
  <si>
    <t>Un extrait d’un roman de chevalerie.</t>
  </si>
  <si>
    <t>Un costume, un vitrail, une tapisserie.</t>
  </si>
  <si>
    <t>Musique religieuse (un chant grégorien) et musique profane (une chanson de troubadour).</t>
  </si>
  <si>
    <t>Une fête et un spectacle de la culture populaire et nobiliaire (le carnaval, le tournoi).</t>
  </si>
  <si>
    <t>Une fresque ; une sculpture romane ; une sculpture gothique ; un manuscrit enluminé.</t>
  </si>
  <si>
    <t>LA CULTURE HUMANISTE – Histoire de l'art : les temps modernes</t>
  </si>
  <si>
    <t>Une architecture royale (un château de la Loire, Versailles), une architecture militaire (une fortification) ; une place urbaine ; un jardin à la française.</t>
  </si>
  <si>
    <t>Des poésies de la Renaissance ; un conte ou une fable de l’époque classique.</t>
  </si>
  <si>
    <t>Une pièce de mobilier et de costume ; un moyen de transport ; une tapisserie.</t>
  </si>
  <si>
    <t>Musique instrumentale et vocale du répertoire baroque et classique (une symphonie ; une œuvre vocale religieuse). Une chanson du répertoire populaire.</t>
  </si>
  <si>
    <t>Un extrait de pièce de théâtre.</t>
  </si>
  <si>
    <r>
      <t>Des peintures et sculptures de la Renaissance, des XVII</t>
    </r>
    <r>
      <rPr>
        <vertAlign val="superscript"/>
        <sz val="9"/>
        <rFont val="Arial"/>
        <family val="2"/>
      </rPr>
      <t>ème</t>
    </r>
    <r>
      <rPr>
        <sz val="9"/>
        <rFont val="Arial"/>
        <family val="2"/>
      </rPr>
      <t xml:space="preserve"> et XVIII</t>
    </r>
    <r>
      <rPr>
        <vertAlign val="superscript"/>
        <sz val="9"/>
        <rFont val="Arial"/>
        <family val="2"/>
      </rPr>
      <t>ème</t>
    </r>
    <r>
      <rPr>
        <sz val="9"/>
        <rFont val="Arial"/>
        <family val="2"/>
      </rPr>
      <t xml:space="preserve"> siècles (Italie, Flandres, France).</t>
    </r>
  </si>
  <si>
    <r>
      <t>LA CULTURE HUMANISTE – Histoire de l'art : le XIX</t>
    </r>
    <r>
      <rPr>
        <b/>
        <vertAlign val="superscript"/>
        <sz val="9"/>
        <rFont val="Arial"/>
        <family val="2"/>
      </rPr>
      <t>ème</t>
    </r>
    <r>
      <rPr>
        <b/>
        <sz val="9"/>
        <rFont val="Arial"/>
        <family val="2"/>
      </rPr>
      <t xml:space="preserve"> siècle</t>
    </r>
  </si>
  <si>
    <t>Une architecture industrielle (une gare). Urbanisme : un plan de ville.</t>
  </si>
  <si>
    <t>Des récits, des poésies.</t>
  </si>
  <si>
    <t>Des éléments de mobilier et de décoration et d’arts de la table (Sèvres, Limoges).</t>
  </si>
  <si>
    <t>Extraits musicaux de l’époque romantique (symphonie, opéra).</t>
  </si>
  <si>
    <t>Un extrait de pièce de théâtre, de ballet.</t>
  </si>
  <si>
    <t>Quelques œuvres illustrant les principaux mouvements picturaux (romantisme, réalisme, impressionnisme) ; un maître de la sculpture ; un court-métrage des débuts du cinématographe ; des photographies d’époque.</t>
  </si>
  <si>
    <r>
      <t>LA CULTURE HUMANISTE – Histoire de l'art : le XX</t>
    </r>
    <r>
      <rPr>
        <b/>
        <vertAlign val="superscript"/>
        <sz val="9"/>
        <rFont val="Arial"/>
        <family val="2"/>
      </rPr>
      <t>ème</t>
    </r>
    <r>
      <rPr>
        <b/>
        <sz val="9"/>
        <rFont val="Arial"/>
        <family val="2"/>
      </rPr>
      <t xml:space="preserve"> siècle et notre époque</t>
    </r>
  </si>
  <si>
    <t>Architecture : ouvrages d’art et habitat.</t>
  </si>
  <si>
    <t>Des récits, nouvelles, récits illustrés, poésies.</t>
  </si>
  <si>
    <t>Design graphique (une affiche) ; design de transport (un train).</t>
  </si>
  <si>
    <t>Des musiques du Xxème siècle (dont jazz, musiques de films, chansons).</t>
  </si>
  <si>
    <t>Spectacle de mime, de cirque, de théâtre ; un extrait d’un spectacle de danse moderne ou contemporaine.</t>
  </si>
  <si>
    <t>Quelques œuvres illustrant les principaux mouvements picturaux contemporains ; une sculpture ; des œuvres cinématographiques (dont le cinéma muet) et photographiques ; des œuvres cinématographiques illustrant les différentes périodes historiques.</t>
  </si>
  <si>
    <t>LA CULTURE HUMANISTE – Pratiquer les arts et avoir des repères en histoire des arts</t>
  </si>
  <si>
    <t>Distinguer les grandes catégories de la création artistique (littérature, musique, danse, théâtre, cinéma, dessin, peinture, sculpture, architecture).</t>
  </si>
  <si>
    <t>Reconnaître et décrire des œuvres préalablement étudiées.</t>
  </si>
  <si>
    <t>Pratiquer le dessin et diverses formes d'expressions visuelles et plastiques.</t>
  </si>
  <si>
    <t>Interpréter de mémoire une chanson, participer à un jeu rythmique ; repérer des éléments musicaux caractéristiques, simples.</t>
  </si>
  <si>
    <t>Inventer et réaliser des textes, des œuvres plastiques, des chorégraphies ou des enchaînements, à visée artistique ou expressive.</t>
  </si>
  <si>
    <t>LES COMPETENCES SOCIALES ET CIVIQUES : connaître les principes et fondements de la vie civique et sociale.</t>
  </si>
  <si>
    <t>Reconnaître les symboles de la république et de l'Union européenne.</t>
  </si>
  <si>
    <t>Comprendre les notions de droits et de devoirs, les accepter et les mettre en application.</t>
  </si>
  <si>
    <t xml:space="preserve">Avoir conscience de la dignité de la personne humaine et en tirer les conséquences au quotidien. </t>
  </si>
  <si>
    <t>LES COMPETENCES SOCIALES ET CIVIQUES : avoir un comportement responsable.</t>
  </si>
  <si>
    <t>Respecter les règles de la vie collective, notamment dans les pratiques sportives.</t>
  </si>
  <si>
    <t>Respecter tous les autres, et notamment appliquer les principes de l'égalité des filles et des garçons.</t>
  </si>
  <si>
    <t>L'AUTONOMIE ET L'INITIATIVE : avoir une bonne maîtrise de son corps et pratiquer un sport</t>
  </si>
  <si>
    <t>Se respecter en respectant les principales règles d'hygiène de vie ; accomplir les gestes quotidiens sans risquer de se faire mal.</t>
  </si>
  <si>
    <t>Réaliser une performance mesurée dans les activités athlétiques et en natation.</t>
  </si>
  <si>
    <t>Se déplacer en s'adaptant à l'environnement.</t>
  </si>
  <si>
    <t>L'AUTONOMIE ET L'INITIATIVE : s'appuyer sur des méthodes de travail pour être autonome</t>
  </si>
  <si>
    <t>Respecter des consignes simples, en autonomie.</t>
  </si>
  <si>
    <t>Être persévérant dans toutes les activités.</t>
  </si>
  <si>
    <t>Commencer à savoir s'auto-évaluer dans des situations simples.</t>
  </si>
  <si>
    <t xml:space="preserve">Soutenir une écoute prolongée (lecture, musique, spectacle, etc.).  </t>
  </si>
  <si>
    <t>L'AUTONOMIE ET L'INITIATIVE : faire preuve d'initiative</t>
  </si>
  <si>
    <t>S'impliquer dans un projet individuel ou collectif.</t>
  </si>
  <si>
    <t>EDUCATION PHYSIQUE ET SPORTIVE : réaliser une performance</t>
  </si>
  <si>
    <t>EDUCATION PHYSIQUE ET SPORTIVE : coopérer et s'opposer individuellement et collectivement.</t>
  </si>
  <si>
    <t>Jeux sportifs collectifs (type handball, basket-ball, football, rugby, volley-ball...) : coopérer avec ses partenaires pour affronter collectivement des adversaires, respecter des règles,assurer des rôles différents (attaquant, défenseur, arbitre).</t>
  </si>
  <si>
    <t>EDUCATION PHYSIQUE ET SPORTIVE : concevoir et réaliser des actions à visées expressive, artistique et esthétique</t>
  </si>
  <si>
    <t>Danse : construire à plusieurs une phrase dansée (chorégraphie de 5 éléments au moins) pour exprimer corporellement des personnages, des images, des sentiments et pour communiquer des émotions, sur des supports sonores divers.</t>
  </si>
  <si>
    <t>Activités gymniques : construire et réaliser un enchaînement de 4 ou 5 éléments “acrobatiques” sur divers engins (barres, moutons, poutres, tapis).</t>
  </si>
  <si>
    <t xml:space="preserve">Lire silencieusement un texte documentaire et le comprendre (reformuler, résumer, répondre à des questions sur ce texte). </t>
  </si>
  <si>
    <t>Repérer dans un texte des informations explicites,</t>
  </si>
  <si>
    <t xml:space="preserve">Comprendre l'usage du présent dans un texte scientifique ou documentaire. </t>
  </si>
  <si>
    <t>Rédiger des textes courts de différents types (récits, descriptions, portraits) en veillant à leur cohérence, à leur précision (pronoms, mots de liaison, relations temporelles en particulier) et en évitant les répétitions : LE TEXTE EXPLICATIF</t>
  </si>
  <si>
    <t xml:space="preserve">Distinguer selon leur nature les mots des classes déjà connues, ainsi que les déterminants interrogatifs, les pronoms personnels (sauf en, y), les négations. </t>
  </si>
  <si>
    <t xml:space="preserve">Distinguer selon leur nature les mots des classes déjà connues, ainsi que les déterminants démonstratifs, interrogatifs, les pronoms personnels (sauf en, y), les pronoms relatifs (qui, que), les adverbes (de lieu, de temps, de manière), les négations. </t>
  </si>
  <si>
    <t>Dans une phrase simple où l'ordre sujet-verbe est respecté, identifier le verbe et le sujet (nom propre, groupe nominal, pronom personnel).</t>
  </si>
  <si>
    <t xml:space="preserve">Conjuguer aux temps déjà étudiés, ainsi qu'à l'indicatif passé simple, au passé composé et à l'impératif présent, les verbes déjà étudiés ;  conjuguer des verbes non étudiés en appliquant les règles apprises. </t>
  </si>
  <si>
    <t>Écrire sans erreur sous la dictée un texte de cinq lignes, après préparation en mobilisant les connaissances acquises.</t>
  </si>
  <si>
    <t>Écrire sans erreur sous la dictée un texte de six ou sept lignes, après préparation en mobilisant les connaissances acquises.</t>
  </si>
  <si>
    <t>Écrire sans erreur sous la dictée un texte d'une dizaine de lignes, après préparation en mobilisant les connaissances acquises.</t>
  </si>
  <si>
    <t>Écrire sans erreur sous la dictée un texte de huit ou neuf lignes, après préparation en mobilisant les connaissances acquises.</t>
  </si>
  <si>
    <t>Écrire sans erreur les formes des verbes étudiés au présent, dont les verbes du premier groupe en -cer, ger, guer.</t>
  </si>
  <si>
    <t>Écrire sans erreur les homophones grammaticaux déjà étudiés, ainsi que on/on n ', ou/où.</t>
  </si>
  <si>
    <t>Consolider les connaissances et capacités en calcul mental sur les nombres entiers : additions et soustractions, ajouter ou soustraire des dizaines, des centaines, des mille, compte et décompte de 2 en 2, de 10 en 10, de 50 en 50… Compléments à 10, 100, 1 000.</t>
  </si>
  <si>
    <t>Addition et soustraction de deux nombres entiers.</t>
  </si>
  <si>
    <t>Division euclidienne de deux entiers.</t>
  </si>
  <si>
    <t>Division décimale de deux entiers.</t>
  </si>
  <si>
    <t>Connaître quelques fonctionnalités de la calculatrice utiles pour effectuer une suite de calculs.</t>
  </si>
  <si>
    <t>Résoudre des problèmes engageant une démarche à une ou plusieurs étapes : identifier le contexte, relever les informations utiles et représenter la situation problème par un schéma.</t>
  </si>
  <si>
    <t xml:space="preserve">Utiliser en situation le vocabulaire géométrique : points alignés, droite, droites perpendiculaires, droites parallèles, segment. </t>
  </si>
  <si>
    <t xml:space="preserve">Connaître et utiliser les unités du système métrique pour les longueurs et leurs relations. </t>
  </si>
  <si>
    <t>Résoudre des problèmes dont la résolution implique éventuellement des conversions : les longueurs.</t>
  </si>
  <si>
    <t>Le ciel et la terre : Lumières et ombres</t>
  </si>
  <si>
    <t>Savoir expliquer la variation de la forme de l’ombre d’un objet en fonction de la distance source lumineuse / objet et de la position de la source lumineuse.</t>
  </si>
  <si>
    <t>Mobiliser ses connaissances sur «  Lumières et ombres » pour expliquer et comprendre le phénomène 
d’alternance du jour et de la nuit.</t>
  </si>
  <si>
    <t>Le ciel et la terre : Le mouvement de la Terre (et des planètes autour du Soleil :</t>
  </si>
  <si>
    <t>Repérer et comprendre le mouvement apparent du soleil au cours d’une journée et son évolution au cours de l’année.</t>
  </si>
  <si>
    <t>Connaître le sens et la durée de rotation de la Terre sur elle-même.</t>
  </si>
  <si>
    <t>Savoir interpréter le mouvement apparent du Soleil par une modélisation.</t>
  </si>
  <si>
    <r>
      <t xml:space="preserve">Connaître la contribution de Copernic et Galilée à l’évolution des idées en astronomie.
</t>
    </r>
    <r>
      <rPr>
        <u/>
        <sz val="9"/>
        <rFont val="Arial"/>
        <family val="2"/>
      </rPr>
      <t>Vocabulaire :</t>
    </r>
    <r>
      <rPr>
        <sz val="9"/>
        <rFont val="Arial"/>
        <family val="2"/>
      </rPr>
      <t xml:space="preserve"> solstice, équinoxe, sens et axe de rotation, inclinaison, points cardinaux.</t>
    </r>
  </si>
  <si>
    <t>Le fonctionnement du corps humain et la santé</t>
  </si>
  <si>
    <t>Le fonctionnement du corps humain et la santé : respiration</t>
  </si>
  <si>
    <t>Modéliser les mouvements respiratoires (rôle du diaphragme, des muscles…).</t>
  </si>
  <si>
    <r>
      <t xml:space="preserve">Mesurer des rythmes respiratoires et les interpréter pour comprendre les liens entre respiration et activité physique.
</t>
    </r>
    <r>
      <rPr>
        <u/>
        <sz val="9"/>
        <rFont val="Arial"/>
        <family val="2"/>
      </rPr>
      <t>Vocabulaire :</t>
    </r>
    <r>
      <rPr>
        <sz val="9"/>
        <rFont val="Arial"/>
        <family val="2"/>
      </rPr>
      <t xml:space="preserve"> poumon, diaphragme, cage thoracique, inspiration, expiration, fréquence respiratoire, échanges respiratoires, air inspiré, air expiré, dioxygène, dioxyde de carbone.</t>
    </r>
  </si>
  <si>
    <t>Le fonctionnement du corps humain et la santé : circulation sanguine</t>
  </si>
  <si>
    <t>Aborder le rôle de la circulation sanguine dans le fonctionnement des organes à partir des poumons et du tube digestif.</t>
  </si>
  <si>
    <t>Connaître l’appareil circulatoire humain et son principe de fonctionnement (rôle du cœur et des différents vaisseaux).</t>
  </si>
  <si>
    <t>Établir des relations entre l’activité physique, les besoins des muscles et la fréquence cardiaque.
Vocabulaire : organes, cœur, sang, vaisseaux sanguins, artères, veines, circulation, pulsations, fréquence cardiaque.</t>
  </si>
  <si>
    <t>S’approprier un environnement informatique de travail : maîtriser les fonctions de base d’un ordinateur (fonction des différents éléments ; utilisation de la souris, du clavier)</t>
  </si>
  <si>
    <t>Créer, produire, traiter, exploiter des données : utiliser un traitement de texte, écrire un document numérique</t>
  </si>
  <si>
    <t>S’informer, se documenter : effectuer une recherche en ligne, identifier et trier des informations.</t>
  </si>
  <si>
    <t>Communiquer, échanger : envoyer et recevoir des messages</t>
  </si>
  <si>
    <t>EDUCATION PHYSIQUE ET SPORTIVE : réaliser une performance mesurée (en distance, en temps)</t>
  </si>
  <si>
    <t xml:space="preserve">Courses en durée
- Courir à allure régulière, en aisance respiratoire, à l’aide de repères visuels ou sonores, puis sans repère, dans un temps contractualisé.
</t>
  </si>
  <si>
    <t>Gérer sa course sur une durée de 8 à 15 minutes.</t>
  </si>
  <si>
    <t>Ajuster son allure, sa foulée pour atteindre l’objectif.</t>
  </si>
  <si>
    <t xml:space="preserve">Savoir comment récupérer activement après un temps de course pour enchaîner une autre course
(deux fois 8 minutes par exemple).
</t>
  </si>
  <si>
    <t>Éléments de connaissances et de compétences sur l’Antiquité.</t>
  </si>
  <si>
    <t xml:space="preserve">La christianisation du monde gallo- romain
- Connaître le rôle de Jésus et des apôtres dans la naissance et l’expansion du christianisme.
</t>
  </si>
  <si>
    <t>Savoir que le christianisme se diffuse en Gaule malgré des persécutions et gagne progressivement toutes les couches de la population.</t>
  </si>
  <si>
    <t>Savoir que le christianisme devient la religion officielle de l’empire romain.</t>
  </si>
  <si>
    <t>Sur différents documents relatifs à l’Histoire des Arts, identifier les principales manifestations du christianisme.</t>
  </si>
  <si>
    <r>
      <t xml:space="preserve">Lire et utiliser une ou des cartes historiques pour étudier cette question.
</t>
    </r>
    <r>
      <rPr>
        <u/>
        <sz val="9"/>
        <rFont val="Arial"/>
        <family val="2"/>
      </rPr>
      <t>Vocabulaire :</t>
    </r>
    <r>
      <rPr>
        <sz val="9"/>
        <rFont val="Arial"/>
        <family val="2"/>
      </rPr>
      <t xml:space="preserve"> chrétien, croyant, foi, une église, l’Église, se convertir, religion monothéiste.
</t>
    </r>
  </si>
  <si>
    <r>
      <t xml:space="preserve">* Les grands types de paysages et la diversité des régions françaises.
- Par la lecture de paysages et l’étude de cartes : identifier les principaux caractères du relief, du climat et de l’hydrographie en France et localiser les principaux repères géographiques étudiés.
</t>
    </r>
    <r>
      <rPr>
        <u/>
        <sz val="9"/>
        <rFont val="Arial"/>
        <family val="2"/>
      </rPr>
      <t>Vocabulaire :</t>
    </r>
    <r>
      <rPr>
        <sz val="9"/>
        <rFont val="Arial"/>
        <family val="2"/>
      </rPr>
      <t xml:space="preserve"> montagne, plaine, colline, vallée, plateau, falaise, littoral, rivière, fleuve, climat.</t>
    </r>
  </si>
  <si>
    <t>Lire une carte
- Utiliser la légende d’une carte.
- Réaliser une carte simple.</t>
  </si>
  <si>
    <t>Lire un paysage
- Réaliser un croquis de paysage avec sa légende.</t>
  </si>
  <si>
    <t>Principales règles de politesse et de civilité, respect d’autrui : Contraintes de la vie collective : liens entre liberté personnelle et contraintes de la vie sociale.</t>
  </si>
  <si>
    <t>Réfléchir aux problèmes concrets posés par la vie en collectivité :
◦ politesse envers ses pairs et les adultes ;
◦ utilisation de différents registres de langue ;
◦ nécessité d’élaborer un règlement de classe et d’école.</t>
  </si>
  <si>
    <t>Respecter les règles de la vie collective, entre autres dans les pratiques sportives,</t>
  </si>
  <si>
    <t>Règles de sécurité
Interdiction des jeux dangereux</t>
  </si>
  <si>
    <t>Savoir adapter sa conduite face à des situations spécifiques pour se protéger et préserver les autres.</t>
  </si>
  <si>
    <t>Savoir lire et respecter les informations, les pictogrammes de danger figurant sur les objets, les matériels, les produits ménagers, les médicaments…</t>
  </si>
  <si>
    <t>Prendre conscience de la nécessité de s’interdire toute violence, verbale comme physique, notamment dans la cour de l’école.</t>
  </si>
  <si>
    <t>Connaissances des risques liés à l’usage de l’internet</t>
  </si>
  <si>
    <t>Respecter les autres et se protéger dans le cadre de la communication et de la publication électronique.</t>
  </si>
  <si>
    <t>Trouver des indices avant d’accorder sa confiance aux informations et propositions fournies sur l’internet</t>
  </si>
  <si>
    <t>Connaissance d’adages juridiques</t>
  </si>
  <si>
    <t>Connaître et savoir interpréter quelques adages juridiques :
◦ « Nul n’est censé ignorer la loi. »
◦ « On ne peut être juge et partie. »
◦ « Une même justice pour tous. »
◦ « Souffre que l’on t’applique la loi que tu as faite toi-même. »
◦ « Les mots s’envolent, les écrits restent.»</t>
  </si>
  <si>
    <t>Développer l’expression et la création par des pratiques régulières et diversifiées et références aux œuvres.</t>
  </si>
  <si>
    <t>Réaliser des jeux rythmiques sur des formules simples joués sur des objets sonores appropriés.</t>
  </si>
  <si>
    <t xml:space="preserve">Lire silencieusement un texte littéraire et le comprendre (reformuler, résumer, répondre à des questions sur ce texte). </t>
  </si>
  <si>
    <t xml:space="preserve">Comprendre l'usage de l'imparfait et du passé simple dans un récit. </t>
  </si>
  <si>
    <t>Rédiger des textes courts de différents types (récits, descriptions, portraits) en veillant à leur cohérence, à leur précision (pronoms, mots de liaison, relations temporelles en particulier) et en évitant les répétitions : LE RECIT, LA DESCRIPTION,</t>
  </si>
  <si>
    <t>Distinguer selon leur nature les mots des classes déjà connues, ainsi que les déterminants démonstratifs et interrogatifs.</t>
  </si>
  <si>
    <t>Conjuguer aux temps déjà étudiés.  Conjuguer des verbes non étudiés en appliquant les règles apprises : LE PRESENT DE L'INDICATIF : EMPLOI ET CONJUGAISON.</t>
  </si>
  <si>
    <t xml:space="preserve">Conjuguer aux temps déjà étudiés.  Conjuguer des verbes non étudiés en appliquant les règles apprises : </t>
  </si>
  <si>
    <t>Conjuguer aux temps déjà étudiés.  Conjuguer des verbes non étudiés en appliquant les règles apprises : - LE PRESENT DE L'INDICATIF : verbes du 2e et 3e groupe.
- L'IMPARFAIT DE L'INDICATIF</t>
  </si>
  <si>
    <t>Dans une phrase simple où l'ordre sujet-verbe est respecté, reconnaître le complément d'objet second. (COI-COD-COS + nature des mots ayant ces fonctions)</t>
  </si>
  <si>
    <t>Écrire sans erreur les formes des verbes étudiés à l'imparfait, dont les verbes du premier groupe en -cer, ger, guer.</t>
  </si>
  <si>
    <t>Écrire sans erreur les homophones grammaticaux déjà étudiés, ainsi que se/ce, s'/c'.</t>
  </si>
  <si>
    <t>Appliquer la règle de l'accord du verbe avec son sujet, y compris pour les sujets inversés.</t>
  </si>
  <si>
    <t>Multiplication de deux nombres entiers.</t>
  </si>
  <si>
    <t>Consolider les connaissances et capacités en calcul mental sur les nombres entiers : tables de multiplication.</t>
  </si>
  <si>
    <t>Multiplier mentalement un nombre entier par 10, 100, 1 000.</t>
  </si>
  <si>
    <t>Résoudre des problèmes engageant une démarche à une ou plusieurs étapes : Repérer les données manquantes :  qui rendent le problème impossible, que l’on peut trouver par le calcul.
- Utiliser différents outils de représentation : schémas…
- Identifier les calculs (questions) intermédiaires</t>
  </si>
  <si>
    <t xml:space="preserve">Vérifier la nature d'une figure plane simple en utilisant la règle graduée, l'équerre, le compas : les polygones et les quadrilatères particuliers. </t>
  </si>
  <si>
    <t xml:space="preserve">Décrire une figure en vue de l'identifier parmi d'autres figures ou de la faire reproduire : les polygones et les quadrilatères particuliers. </t>
  </si>
  <si>
    <t xml:space="preserve">Connaître et utiliser les unités usuelles de mesure des durées, ainsi que les unités du système métrique pour les masses et leurs relations. </t>
  </si>
  <si>
    <t>Résoudre des problèmes dont la résolution implique éventuellement des conversions : les durées et les masses.</t>
  </si>
  <si>
    <t>Le ciel et la terre : Volcans et séismes, les risques pour les sociétés humaines.</t>
  </si>
  <si>
    <r>
      <t xml:space="preserve">Identifier les risques que représentent les séismes, les tsunamis et les éruptions volcaniques pour la population, notamment en lien avec les événements naturels se produisant au cours de l’année scolaire.
</t>
    </r>
    <r>
      <rPr>
        <u/>
        <sz val="9"/>
        <rFont val="Arial"/>
        <family val="2"/>
      </rPr>
      <t>Vocabulaire :</t>
    </r>
    <r>
      <rPr>
        <sz val="9"/>
        <rFont val="Arial"/>
        <family val="2"/>
      </rPr>
      <t xml:space="preserve"> croûte terrestre, séisme, échelle de Richter, sismographe.</t>
    </r>
  </si>
  <si>
    <t>La matière : L’eau, une ressource, le maintien de sa qualité pour ses utilisations.</t>
  </si>
  <si>
    <r>
      <t xml:space="preserve">Connaître le trajet de l’eau domestique de sa provenance à l’usager.
- Différencier eau trouble, limpide, pure, potable.
- Connaître des méthodes de traitement permettant d’obtenir de l’eau potable.
</t>
    </r>
    <r>
      <rPr>
        <u/>
        <sz val="9"/>
        <rFont val="Arial"/>
        <family val="2"/>
      </rPr>
      <t>Vocabulaire :</t>
    </r>
    <r>
      <rPr>
        <sz val="9"/>
        <rFont val="Arial"/>
        <family val="2"/>
      </rPr>
      <t xml:space="preserve"> potable, pure, limpide, décantation, filtration, réseau d’eau, station d’épuration, traitement, domestique, eaux usées, canalisations.</t>
    </r>
  </si>
  <si>
    <r>
      <t xml:space="preserve">→ Lien environnement et développement durable
L’eau : une ressource
- Connaitre les modalités de traitement de l’eau et de maintien de sa qualité dans le réseau de distribution.
- Identifier des actions de contrôle et de limitation de la consommation d’eau.
</t>
    </r>
    <r>
      <rPr>
        <u/>
        <sz val="9"/>
        <rFont val="Arial"/>
        <family val="2"/>
      </rPr>
      <t>Vocabulaire :</t>
    </r>
    <r>
      <rPr>
        <sz val="9"/>
        <rFont val="Arial"/>
        <family val="2"/>
      </rPr>
      <t xml:space="preserve"> traitement, station d’épuration.
</t>
    </r>
  </si>
  <si>
    <t>Le fonctionnement du corps humain et la santé : digestion</t>
  </si>
  <si>
    <t>Connaître l’appareil digestif et son fonctionnement (trajet des aliments, transformation, passage dans le sang) et en
construire des représentations.
Vocabulaire : tube digestif, appareil digestif, sucs digestifs, aliments, nutriments, énergie.</t>
  </si>
  <si>
    <t>Savoir que les trois fonctions (digestion, respiration et circulation) sont complémentaires et nécessaires au bon fonctionnement de l’organisme.</t>
  </si>
  <si>
    <t>Adapter ses déplacements à différents types d'environnement : natation. Activités aquatiques et nautiques : plonger, s’immerger, se déplacer.</t>
  </si>
  <si>
    <t>Connaître et utiliser plusieurs formes d’appui et de propulsion dans l’eau.</t>
  </si>
  <si>
    <t>Coordonner respiration et propulsion pour nager vite ou nager longtemps.</t>
  </si>
  <si>
    <t xml:space="preserve">Propulsion / respiration
- Aligner et maintenir son corps dans l’axe du déplacement.
- Utiliser une « respiration aquatique » avec immersion des voies respiratoires.
- Adapter sa respiration (inspiration en dehors des temps moteurs, expiration aquatique plus longue).
- Améliorer l’efficacité des mouvements propulsifs (amplitude, fréquence…).
- Utiliser plusieurs types de nage (sur le ventre, sur le dos) et d’actions des bras (alternées, simultanées).
- Se déplacer en n’utilisant que les bras ou que les jambes, mouvements alternés ou simultanés.
</t>
  </si>
  <si>
    <t>Enchaîner des actions
- Enchaîner plusieurs actions, coulée, déplacement ventral sur 25 mètres, passage sur le dos, virage…
- Varier son allure y compris en réalisant des surplaces dans diverses situations, jeux, relais…
→ Se déplacer sur une trentaine de mètres sans aide à la flottaison et sans reprise d’appuis. Par exemple, se déplacer sur 25 mètres, effectuer un virage, une coulée et une reprise de nage pour gagner le bord.</t>
  </si>
  <si>
    <t>Coopérer ou s’opposer individuellement et collectivement</t>
  </si>
  <si>
    <t>Rencontrer un adversaire dans des jeux d’opposition duelle : affronter seul un adversaire pour obtenir le gain du jeu, développer des stratégies comme attaquant ou comme défenseur, comprendre qu’il faut attaquer tout en se défendant (réversibilité des situations vécues).</t>
  </si>
  <si>
    <t>Coopérer avec des partenaires pour affronter collectivement un ou plusieurs adversaires dans un jeu collectif, comme attaquant et comme défenseur : se reconnaître comme attaquant ou défenseur, développer des stratégies, identifier et remplir des rôles et des statuts différents dans les jeux vécus, respecter les règles.</t>
  </si>
  <si>
    <t>Le Moyen Âge : La naissance et le développement du royaume de France</t>
  </si>
  <si>
    <t>Savoir que le sacre légitime le pouvoir du roi.</t>
  </si>
  <si>
    <t>Découvrir, grâce à l’étude de cartes et de documents, qu’en trois siècles, les Capétiens renforcent leur pouvoir, agrandissent le domaine royal par des guerres, des rachats et des mariages et mettent en place une administration de plus en plus efficace.</t>
  </si>
  <si>
    <r>
      <t xml:space="preserve">Identifier les rois de France, en particulier Saint Louis, et les principaux attributs du pouvoir royal à partir de documents relatifs à l’histoire des arts.
</t>
    </r>
    <r>
      <rPr>
        <u/>
        <sz val="9"/>
        <rFont val="Arial"/>
        <family val="2"/>
      </rPr>
      <t>Repères :</t>
    </r>
    <r>
      <rPr>
        <sz val="9"/>
        <rFont val="Arial"/>
        <family val="2"/>
      </rPr>
      <t xml:space="preserve"> 496 - baptême de Clovis, 800 - couronnement de Charlemagne, 987 – Hugues Capet roi de France, Saint Louis.
</t>
    </r>
    <r>
      <rPr>
        <u/>
        <sz val="9"/>
        <rFont val="Arial"/>
        <family val="2"/>
      </rPr>
      <t>Vocabulaire :</t>
    </r>
    <r>
      <rPr>
        <sz val="9"/>
        <rFont val="Arial"/>
        <family val="2"/>
      </rPr>
      <t xml:space="preserve"> royauté, sacre, domaine royal, royaume, administration.</t>
    </r>
  </si>
  <si>
    <t>Le Moyen Âge : Conflits et échanges en Méditerranée</t>
  </si>
  <si>
    <t>La découverte d’une autre civilisation, l’Islam
- Savoir que le prophète Mahomet fonde une nouvelle religion monothéiste au VIIe siècle. Elle s’étend rapidement de l’Inde à l’Espagne.</t>
  </si>
  <si>
    <t>Pour étudier cette question, lire et utiliser une carte historique.</t>
  </si>
  <si>
    <t>À partir de différentes œuvres d’art, appréhender la richesse de la civilisation arabo-musulmane.</t>
  </si>
  <si>
    <t>Les Croisades
- Connaître le déroulement d’une croisade (la première croisade en particulier).</t>
  </si>
  <si>
    <r>
      <t xml:space="preserve">Savoir que les échanges se développent et mettent en contact l’Occident avec l’Orient.
</t>
    </r>
    <r>
      <rPr>
        <u/>
        <sz val="9"/>
        <rFont val="Arial"/>
        <family val="2"/>
      </rPr>
      <t>Vocabulaire :</t>
    </r>
    <r>
      <rPr>
        <sz val="9"/>
        <rFont val="Arial"/>
        <family val="2"/>
      </rPr>
      <t xml:space="preserve"> croisades, échanges, mosquée, musulman, prophète.</t>
    </r>
  </si>
  <si>
    <t>Connaître le découpage administratif de la France (départements, régions).</t>
  </si>
  <si>
    <r>
      <t xml:space="preserve">Connaître les principales caractéristiques des grands ensembles régionaux français : les régions du Nord et de l’Est, les régions du Grand Ouest (Arc atlantique), les régions du Sud, les régions du Centre de la France et la région parisienne.
</t>
    </r>
    <r>
      <rPr>
        <u/>
        <sz val="9"/>
        <rFont val="Arial"/>
        <family val="2"/>
      </rPr>
      <t>Vocabulaire :</t>
    </r>
    <r>
      <rPr>
        <sz val="9"/>
        <rFont val="Arial"/>
        <family val="2"/>
      </rPr>
      <t xml:space="preserve"> agriculture, industrie, capitale.</t>
    </r>
  </si>
  <si>
    <t>Responsabilité de ses actes ou de son
comportement
Interdiction d’atteinte à la personne d’autrui.
Respect des valeurs partagées.</t>
  </si>
  <si>
    <t>Identifier des situations dans lesquelles la liberté n’est pas respectée.
Identifier des situations dans lesquelles l’égalité n’est pas respectée.</t>
  </si>
  <si>
    <t>Notions de droits et de devoirs
Identifier et comprendre l’importance des valeurs, des textes fondateurs, des symboles de la République française et de l’Union européenne.</t>
  </si>
  <si>
    <t>Connaître une définition du civisme : participer à la vie politique en votant aux élections, connaître ses devoirs envers l’État (respecter les lois, payer ses impôts…) et ses devoirs envers les autres
citoyens.</t>
  </si>
  <si>
    <t>Connaître le contexte et la date de création de la Marseillaise ; savoir par cœur les 1er, 6ème couplets et le 7ème, dit « couplet des enfants » ; être capable de l'interpréter dans différentes circonstances.</t>
  </si>
  <si>
    <t>Architecture religieuse (une mosquée)</t>
  </si>
  <si>
    <t>Nom</t>
  </si>
  <si>
    <t>Prénom</t>
  </si>
  <si>
    <t>Pb1 /20</t>
  </si>
  <si>
    <t>Pb2 /20</t>
  </si>
  <si>
    <t>Pb3 /20</t>
  </si>
  <si>
    <t>Pb4 /30</t>
  </si>
  <si>
    <t xml:space="preserve"> Pb1 /10</t>
  </si>
  <si>
    <t>Pb2 /10</t>
  </si>
  <si>
    <t xml:space="preserve"> Pb3 /10</t>
  </si>
  <si>
    <t xml:space="preserve"> Pb4 /10</t>
  </si>
  <si>
    <t>Total de notes ramenés en notes sur 20</t>
  </si>
  <si>
    <t>Moy col</t>
  </si>
  <si>
    <t>Moy Pb</t>
  </si>
  <si>
    <t>Num1 /20</t>
  </si>
  <si>
    <t>Num2 /20</t>
  </si>
  <si>
    <t>Num3 /20</t>
  </si>
  <si>
    <t>Num4 /20</t>
  </si>
  <si>
    <t>Num1 /10</t>
  </si>
  <si>
    <t>Num2 /10</t>
  </si>
  <si>
    <t>Num3 /10</t>
  </si>
  <si>
    <t>Num4 /10</t>
  </si>
  <si>
    <t>Moy Num</t>
  </si>
  <si>
    <t>Op1 /20</t>
  </si>
  <si>
    <t>Op2 /20</t>
  </si>
  <si>
    <t>Op3 /20</t>
  </si>
  <si>
    <t>Op4 /20</t>
  </si>
  <si>
    <t>Op1 /10</t>
  </si>
  <si>
    <t>Op2 /10</t>
  </si>
  <si>
    <t>Op3 /10</t>
  </si>
  <si>
    <t>Op4 /10</t>
  </si>
  <si>
    <t>Moy Op</t>
  </si>
  <si>
    <t>géom1/20</t>
  </si>
  <si>
    <t>géom2/20</t>
  </si>
  <si>
    <t>géom3/20</t>
  </si>
  <si>
    <t>géom4/20</t>
  </si>
  <si>
    <t>géom1/10</t>
  </si>
  <si>
    <t>géom2/10</t>
  </si>
  <si>
    <t>géom3/10</t>
  </si>
  <si>
    <t>géom4/10</t>
  </si>
  <si>
    <r>
      <rPr>
        <sz val="7"/>
        <color indexed="10"/>
        <rFont val="Arial"/>
        <family val="2"/>
      </rPr>
      <t>Moy</t>
    </r>
    <r>
      <rPr>
        <sz val="8"/>
        <color indexed="10"/>
        <rFont val="Arial"/>
        <family val="2"/>
      </rPr>
      <t xml:space="preserve"> géom</t>
    </r>
  </si>
  <si>
    <t>Mes1 /20</t>
  </si>
  <si>
    <t>Mes2 /20</t>
  </si>
  <si>
    <t>Mes3 /20</t>
  </si>
  <si>
    <t>Mes4 /20</t>
  </si>
  <si>
    <t>Mes1 /10</t>
  </si>
  <si>
    <t>Mes2 /10</t>
  </si>
  <si>
    <t>Mes3 /10</t>
  </si>
  <si>
    <t>Mes4 /10</t>
  </si>
  <si>
    <t>Moy Mes</t>
  </si>
  <si>
    <t>Total de notes de maths ramenées en notes sur 20</t>
  </si>
  <si>
    <t>Moy Maths</t>
  </si>
  <si>
    <r>
      <rPr>
        <sz val="7"/>
        <color indexed="10"/>
        <rFont val="Arial"/>
        <family val="2"/>
      </rPr>
      <t>Moy</t>
    </r>
    <r>
      <rPr>
        <sz val="8"/>
        <color indexed="10"/>
        <rFont val="Arial"/>
        <family val="2"/>
      </rPr>
      <t xml:space="preserve"> Maths</t>
    </r>
  </si>
  <si>
    <t>LO1 /20</t>
  </si>
  <si>
    <t>LO2 /20</t>
  </si>
  <si>
    <t>LO1 /10</t>
  </si>
  <si>
    <t>LO2 /10</t>
  </si>
  <si>
    <t>LO3 /10</t>
  </si>
  <si>
    <t>LO4 /10</t>
  </si>
  <si>
    <t>LO5 /10</t>
  </si>
  <si>
    <t>LO6 /10</t>
  </si>
  <si>
    <r>
      <rPr>
        <sz val="7.5"/>
        <color indexed="10"/>
        <rFont val="Arial"/>
        <family val="2"/>
      </rPr>
      <t>Moy LO</t>
    </r>
    <r>
      <rPr>
        <sz val="8"/>
        <color indexed="10"/>
        <rFont val="Arial"/>
        <family val="2"/>
      </rPr>
      <t>/</t>
    </r>
    <r>
      <rPr>
        <sz val="7.5"/>
        <color indexed="10"/>
        <rFont val="Arial"/>
        <family val="2"/>
      </rPr>
      <t>10</t>
    </r>
  </si>
  <si>
    <t>Lect1 /20</t>
  </si>
  <si>
    <t>Lect2 /20</t>
  </si>
  <si>
    <t>Lect3 /20</t>
  </si>
  <si>
    <t>Lect4 /20</t>
  </si>
  <si>
    <t>Lect1 /10</t>
  </si>
  <si>
    <t>Lect2 /10</t>
  </si>
  <si>
    <t>Lect3 /10</t>
  </si>
  <si>
    <t>Lect4 /10</t>
  </si>
  <si>
    <t>Moy Lect</t>
  </si>
  <si>
    <t>Red1 /20</t>
  </si>
  <si>
    <t>Red2 /20</t>
  </si>
  <si>
    <t>Red3 /20</t>
  </si>
  <si>
    <t>Red4 /20</t>
  </si>
  <si>
    <t>Red1 /10</t>
  </si>
  <si>
    <t>Red2 /10</t>
  </si>
  <si>
    <t>Red3 /10</t>
  </si>
  <si>
    <t>Red4 /10</t>
  </si>
  <si>
    <t>Moy Red</t>
  </si>
  <si>
    <t>Orth1 /20</t>
  </si>
  <si>
    <t>Orth2 /20</t>
  </si>
  <si>
    <t>Orth3 /20</t>
  </si>
  <si>
    <t>Orth4 /20</t>
  </si>
  <si>
    <t>Orth5 /20</t>
  </si>
  <si>
    <t>Orth6 /20</t>
  </si>
  <si>
    <t>Orth7 /20</t>
  </si>
  <si>
    <t>Orth8 /20</t>
  </si>
  <si>
    <t>Orth9 /20</t>
  </si>
  <si>
    <t>Orth10 /20</t>
  </si>
  <si>
    <t>Orth1 /10</t>
  </si>
  <si>
    <t>Orth2 /10</t>
  </si>
  <si>
    <t>Orth3 /10</t>
  </si>
  <si>
    <t>Orth4 /10</t>
  </si>
  <si>
    <t>Orth5 /10</t>
  </si>
  <si>
    <t>Moy Orth</t>
  </si>
  <si>
    <t>Voc1 /20</t>
  </si>
  <si>
    <t>Voc2 /20</t>
  </si>
  <si>
    <t>Voc3 /20</t>
  </si>
  <si>
    <t>Voc4 /20</t>
  </si>
  <si>
    <t>Voc1 /10</t>
  </si>
  <si>
    <t>Voc2 /10</t>
  </si>
  <si>
    <t>Voc3 /10</t>
  </si>
  <si>
    <t>Voc4 /10</t>
  </si>
  <si>
    <t>Moy Voc</t>
  </si>
  <si>
    <t>Gram1/20</t>
  </si>
  <si>
    <t>Gram2/20</t>
  </si>
  <si>
    <t>Gram3/20</t>
  </si>
  <si>
    <t>Gram4/20</t>
  </si>
  <si>
    <t>Gram1/10</t>
  </si>
  <si>
    <t>Gram2/10</t>
  </si>
  <si>
    <t>Gram3/10</t>
  </si>
  <si>
    <t>Gram4/10</t>
  </si>
  <si>
    <t>Moy Gram</t>
  </si>
  <si>
    <t>Conj1 /20</t>
  </si>
  <si>
    <t>Conj2 /20</t>
  </si>
  <si>
    <t>Conj3 /20</t>
  </si>
  <si>
    <t>Conj4 /20</t>
  </si>
  <si>
    <t>Conj1 /10</t>
  </si>
  <si>
    <t>Conj2 /10</t>
  </si>
  <si>
    <t>Conj3 /10</t>
  </si>
  <si>
    <t>Conj4 /10</t>
  </si>
  <si>
    <t>Moy Conj</t>
  </si>
  <si>
    <t>Total de notes en français, ramenées sur 20</t>
  </si>
  <si>
    <t>Moy Franç</t>
  </si>
  <si>
    <t>Hist1 /20</t>
  </si>
  <si>
    <t>Hist2 /20</t>
  </si>
  <si>
    <t>Hist1/10</t>
  </si>
  <si>
    <t>Hist2/10</t>
  </si>
  <si>
    <t>Hist3 /10</t>
  </si>
  <si>
    <t>Hist4 /10</t>
  </si>
  <si>
    <t>Hist5 /10</t>
  </si>
  <si>
    <t>Hist6 /10</t>
  </si>
  <si>
    <t>Moy Hist</t>
  </si>
  <si>
    <t>Anglais</t>
  </si>
  <si>
    <t>Ang/10</t>
  </si>
  <si>
    <t>Moy Anglais</t>
  </si>
  <si>
    <t>Educ civ</t>
  </si>
  <si>
    <t>Educ civ1/20</t>
  </si>
  <si>
    <t>Moy Ed Civ</t>
  </si>
  <si>
    <t>Géog1/30</t>
  </si>
  <si>
    <t>Géog2/20</t>
  </si>
  <si>
    <t>Géog1/10</t>
  </si>
  <si>
    <t>Géog2/10</t>
  </si>
  <si>
    <t>Géog3/10</t>
  </si>
  <si>
    <t>Géog4/10</t>
  </si>
  <si>
    <t>Géog5/10</t>
  </si>
  <si>
    <t>Géog6/10</t>
  </si>
  <si>
    <t>Moy Géog</t>
  </si>
  <si>
    <t>Scien1/20</t>
  </si>
  <si>
    <t>Scien2/20</t>
  </si>
  <si>
    <t>Scien1/10</t>
  </si>
  <si>
    <t>Scien2/10</t>
  </si>
  <si>
    <t>Scien3/10</t>
  </si>
  <si>
    <t>Scien4/10</t>
  </si>
  <si>
    <t>Scien5/10</t>
  </si>
  <si>
    <t>Scien6/10</t>
  </si>
  <si>
    <r>
      <rPr>
        <sz val="7"/>
        <color indexed="10"/>
        <rFont val="Arial"/>
        <family val="2"/>
      </rPr>
      <t>Moy</t>
    </r>
    <r>
      <rPr>
        <sz val="8"/>
        <color indexed="10"/>
        <rFont val="Arial"/>
        <family val="2"/>
      </rPr>
      <t xml:space="preserve"> Scien</t>
    </r>
  </si>
  <si>
    <t>EPS1 /10</t>
  </si>
  <si>
    <t>EPS2 /10</t>
  </si>
  <si>
    <t>EPS3 /10</t>
  </si>
  <si>
    <t>EPS4 /10</t>
  </si>
  <si>
    <t>Moy EPS</t>
  </si>
  <si>
    <t>Soin1 /10</t>
  </si>
  <si>
    <t>Soin2 /10</t>
  </si>
  <si>
    <t>Soin3 /10</t>
  </si>
  <si>
    <t>Soin4 /10</t>
  </si>
  <si>
    <t>Soin5 /10</t>
  </si>
  <si>
    <t>Soin6 /10</t>
  </si>
  <si>
    <t>Soin7 /10</t>
  </si>
  <si>
    <t>Moy Soin</t>
  </si>
  <si>
    <t>Total de notes en leçons, ramenées sur 10</t>
  </si>
  <si>
    <t>Moy leçons</t>
  </si>
  <si>
    <t>Total notes pour la moyenne générale</t>
  </si>
  <si>
    <t>Moy générale</t>
  </si>
  <si>
    <t>Précédente</t>
  </si>
  <si>
    <t>Moy classe :</t>
  </si>
  <si>
    <t>Nom de l'enseignant</t>
  </si>
  <si>
    <t>Variation</t>
  </si>
  <si>
    <t>Moyenne annuelle élève</t>
  </si>
  <si>
    <t>M Leblanc</t>
  </si>
  <si>
    <t>A masquer</t>
  </si>
  <si>
    <t>N° compétence</t>
  </si>
  <si>
    <t>1.2</t>
  </si>
  <si>
    <t>Matière</t>
  </si>
  <si>
    <t>Moyenne</t>
  </si>
  <si>
    <t>Compétences de français</t>
  </si>
  <si>
    <t>Test 1</t>
  </si>
  <si>
    <t>Test 2</t>
  </si>
  <si>
    <t>test1</t>
  </si>
  <si>
    <t>test2</t>
  </si>
  <si>
    <t>2013-2014</t>
  </si>
</sst>
</file>

<file path=xl/styles.xml><?xml version="1.0" encoding="utf-8"?>
<styleSheet xmlns="http://schemas.openxmlformats.org/spreadsheetml/2006/main">
  <fonts count="33">
    <font>
      <sz val="11"/>
      <color theme="1"/>
      <name val="Calibri"/>
      <family val="2"/>
      <scheme val="minor"/>
    </font>
    <font>
      <b/>
      <sz val="12"/>
      <name val="Arial"/>
      <family val="2"/>
    </font>
    <font>
      <sz val="14"/>
      <name val="Arial"/>
      <family val="2"/>
    </font>
    <font>
      <sz val="11"/>
      <name val="Arial"/>
      <family val="2"/>
    </font>
    <font>
      <b/>
      <sz val="9"/>
      <name val="Arial"/>
      <family val="2"/>
    </font>
    <font>
      <sz val="9"/>
      <name val="Arial"/>
      <family val="2"/>
    </font>
    <font>
      <b/>
      <sz val="9"/>
      <color indexed="9"/>
      <name val="Arial"/>
      <family val="2"/>
    </font>
    <font>
      <i/>
      <sz val="9"/>
      <name val="Arial"/>
      <family val="2"/>
    </font>
    <font>
      <b/>
      <vertAlign val="superscript"/>
      <sz val="9"/>
      <name val="Arial"/>
      <family val="2"/>
    </font>
    <font>
      <vertAlign val="superscript"/>
      <sz val="9"/>
      <name val="Arial"/>
      <family val="2"/>
    </font>
    <font>
      <i/>
      <vertAlign val="superscript"/>
      <sz val="9"/>
      <name val="Arial"/>
      <family val="2"/>
    </font>
    <font>
      <sz val="12"/>
      <name val="Arial"/>
      <family val="2"/>
    </font>
    <font>
      <sz val="10"/>
      <name val="Arial"/>
      <family val="2"/>
    </font>
    <font>
      <u/>
      <sz val="9"/>
      <name val="Arial"/>
      <family val="2"/>
    </font>
    <font>
      <sz val="8"/>
      <name val="Arial"/>
      <family val="2"/>
    </font>
    <font>
      <sz val="6"/>
      <name val="Arial"/>
      <family val="2"/>
    </font>
    <font>
      <sz val="8"/>
      <color indexed="10"/>
      <name val="Arial"/>
      <family val="2"/>
    </font>
    <font>
      <sz val="7"/>
      <color indexed="10"/>
      <name val="Arial"/>
      <family val="2"/>
    </font>
    <font>
      <sz val="7.5"/>
      <color indexed="10"/>
      <name val="Arial"/>
      <family val="2"/>
    </font>
    <font>
      <b/>
      <sz val="11"/>
      <color theme="1"/>
      <name val="Calibri"/>
      <family val="2"/>
      <scheme val="minor"/>
    </font>
    <font>
      <b/>
      <sz val="16"/>
      <color theme="0"/>
      <name val="Arial"/>
      <family val="2"/>
    </font>
    <font>
      <sz val="11"/>
      <name val="Calibri"/>
      <family val="2"/>
      <scheme val="minor"/>
    </font>
    <font>
      <sz val="10"/>
      <color rgb="FF000000"/>
      <name val="Times New Roman"/>
      <family val="1"/>
    </font>
    <font>
      <sz val="8"/>
      <color rgb="FFFF0000"/>
      <name val="Arial"/>
      <family val="2"/>
    </font>
    <font>
      <sz val="7"/>
      <color theme="1"/>
      <name val="Arial"/>
      <family val="2"/>
    </font>
    <font>
      <sz val="8"/>
      <color theme="1"/>
      <name val="Arial"/>
      <family val="2"/>
    </font>
    <font>
      <sz val="9"/>
      <color theme="1"/>
      <name val="Times New Roman"/>
      <family val="1"/>
    </font>
    <font>
      <sz val="8"/>
      <color theme="1"/>
      <name val="Times New Roman"/>
      <family val="1"/>
    </font>
    <font>
      <sz val="9"/>
      <color theme="1"/>
      <name val="Arial"/>
      <family val="2"/>
    </font>
    <font>
      <sz val="8"/>
      <color rgb="FF000000"/>
      <name val="Arial"/>
      <family val="2"/>
    </font>
    <font>
      <sz val="10"/>
      <color rgb="FFFF0000"/>
      <name val="Arial"/>
      <family val="2"/>
    </font>
    <font>
      <sz val="10"/>
      <color theme="0"/>
      <name val="Arial"/>
      <family val="2"/>
    </font>
    <font>
      <sz val="11"/>
      <color theme="1"/>
      <name val="Calibri"/>
      <family val="2"/>
    </font>
  </fonts>
  <fills count="22">
    <fill>
      <patternFill patternType="none"/>
    </fill>
    <fill>
      <patternFill patternType="gray125"/>
    </fill>
    <fill>
      <patternFill patternType="solid">
        <fgColor indexed="9"/>
        <bgColor indexed="41"/>
      </patternFill>
    </fill>
    <fill>
      <patternFill patternType="solid">
        <fgColor indexed="26"/>
        <bgColor indexed="9"/>
      </patternFill>
    </fill>
    <fill>
      <patternFill patternType="solid">
        <fgColor indexed="19"/>
        <bgColor indexed="24"/>
      </patternFill>
    </fill>
    <fill>
      <patternFill patternType="solid">
        <fgColor indexed="47"/>
        <bgColor indexed="19"/>
      </patternFill>
    </fill>
    <fill>
      <patternFill patternType="solid">
        <fgColor indexed="24"/>
        <bgColor indexed="19"/>
      </patternFill>
    </fill>
    <fill>
      <patternFill patternType="solid">
        <fgColor theme="3" tint="0.79998168889431442"/>
        <bgColor indexed="9"/>
      </patternFill>
    </fill>
    <fill>
      <patternFill patternType="solid">
        <fgColor theme="3" tint="0.79998168889431442"/>
        <bgColor indexed="24"/>
      </patternFill>
    </fill>
    <fill>
      <patternFill patternType="solid">
        <fgColor theme="6" tint="0.39997558519241921"/>
        <bgColor indexed="9"/>
      </patternFill>
    </fill>
    <fill>
      <patternFill patternType="solid">
        <fgColor theme="6" tint="0.59999389629810485"/>
        <bgColor indexed="9"/>
      </patternFill>
    </fill>
    <fill>
      <patternFill patternType="solid">
        <fgColor theme="3" tint="0.79998168889431442"/>
        <bgColor indexed="64"/>
      </patternFill>
    </fill>
    <fill>
      <patternFill patternType="solid">
        <fgColor theme="9" tint="0.79998168889431442"/>
        <bgColor indexed="9"/>
      </patternFill>
    </fill>
    <fill>
      <patternFill patternType="solid">
        <fgColor theme="9" tint="0.79998168889431442"/>
        <bgColor indexed="24"/>
      </patternFill>
    </fill>
    <fill>
      <patternFill patternType="solid">
        <fgColor theme="8" tint="0.79998168889431442"/>
        <bgColor indexed="64"/>
      </patternFill>
    </fill>
    <fill>
      <patternFill patternType="solid">
        <fgColor theme="6" tint="0.59999389629810485"/>
        <bgColor indexed="64"/>
      </patternFill>
    </fill>
    <fill>
      <patternFill patternType="solid">
        <fgColor rgb="FFFF0000"/>
        <bgColor indexed="64"/>
      </patternFill>
    </fill>
    <fill>
      <patternFill patternType="solid">
        <fgColor rgb="FFD7E4BC"/>
        <bgColor indexed="64"/>
      </patternFill>
    </fill>
    <fill>
      <patternFill patternType="solid">
        <fgColor rgb="FFFFFF00"/>
        <bgColor indexed="64"/>
      </patternFill>
    </fill>
    <fill>
      <patternFill patternType="solid">
        <fgColor rgb="FF92D050"/>
        <bgColor indexed="64"/>
      </patternFill>
    </fill>
    <fill>
      <patternFill patternType="solid">
        <fgColor rgb="FFFFC000"/>
        <bgColor indexed="64"/>
      </patternFill>
    </fill>
    <fill>
      <patternFill patternType="solid">
        <fgColor theme="0"/>
        <bgColor indexed="64"/>
      </patternFill>
    </fill>
  </fills>
  <borders count="7">
    <border>
      <left/>
      <right/>
      <top/>
      <bottom/>
      <diagonal/>
    </border>
    <border>
      <left style="hair">
        <color indexed="8"/>
      </left>
      <right style="hair">
        <color indexed="8"/>
      </right>
      <top style="hair">
        <color indexed="8"/>
      </top>
      <bottom style="hair">
        <color indexed="8"/>
      </bottom>
      <diagonal/>
    </border>
    <border>
      <left style="hair">
        <color indexed="8"/>
      </left>
      <right/>
      <top style="hair">
        <color indexed="8"/>
      </top>
      <bottom style="hair">
        <color indexed="8"/>
      </bottom>
      <diagonal/>
    </border>
    <border>
      <left/>
      <right/>
      <top style="thin">
        <color theme="0" tint="-0.24994659260841701"/>
      </top>
      <bottom style="thin">
        <color theme="0" tint="-0.24994659260841701"/>
      </bottom>
      <diagonal/>
    </border>
    <border>
      <left/>
      <right/>
      <top style="medium">
        <color rgb="FFBFBFBF"/>
      </top>
      <bottom style="medium">
        <color rgb="FFBFBFBF"/>
      </bottom>
      <diagonal/>
    </border>
    <border>
      <left/>
      <right/>
      <top style="medium">
        <color rgb="FF969696"/>
      </top>
      <bottom style="medium">
        <color rgb="FF969696"/>
      </bottom>
      <diagonal/>
    </border>
    <border>
      <left/>
      <right/>
      <top/>
      <bottom style="medium">
        <color rgb="FF969696"/>
      </bottom>
      <diagonal/>
    </border>
  </borders>
  <cellStyleXfs count="1">
    <xf numFmtId="0" fontId="0" fillId="0" borderId="0"/>
  </cellStyleXfs>
  <cellXfs count="82">
    <xf numFmtId="0" fontId="0" fillId="0" borderId="0" xfId="0"/>
    <xf numFmtId="0" fontId="0" fillId="0" borderId="0" xfId="0" applyAlignment="1">
      <alignment vertical="top"/>
    </xf>
    <xf numFmtId="0" fontId="0" fillId="2" borderId="0" xfId="0" applyFill="1" applyAlignment="1" applyProtection="1">
      <alignment vertical="top"/>
    </xf>
    <xf numFmtId="0" fontId="2" fillId="0" borderId="0" xfId="0" applyFont="1" applyFill="1" applyBorder="1" applyAlignment="1" applyProtection="1">
      <alignment horizontal="center" vertical="top"/>
      <protection locked="0"/>
    </xf>
    <xf numFmtId="0" fontId="1" fillId="0" borderId="0" xfId="0" applyFont="1" applyBorder="1" applyAlignment="1" applyProtection="1">
      <alignment horizontal="center" vertical="center" wrapText="1"/>
    </xf>
    <xf numFmtId="0" fontId="3" fillId="3" borderId="1" xfId="0" applyFont="1" applyFill="1" applyBorder="1" applyAlignment="1" applyProtection="1">
      <alignment horizontal="center" vertical="center"/>
      <protection locked="0"/>
    </xf>
    <xf numFmtId="0" fontId="4" fillId="0" borderId="0" xfId="0" applyFont="1" applyFill="1" applyBorder="1" applyAlignment="1" applyProtection="1">
      <alignment horizontal="left" vertical="top" wrapText="1"/>
    </xf>
    <xf numFmtId="0" fontId="5" fillId="0" borderId="1" xfId="0" applyFont="1" applyBorder="1" applyAlignment="1" applyProtection="1">
      <alignment vertical="top" wrapText="1"/>
      <protection locked="0"/>
    </xf>
    <xf numFmtId="0" fontId="6" fillId="0" borderId="0" xfId="0" applyFont="1" applyFill="1" applyBorder="1" applyAlignment="1" applyProtection="1">
      <alignment horizontal="left" vertical="top" wrapText="1"/>
    </xf>
    <xf numFmtId="0" fontId="3" fillId="4" borderId="1" xfId="0" applyFont="1" applyFill="1" applyBorder="1" applyAlignment="1" applyProtection="1">
      <alignment horizontal="center" vertical="center"/>
      <protection locked="0"/>
    </xf>
    <xf numFmtId="0" fontId="5" fillId="4" borderId="2" xfId="0" applyFont="1" applyFill="1" applyBorder="1" applyAlignment="1" applyProtection="1">
      <alignment vertical="top" wrapText="1"/>
      <protection locked="0"/>
    </xf>
    <xf numFmtId="0" fontId="4" fillId="0" borderId="0" xfId="0" applyFont="1" applyFill="1" applyBorder="1" applyAlignment="1" applyProtection="1">
      <alignment vertical="top" wrapText="1"/>
    </xf>
    <xf numFmtId="0" fontId="3" fillId="5" borderId="1" xfId="0" applyFont="1" applyFill="1" applyBorder="1" applyAlignment="1" applyProtection="1">
      <alignment horizontal="center" vertical="center"/>
      <protection locked="0"/>
    </xf>
    <xf numFmtId="0" fontId="4" fillId="0" borderId="0" xfId="0" applyFont="1" applyFill="1" applyBorder="1" applyAlignment="1">
      <alignment vertical="top" wrapText="1"/>
    </xf>
    <xf numFmtId="0" fontId="3" fillId="6" borderId="1" xfId="0" applyFont="1" applyFill="1" applyBorder="1" applyAlignment="1" applyProtection="1">
      <alignment horizontal="center" vertical="center"/>
      <protection locked="0"/>
    </xf>
    <xf numFmtId="0" fontId="7" fillId="0" borderId="1" xfId="0" applyFont="1" applyBorder="1" applyAlignment="1" applyProtection="1">
      <alignment vertical="top" wrapText="1"/>
      <protection locked="0"/>
    </xf>
    <xf numFmtId="0" fontId="5" fillId="0" borderId="1" xfId="0" applyFont="1" applyFill="1" applyBorder="1" applyAlignment="1" applyProtection="1">
      <alignment vertical="top" wrapText="1"/>
      <protection locked="0"/>
    </xf>
    <xf numFmtId="0" fontId="20" fillId="7" borderId="1" xfId="0" applyFont="1" applyFill="1" applyBorder="1" applyAlignment="1" applyProtection="1">
      <alignment horizontal="center" vertical="center" textRotation="90" wrapText="1"/>
    </xf>
    <xf numFmtId="0" fontId="3" fillId="7" borderId="1" xfId="0" applyFont="1" applyFill="1" applyBorder="1" applyAlignment="1" applyProtection="1">
      <alignment horizontal="center" vertical="center"/>
      <protection locked="0"/>
    </xf>
    <xf numFmtId="0" fontId="3" fillId="8" borderId="1" xfId="0" applyFont="1" applyFill="1" applyBorder="1" applyAlignment="1" applyProtection="1">
      <alignment horizontal="center" vertical="center"/>
      <protection locked="0"/>
    </xf>
    <xf numFmtId="0" fontId="21" fillId="0" borderId="0" xfId="0" applyFont="1"/>
    <xf numFmtId="0" fontId="11" fillId="0" borderId="0" xfId="0" applyFont="1" applyFill="1" applyBorder="1" applyAlignment="1" applyProtection="1">
      <alignment horizontal="center" vertical="top" wrapText="1"/>
    </xf>
    <xf numFmtId="0" fontId="12" fillId="0" borderId="0" xfId="0" applyFont="1" applyFill="1" applyBorder="1" applyAlignment="1" applyProtection="1">
      <alignment horizontal="center" vertical="center" wrapText="1"/>
    </xf>
    <xf numFmtId="0" fontId="5" fillId="0" borderId="0" xfId="0" applyFont="1" applyFill="1" applyBorder="1" applyAlignment="1" applyProtection="1">
      <alignment horizontal="left" vertical="top" wrapText="1"/>
    </xf>
    <xf numFmtId="0" fontId="22" fillId="0" borderId="0" xfId="0" applyFont="1" applyAlignment="1">
      <alignment horizontal="justify"/>
    </xf>
    <xf numFmtId="0" fontId="22" fillId="0" borderId="0" xfId="0" applyFont="1" applyAlignment="1">
      <alignment wrapText="1"/>
    </xf>
    <xf numFmtId="0" fontId="5" fillId="0" borderId="2" xfId="0" applyFont="1" applyBorder="1" applyAlignment="1" applyProtection="1">
      <alignment vertical="top" wrapText="1"/>
      <protection locked="0"/>
    </xf>
    <xf numFmtId="0" fontId="3" fillId="0" borderId="1" xfId="0" applyFont="1" applyFill="1" applyBorder="1" applyAlignment="1" applyProtection="1">
      <alignment horizontal="center" vertical="center"/>
      <protection locked="0"/>
    </xf>
    <xf numFmtId="0" fontId="5" fillId="0" borderId="2" xfId="0" applyFont="1" applyFill="1" applyBorder="1" applyAlignment="1" applyProtection="1">
      <alignment vertical="top" wrapText="1"/>
      <protection locked="0"/>
    </xf>
    <xf numFmtId="0" fontId="0" fillId="0" borderId="0" xfId="0" applyFill="1"/>
    <xf numFmtId="0" fontId="3" fillId="9" borderId="1" xfId="0" applyFont="1" applyFill="1" applyBorder="1" applyAlignment="1" applyProtection="1">
      <alignment horizontal="center" vertical="center"/>
      <protection locked="0"/>
    </xf>
    <xf numFmtId="0" fontId="3" fillId="10" borderId="1" xfId="0" applyFont="1" applyFill="1" applyBorder="1" applyAlignment="1" applyProtection="1">
      <alignment horizontal="center" vertical="center"/>
      <protection locked="0"/>
    </xf>
    <xf numFmtId="0" fontId="3" fillId="11" borderId="1" xfId="0" applyFont="1" applyFill="1" applyBorder="1" applyAlignment="1" applyProtection="1">
      <alignment horizontal="center" vertical="center"/>
      <protection locked="0"/>
    </xf>
    <xf numFmtId="0" fontId="3" fillId="12" borderId="1" xfId="0" applyFont="1" applyFill="1" applyBorder="1" applyAlignment="1" applyProtection="1">
      <alignment horizontal="center" vertical="center"/>
      <protection locked="0"/>
    </xf>
    <xf numFmtId="0" fontId="3" fillId="13" borderId="1" xfId="0" applyFont="1" applyFill="1" applyBorder="1" applyAlignment="1" applyProtection="1">
      <alignment horizontal="center" vertical="center"/>
      <protection locked="0"/>
    </xf>
    <xf numFmtId="0" fontId="14" fillId="0" borderId="0" xfId="0" applyNumberFormat="1" applyFont="1"/>
    <xf numFmtId="0" fontId="15" fillId="0" borderId="0" xfId="0" applyNumberFormat="1" applyFont="1"/>
    <xf numFmtId="0" fontId="16" fillId="0" borderId="0" xfId="0" applyNumberFormat="1" applyFont="1"/>
    <xf numFmtId="0" fontId="23" fillId="0" borderId="0" xfId="0" applyNumberFormat="1" applyFont="1"/>
    <xf numFmtId="0" fontId="23" fillId="14" borderId="3" xfId="0" applyNumberFormat="1" applyFont="1" applyFill="1" applyBorder="1"/>
    <xf numFmtId="0" fontId="23" fillId="15" borderId="3" xfId="0" applyNumberFormat="1" applyFont="1" applyFill="1" applyBorder="1"/>
    <xf numFmtId="0" fontId="23" fillId="15" borderId="0" xfId="0" applyNumberFormat="1" applyFont="1" applyFill="1" applyBorder="1"/>
    <xf numFmtId="0" fontId="24" fillId="0" borderId="0" xfId="0" applyFont="1"/>
    <xf numFmtId="0" fontId="25" fillId="0" borderId="0" xfId="0" applyFont="1"/>
    <xf numFmtId="0" fontId="26" fillId="0" borderId="0" xfId="0" applyFont="1" applyAlignment="1">
      <alignment vertical="top" wrapText="1"/>
    </xf>
    <xf numFmtId="2" fontId="14" fillId="0" borderId="0" xfId="0" applyNumberFormat="1" applyFont="1"/>
    <xf numFmtId="2" fontId="16" fillId="0" borderId="0" xfId="0" applyNumberFormat="1" applyFont="1"/>
    <xf numFmtId="2" fontId="14" fillId="0" borderId="0" xfId="0" applyNumberFormat="1" applyFont="1" applyAlignment="1">
      <alignment horizontal="center"/>
    </xf>
    <xf numFmtId="2" fontId="14" fillId="0" borderId="0" xfId="0" applyNumberFormat="1" applyFont="1" applyAlignment="1">
      <alignment vertical="top" wrapText="1"/>
    </xf>
    <xf numFmtId="2" fontId="16" fillId="14" borderId="3" xfId="0" applyNumberFormat="1" applyFont="1" applyFill="1" applyBorder="1"/>
    <xf numFmtId="0" fontId="27" fillId="0" borderId="0" xfId="0" applyFont="1" applyBorder="1" applyAlignment="1">
      <alignment vertical="top" wrapText="1"/>
    </xf>
    <xf numFmtId="2" fontId="23" fillId="14" borderId="3" xfId="0" applyNumberFormat="1" applyFont="1" applyFill="1" applyBorder="1"/>
    <xf numFmtId="2" fontId="23" fillId="15" borderId="3" xfId="0" applyNumberFormat="1" applyFont="1" applyFill="1" applyBorder="1" applyAlignment="1">
      <alignment horizontal="center"/>
    </xf>
    <xf numFmtId="0" fontId="23" fillId="0" borderId="4" xfId="0" applyFont="1" applyFill="1" applyBorder="1" applyAlignment="1">
      <alignment horizontal="center"/>
    </xf>
    <xf numFmtId="2" fontId="14" fillId="16" borderId="0" xfId="0" applyNumberFormat="1" applyFont="1" applyFill="1"/>
    <xf numFmtId="0" fontId="27" fillId="0" borderId="0" xfId="0" applyFont="1"/>
    <xf numFmtId="2" fontId="23" fillId="17" borderId="4" xfId="0" applyNumberFormat="1" applyFont="1" applyFill="1" applyBorder="1" applyAlignment="1">
      <alignment horizontal="right"/>
    </xf>
    <xf numFmtId="2" fontId="25" fillId="16" borderId="5" xfId="0" applyNumberFormat="1" applyFont="1" applyFill="1" applyBorder="1" applyAlignment="1">
      <alignment horizontal="right" vertical="top" wrapText="1"/>
    </xf>
    <xf numFmtId="0" fontId="28" fillId="0" borderId="0" xfId="0" applyFont="1"/>
    <xf numFmtId="2" fontId="23" fillId="17" borderId="4" xfId="0" applyNumberFormat="1" applyFont="1" applyFill="1" applyBorder="1" applyAlignment="1">
      <alignment horizontal="center"/>
    </xf>
    <xf numFmtId="2" fontId="0" fillId="0" borderId="0" xfId="0" applyNumberFormat="1"/>
    <xf numFmtId="2" fontId="0" fillId="18" borderId="0" xfId="0" applyNumberFormat="1" applyFill="1"/>
    <xf numFmtId="2" fontId="0" fillId="19" borderId="0" xfId="0" applyNumberFormat="1" applyFill="1"/>
    <xf numFmtId="2" fontId="0" fillId="20" borderId="0" xfId="0" applyNumberFormat="1" applyFill="1"/>
    <xf numFmtId="2" fontId="0" fillId="16" borderId="0" xfId="0" applyNumberFormat="1" applyFill="1"/>
    <xf numFmtId="0" fontId="23" fillId="0" borderId="6" xfId="0" applyFont="1" applyFill="1" applyBorder="1" applyAlignment="1">
      <alignment horizontal="right" vertical="top" wrapText="1"/>
    </xf>
    <xf numFmtId="0" fontId="29" fillId="0" borderId="0" xfId="0" applyFont="1" applyAlignment="1">
      <alignment horizontal="right"/>
    </xf>
    <xf numFmtId="0" fontId="27" fillId="0" borderId="0" xfId="0" applyFont="1" applyBorder="1" applyAlignment="1">
      <alignment vertical="center" wrapText="1"/>
    </xf>
    <xf numFmtId="0" fontId="0" fillId="0" borderId="0" xfId="0" applyFont="1"/>
    <xf numFmtId="0" fontId="0" fillId="14" borderId="3" xfId="0" applyFill="1" applyBorder="1"/>
    <xf numFmtId="0" fontId="30" fillId="14" borderId="3" xfId="0" applyFont="1" applyFill="1" applyBorder="1"/>
    <xf numFmtId="0" fontId="0" fillId="15" borderId="3" xfId="0" applyFill="1" applyBorder="1"/>
    <xf numFmtId="0" fontId="0" fillId="15" borderId="0" xfId="0" applyFill="1" applyBorder="1"/>
    <xf numFmtId="2" fontId="31" fillId="0" borderId="0" xfId="0" applyNumberFormat="1" applyFont="1" applyFill="1"/>
    <xf numFmtId="16" fontId="4" fillId="0" borderId="0" xfId="0" applyNumberFormat="1" applyFont="1" applyFill="1" applyBorder="1" applyAlignment="1" applyProtection="1">
      <alignment horizontal="left" vertical="top" wrapText="1"/>
    </xf>
    <xf numFmtId="0" fontId="26" fillId="0" borderId="0" xfId="0" applyFont="1" applyBorder="1" applyAlignment="1">
      <alignment vertical="top" wrapText="1"/>
    </xf>
    <xf numFmtId="0" fontId="0" fillId="0" borderId="0" xfId="0" applyBorder="1"/>
    <xf numFmtId="0" fontId="0" fillId="21" borderId="0" xfId="0" applyFill="1" applyBorder="1"/>
    <xf numFmtId="0" fontId="32" fillId="21" borderId="0" xfId="0" applyFont="1" applyFill="1" applyBorder="1"/>
    <xf numFmtId="0" fontId="19" fillId="21" borderId="0" xfId="0" applyFont="1" applyFill="1" applyBorder="1"/>
    <xf numFmtId="0" fontId="27" fillId="21" borderId="0" xfId="0" applyFont="1" applyFill="1" applyBorder="1" applyAlignment="1">
      <alignment wrapText="1"/>
    </xf>
    <xf numFmtId="0" fontId="0" fillId="21" borderId="0" xfId="0" applyFill="1" applyBorder="1" applyAlignment="1">
      <alignment wrapText="1"/>
    </xf>
  </cellXfs>
  <cellStyles count="1">
    <cellStyle name="Normal" xfId="0" builtinId="0"/>
  </cellStyles>
  <dxfs count="88">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condense val="0"/>
        <extend val="0"/>
        <color rgb="FF9C0006"/>
      </font>
      <fill>
        <patternFill>
          <bgColor rgb="FFFFC7CE"/>
        </patternFill>
      </fill>
    </dxf>
    <dxf>
      <font>
        <condense val="0"/>
        <extend val="0"/>
        <color rgb="FF9C0006"/>
      </font>
      <fill>
        <patternFill>
          <bgColor rgb="FFFFC7CE"/>
        </patternFill>
      </fill>
    </dxf>
    <dxf>
      <font>
        <color theme="1"/>
      </font>
      <fill>
        <patternFill>
          <bgColor rgb="FF008000"/>
        </patternFill>
      </fill>
    </dxf>
    <dxf>
      <font>
        <color theme="1"/>
      </font>
      <fill>
        <patternFill>
          <bgColor rgb="FF33CC33"/>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1:IL45"/>
  <sheetViews>
    <sheetView tabSelected="1" zoomScale="85" zoomScaleNormal="85" workbookViewId="0">
      <pane xSplit="2" ySplit="1" topLeftCell="C2" activePane="bottomRight" state="frozen"/>
      <selection pane="topRight" activeCell="C1" sqref="C1"/>
      <selection pane="bottomLeft" activeCell="A2" sqref="A2"/>
      <selection pane="bottomRight" activeCell="HE33" sqref="HE33:HE36"/>
    </sheetView>
  </sheetViews>
  <sheetFormatPr baseColWidth="10" defaultRowHeight="15"/>
  <cols>
    <col min="3" max="10" width="6.5703125" customWidth="1"/>
    <col min="11" max="12" width="6.5703125" hidden="1" customWidth="1"/>
    <col min="13" max="21" width="6.5703125" customWidth="1"/>
    <col min="22" max="23" width="6.5703125" hidden="1" customWidth="1"/>
    <col min="24" max="32" width="6.5703125" customWidth="1"/>
    <col min="33" max="34" width="6.5703125" hidden="1" customWidth="1"/>
    <col min="35" max="43" width="6.5703125" customWidth="1"/>
    <col min="44" max="45" width="6.5703125" hidden="1" customWidth="1"/>
    <col min="46" max="54" width="6.5703125" customWidth="1"/>
    <col min="55" max="56" width="6.5703125" hidden="1" customWidth="1"/>
    <col min="57" max="57" width="6.5703125" customWidth="1"/>
    <col min="58" max="59" width="6.5703125" hidden="1" customWidth="1"/>
    <col min="60" max="68" width="6.5703125" customWidth="1"/>
    <col min="69" max="70" width="6.5703125" hidden="1" customWidth="1"/>
    <col min="71" max="79" width="6.5703125" customWidth="1"/>
    <col min="80" max="81" width="6.5703125" hidden="1" customWidth="1"/>
    <col min="82" max="90" width="6.5703125" customWidth="1"/>
    <col min="91" max="92" width="6.5703125" hidden="1" customWidth="1"/>
    <col min="93" max="111" width="6.5703125" customWidth="1"/>
    <col min="112" max="113" width="6.5703125" hidden="1" customWidth="1"/>
    <col min="114" max="122" width="6.5703125" customWidth="1"/>
    <col min="123" max="124" width="6.5703125" hidden="1" customWidth="1"/>
    <col min="125" max="133" width="6.5703125" customWidth="1"/>
    <col min="134" max="135" width="6.5703125" hidden="1" customWidth="1"/>
    <col min="136" max="144" width="6.5703125" customWidth="1"/>
    <col min="145" max="146" width="6.5703125" hidden="1" customWidth="1"/>
    <col min="147" max="147" width="6.5703125" customWidth="1"/>
    <col min="148" max="149" width="6.5703125" hidden="1" customWidth="1"/>
    <col min="150" max="158" width="6.5703125" customWidth="1"/>
    <col min="159" max="160" width="6.5703125" hidden="1" customWidth="1"/>
    <col min="161" max="169" width="6.5703125" customWidth="1"/>
    <col min="170" max="171" width="6.5703125" hidden="1" customWidth="1"/>
    <col min="172" max="180" width="6.5703125" customWidth="1"/>
    <col min="181" max="182" width="6.5703125" hidden="1" customWidth="1"/>
    <col min="183" max="191" width="6.5703125" customWidth="1"/>
    <col min="192" max="193" width="6.5703125" hidden="1" customWidth="1"/>
    <col min="194" max="202" width="6.5703125" customWidth="1"/>
    <col min="203" max="204" width="6.5703125" hidden="1" customWidth="1"/>
    <col min="205" max="209" width="6.5703125" customWidth="1"/>
    <col min="210" max="211" width="6.5703125" hidden="1" customWidth="1"/>
    <col min="212" max="227" width="6.5703125" customWidth="1"/>
    <col min="228" max="229" width="6.5703125" hidden="1" customWidth="1"/>
    <col min="230" max="230" width="6.5703125" customWidth="1"/>
    <col min="231" max="232" width="6.5703125" hidden="1" customWidth="1"/>
    <col min="233" max="233" width="6.5703125" customWidth="1"/>
    <col min="234" max="235" width="6.5703125" hidden="1" customWidth="1"/>
    <col min="236" max="248" width="6.5703125" customWidth="1"/>
  </cols>
  <sheetData>
    <row r="1" spans="1:246" ht="15.75" thickBot="1">
      <c r="A1" s="35" t="s">
        <v>661</v>
      </c>
      <c r="B1" s="35" t="s">
        <v>662</v>
      </c>
      <c r="C1" s="35" t="s">
        <v>663</v>
      </c>
      <c r="D1" s="35" t="s">
        <v>664</v>
      </c>
      <c r="E1" s="35" t="s">
        <v>665</v>
      </c>
      <c r="F1" s="35" t="s">
        <v>666</v>
      </c>
      <c r="G1" s="35" t="s">
        <v>667</v>
      </c>
      <c r="H1" s="35" t="s">
        <v>668</v>
      </c>
      <c r="I1" s="35" t="s">
        <v>669</v>
      </c>
      <c r="J1" s="35" t="s">
        <v>670</v>
      </c>
      <c r="K1" s="36" t="s">
        <v>671</v>
      </c>
      <c r="L1" s="37" t="s">
        <v>672</v>
      </c>
      <c r="M1" s="38" t="s">
        <v>673</v>
      </c>
      <c r="N1" s="35" t="s">
        <v>674</v>
      </c>
      <c r="O1" s="35" t="s">
        <v>675</v>
      </c>
      <c r="P1" s="35" t="s">
        <v>676</v>
      </c>
      <c r="Q1" s="35" t="s">
        <v>677</v>
      </c>
      <c r="R1" s="35" t="s">
        <v>678</v>
      </c>
      <c r="S1" s="35" t="s">
        <v>679</v>
      </c>
      <c r="T1" s="35" t="s">
        <v>680</v>
      </c>
      <c r="U1" s="35" t="s">
        <v>681</v>
      </c>
      <c r="V1" s="36" t="s">
        <v>671</v>
      </c>
      <c r="W1" s="37" t="s">
        <v>672</v>
      </c>
      <c r="X1" s="38" t="s">
        <v>682</v>
      </c>
      <c r="Y1" s="35" t="s">
        <v>683</v>
      </c>
      <c r="Z1" s="35" t="s">
        <v>684</v>
      </c>
      <c r="AA1" s="35" t="s">
        <v>685</v>
      </c>
      <c r="AB1" s="35" t="s">
        <v>686</v>
      </c>
      <c r="AC1" s="35" t="s">
        <v>687</v>
      </c>
      <c r="AD1" s="35" t="s">
        <v>688</v>
      </c>
      <c r="AE1" s="35" t="s">
        <v>689</v>
      </c>
      <c r="AF1" s="35" t="s">
        <v>690</v>
      </c>
      <c r="AG1" s="36" t="s">
        <v>671</v>
      </c>
      <c r="AH1" s="37" t="s">
        <v>672</v>
      </c>
      <c r="AI1" s="38" t="s">
        <v>691</v>
      </c>
      <c r="AJ1" s="35" t="s">
        <v>692</v>
      </c>
      <c r="AK1" s="35" t="s">
        <v>693</v>
      </c>
      <c r="AL1" s="35" t="s">
        <v>694</v>
      </c>
      <c r="AM1" s="35" t="s">
        <v>695</v>
      </c>
      <c r="AN1" s="35" t="s">
        <v>696</v>
      </c>
      <c r="AO1" s="35" t="s">
        <v>697</v>
      </c>
      <c r="AP1" s="35" t="s">
        <v>698</v>
      </c>
      <c r="AQ1" s="35" t="s">
        <v>699</v>
      </c>
      <c r="AR1" s="36" t="s">
        <v>671</v>
      </c>
      <c r="AS1" s="37" t="s">
        <v>672</v>
      </c>
      <c r="AT1" s="38" t="s">
        <v>700</v>
      </c>
      <c r="AU1" s="35" t="s">
        <v>701</v>
      </c>
      <c r="AV1" s="35" t="s">
        <v>702</v>
      </c>
      <c r="AW1" s="35" t="s">
        <v>703</v>
      </c>
      <c r="AX1" s="35" t="s">
        <v>704</v>
      </c>
      <c r="AY1" s="35" t="s">
        <v>705</v>
      </c>
      <c r="AZ1" s="35" t="s">
        <v>706</v>
      </c>
      <c r="BA1" s="35" t="s">
        <v>707</v>
      </c>
      <c r="BB1" s="35" t="s">
        <v>708</v>
      </c>
      <c r="BC1" s="36" t="s">
        <v>671</v>
      </c>
      <c r="BD1" s="37" t="s">
        <v>672</v>
      </c>
      <c r="BE1" s="38" t="s">
        <v>709</v>
      </c>
      <c r="BF1" s="35" t="s">
        <v>710</v>
      </c>
      <c r="BG1" s="38" t="s">
        <v>711</v>
      </c>
      <c r="BH1" s="39" t="s">
        <v>712</v>
      </c>
      <c r="BI1" s="35" t="s">
        <v>713</v>
      </c>
      <c r="BJ1" s="35" t="s">
        <v>714</v>
      </c>
      <c r="BK1" s="35" t="s">
        <v>715</v>
      </c>
      <c r="BL1" s="35" t="s">
        <v>716</v>
      </c>
      <c r="BM1" s="35" t="s">
        <v>717</v>
      </c>
      <c r="BN1" s="35" t="s">
        <v>718</v>
      </c>
      <c r="BO1" s="35" t="s">
        <v>719</v>
      </c>
      <c r="BP1" s="35" t="s">
        <v>720</v>
      </c>
      <c r="BQ1" s="36" t="s">
        <v>671</v>
      </c>
      <c r="BR1" s="37" t="s">
        <v>672</v>
      </c>
      <c r="BS1" s="38" t="s">
        <v>721</v>
      </c>
      <c r="BT1" s="35" t="s">
        <v>722</v>
      </c>
      <c r="BU1" s="35" t="s">
        <v>723</v>
      </c>
      <c r="BV1" s="35" t="s">
        <v>724</v>
      </c>
      <c r="BW1" s="35" t="s">
        <v>725</v>
      </c>
      <c r="BX1" s="35" t="s">
        <v>726</v>
      </c>
      <c r="BY1" s="35" t="s">
        <v>727</v>
      </c>
      <c r="BZ1" s="35" t="s">
        <v>728</v>
      </c>
      <c r="CA1" s="35" t="s">
        <v>729</v>
      </c>
      <c r="CB1" s="36" t="s">
        <v>671</v>
      </c>
      <c r="CC1" s="37" t="s">
        <v>672</v>
      </c>
      <c r="CD1" s="38" t="s">
        <v>730</v>
      </c>
      <c r="CE1" s="35" t="s">
        <v>731</v>
      </c>
      <c r="CF1" s="35" t="s">
        <v>732</v>
      </c>
      <c r="CG1" s="35" t="s">
        <v>733</v>
      </c>
      <c r="CH1" s="35" t="s">
        <v>734</v>
      </c>
      <c r="CI1" s="35" t="s">
        <v>735</v>
      </c>
      <c r="CJ1" s="35" t="s">
        <v>736</v>
      </c>
      <c r="CK1" s="35" t="s">
        <v>737</v>
      </c>
      <c r="CL1" s="35" t="s">
        <v>738</v>
      </c>
      <c r="CM1" s="36" t="s">
        <v>671</v>
      </c>
      <c r="CN1" s="37" t="s">
        <v>672</v>
      </c>
      <c r="CO1" s="38" t="s">
        <v>739</v>
      </c>
      <c r="CP1" s="35" t="s">
        <v>740</v>
      </c>
      <c r="CQ1" s="35" t="s">
        <v>741</v>
      </c>
      <c r="CR1" s="35" t="s">
        <v>742</v>
      </c>
      <c r="CS1" s="35" t="s">
        <v>743</v>
      </c>
      <c r="CT1" s="35" t="s">
        <v>744</v>
      </c>
      <c r="CU1" s="35" t="s">
        <v>745</v>
      </c>
      <c r="CV1" s="35" t="s">
        <v>746</v>
      </c>
      <c r="CW1" s="35" t="s">
        <v>747</v>
      </c>
      <c r="CX1" s="35" t="s">
        <v>748</v>
      </c>
      <c r="CY1" s="35" t="s">
        <v>749</v>
      </c>
      <c r="CZ1" s="35" t="s">
        <v>750</v>
      </c>
      <c r="DA1" s="35" t="s">
        <v>751</v>
      </c>
      <c r="DB1" s="35" t="s">
        <v>752</v>
      </c>
      <c r="DC1" s="35" t="s">
        <v>752</v>
      </c>
      <c r="DD1" s="35" t="s">
        <v>752</v>
      </c>
      <c r="DE1" s="35" t="s">
        <v>752</v>
      </c>
      <c r="DF1" s="35" t="s">
        <v>753</v>
      </c>
      <c r="DG1" s="35" t="s">
        <v>754</v>
      </c>
      <c r="DH1" s="36" t="s">
        <v>671</v>
      </c>
      <c r="DI1" s="37" t="s">
        <v>672</v>
      </c>
      <c r="DJ1" s="38" t="s">
        <v>755</v>
      </c>
      <c r="DK1" s="35" t="s">
        <v>756</v>
      </c>
      <c r="DL1" s="35" t="s">
        <v>757</v>
      </c>
      <c r="DM1" s="35" t="s">
        <v>758</v>
      </c>
      <c r="DN1" s="35" t="s">
        <v>759</v>
      </c>
      <c r="DO1" s="35" t="s">
        <v>760</v>
      </c>
      <c r="DP1" s="35" t="s">
        <v>761</v>
      </c>
      <c r="DQ1" s="35" t="s">
        <v>762</v>
      </c>
      <c r="DR1" s="35" t="s">
        <v>763</v>
      </c>
      <c r="DS1" s="36" t="s">
        <v>671</v>
      </c>
      <c r="DT1" s="37" t="s">
        <v>672</v>
      </c>
      <c r="DU1" s="38" t="s">
        <v>764</v>
      </c>
      <c r="DV1" s="35" t="s">
        <v>765</v>
      </c>
      <c r="DW1" s="35" t="s">
        <v>766</v>
      </c>
      <c r="DX1" s="35" t="s">
        <v>767</v>
      </c>
      <c r="DY1" s="35" t="s">
        <v>768</v>
      </c>
      <c r="DZ1" s="35" t="s">
        <v>769</v>
      </c>
      <c r="EA1" s="35" t="s">
        <v>770</v>
      </c>
      <c r="EB1" s="35" t="s">
        <v>771</v>
      </c>
      <c r="EC1" s="35" t="s">
        <v>772</v>
      </c>
      <c r="ED1" s="36" t="s">
        <v>671</v>
      </c>
      <c r="EE1" s="37" t="s">
        <v>672</v>
      </c>
      <c r="EF1" s="38" t="s">
        <v>773</v>
      </c>
      <c r="EG1" s="35" t="s">
        <v>774</v>
      </c>
      <c r="EH1" s="35" t="s">
        <v>775</v>
      </c>
      <c r="EI1" s="35" t="s">
        <v>776</v>
      </c>
      <c r="EJ1" s="35" t="s">
        <v>777</v>
      </c>
      <c r="EK1" s="35" t="s">
        <v>778</v>
      </c>
      <c r="EL1" s="35" t="s">
        <v>779</v>
      </c>
      <c r="EM1" s="35" t="s">
        <v>780</v>
      </c>
      <c r="EN1" s="35" t="s">
        <v>781</v>
      </c>
      <c r="EO1" s="36" t="s">
        <v>671</v>
      </c>
      <c r="EP1" s="37" t="s">
        <v>672</v>
      </c>
      <c r="EQ1" s="38" t="s">
        <v>782</v>
      </c>
      <c r="ER1" s="38" t="s">
        <v>783</v>
      </c>
      <c r="ES1" s="38" t="s">
        <v>784</v>
      </c>
      <c r="ET1" s="39" t="s">
        <v>784</v>
      </c>
      <c r="EU1" s="35" t="s">
        <v>785</v>
      </c>
      <c r="EV1" s="35" t="s">
        <v>786</v>
      </c>
      <c r="EW1" s="35" t="s">
        <v>787</v>
      </c>
      <c r="EX1" s="35" t="s">
        <v>788</v>
      </c>
      <c r="EY1" s="35" t="s">
        <v>789</v>
      </c>
      <c r="EZ1" s="35" t="s">
        <v>790</v>
      </c>
      <c r="FA1" s="35" t="s">
        <v>791</v>
      </c>
      <c r="FB1" s="35" t="s">
        <v>792</v>
      </c>
      <c r="FC1" s="36" t="s">
        <v>671</v>
      </c>
      <c r="FD1" s="37" t="s">
        <v>672</v>
      </c>
      <c r="FE1" s="38" t="s">
        <v>793</v>
      </c>
      <c r="FF1" s="35" t="s">
        <v>794</v>
      </c>
      <c r="FG1" s="35" t="s">
        <v>794</v>
      </c>
      <c r="FH1" s="35" t="s">
        <v>795</v>
      </c>
      <c r="FI1" s="35" t="s">
        <v>795</v>
      </c>
      <c r="FJ1" s="35" t="s">
        <v>795</v>
      </c>
      <c r="FK1" s="35" t="s">
        <v>795</v>
      </c>
      <c r="FL1" s="35" t="s">
        <v>795</v>
      </c>
      <c r="FM1" s="35" t="s">
        <v>795</v>
      </c>
      <c r="FN1" s="35" t="s">
        <v>795</v>
      </c>
      <c r="FO1" s="35" t="s">
        <v>794</v>
      </c>
      <c r="FP1" s="38" t="s">
        <v>796</v>
      </c>
      <c r="FQ1" s="35" t="s">
        <v>797</v>
      </c>
      <c r="FR1" s="35" t="s">
        <v>798</v>
      </c>
      <c r="FS1" s="35" t="s">
        <v>798</v>
      </c>
      <c r="FT1" s="35" t="s">
        <v>798</v>
      </c>
      <c r="FU1" s="35" t="s">
        <v>798</v>
      </c>
      <c r="FV1" s="35" t="s">
        <v>798</v>
      </c>
      <c r="FW1" s="35" t="s">
        <v>798</v>
      </c>
      <c r="FX1" s="35" t="s">
        <v>798</v>
      </c>
      <c r="FY1" s="36" t="s">
        <v>671</v>
      </c>
      <c r="FZ1" s="37" t="s">
        <v>672</v>
      </c>
      <c r="GA1" s="38" t="s">
        <v>799</v>
      </c>
      <c r="GB1" s="35" t="s">
        <v>800</v>
      </c>
      <c r="GC1" s="35" t="s">
        <v>801</v>
      </c>
      <c r="GD1" s="35" t="s">
        <v>802</v>
      </c>
      <c r="GE1" s="35" t="s">
        <v>803</v>
      </c>
      <c r="GF1" s="35" t="s">
        <v>804</v>
      </c>
      <c r="GG1" s="35" t="s">
        <v>805</v>
      </c>
      <c r="GH1" s="35" t="s">
        <v>806</v>
      </c>
      <c r="GI1" s="35" t="s">
        <v>807</v>
      </c>
      <c r="GJ1" s="36" t="s">
        <v>671</v>
      </c>
      <c r="GK1" s="37" t="s">
        <v>672</v>
      </c>
      <c r="GL1" s="38" t="s">
        <v>808</v>
      </c>
      <c r="GM1" s="35" t="s">
        <v>809</v>
      </c>
      <c r="GN1" s="35" t="s">
        <v>810</v>
      </c>
      <c r="GO1" s="35" t="s">
        <v>811</v>
      </c>
      <c r="GP1" s="35" t="s">
        <v>812</v>
      </c>
      <c r="GQ1" s="35" t="s">
        <v>813</v>
      </c>
      <c r="GR1" s="35" t="s">
        <v>814</v>
      </c>
      <c r="GS1" s="35" t="s">
        <v>815</v>
      </c>
      <c r="GT1" s="35" t="s">
        <v>816</v>
      </c>
      <c r="GU1" s="36" t="s">
        <v>671</v>
      </c>
      <c r="GV1" s="37" t="s">
        <v>672</v>
      </c>
      <c r="GW1" s="38" t="s">
        <v>817</v>
      </c>
      <c r="GX1" s="35" t="s">
        <v>818</v>
      </c>
      <c r="GY1" s="35" t="s">
        <v>819</v>
      </c>
      <c r="GZ1" s="35" t="s">
        <v>820</v>
      </c>
      <c r="HA1" s="35" t="s">
        <v>821</v>
      </c>
      <c r="HB1" s="36" t="s">
        <v>671</v>
      </c>
      <c r="HC1" s="37" t="s">
        <v>672</v>
      </c>
      <c r="HD1" s="38" t="s">
        <v>822</v>
      </c>
      <c r="HE1" s="35" t="s">
        <v>823</v>
      </c>
      <c r="HF1" s="35" t="s">
        <v>824</v>
      </c>
      <c r="HG1" s="35" t="s">
        <v>825</v>
      </c>
      <c r="HH1" s="35" t="s">
        <v>826</v>
      </c>
      <c r="HI1" s="35" t="s">
        <v>827</v>
      </c>
      <c r="HJ1" s="35" t="s">
        <v>828</v>
      </c>
      <c r="HK1" s="35" t="s">
        <v>825</v>
      </c>
      <c r="HL1" s="35" t="s">
        <v>825</v>
      </c>
      <c r="HM1" s="35" t="s">
        <v>825</v>
      </c>
      <c r="HN1" s="35" t="s">
        <v>825</v>
      </c>
      <c r="HO1" s="35" t="s">
        <v>825</v>
      </c>
      <c r="HP1" s="35" t="s">
        <v>825</v>
      </c>
      <c r="HQ1" s="35" t="s">
        <v>825</v>
      </c>
      <c r="HR1" s="35" t="s">
        <v>828</v>
      </c>
      <c r="HS1" s="35" t="s">
        <v>829</v>
      </c>
      <c r="HT1" s="36" t="s">
        <v>671</v>
      </c>
      <c r="HU1" s="37" t="s">
        <v>672</v>
      </c>
      <c r="HV1" s="38" t="s">
        <v>830</v>
      </c>
      <c r="HW1" s="38" t="s">
        <v>831</v>
      </c>
      <c r="HX1" s="38" t="s">
        <v>832</v>
      </c>
      <c r="HY1" s="39" t="s">
        <v>832</v>
      </c>
      <c r="HZ1" s="38" t="s">
        <v>833</v>
      </c>
      <c r="IA1" s="38" t="s">
        <v>834</v>
      </c>
      <c r="IB1" s="40" t="s">
        <v>834</v>
      </c>
      <c r="IC1" s="41" t="s">
        <v>835</v>
      </c>
      <c r="ID1" s="42" t="s">
        <v>836</v>
      </c>
      <c r="IE1" t="s">
        <v>837</v>
      </c>
      <c r="IG1" t="s">
        <v>838</v>
      </c>
      <c r="IH1" s="43"/>
      <c r="IL1" t="s">
        <v>839</v>
      </c>
    </row>
    <row r="2" spans="1:246" ht="12" customHeight="1" thickBot="1">
      <c r="A2" s="44" t="s">
        <v>847</v>
      </c>
      <c r="B2" s="44" t="s">
        <v>848</v>
      </c>
      <c r="C2" s="45"/>
      <c r="D2" s="45"/>
      <c r="E2" s="45"/>
      <c r="F2" s="45"/>
      <c r="G2" s="45"/>
      <c r="H2" s="45"/>
      <c r="I2" s="45"/>
      <c r="J2" s="45"/>
      <c r="K2" s="45">
        <f>(COUNT(G2:J2)/2)+(COUNT(C2:F2))+(COUNT(F2:F2)*0.5)</f>
        <v>0</v>
      </c>
      <c r="L2" s="46" t="b">
        <f>IF(K2=0,FALSE,SUM(C2:J2)/K2)</f>
        <v>0</v>
      </c>
      <c r="M2" s="46" t="str">
        <f>IF(L2=FALSE,"abs",L2)</f>
        <v>abs</v>
      </c>
      <c r="N2" s="45">
        <v>20</v>
      </c>
      <c r="O2" s="45"/>
      <c r="P2" s="45"/>
      <c r="Q2" s="45"/>
      <c r="R2" s="45"/>
      <c r="S2" s="45"/>
      <c r="T2" s="45"/>
      <c r="U2" s="45"/>
      <c r="V2" s="45">
        <f>(COUNT(R2:U2)/2)+(COUNT(N2:Q2))</f>
        <v>1</v>
      </c>
      <c r="W2" s="46">
        <f>IF(V2=0,FALSE,SUM(N2:U2)/V2)</f>
        <v>20</v>
      </c>
      <c r="X2" s="46">
        <f>IF(W2=FALSE,"abs",W2)</f>
        <v>20</v>
      </c>
      <c r="Y2" s="45">
        <v>17</v>
      </c>
      <c r="Z2" s="45"/>
      <c r="AA2" s="45"/>
      <c r="AB2" s="45"/>
      <c r="AC2" s="45"/>
      <c r="AD2" s="45"/>
      <c r="AE2" s="45"/>
      <c r="AF2" s="45"/>
      <c r="AG2" s="45">
        <f>(COUNT(AC2:AF2)/2)+(COUNT(Y2:AB2))</f>
        <v>1</v>
      </c>
      <c r="AH2" s="46">
        <f>IF(AG2=0,FALSE,SUM(Y2:AF2)/AG2)</f>
        <v>17</v>
      </c>
      <c r="AI2" s="46">
        <f>IF(AH2=FALSE,"abs",AH2)</f>
        <v>17</v>
      </c>
      <c r="AJ2" s="45"/>
      <c r="AK2" s="45"/>
      <c r="AL2" s="45"/>
      <c r="AM2" s="45"/>
      <c r="AN2" s="45"/>
      <c r="AO2" s="45"/>
      <c r="AP2" s="47"/>
      <c r="AQ2" s="47"/>
      <c r="AR2" s="45">
        <f>(COUNT(AN2:AQ2)/2)+(COUNT(AJ2:AM2))</f>
        <v>0</v>
      </c>
      <c r="AS2" s="46" t="b">
        <f>IF(AR2=0,FALSE,SUM(AJ2:AQ2)/AR2)</f>
        <v>0</v>
      </c>
      <c r="AT2" s="46" t="str">
        <f>IF(AS2=FALSE,"abs",AS2)</f>
        <v>abs</v>
      </c>
      <c r="AU2" s="45"/>
      <c r="AV2" s="45"/>
      <c r="AW2" s="45"/>
      <c r="AX2" s="45"/>
      <c r="AY2" s="45"/>
      <c r="AZ2" s="45"/>
      <c r="BA2" s="48"/>
      <c r="BB2" s="48"/>
      <c r="BC2" s="45">
        <f>(COUNT(AY2:BB2)/2)+(COUNT(AU2:AX2))</f>
        <v>0</v>
      </c>
      <c r="BD2" s="46" t="b">
        <f>IF(BC2=0,FALSE,SUM(AU2:BB2)/BC2)</f>
        <v>0</v>
      </c>
      <c r="BE2" s="46" t="str">
        <f>IF(BD2=FALSE,"abs",BD2)</f>
        <v>abs</v>
      </c>
      <c r="BF2" s="45">
        <f t="shared" ref="BF2:BF31" si="0">(COUNT(M2,X2,AI2,AT2,BE2))</f>
        <v>2</v>
      </c>
      <c r="BG2" s="46">
        <f t="shared" ref="BG2:BG31" si="1">IF(BF2=0,FALSE,AVERAGE(M2,X2,AI2,AT2,BE2))</f>
        <v>18.5</v>
      </c>
      <c r="BH2" s="49">
        <f>(IF(BG2=FALSE,"abs",BG2))</f>
        <v>18.5</v>
      </c>
      <c r="BI2" s="48"/>
      <c r="BJ2" s="48"/>
      <c r="BK2" s="48">
        <v>10</v>
      </c>
      <c r="BL2" s="48">
        <v>9.75</v>
      </c>
      <c r="BM2" s="48"/>
      <c r="BN2" s="48"/>
      <c r="BO2" s="48"/>
      <c r="BP2" s="48"/>
      <c r="BQ2" s="45">
        <f>(COUNT(BK2:BP2)/1)+(COUNT(BI2:BJ2)*2)</f>
        <v>2</v>
      </c>
      <c r="BR2" s="46">
        <f>IF(BQ2=0,FALSE,SUM(BI2:BP2)/BQ2)</f>
        <v>9.875</v>
      </c>
      <c r="BS2" s="46">
        <f>IF(BR2=FALSE,"abs",BR2)</f>
        <v>9.875</v>
      </c>
      <c r="BT2" s="50">
        <v>18.5</v>
      </c>
      <c r="BU2" s="50"/>
      <c r="BV2" s="50"/>
      <c r="BW2" s="50"/>
      <c r="BX2" s="50"/>
      <c r="BY2" s="50"/>
      <c r="BZ2" s="47"/>
      <c r="CA2" s="47"/>
      <c r="CB2" s="45">
        <f>(COUNT(BX2:CA2)/2)+(COUNT(BT2:BW2))</f>
        <v>1</v>
      </c>
      <c r="CC2" s="46">
        <f>IF(CB2=0,FALSE,SUM(BT2:CA2)/CB2)</f>
        <v>18.5</v>
      </c>
      <c r="CD2" s="46">
        <f>IF(CC2=FALSE,"abs",CC2)</f>
        <v>18.5</v>
      </c>
      <c r="CE2" s="45"/>
      <c r="CF2" s="45"/>
      <c r="CG2" s="45"/>
      <c r="CH2" s="45"/>
      <c r="CI2" s="45"/>
      <c r="CJ2" s="45"/>
      <c r="CK2" s="47"/>
      <c r="CL2" s="47"/>
      <c r="CM2" s="45">
        <f>(COUNT(CI2:CL2)/2)+(COUNT(CE2:CH2))</f>
        <v>0</v>
      </c>
      <c r="CN2" s="46" t="b">
        <f>IF(CM2=0,FALSE,SUM(CE2:CL2)/CM2)</f>
        <v>0</v>
      </c>
      <c r="CO2" s="46" t="str">
        <f>IF(CN2=FALSE,"abs",CN2)</f>
        <v>abs</v>
      </c>
      <c r="CP2" s="50">
        <v>20</v>
      </c>
      <c r="CQ2" s="50">
        <v>20</v>
      </c>
      <c r="CR2" s="50">
        <v>20</v>
      </c>
      <c r="CS2" s="50">
        <v>18</v>
      </c>
      <c r="CT2" s="50">
        <v>20</v>
      </c>
      <c r="CU2" s="50"/>
      <c r="CV2" s="50"/>
      <c r="CW2" s="50"/>
      <c r="CX2" s="50"/>
      <c r="CY2" s="50"/>
      <c r="CZ2" s="50"/>
      <c r="DA2" s="50"/>
      <c r="DB2" s="50"/>
      <c r="DC2" s="50"/>
      <c r="DD2" s="50"/>
      <c r="DE2" s="50"/>
      <c r="DF2" s="48"/>
      <c r="DG2" s="45"/>
      <c r="DH2" s="45">
        <f>(COUNT(CZ2:DG2)/2)+(COUNT(CP2:CY2))</f>
        <v>5</v>
      </c>
      <c r="DI2" s="46">
        <f t="shared" ref="DI2:DI31" si="2">IF(DH2=0,FALSE,SUM(CP2:DG2)/DH2)</f>
        <v>19.600000000000001</v>
      </c>
      <c r="DJ2" s="46">
        <f>IF(DI2=FALSE,"abs",DI2)</f>
        <v>19.600000000000001</v>
      </c>
      <c r="DK2" s="45"/>
      <c r="DL2" s="45"/>
      <c r="DM2" s="45"/>
      <c r="DN2" s="45"/>
      <c r="DO2" s="45"/>
      <c r="DP2" s="45"/>
      <c r="DQ2" s="45"/>
      <c r="DR2" s="47"/>
      <c r="DS2" s="45">
        <f>(COUNT(DO2:DR2)/2)+(COUNT(DK2:DN2))</f>
        <v>0</v>
      </c>
      <c r="DT2" s="46" t="b">
        <f>IF(DS2=0,FALSE,SUM(DK2:DR2)/DS2)</f>
        <v>0</v>
      </c>
      <c r="DU2" s="46" t="str">
        <f>IF(DT2=FALSE,"abs",DT2)</f>
        <v>abs</v>
      </c>
      <c r="DV2" s="50">
        <v>19.5</v>
      </c>
      <c r="DW2" s="50"/>
      <c r="DX2" s="50"/>
      <c r="DY2" s="50"/>
      <c r="DZ2" s="50"/>
      <c r="EA2" s="50"/>
      <c r="EB2" s="50"/>
      <c r="EC2" s="47"/>
      <c r="ED2" s="45">
        <f>(COUNT(DZ2:EC2)/2)+(COUNT(DV2:DY2))</f>
        <v>1</v>
      </c>
      <c r="EE2" s="46">
        <f>IF(ED2=0,FALSE,SUM(DV2:EC2)/ED2)</f>
        <v>19.5</v>
      </c>
      <c r="EF2" s="46">
        <f>IF(EE2=FALSE,"abs",EE2)</f>
        <v>19.5</v>
      </c>
      <c r="EG2" s="47"/>
      <c r="EH2" s="47"/>
      <c r="EI2" s="47"/>
      <c r="EJ2" s="47"/>
      <c r="EK2" s="47"/>
      <c r="EL2" s="47"/>
      <c r="EM2" s="47"/>
      <c r="EN2" s="47"/>
      <c r="EO2" s="45">
        <f>(COUNT(EK2:EN2)/2)+(COUNT(EG2:EJ2))</f>
        <v>0</v>
      </c>
      <c r="EP2" s="46" t="b">
        <f>IF(EO2=0,FALSE,SUM(EG2:EN2)/EO2)</f>
        <v>0</v>
      </c>
      <c r="EQ2" s="46" t="str">
        <f>IF(EP2=FALSE,"abs",EP2)</f>
        <v>abs</v>
      </c>
      <c r="ER2" s="46">
        <f t="shared" ref="ER2:ER31" si="3">(COUNT(CD2,CO2,DJ2,DU2,EF2,EQ2)+(COUNT(BS2)/2))</f>
        <v>3.5</v>
      </c>
      <c r="ES2" s="46">
        <f t="shared" ref="ES2:ES31" si="4">(IF(ER2=0,FALSE,SUM(CD2,CO2,DJ2,DU2,EF2,EQ2,BS2)/ER2))</f>
        <v>19.278571428571428</v>
      </c>
      <c r="ET2" s="51">
        <f>IF(ES2=FALSE,"abs",ES2)</f>
        <v>19.278571428571428</v>
      </c>
      <c r="EU2" s="48"/>
      <c r="EV2" s="48"/>
      <c r="EW2" s="48">
        <v>10</v>
      </c>
      <c r="EX2" s="48">
        <v>10</v>
      </c>
      <c r="EY2" s="48"/>
      <c r="EZ2" s="48"/>
      <c r="FA2" s="47"/>
      <c r="FB2" s="47"/>
      <c r="FC2" s="45">
        <f>(COUNT(EW2:FB2)/1)+(COUNT(EU2:EV2)*2)</f>
        <v>2</v>
      </c>
      <c r="FD2" s="46">
        <f>IF(FC2=0,FALSE,SUM(EU2:FB2)/FC2)</f>
        <v>10</v>
      </c>
      <c r="FE2" s="46">
        <f>IF(FD2=FALSE,"abs",FD2)</f>
        <v>10</v>
      </c>
      <c r="FF2" s="48"/>
      <c r="FG2" s="48"/>
      <c r="FH2" s="48"/>
      <c r="FI2" s="48"/>
      <c r="FJ2" s="48"/>
      <c r="FK2" s="48"/>
      <c r="FL2" s="47"/>
      <c r="FM2" s="47"/>
      <c r="FN2" s="45">
        <f>(COUNT(FH2:FM2)/1)+(COUNT(FF2:FG2)*2)</f>
        <v>0</v>
      </c>
      <c r="FO2" s="46" t="b">
        <f>IF(FN2=0,FALSE,SUM(FF2:FM2)/FN2)</f>
        <v>0</v>
      </c>
      <c r="FP2" s="46" t="str">
        <f>IF(FO2=FALSE,"abs",FO2)</f>
        <v>abs</v>
      </c>
      <c r="FQ2" s="48"/>
      <c r="FR2" s="48"/>
      <c r="FS2" s="48"/>
      <c r="FT2" s="48"/>
      <c r="FU2" s="48"/>
      <c r="FV2" s="47"/>
      <c r="FW2" s="47"/>
      <c r="FX2" s="47"/>
      <c r="FY2" s="45">
        <f>(COUNT(FS2:FX2)/1)+(COUNT(FQ2:FR2)*2)</f>
        <v>0</v>
      </c>
      <c r="FZ2" s="46" t="b">
        <f>IF(FY2=0,FALSE,SUM(FQ2:FX2)/FY2)</f>
        <v>0</v>
      </c>
      <c r="GA2" s="46" t="str">
        <f>IF(FZ2=FALSE,"abs",FZ2)</f>
        <v>abs</v>
      </c>
      <c r="GB2" s="48"/>
      <c r="GC2" s="48"/>
      <c r="GD2" s="48">
        <v>10</v>
      </c>
      <c r="GE2" s="48"/>
      <c r="GF2" s="48"/>
      <c r="GG2" s="48"/>
      <c r="GH2" s="47"/>
      <c r="GI2" s="47"/>
      <c r="GJ2" s="45">
        <f>(COUNT(GD2:GI2)/1)+(COUNT(GC2)*2)+(COUNT(GB2)*3)</f>
        <v>1</v>
      </c>
      <c r="GK2" s="46">
        <f>IF(GJ2=0,FALSE,SUM(GB2:GI2)/GJ2)</f>
        <v>10</v>
      </c>
      <c r="GL2" s="46">
        <f>IF(GK2=FALSE,"abs",GK2)</f>
        <v>10</v>
      </c>
      <c r="GM2" s="50"/>
      <c r="GN2" s="50"/>
      <c r="GO2" s="50">
        <v>9</v>
      </c>
      <c r="GP2" s="50"/>
      <c r="GQ2" s="50"/>
      <c r="GR2" s="50"/>
      <c r="GS2" s="50"/>
      <c r="GT2" s="45"/>
      <c r="GU2" s="45">
        <f>(COUNT(GO2:GT2)/1)+(COUNT(GM2:GN2)*2)</f>
        <v>1</v>
      </c>
      <c r="GV2" s="46">
        <f t="shared" ref="GV2:GV26" si="5">IF(GU2=0,FALSE,SUM(GM2:GS2)/GU2)</f>
        <v>9</v>
      </c>
      <c r="GW2" s="46">
        <f>IF(GV2=FALSE,"abs",GV2)</f>
        <v>9</v>
      </c>
      <c r="GX2" s="45"/>
      <c r="GY2" s="45"/>
      <c r="GZ2" s="47"/>
      <c r="HA2" s="47"/>
      <c r="HB2" s="45">
        <f>(COUNT(GX2:HA2)/1)</f>
        <v>0</v>
      </c>
      <c r="HC2" s="46" t="b">
        <f>IF(HB2=0,FALSE,SUM(GX2:HA2)/HB2)</f>
        <v>0</v>
      </c>
      <c r="HD2" s="46" t="str">
        <f>IF(HC2=FALSE,"Abs",HC2)</f>
        <v>Abs</v>
      </c>
      <c r="HE2" s="45">
        <v>10</v>
      </c>
      <c r="HF2" s="45">
        <v>10</v>
      </c>
      <c r="HG2" s="45">
        <v>10</v>
      </c>
      <c r="HH2" s="45">
        <v>10</v>
      </c>
      <c r="HI2" s="45">
        <v>10</v>
      </c>
      <c r="HJ2" s="45"/>
      <c r="HK2" s="45"/>
      <c r="HL2" s="45"/>
      <c r="HM2" s="45"/>
      <c r="HN2" s="45"/>
      <c r="HO2" s="45"/>
      <c r="HP2" s="45"/>
      <c r="HQ2" s="45"/>
      <c r="HR2" s="45"/>
      <c r="HS2" s="45"/>
      <c r="HT2" s="45">
        <f>(COUNT(HE2:HS2)/1)</f>
        <v>5</v>
      </c>
      <c r="HU2" s="46">
        <f>IF(HT2=0,FALSE,SUM(HE2:HS2)/HT2)</f>
        <v>10</v>
      </c>
      <c r="HV2" s="46">
        <f>IF(HU2=FALSE,"abs",HU2)</f>
        <v>10</v>
      </c>
      <c r="HW2" s="46">
        <f t="shared" ref="HW2:HW31" si="6">(COUNT(FE2,FP2,GA2,GL2,GW2,HD2,HV2))</f>
        <v>4</v>
      </c>
      <c r="HX2" s="46">
        <f t="shared" ref="HX2:HX31" si="7">(IF(HW2=0,FALSE,SUM(FE2,FP2,GA2,GL2,GW2,HD2,HV2)/HW2))</f>
        <v>9.75</v>
      </c>
      <c r="HY2" s="51">
        <f>IF(HX2=FALSE,"abs",HX2)</f>
        <v>9.75</v>
      </c>
      <c r="HZ2" s="46">
        <f t="shared" ref="HZ2:HZ31" si="8">(COUNT(BH2,ET2)+(COUNT(HY2)/2))</f>
        <v>2.5</v>
      </c>
      <c r="IA2" s="46">
        <f t="shared" ref="IA2:IA31" si="9">(IF(HZ2=0,FALSE,SUM(BH2,ET2,HY2)/HZ2))</f>
        <v>19.011428571428571</v>
      </c>
      <c r="IB2" s="52">
        <f t="shared" ref="IB2:IB25" si="10">(IF(IA2=FALSE,"abs",IA2))-II2</f>
        <v>19.011428571428571</v>
      </c>
      <c r="IC2" s="53"/>
      <c r="ID2" s="54">
        <f>AVERAGE(IB2:IB31)</f>
        <v>16.199407738095239</v>
      </c>
      <c r="IE2" s="55" t="s">
        <v>840</v>
      </c>
      <c r="IF2" s="56"/>
      <c r="IG2" s="57">
        <f>IB2-IC2</f>
        <v>19.011428571428571</v>
      </c>
      <c r="IH2" s="58"/>
      <c r="IJ2" s="53"/>
      <c r="IK2" s="59">
        <f>IB2</f>
        <v>19.011428571428571</v>
      </c>
      <c r="IL2" s="60" t="e">
        <f>(#REF!+IJ2+IK2)/3</f>
        <v>#REF!</v>
      </c>
    </row>
    <row r="3" spans="1:246" ht="12" customHeight="1" thickBot="1">
      <c r="A3" s="44" t="s">
        <v>847</v>
      </c>
      <c r="B3" s="44" t="s">
        <v>848</v>
      </c>
      <c r="C3" s="45"/>
      <c r="D3" s="45"/>
      <c r="E3" s="45"/>
      <c r="F3" s="45"/>
      <c r="G3" s="45"/>
      <c r="H3" s="45"/>
      <c r="I3" s="45"/>
      <c r="J3" s="45"/>
      <c r="K3" s="45">
        <f t="shared" ref="K3:K21" si="11">(COUNT(G3:J3)/2)+(COUNT(C3:F3))+(COUNT(F3:F3)*0.5)</f>
        <v>0</v>
      </c>
      <c r="L3" s="46" t="b">
        <f t="shared" ref="L3:L31" si="12">IF(K3=0,FALSE,SUM(C3:J3)/K3)</f>
        <v>0</v>
      </c>
      <c r="M3" s="46" t="str">
        <f t="shared" ref="M3:M29" si="13">IF(L3=FALSE,"abs",L3)</f>
        <v>abs</v>
      </c>
      <c r="N3" s="45">
        <v>17.25</v>
      </c>
      <c r="O3" s="45"/>
      <c r="P3" s="45"/>
      <c r="Q3" s="45"/>
      <c r="R3" s="45"/>
      <c r="S3" s="45"/>
      <c r="T3" s="45"/>
      <c r="U3" s="45"/>
      <c r="V3" s="45">
        <f t="shared" ref="V3:V31" si="14">(COUNT(R3:U3)/2)+(COUNT(N3:Q3))</f>
        <v>1</v>
      </c>
      <c r="W3" s="46">
        <f t="shared" ref="W3:W31" si="15">IF(V3=0,FALSE,SUM(N3:U3)/V3)</f>
        <v>17.25</v>
      </c>
      <c r="X3" s="46">
        <f t="shared" ref="X3:X29" si="16">IF(W3=FALSE,"abs",W3)</f>
        <v>17.25</v>
      </c>
      <c r="Y3" s="45">
        <v>14</v>
      </c>
      <c r="Z3" s="45"/>
      <c r="AA3" s="45"/>
      <c r="AB3" s="45"/>
      <c r="AC3" s="45"/>
      <c r="AD3" s="45"/>
      <c r="AE3" s="45"/>
      <c r="AF3" s="45"/>
      <c r="AG3" s="45">
        <f t="shared" ref="AG3:AG31" si="17">(COUNT(AC3:AF3)/2)+(COUNT(Y3:AB3))</f>
        <v>1</v>
      </c>
      <c r="AH3" s="46">
        <f t="shared" ref="AH3:AH31" si="18">IF(AG3=0,FALSE,SUM(Y3:AF3)/AG3)</f>
        <v>14</v>
      </c>
      <c r="AI3" s="46">
        <f t="shared" ref="AI3:AI29" si="19">IF(AH3=FALSE,"abs",AH3)</f>
        <v>14</v>
      </c>
      <c r="AJ3" s="45"/>
      <c r="AK3" s="45"/>
      <c r="AL3" s="45"/>
      <c r="AM3" s="45"/>
      <c r="AN3" s="45"/>
      <c r="AO3" s="45"/>
      <c r="AP3" s="47"/>
      <c r="AQ3" s="47"/>
      <c r="AR3" s="45">
        <f t="shared" ref="AR3:AR29" si="20">(COUNT(AN3:AQ3)/2)+(COUNT(AJ3:AM3))</f>
        <v>0</v>
      </c>
      <c r="AS3" s="46" t="b">
        <f t="shared" ref="AS3:AS29" si="21">IF(AR3=0,FALSE,SUM(AJ3:AQ3)/AR3)</f>
        <v>0</v>
      </c>
      <c r="AT3" s="46" t="str">
        <f t="shared" ref="AT3:AT29" si="22">IF(AS3=FALSE,"abs",AS3)</f>
        <v>abs</v>
      </c>
      <c r="AU3" s="45"/>
      <c r="AV3" s="45"/>
      <c r="AW3" s="45"/>
      <c r="AX3" s="45"/>
      <c r="AY3" s="45"/>
      <c r="AZ3" s="45"/>
      <c r="BA3" s="48"/>
      <c r="BB3" s="48"/>
      <c r="BC3" s="45">
        <f t="shared" ref="BC3:BC31" si="23">(COUNT(AY3:BB3)/2)+(COUNT(AU3:AX3))</f>
        <v>0</v>
      </c>
      <c r="BD3" s="46" t="b">
        <f t="shared" ref="BD3:BD31" si="24">IF(BC3=0,FALSE,SUM(AU3:BB3)/BC3)</f>
        <v>0</v>
      </c>
      <c r="BE3" s="46" t="str">
        <f t="shared" ref="BE3:BE29" si="25">IF(BD3=FALSE,"abs",BD3)</f>
        <v>abs</v>
      </c>
      <c r="BF3" s="45">
        <f t="shared" si="0"/>
        <v>2</v>
      </c>
      <c r="BG3" s="46">
        <f t="shared" si="1"/>
        <v>15.625</v>
      </c>
      <c r="BH3" s="49">
        <f t="shared" ref="BH3:BH29" si="26">(IF(BG3=FALSE,"abs",BG3))</f>
        <v>15.625</v>
      </c>
      <c r="BI3" s="48"/>
      <c r="BJ3" s="48"/>
      <c r="BK3" s="48">
        <v>10</v>
      </c>
      <c r="BL3" s="48">
        <v>10</v>
      </c>
      <c r="BM3" s="48"/>
      <c r="BN3" s="48"/>
      <c r="BO3" s="48"/>
      <c r="BP3" s="48"/>
      <c r="BQ3" s="45">
        <f t="shared" ref="BQ3:BQ29" si="27">(COUNT(BK3:BP3)/1)+(COUNT(BI3:BJ3)*2)</f>
        <v>2</v>
      </c>
      <c r="BR3" s="46">
        <f t="shared" ref="BR3:BR29" si="28">IF(BQ3=0,FALSE,SUM(BI3:BP3)/BQ3)</f>
        <v>10</v>
      </c>
      <c r="BS3" s="46">
        <f t="shared" ref="BS3:BS29" si="29">IF(BR3=FALSE,"abs",BR3)</f>
        <v>10</v>
      </c>
      <c r="BT3" s="50">
        <v>16</v>
      </c>
      <c r="BU3" s="50"/>
      <c r="BV3" s="50"/>
      <c r="BW3" s="50"/>
      <c r="BX3" s="50"/>
      <c r="BY3" s="50"/>
      <c r="BZ3" s="47"/>
      <c r="CA3" s="47"/>
      <c r="CB3" s="45">
        <f t="shared" ref="CB3:CB31" si="30">(COUNT(BX3:CA3)/2)+(COUNT(BT3:BW3))</f>
        <v>1</v>
      </c>
      <c r="CC3" s="46">
        <f t="shared" ref="CC3:CC31" si="31">IF(CB3=0,FALSE,SUM(BT3:CA3)/CB3)</f>
        <v>16</v>
      </c>
      <c r="CD3" s="46">
        <f t="shared" ref="CD3:CD29" si="32">IF(CC3=FALSE,"abs",CC3)</f>
        <v>16</v>
      </c>
      <c r="CE3" s="45"/>
      <c r="CF3" s="45"/>
      <c r="CG3" s="45"/>
      <c r="CH3" s="45"/>
      <c r="CI3" s="45"/>
      <c r="CJ3" s="45"/>
      <c r="CK3" s="47"/>
      <c r="CL3" s="47"/>
      <c r="CM3" s="45">
        <f t="shared" ref="CM3:CM31" si="33">(COUNT(CI3:CL3)/2)+(COUNT(CE3:CH3))</f>
        <v>0</v>
      </c>
      <c r="CN3" s="46" t="b">
        <f t="shared" ref="CN3:CN31" si="34">IF(CM3=0,FALSE,SUM(CE3:CL3)/CM3)</f>
        <v>0</v>
      </c>
      <c r="CO3" s="46" t="str">
        <f t="shared" ref="CO3:CO29" si="35">IF(CN3=FALSE,"abs",CN3)</f>
        <v>abs</v>
      </c>
      <c r="CP3" s="50">
        <v>20</v>
      </c>
      <c r="CQ3" s="50">
        <v>17</v>
      </c>
      <c r="CR3" s="50">
        <v>12</v>
      </c>
      <c r="CS3" s="50">
        <v>14</v>
      </c>
      <c r="CT3" s="50">
        <v>19.5</v>
      </c>
      <c r="CU3" s="50"/>
      <c r="CV3" s="50"/>
      <c r="CW3" s="50"/>
      <c r="CX3" s="50"/>
      <c r="CY3" s="50"/>
      <c r="CZ3" s="50"/>
      <c r="DA3" s="50"/>
      <c r="DB3" s="50"/>
      <c r="DC3" s="50"/>
      <c r="DD3" s="50"/>
      <c r="DE3" s="50"/>
      <c r="DF3" s="48"/>
      <c r="DG3" s="45"/>
      <c r="DH3" s="45">
        <f t="shared" ref="DH3:DH31" si="36">(COUNT(CZ3:DG3)/2)+(COUNT(CP3:CY3))</f>
        <v>5</v>
      </c>
      <c r="DI3" s="46">
        <f t="shared" si="2"/>
        <v>16.5</v>
      </c>
      <c r="DJ3" s="46">
        <f t="shared" ref="DJ3:DJ29" si="37">IF(DI3=FALSE,"abs",DI3)</f>
        <v>16.5</v>
      </c>
      <c r="DK3" s="45"/>
      <c r="DL3" s="45"/>
      <c r="DM3" s="45"/>
      <c r="DN3" s="45"/>
      <c r="DO3" s="45"/>
      <c r="DP3" s="45"/>
      <c r="DQ3" s="45"/>
      <c r="DR3" s="47"/>
      <c r="DS3" s="45">
        <f t="shared" ref="DS3:DS31" si="38">(COUNT(DO3:DR3)/2)+(COUNT(DK3:DN3))</f>
        <v>0</v>
      </c>
      <c r="DT3" s="46" t="b">
        <f t="shared" ref="DT3:DT31" si="39">IF(DS3=0,FALSE,SUM(DK3:DR3)/DS3)</f>
        <v>0</v>
      </c>
      <c r="DU3" s="46" t="str">
        <f t="shared" ref="DU3:DU29" si="40">IF(DT3=FALSE,"abs",DT3)</f>
        <v>abs</v>
      </c>
      <c r="DV3" s="50">
        <v>18.25</v>
      </c>
      <c r="DW3" s="50"/>
      <c r="DX3" s="50"/>
      <c r="DY3" s="50"/>
      <c r="DZ3" s="50"/>
      <c r="EA3" s="50"/>
      <c r="EB3" s="50"/>
      <c r="EC3" s="47"/>
      <c r="ED3" s="45">
        <f t="shared" ref="ED3:ED31" si="41">(COUNT(DZ3:EC3)/2)+(COUNT(DV3:DY3))</f>
        <v>1</v>
      </c>
      <c r="EE3" s="46">
        <f t="shared" ref="EE3:EE31" si="42">IF(ED3=0,FALSE,SUM(DV3:EC3)/ED3)</f>
        <v>18.25</v>
      </c>
      <c r="EF3" s="46">
        <f t="shared" ref="EF3:EF29" si="43">IF(EE3=FALSE,"abs",EE3)</f>
        <v>18.25</v>
      </c>
      <c r="EG3" s="47"/>
      <c r="EH3" s="47"/>
      <c r="EI3" s="47"/>
      <c r="EJ3" s="47"/>
      <c r="EK3" s="47"/>
      <c r="EL3" s="47"/>
      <c r="EM3" s="47"/>
      <c r="EN3" s="47"/>
      <c r="EO3" s="45">
        <f t="shared" ref="EO3:EO31" si="44">(COUNT(EK3:EN3)/2)+(COUNT(EG3:EJ3))</f>
        <v>0</v>
      </c>
      <c r="EP3" s="46" t="b">
        <f t="shared" ref="EP3:EP31" si="45">IF(EO3=0,FALSE,SUM(EG3:EN3)/EO3)</f>
        <v>0</v>
      </c>
      <c r="EQ3" s="46" t="str">
        <f t="shared" ref="EQ3:EQ29" si="46">IF(EP3=FALSE,"abs",EP3)</f>
        <v>abs</v>
      </c>
      <c r="ER3" s="46">
        <f t="shared" si="3"/>
        <v>3.5</v>
      </c>
      <c r="ES3" s="46">
        <f t="shared" si="4"/>
        <v>17.357142857142858</v>
      </c>
      <c r="ET3" s="51">
        <f t="shared" ref="ET3:ET29" si="47">IF(ES3=FALSE,"abs",ES3)</f>
        <v>17.357142857142858</v>
      </c>
      <c r="EU3" s="48"/>
      <c r="EV3" s="48"/>
      <c r="EW3" s="48">
        <v>10</v>
      </c>
      <c r="EX3" s="48">
        <v>4</v>
      </c>
      <c r="EY3" s="48"/>
      <c r="EZ3" s="48"/>
      <c r="FA3" s="47"/>
      <c r="FB3" s="47"/>
      <c r="FC3" s="45">
        <f t="shared" ref="FC3:FC31" si="48">(COUNT(EW3:FB3)/1)+(COUNT(EU3:EV3)*2)</f>
        <v>2</v>
      </c>
      <c r="FD3" s="46">
        <f t="shared" ref="FD3:FD31" si="49">IF(FC3=0,FALSE,SUM(EU3:FB3)/FC3)</f>
        <v>7</v>
      </c>
      <c r="FE3" s="46">
        <f t="shared" ref="FE3:FE29" si="50">IF(FD3=FALSE,"abs",FD3)</f>
        <v>7</v>
      </c>
      <c r="FF3" s="48"/>
      <c r="FG3" s="48"/>
      <c r="FH3" s="48"/>
      <c r="FI3" s="48"/>
      <c r="FJ3" s="48"/>
      <c r="FK3" s="48"/>
      <c r="FL3" s="47"/>
      <c r="FM3" s="47"/>
      <c r="FN3" s="45">
        <f t="shared" ref="FN3:FN26" si="51">(COUNT(FH3:FM3)/1)+(COUNT(FF3:FG3)*2)</f>
        <v>0</v>
      </c>
      <c r="FO3" s="46" t="b">
        <f t="shared" ref="FO3:FO26" si="52">IF(FN3=0,FALSE,SUM(FF3:FM3)/FN3)</f>
        <v>0</v>
      </c>
      <c r="FP3" s="46" t="str">
        <f t="shared" ref="FP3:FP29" si="53">IF(FO3=FALSE,"abs",FO3)</f>
        <v>abs</v>
      </c>
      <c r="FQ3" s="48"/>
      <c r="FR3" s="48"/>
      <c r="FS3" s="48"/>
      <c r="FT3" s="48"/>
      <c r="FU3" s="48"/>
      <c r="FV3" s="47"/>
      <c r="FW3" s="47"/>
      <c r="FX3" s="47"/>
      <c r="FY3" s="45">
        <f t="shared" ref="FY3:FY26" si="54">(COUNT(FS3:FX3)/1)+(COUNT(FQ3:FR3)*2)</f>
        <v>0</v>
      </c>
      <c r="FZ3" s="46" t="b">
        <f t="shared" ref="FZ3:FZ26" si="55">IF(FY3=0,FALSE,SUM(FQ3:FX3)/FY3)</f>
        <v>0</v>
      </c>
      <c r="GA3" s="46" t="str">
        <f t="shared" ref="GA3:GA29" si="56">IF(FZ3=FALSE,"abs",FZ3)</f>
        <v>abs</v>
      </c>
      <c r="GB3" s="48"/>
      <c r="GC3" s="48"/>
      <c r="GD3" s="48">
        <v>9.75</v>
      </c>
      <c r="GE3" s="48"/>
      <c r="GF3" s="48"/>
      <c r="GG3" s="48"/>
      <c r="GH3" s="47"/>
      <c r="GI3" s="47"/>
      <c r="GJ3" s="45">
        <f t="shared" ref="GJ3:GJ31" si="57">(COUNT(GD3:GI3)/1)+(COUNT(GC3)*2)+(COUNT(GB3)*3)</f>
        <v>1</v>
      </c>
      <c r="GK3" s="46">
        <f t="shared" ref="GK3:GK31" si="58">IF(GJ3=0,FALSE,SUM(GB3:GI3)/GJ3)</f>
        <v>9.75</v>
      </c>
      <c r="GL3" s="46">
        <f t="shared" ref="GL3:GL29" si="59">IF(GK3=FALSE,"abs",GK3)</f>
        <v>9.75</v>
      </c>
      <c r="GM3" s="50"/>
      <c r="GN3" s="50"/>
      <c r="GO3" s="50">
        <v>9.75</v>
      </c>
      <c r="GP3" s="50"/>
      <c r="GQ3" s="50"/>
      <c r="GR3" s="50"/>
      <c r="GS3" s="50"/>
      <c r="GT3" s="43"/>
      <c r="GU3" s="45">
        <f t="shared" ref="GU3:GU31" si="60">(COUNT(GO3:GT3)/1)+(COUNT(GM3:GN3)*2)</f>
        <v>1</v>
      </c>
      <c r="GV3" s="46">
        <f t="shared" si="5"/>
        <v>9.75</v>
      </c>
      <c r="GW3" s="46">
        <f t="shared" ref="GW3:GW29" si="61">IF(GV3=FALSE,"abs",GV3)</f>
        <v>9.75</v>
      </c>
      <c r="GX3" s="45"/>
      <c r="GY3" s="45"/>
      <c r="GZ3" s="47"/>
      <c r="HA3" s="47"/>
      <c r="HB3" s="45">
        <f t="shared" ref="HB3:HB31" si="62">(COUNT(GX3:HA3)/1)</f>
        <v>0</v>
      </c>
      <c r="HC3" s="46" t="b">
        <f t="shared" ref="HC3:HC31" si="63">IF(HB3=0,FALSE,SUM(GX3:HA3)/HB3)</f>
        <v>0</v>
      </c>
      <c r="HD3" s="46" t="str">
        <f t="shared" ref="HD3:HD26" si="64">IF(HC3=FALSE,"Abs",HC3)</f>
        <v>Abs</v>
      </c>
      <c r="HE3" s="45">
        <v>10</v>
      </c>
      <c r="HF3" s="45">
        <v>10</v>
      </c>
      <c r="HG3" s="45">
        <v>9</v>
      </c>
      <c r="HH3" s="45">
        <v>10</v>
      </c>
      <c r="HI3" s="45">
        <v>8</v>
      </c>
      <c r="HJ3" s="45"/>
      <c r="HK3" s="45"/>
      <c r="HL3" s="45"/>
      <c r="HM3" s="45"/>
      <c r="HN3" s="45"/>
      <c r="HO3" s="45"/>
      <c r="HP3" s="45"/>
      <c r="HQ3" s="45"/>
      <c r="HR3" s="45"/>
      <c r="HS3" s="45"/>
      <c r="HT3" s="45">
        <f t="shared" ref="HT3:HT31" si="65">(COUNT(HE3:HS3)/1)</f>
        <v>5</v>
      </c>
      <c r="HU3" s="46">
        <f t="shared" ref="HU3:HU27" si="66">IF(HT3=0,FALSE,SUM(HE3:HS3)/HT3)</f>
        <v>9.4</v>
      </c>
      <c r="HV3" s="46">
        <f t="shared" ref="HV3:HV29" si="67">IF(HU3=FALSE,"abs",HU3)</f>
        <v>9.4</v>
      </c>
      <c r="HW3" s="46">
        <f t="shared" si="6"/>
        <v>4</v>
      </c>
      <c r="HX3" s="46">
        <f t="shared" si="7"/>
        <v>8.9749999999999996</v>
      </c>
      <c r="HY3" s="51">
        <f t="shared" ref="HY3:HY31" si="68">IF(HX3=FALSE,"abs",HX3)</f>
        <v>8.9749999999999996</v>
      </c>
      <c r="HZ3" s="46">
        <f t="shared" si="8"/>
        <v>2.5</v>
      </c>
      <c r="IA3" s="46">
        <f t="shared" si="9"/>
        <v>16.782857142857146</v>
      </c>
      <c r="IB3" s="52">
        <f t="shared" si="10"/>
        <v>16.782857142857146</v>
      </c>
      <c r="IC3" s="53"/>
      <c r="ID3" s="54">
        <f>ID2</f>
        <v>16.199407738095239</v>
      </c>
      <c r="IE3" s="55" t="s">
        <v>840</v>
      </c>
      <c r="IF3" s="56"/>
      <c r="IG3" s="57">
        <f t="shared" ref="IG3:IG31" si="69">IB3-IC3</f>
        <v>16.782857142857146</v>
      </c>
      <c r="IH3" s="58"/>
      <c r="IJ3" s="53"/>
      <c r="IK3" s="59">
        <f t="shared" ref="IK3:IK21" si="70">IB3</f>
        <v>16.782857142857146</v>
      </c>
      <c r="IL3" s="60" t="e">
        <f>(#REF!+IJ3+IK3)/3</f>
        <v>#REF!</v>
      </c>
    </row>
    <row r="4" spans="1:246" ht="12" customHeight="1" thickBot="1">
      <c r="A4" s="44" t="s">
        <v>847</v>
      </c>
      <c r="B4" s="44" t="s">
        <v>848</v>
      </c>
      <c r="C4" s="45"/>
      <c r="D4" s="45"/>
      <c r="E4" s="45"/>
      <c r="F4" s="45"/>
      <c r="G4" s="45"/>
      <c r="H4" s="45"/>
      <c r="I4" s="45"/>
      <c r="J4" s="45"/>
      <c r="K4" s="45">
        <f t="shared" si="11"/>
        <v>0</v>
      </c>
      <c r="L4" s="46" t="b">
        <f t="shared" si="12"/>
        <v>0</v>
      </c>
      <c r="M4" s="46" t="str">
        <f t="shared" si="13"/>
        <v>abs</v>
      </c>
      <c r="N4" s="45">
        <v>19.75</v>
      </c>
      <c r="O4" s="45"/>
      <c r="P4" s="45"/>
      <c r="Q4" s="45"/>
      <c r="R4" s="45"/>
      <c r="S4" s="45"/>
      <c r="T4" s="45"/>
      <c r="U4" s="45"/>
      <c r="V4" s="45">
        <f t="shared" si="14"/>
        <v>1</v>
      </c>
      <c r="W4" s="46">
        <f t="shared" si="15"/>
        <v>19.75</v>
      </c>
      <c r="X4" s="46">
        <f t="shared" si="16"/>
        <v>19.75</v>
      </c>
      <c r="Y4" s="45">
        <v>14.5</v>
      </c>
      <c r="Z4" s="45"/>
      <c r="AA4" s="45"/>
      <c r="AB4" s="45"/>
      <c r="AC4" s="45"/>
      <c r="AD4" s="45"/>
      <c r="AE4" s="45"/>
      <c r="AF4" s="45"/>
      <c r="AG4" s="45">
        <f t="shared" si="17"/>
        <v>1</v>
      </c>
      <c r="AH4" s="46">
        <f t="shared" si="18"/>
        <v>14.5</v>
      </c>
      <c r="AI4" s="46">
        <f t="shared" si="19"/>
        <v>14.5</v>
      </c>
      <c r="AJ4" s="45"/>
      <c r="AK4" s="45"/>
      <c r="AL4" s="45"/>
      <c r="AM4" s="45"/>
      <c r="AN4" s="45"/>
      <c r="AO4" s="45"/>
      <c r="AP4" s="47"/>
      <c r="AQ4" s="47"/>
      <c r="AR4" s="45">
        <f t="shared" si="20"/>
        <v>0</v>
      </c>
      <c r="AS4" s="46" t="b">
        <f t="shared" si="21"/>
        <v>0</v>
      </c>
      <c r="AT4" s="46" t="str">
        <f t="shared" si="22"/>
        <v>abs</v>
      </c>
      <c r="AU4" s="45"/>
      <c r="AV4" s="45"/>
      <c r="AW4" s="45"/>
      <c r="AX4" s="45"/>
      <c r="AY4" s="45"/>
      <c r="AZ4" s="45"/>
      <c r="BA4" s="48"/>
      <c r="BB4" s="48"/>
      <c r="BC4" s="45">
        <f t="shared" si="23"/>
        <v>0</v>
      </c>
      <c r="BD4" s="46" t="b">
        <f t="shared" si="24"/>
        <v>0</v>
      </c>
      <c r="BE4" s="46" t="str">
        <f t="shared" si="25"/>
        <v>abs</v>
      </c>
      <c r="BF4" s="45">
        <f t="shared" si="0"/>
        <v>2</v>
      </c>
      <c r="BG4" s="46">
        <f t="shared" si="1"/>
        <v>17.125</v>
      </c>
      <c r="BH4" s="49">
        <f t="shared" si="26"/>
        <v>17.125</v>
      </c>
      <c r="BI4" s="48"/>
      <c r="BJ4" s="48"/>
      <c r="BK4" s="48">
        <v>10</v>
      </c>
      <c r="BL4" s="48">
        <v>9</v>
      </c>
      <c r="BM4" s="48"/>
      <c r="BN4" s="48"/>
      <c r="BO4" s="48"/>
      <c r="BP4" s="48"/>
      <c r="BQ4" s="45">
        <f t="shared" si="27"/>
        <v>2</v>
      </c>
      <c r="BR4" s="46">
        <f t="shared" si="28"/>
        <v>9.5</v>
      </c>
      <c r="BS4" s="46">
        <f t="shared" si="29"/>
        <v>9.5</v>
      </c>
      <c r="BT4" s="50">
        <v>17</v>
      </c>
      <c r="BU4" s="50"/>
      <c r="BV4" s="50"/>
      <c r="BW4" s="50"/>
      <c r="BX4" s="50"/>
      <c r="BY4" s="50"/>
      <c r="BZ4" s="47"/>
      <c r="CA4" s="47"/>
      <c r="CB4" s="45">
        <f t="shared" si="30"/>
        <v>1</v>
      </c>
      <c r="CC4" s="46">
        <f t="shared" si="31"/>
        <v>17</v>
      </c>
      <c r="CD4" s="46">
        <f t="shared" si="32"/>
        <v>17</v>
      </c>
      <c r="CE4" s="45"/>
      <c r="CF4" s="45"/>
      <c r="CG4" s="45"/>
      <c r="CH4" s="45"/>
      <c r="CI4" s="45"/>
      <c r="CJ4" s="45"/>
      <c r="CK4" s="47"/>
      <c r="CL4" s="47"/>
      <c r="CM4" s="45">
        <f t="shared" si="33"/>
        <v>0</v>
      </c>
      <c r="CN4" s="46" t="b">
        <f t="shared" si="34"/>
        <v>0</v>
      </c>
      <c r="CO4" s="46" t="str">
        <f t="shared" si="35"/>
        <v>abs</v>
      </c>
      <c r="CP4" s="50">
        <v>16</v>
      </c>
      <c r="CQ4" s="50">
        <v>13</v>
      </c>
      <c r="CR4" s="50">
        <v>10</v>
      </c>
      <c r="CS4" s="50">
        <v>17</v>
      </c>
      <c r="CT4" s="50">
        <v>16</v>
      </c>
      <c r="CU4" s="50"/>
      <c r="CV4" s="50"/>
      <c r="CW4" s="50"/>
      <c r="CX4" s="50"/>
      <c r="CY4" s="50"/>
      <c r="CZ4" s="50"/>
      <c r="DA4" s="50"/>
      <c r="DB4" s="50"/>
      <c r="DC4" s="50"/>
      <c r="DD4" s="50"/>
      <c r="DE4" s="50"/>
      <c r="DF4" s="48"/>
      <c r="DG4" s="45"/>
      <c r="DH4" s="45">
        <f t="shared" si="36"/>
        <v>5</v>
      </c>
      <c r="DI4" s="46">
        <f t="shared" si="2"/>
        <v>14.4</v>
      </c>
      <c r="DJ4" s="46">
        <f t="shared" si="37"/>
        <v>14.4</v>
      </c>
      <c r="DK4" s="45"/>
      <c r="DL4" s="45"/>
      <c r="DM4" s="45"/>
      <c r="DN4" s="45"/>
      <c r="DO4" s="45"/>
      <c r="DP4" s="45"/>
      <c r="DQ4" s="45"/>
      <c r="DR4" s="47"/>
      <c r="DS4" s="45">
        <f t="shared" si="38"/>
        <v>0</v>
      </c>
      <c r="DT4" s="46" t="b">
        <f t="shared" si="39"/>
        <v>0</v>
      </c>
      <c r="DU4" s="46" t="str">
        <f t="shared" si="40"/>
        <v>abs</v>
      </c>
      <c r="DV4" s="50">
        <v>16.75</v>
      </c>
      <c r="DW4" s="50"/>
      <c r="DX4" s="50"/>
      <c r="DY4" s="50"/>
      <c r="DZ4" s="50"/>
      <c r="EA4" s="50"/>
      <c r="EB4" s="50"/>
      <c r="EC4" s="47"/>
      <c r="ED4" s="45">
        <f t="shared" si="41"/>
        <v>1</v>
      </c>
      <c r="EE4" s="46">
        <f t="shared" si="42"/>
        <v>16.75</v>
      </c>
      <c r="EF4" s="46">
        <f t="shared" si="43"/>
        <v>16.75</v>
      </c>
      <c r="EG4" s="47"/>
      <c r="EH4" s="47"/>
      <c r="EI4" s="47"/>
      <c r="EJ4" s="47"/>
      <c r="EK4" s="47"/>
      <c r="EL4" s="47"/>
      <c r="EM4" s="47"/>
      <c r="EN4" s="47"/>
      <c r="EO4" s="45">
        <f t="shared" si="44"/>
        <v>0</v>
      </c>
      <c r="EP4" s="46" t="b">
        <f t="shared" si="45"/>
        <v>0</v>
      </c>
      <c r="EQ4" s="46" t="str">
        <f t="shared" si="46"/>
        <v>abs</v>
      </c>
      <c r="ER4" s="46">
        <f t="shared" si="3"/>
        <v>3.5</v>
      </c>
      <c r="ES4" s="46">
        <f t="shared" si="4"/>
        <v>16.471428571428572</v>
      </c>
      <c r="ET4" s="51">
        <f t="shared" si="47"/>
        <v>16.471428571428572</v>
      </c>
      <c r="EU4" s="48"/>
      <c r="EV4" s="48"/>
      <c r="EW4" s="48">
        <v>10</v>
      </c>
      <c r="EX4" s="48">
        <v>7.5</v>
      </c>
      <c r="EY4" s="48"/>
      <c r="EZ4" s="48"/>
      <c r="FA4" s="47"/>
      <c r="FB4" s="47"/>
      <c r="FC4" s="45">
        <f t="shared" si="48"/>
        <v>2</v>
      </c>
      <c r="FD4" s="46">
        <f t="shared" si="49"/>
        <v>8.75</v>
      </c>
      <c r="FE4" s="46">
        <f t="shared" si="50"/>
        <v>8.75</v>
      </c>
      <c r="FF4" s="48"/>
      <c r="FG4" s="48"/>
      <c r="FH4" s="48"/>
      <c r="FI4" s="48"/>
      <c r="FJ4" s="48"/>
      <c r="FK4" s="48"/>
      <c r="FL4" s="47"/>
      <c r="FM4" s="47"/>
      <c r="FN4" s="45">
        <f t="shared" si="51"/>
        <v>0</v>
      </c>
      <c r="FO4" s="46" t="b">
        <f t="shared" si="52"/>
        <v>0</v>
      </c>
      <c r="FP4" s="46" t="str">
        <f t="shared" si="53"/>
        <v>abs</v>
      </c>
      <c r="FQ4" s="48"/>
      <c r="FR4" s="48"/>
      <c r="FS4" s="48"/>
      <c r="FT4" s="48"/>
      <c r="FU4" s="48"/>
      <c r="FV4" s="47"/>
      <c r="FW4" s="47"/>
      <c r="FX4" s="47"/>
      <c r="FY4" s="45">
        <f t="shared" si="54"/>
        <v>0</v>
      </c>
      <c r="FZ4" s="46" t="b">
        <f t="shared" si="55"/>
        <v>0</v>
      </c>
      <c r="GA4" s="46" t="str">
        <f t="shared" si="56"/>
        <v>abs</v>
      </c>
      <c r="GB4" s="48"/>
      <c r="GC4" s="48"/>
      <c r="GD4" s="48">
        <v>9</v>
      </c>
      <c r="GE4" s="48"/>
      <c r="GF4" s="48"/>
      <c r="GG4" s="48"/>
      <c r="GH4" s="47"/>
      <c r="GI4" s="47"/>
      <c r="GJ4" s="45">
        <f t="shared" si="57"/>
        <v>1</v>
      </c>
      <c r="GK4" s="46">
        <f t="shared" si="58"/>
        <v>9</v>
      </c>
      <c r="GL4" s="46">
        <f t="shared" si="59"/>
        <v>9</v>
      </c>
      <c r="GM4" s="50"/>
      <c r="GN4" s="50"/>
      <c r="GO4" s="50">
        <v>8</v>
      </c>
      <c r="GP4" s="50"/>
      <c r="GQ4" s="50"/>
      <c r="GR4" s="50"/>
      <c r="GS4" s="50"/>
      <c r="GT4" s="43"/>
      <c r="GU4" s="45">
        <f t="shared" si="60"/>
        <v>1</v>
      </c>
      <c r="GV4" s="46">
        <f t="shared" si="5"/>
        <v>8</v>
      </c>
      <c r="GW4" s="46">
        <f t="shared" si="61"/>
        <v>8</v>
      </c>
      <c r="GX4" s="45"/>
      <c r="GY4" s="45"/>
      <c r="GZ4" s="47"/>
      <c r="HA4" s="47"/>
      <c r="HB4" s="45">
        <f t="shared" si="62"/>
        <v>0</v>
      </c>
      <c r="HC4" s="46" t="b">
        <f t="shared" si="63"/>
        <v>0</v>
      </c>
      <c r="HD4" s="46" t="str">
        <f t="shared" si="64"/>
        <v>Abs</v>
      </c>
      <c r="HE4" s="45">
        <v>8</v>
      </c>
      <c r="HF4" s="45">
        <v>5</v>
      </c>
      <c r="HG4" s="45">
        <v>4</v>
      </c>
      <c r="HH4" s="45">
        <v>5</v>
      </c>
      <c r="HI4" s="45">
        <v>7</v>
      </c>
      <c r="HJ4" s="45"/>
      <c r="HK4" s="45"/>
      <c r="HL4" s="45"/>
      <c r="HM4" s="45"/>
      <c r="HN4" s="45"/>
      <c r="HO4" s="45"/>
      <c r="HP4" s="45"/>
      <c r="HQ4" s="45"/>
      <c r="HR4" s="45"/>
      <c r="HS4" s="45"/>
      <c r="HT4" s="45">
        <f t="shared" si="65"/>
        <v>5</v>
      </c>
      <c r="HU4" s="46">
        <f t="shared" si="66"/>
        <v>5.8</v>
      </c>
      <c r="HV4" s="46">
        <f t="shared" si="67"/>
        <v>5.8</v>
      </c>
      <c r="HW4" s="46">
        <f t="shared" si="6"/>
        <v>4</v>
      </c>
      <c r="HX4" s="46">
        <f t="shared" si="7"/>
        <v>7.8875000000000002</v>
      </c>
      <c r="HY4" s="51">
        <f t="shared" si="68"/>
        <v>7.8875000000000002</v>
      </c>
      <c r="HZ4" s="46">
        <f t="shared" si="8"/>
        <v>2.5</v>
      </c>
      <c r="IA4" s="46">
        <f t="shared" si="9"/>
        <v>16.59357142857143</v>
      </c>
      <c r="IB4" s="52">
        <f t="shared" si="10"/>
        <v>16.59357142857143</v>
      </c>
      <c r="IC4" s="53"/>
      <c r="ID4" s="54">
        <f t="shared" ref="ID4:ID31" si="71">ID3</f>
        <v>16.199407738095239</v>
      </c>
      <c r="IE4" s="55" t="s">
        <v>840</v>
      </c>
      <c r="IF4" s="56"/>
      <c r="IG4" s="57">
        <f t="shared" si="69"/>
        <v>16.59357142857143</v>
      </c>
      <c r="IH4" s="58"/>
      <c r="IJ4" s="53"/>
      <c r="IK4" s="59">
        <f t="shared" si="70"/>
        <v>16.59357142857143</v>
      </c>
      <c r="IL4" s="60" t="e">
        <f>(#REF!+IJ4+IK4)/3</f>
        <v>#REF!</v>
      </c>
    </row>
    <row r="5" spans="1:246" ht="12" customHeight="1" thickBot="1">
      <c r="A5" s="44" t="s">
        <v>847</v>
      </c>
      <c r="B5" s="44" t="s">
        <v>848</v>
      </c>
      <c r="C5" s="45"/>
      <c r="D5" s="45"/>
      <c r="E5" s="45"/>
      <c r="F5" s="45"/>
      <c r="G5" s="45"/>
      <c r="H5" s="45"/>
      <c r="I5" s="45"/>
      <c r="J5" s="45"/>
      <c r="K5" s="45">
        <f t="shared" si="11"/>
        <v>0</v>
      </c>
      <c r="L5" s="46" t="b">
        <f t="shared" si="12"/>
        <v>0</v>
      </c>
      <c r="M5" s="46" t="str">
        <f t="shared" si="13"/>
        <v>abs</v>
      </c>
      <c r="N5" s="45">
        <v>13.25</v>
      </c>
      <c r="O5" s="45"/>
      <c r="P5" s="45"/>
      <c r="Q5" s="45"/>
      <c r="R5" s="45"/>
      <c r="S5" s="45"/>
      <c r="T5" s="45"/>
      <c r="U5" s="45"/>
      <c r="V5" s="45">
        <f t="shared" si="14"/>
        <v>1</v>
      </c>
      <c r="W5" s="46">
        <f t="shared" si="15"/>
        <v>13.25</v>
      </c>
      <c r="X5" s="46">
        <f t="shared" si="16"/>
        <v>13.25</v>
      </c>
      <c r="Y5" s="45">
        <v>9</v>
      </c>
      <c r="Z5" s="45"/>
      <c r="AA5" s="45"/>
      <c r="AB5" s="45"/>
      <c r="AC5" s="45"/>
      <c r="AD5" s="45"/>
      <c r="AE5" s="45"/>
      <c r="AF5" s="45"/>
      <c r="AG5" s="45">
        <f t="shared" si="17"/>
        <v>1</v>
      </c>
      <c r="AH5" s="46">
        <f t="shared" si="18"/>
        <v>9</v>
      </c>
      <c r="AI5" s="46">
        <f t="shared" si="19"/>
        <v>9</v>
      </c>
      <c r="AJ5" s="45"/>
      <c r="AK5" s="45"/>
      <c r="AL5" s="45"/>
      <c r="AM5" s="45"/>
      <c r="AN5" s="45"/>
      <c r="AO5" s="45"/>
      <c r="AP5" s="47"/>
      <c r="AQ5" s="47"/>
      <c r="AR5" s="45">
        <f t="shared" si="20"/>
        <v>0</v>
      </c>
      <c r="AS5" s="46" t="b">
        <f t="shared" si="21"/>
        <v>0</v>
      </c>
      <c r="AT5" s="46" t="str">
        <f t="shared" si="22"/>
        <v>abs</v>
      </c>
      <c r="AU5" s="45"/>
      <c r="AV5" s="45"/>
      <c r="AW5" s="45"/>
      <c r="AX5" s="45"/>
      <c r="AY5" s="45"/>
      <c r="AZ5" s="45"/>
      <c r="BA5" s="48"/>
      <c r="BB5" s="48"/>
      <c r="BC5" s="45">
        <f t="shared" si="23"/>
        <v>0</v>
      </c>
      <c r="BD5" s="46" t="b">
        <f t="shared" si="24"/>
        <v>0</v>
      </c>
      <c r="BE5" s="46" t="str">
        <f t="shared" si="25"/>
        <v>abs</v>
      </c>
      <c r="BF5" s="45">
        <f t="shared" si="0"/>
        <v>2</v>
      </c>
      <c r="BG5" s="46">
        <f t="shared" si="1"/>
        <v>11.125</v>
      </c>
      <c r="BH5" s="49">
        <f t="shared" si="26"/>
        <v>11.125</v>
      </c>
      <c r="BI5" s="48"/>
      <c r="BJ5" s="48"/>
      <c r="BK5" s="48">
        <v>8</v>
      </c>
      <c r="BL5" s="48">
        <v>10</v>
      </c>
      <c r="BM5" s="48"/>
      <c r="BN5" s="48"/>
      <c r="BO5" s="48"/>
      <c r="BP5" s="48"/>
      <c r="BQ5" s="45">
        <f t="shared" si="27"/>
        <v>2</v>
      </c>
      <c r="BR5" s="46">
        <f t="shared" si="28"/>
        <v>9</v>
      </c>
      <c r="BS5" s="46">
        <f t="shared" si="29"/>
        <v>9</v>
      </c>
      <c r="BT5" s="50">
        <v>16</v>
      </c>
      <c r="BU5" s="50"/>
      <c r="BV5" s="50"/>
      <c r="BW5" s="50"/>
      <c r="BX5" s="50"/>
      <c r="BY5" s="50"/>
      <c r="BZ5" s="47"/>
      <c r="CA5" s="47"/>
      <c r="CB5" s="45">
        <f t="shared" si="30"/>
        <v>1</v>
      </c>
      <c r="CC5" s="46">
        <f t="shared" si="31"/>
        <v>16</v>
      </c>
      <c r="CD5" s="46">
        <f t="shared" si="32"/>
        <v>16</v>
      </c>
      <c r="CE5" s="45"/>
      <c r="CF5" s="45"/>
      <c r="CG5" s="45"/>
      <c r="CH5" s="45"/>
      <c r="CI5" s="45"/>
      <c r="CJ5" s="45"/>
      <c r="CK5" s="47"/>
      <c r="CL5" s="47"/>
      <c r="CM5" s="45">
        <f t="shared" si="33"/>
        <v>0</v>
      </c>
      <c r="CN5" s="46" t="b">
        <f t="shared" si="34"/>
        <v>0</v>
      </c>
      <c r="CO5" s="46" t="str">
        <f t="shared" si="35"/>
        <v>abs</v>
      </c>
      <c r="CP5" s="50">
        <v>16</v>
      </c>
      <c r="CQ5" s="50">
        <v>13</v>
      </c>
      <c r="CR5" s="50">
        <v>13</v>
      </c>
      <c r="CS5" s="50">
        <v>18</v>
      </c>
      <c r="CT5" s="50">
        <v>17</v>
      </c>
      <c r="CU5" s="50"/>
      <c r="CV5" s="50"/>
      <c r="CW5" s="50"/>
      <c r="CX5" s="50"/>
      <c r="CY5" s="50"/>
      <c r="CZ5" s="50"/>
      <c r="DA5" s="50"/>
      <c r="DB5" s="50"/>
      <c r="DC5" s="50"/>
      <c r="DD5" s="50"/>
      <c r="DE5" s="50"/>
      <c r="DF5" s="48"/>
      <c r="DG5" s="45"/>
      <c r="DH5" s="45">
        <f t="shared" si="36"/>
        <v>5</v>
      </c>
      <c r="DI5" s="46">
        <f t="shared" si="2"/>
        <v>15.4</v>
      </c>
      <c r="DJ5" s="46">
        <f t="shared" si="37"/>
        <v>15.4</v>
      </c>
      <c r="DK5" s="45"/>
      <c r="DL5" s="45"/>
      <c r="DM5" s="45"/>
      <c r="DN5" s="45"/>
      <c r="DO5" s="45"/>
      <c r="DP5" s="45"/>
      <c r="DQ5" s="45"/>
      <c r="DR5" s="47"/>
      <c r="DS5" s="45">
        <f t="shared" si="38"/>
        <v>0</v>
      </c>
      <c r="DT5" s="46" t="b">
        <f t="shared" si="39"/>
        <v>0</v>
      </c>
      <c r="DU5" s="46" t="str">
        <f t="shared" si="40"/>
        <v>abs</v>
      </c>
      <c r="DV5" s="50">
        <v>17.5</v>
      </c>
      <c r="DW5" s="50"/>
      <c r="DX5" s="50"/>
      <c r="DY5" s="50"/>
      <c r="DZ5" s="50"/>
      <c r="EA5" s="50"/>
      <c r="EB5" s="50"/>
      <c r="EC5" s="47"/>
      <c r="ED5" s="45">
        <f t="shared" si="41"/>
        <v>1</v>
      </c>
      <c r="EE5" s="46">
        <f t="shared" si="42"/>
        <v>17.5</v>
      </c>
      <c r="EF5" s="46">
        <f t="shared" si="43"/>
        <v>17.5</v>
      </c>
      <c r="EG5" s="47"/>
      <c r="EH5" s="47"/>
      <c r="EI5" s="47"/>
      <c r="EJ5" s="47"/>
      <c r="EK5" s="47"/>
      <c r="EL5" s="47"/>
      <c r="EM5" s="47"/>
      <c r="EN5" s="47"/>
      <c r="EO5" s="45">
        <f t="shared" si="44"/>
        <v>0</v>
      </c>
      <c r="EP5" s="46" t="b">
        <f t="shared" si="45"/>
        <v>0</v>
      </c>
      <c r="EQ5" s="46" t="str">
        <f t="shared" si="46"/>
        <v>abs</v>
      </c>
      <c r="ER5" s="46">
        <f t="shared" si="3"/>
        <v>3.5</v>
      </c>
      <c r="ES5" s="46">
        <f t="shared" si="4"/>
        <v>16.542857142857141</v>
      </c>
      <c r="ET5" s="51">
        <f t="shared" si="47"/>
        <v>16.542857142857141</v>
      </c>
      <c r="EU5" s="48"/>
      <c r="EV5" s="48"/>
      <c r="EW5" s="48">
        <v>10</v>
      </c>
      <c r="EX5" s="48">
        <v>8</v>
      </c>
      <c r="EY5" s="48"/>
      <c r="EZ5" s="48"/>
      <c r="FA5" s="47"/>
      <c r="FB5" s="47"/>
      <c r="FC5" s="45">
        <f t="shared" si="48"/>
        <v>2</v>
      </c>
      <c r="FD5" s="46">
        <f t="shared" si="49"/>
        <v>9</v>
      </c>
      <c r="FE5" s="46">
        <f t="shared" si="50"/>
        <v>9</v>
      </c>
      <c r="FF5" s="48"/>
      <c r="FG5" s="48"/>
      <c r="FH5" s="48"/>
      <c r="FI5" s="48"/>
      <c r="FJ5" s="48"/>
      <c r="FK5" s="48"/>
      <c r="FL5" s="47"/>
      <c r="FM5" s="47"/>
      <c r="FN5" s="45">
        <f t="shared" si="51"/>
        <v>0</v>
      </c>
      <c r="FO5" s="46" t="b">
        <f t="shared" si="52"/>
        <v>0</v>
      </c>
      <c r="FP5" s="46" t="str">
        <f t="shared" si="53"/>
        <v>abs</v>
      </c>
      <c r="FQ5" s="48"/>
      <c r="FR5" s="48"/>
      <c r="FS5" s="48"/>
      <c r="FT5" s="48"/>
      <c r="FU5" s="48"/>
      <c r="FV5" s="47"/>
      <c r="FW5" s="47"/>
      <c r="FX5" s="47"/>
      <c r="FY5" s="45">
        <f t="shared" si="54"/>
        <v>0</v>
      </c>
      <c r="FZ5" s="46" t="b">
        <f t="shared" si="55"/>
        <v>0</v>
      </c>
      <c r="GA5" s="46" t="str">
        <f t="shared" si="56"/>
        <v>abs</v>
      </c>
      <c r="GB5" s="48"/>
      <c r="GC5" s="48"/>
      <c r="GD5" s="48">
        <v>9.5</v>
      </c>
      <c r="GE5" s="48"/>
      <c r="GF5" s="48"/>
      <c r="GG5" s="48"/>
      <c r="GH5" s="47"/>
      <c r="GI5" s="47"/>
      <c r="GJ5" s="45">
        <f t="shared" si="57"/>
        <v>1</v>
      </c>
      <c r="GK5" s="46">
        <f t="shared" si="58"/>
        <v>9.5</v>
      </c>
      <c r="GL5" s="46">
        <f t="shared" si="59"/>
        <v>9.5</v>
      </c>
      <c r="GM5" s="50"/>
      <c r="GN5" s="50"/>
      <c r="GO5" s="50">
        <v>7</v>
      </c>
      <c r="GP5" s="50"/>
      <c r="GQ5" s="50"/>
      <c r="GR5" s="50"/>
      <c r="GS5" s="50"/>
      <c r="GT5" s="43"/>
      <c r="GU5" s="45">
        <f t="shared" si="60"/>
        <v>1</v>
      </c>
      <c r="GV5" s="46">
        <f t="shared" si="5"/>
        <v>7</v>
      </c>
      <c r="GW5" s="46">
        <f t="shared" si="61"/>
        <v>7</v>
      </c>
      <c r="GX5" s="45"/>
      <c r="GY5" s="45"/>
      <c r="GZ5" s="47"/>
      <c r="HA5" s="47"/>
      <c r="HB5" s="45">
        <f t="shared" si="62"/>
        <v>0</v>
      </c>
      <c r="HC5" s="46" t="b">
        <f t="shared" si="63"/>
        <v>0</v>
      </c>
      <c r="HD5" s="46" t="str">
        <f t="shared" si="64"/>
        <v>Abs</v>
      </c>
      <c r="HE5" s="45">
        <v>10</v>
      </c>
      <c r="HF5" s="45">
        <v>7</v>
      </c>
      <c r="HG5" s="45">
        <v>8</v>
      </c>
      <c r="HH5" s="45">
        <v>0</v>
      </c>
      <c r="HI5" s="45">
        <v>9</v>
      </c>
      <c r="HJ5" s="45"/>
      <c r="HK5" s="45"/>
      <c r="HL5" s="45"/>
      <c r="HM5" s="45"/>
      <c r="HN5" s="45"/>
      <c r="HO5" s="45"/>
      <c r="HP5" s="45"/>
      <c r="HQ5" s="45"/>
      <c r="HR5" s="45"/>
      <c r="HS5" s="45"/>
      <c r="HT5" s="45">
        <f t="shared" si="65"/>
        <v>5</v>
      </c>
      <c r="HU5" s="46">
        <f t="shared" si="66"/>
        <v>6.8</v>
      </c>
      <c r="HV5" s="46">
        <f t="shared" si="67"/>
        <v>6.8</v>
      </c>
      <c r="HW5" s="46">
        <f t="shared" si="6"/>
        <v>4</v>
      </c>
      <c r="HX5" s="46">
        <f t="shared" si="7"/>
        <v>8.0749999999999993</v>
      </c>
      <c r="HY5" s="51">
        <f t="shared" si="68"/>
        <v>8.0749999999999993</v>
      </c>
      <c r="HZ5" s="46">
        <f t="shared" si="8"/>
        <v>2.5</v>
      </c>
      <c r="IA5" s="46">
        <f t="shared" si="9"/>
        <v>14.297142857142855</v>
      </c>
      <c r="IB5" s="52">
        <f t="shared" si="10"/>
        <v>14.297142857142855</v>
      </c>
      <c r="IC5" s="53"/>
      <c r="ID5" s="54">
        <f>ID4</f>
        <v>16.199407738095239</v>
      </c>
      <c r="IE5" s="55" t="s">
        <v>840</v>
      </c>
      <c r="IF5" s="56"/>
      <c r="IG5" s="57">
        <f t="shared" si="69"/>
        <v>14.297142857142855</v>
      </c>
      <c r="IH5" s="58"/>
      <c r="IJ5" s="53"/>
      <c r="IK5" s="59">
        <f t="shared" si="70"/>
        <v>14.297142857142855</v>
      </c>
      <c r="IL5" s="60" t="e">
        <f>(#REF!+IJ5+IK5)/3</f>
        <v>#REF!</v>
      </c>
    </row>
    <row r="6" spans="1:246" ht="12" customHeight="1" thickBot="1">
      <c r="A6" s="44" t="s">
        <v>847</v>
      </c>
      <c r="B6" s="44" t="s">
        <v>848</v>
      </c>
      <c r="C6" s="45"/>
      <c r="D6" s="45"/>
      <c r="E6" s="45"/>
      <c r="F6" s="45"/>
      <c r="G6" s="45"/>
      <c r="H6" s="45"/>
      <c r="I6" s="45"/>
      <c r="J6" s="45"/>
      <c r="K6" s="45">
        <f t="shared" si="11"/>
        <v>0</v>
      </c>
      <c r="L6" s="46" t="b">
        <f t="shared" si="12"/>
        <v>0</v>
      </c>
      <c r="M6" s="46" t="str">
        <f t="shared" si="13"/>
        <v>abs</v>
      </c>
      <c r="N6" s="45">
        <v>19.75</v>
      </c>
      <c r="O6" s="45"/>
      <c r="P6" s="45"/>
      <c r="Q6" s="45"/>
      <c r="R6" s="45"/>
      <c r="S6" s="45"/>
      <c r="T6" s="45"/>
      <c r="U6" s="45"/>
      <c r="V6" s="45">
        <f t="shared" si="14"/>
        <v>1</v>
      </c>
      <c r="W6" s="46">
        <f t="shared" si="15"/>
        <v>19.75</v>
      </c>
      <c r="X6" s="46">
        <f t="shared" si="16"/>
        <v>19.75</v>
      </c>
      <c r="Y6" s="45">
        <v>15</v>
      </c>
      <c r="Z6" s="45"/>
      <c r="AA6" s="45"/>
      <c r="AB6" s="45"/>
      <c r="AC6" s="45"/>
      <c r="AD6" s="45"/>
      <c r="AE6" s="45"/>
      <c r="AF6" s="45"/>
      <c r="AG6" s="45">
        <f t="shared" si="17"/>
        <v>1</v>
      </c>
      <c r="AH6" s="46">
        <f t="shared" si="18"/>
        <v>15</v>
      </c>
      <c r="AI6" s="46">
        <f t="shared" si="19"/>
        <v>15</v>
      </c>
      <c r="AJ6" s="45"/>
      <c r="AK6" s="45"/>
      <c r="AL6" s="45"/>
      <c r="AM6" s="45"/>
      <c r="AN6" s="45"/>
      <c r="AO6" s="45"/>
      <c r="AP6" s="47"/>
      <c r="AQ6" s="47"/>
      <c r="AR6" s="45">
        <f t="shared" si="20"/>
        <v>0</v>
      </c>
      <c r="AS6" s="46" t="b">
        <f t="shared" si="21"/>
        <v>0</v>
      </c>
      <c r="AT6" s="46" t="str">
        <f t="shared" si="22"/>
        <v>abs</v>
      </c>
      <c r="AU6" s="45"/>
      <c r="AV6" s="45"/>
      <c r="AW6" s="45"/>
      <c r="AX6" s="45"/>
      <c r="AY6" s="45"/>
      <c r="AZ6" s="45"/>
      <c r="BA6" s="48"/>
      <c r="BB6" s="48"/>
      <c r="BC6" s="45">
        <f t="shared" si="23"/>
        <v>0</v>
      </c>
      <c r="BD6" s="46" t="b">
        <f t="shared" si="24"/>
        <v>0</v>
      </c>
      <c r="BE6" s="46" t="str">
        <f t="shared" si="25"/>
        <v>abs</v>
      </c>
      <c r="BF6" s="45">
        <f t="shared" si="0"/>
        <v>2</v>
      </c>
      <c r="BG6" s="46">
        <f t="shared" si="1"/>
        <v>17.375</v>
      </c>
      <c r="BH6" s="49">
        <f t="shared" si="26"/>
        <v>17.375</v>
      </c>
      <c r="BI6" s="48"/>
      <c r="BJ6" s="48"/>
      <c r="BK6" s="48">
        <v>10</v>
      </c>
      <c r="BL6" s="48">
        <v>10</v>
      </c>
      <c r="BM6" s="48"/>
      <c r="BN6" s="48"/>
      <c r="BO6" s="48"/>
      <c r="BP6" s="48"/>
      <c r="BQ6" s="45">
        <f t="shared" si="27"/>
        <v>2</v>
      </c>
      <c r="BR6" s="46">
        <f t="shared" si="28"/>
        <v>10</v>
      </c>
      <c r="BS6" s="46">
        <f t="shared" si="29"/>
        <v>10</v>
      </c>
      <c r="BT6" s="50">
        <v>18.5</v>
      </c>
      <c r="BU6" s="50"/>
      <c r="BV6" s="50"/>
      <c r="BW6" s="50"/>
      <c r="BX6" s="50"/>
      <c r="BY6" s="50"/>
      <c r="BZ6" s="47"/>
      <c r="CA6" s="47"/>
      <c r="CB6" s="45">
        <f t="shared" si="30"/>
        <v>1</v>
      </c>
      <c r="CC6" s="46">
        <f t="shared" si="31"/>
        <v>18.5</v>
      </c>
      <c r="CD6" s="46">
        <f t="shared" si="32"/>
        <v>18.5</v>
      </c>
      <c r="CE6" s="45"/>
      <c r="CF6" s="45"/>
      <c r="CG6" s="45"/>
      <c r="CH6" s="45"/>
      <c r="CI6" s="45"/>
      <c r="CJ6" s="45"/>
      <c r="CK6" s="47"/>
      <c r="CL6" s="47"/>
      <c r="CM6" s="45">
        <f t="shared" si="33"/>
        <v>0</v>
      </c>
      <c r="CN6" s="46" t="b">
        <f t="shared" si="34"/>
        <v>0</v>
      </c>
      <c r="CO6" s="46" t="str">
        <f t="shared" si="35"/>
        <v>abs</v>
      </c>
      <c r="CP6" s="50">
        <v>19</v>
      </c>
      <c r="CQ6" s="50">
        <v>16</v>
      </c>
      <c r="CR6" s="50">
        <v>16</v>
      </c>
      <c r="CS6" s="50">
        <v>16</v>
      </c>
      <c r="CT6" s="50">
        <v>17.5</v>
      </c>
      <c r="CU6" s="50"/>
      <c r="CV6" s="50"/>
      <c r="CW6" s="50"/>
      <c r="CX6" s="50"/>
      <c r="CY6" s="50"/>
      <c r="CZ6" s="50"/>
      <c r="DA6" s="50"/>
      <c r="DB6" s="50"/>
      <c r="DC6" s="50"/>
      <c r="DD6" s="50"/>
      <c r="DE6" s="50"/>
      <c r="DF6" s="48"/>
      <c r="DG6" s="45"/>
      <c r="DH6" s="45">
        <f t="shared" si="36"/>
        <v>5</v>
      </c>
      <c r="DI6" s="46">
        <f t="shared" si="2"/>
        <v>16.899999999999999</v>
      </c>
      <c r="DJ6" s="46">
        <f>IF(DI6=FALSE,"abs",DI6)</f>
        <v>16.899999999999999</v>
      </c>
      <c r="DK6" s="45"/>
      <c r="DL6" s="45"/>
      <c r="DM6" s="45"/>
      <c r="DN6" s="45"/>
      <c r="DO6" s="45"/>
      <c r="DP6" s="45"/>
      <c r="DQ6" s="45"/>
      <c r="DR6" s="47"/>
      <c r="DS6" s="45">
        <f t="shared" si="38"/>
        <v>0</v>
      </c>
      <c r="DT6" s="46" t="b">
        <f t="shared" si="39"/>
        <v>0</v>
      </c>
      <c r="DU6" s="46" t="str">
        <f t="shared" si="40"/>
        <v>abs</v>
      </c>
      <c r="DV6" s="50">
        <v>18</v>
      </c>
      <c r="DW6" s="50"/>
      <c r="DX6" s="50"/>
      <c r="DY6" s="50"/>
      <c r="DZ6" s="50"/>
      <c r="EA6" s="50"/>
      <c r="EB6" s="50"/>
      <c r="EC6" s="47"/>
      <c r="ED6" s="45">
        <f t="shared" si="41"/>
        <v>1</v>
      </c>
      <c r="EE6" s="46">
        <f t="shared" si="42"/>
        <v>18</v>
      </c>
      <c r="EF6" s="46">
        <f t="shared" si="43"/>
        <v>18</v>
      </c>
      <c r="EG6" s="47"/>
      <c r="EH6" s="47"/>
      <c r="EI6" s="47"/>
      <c r="EJ6" s="47"/>
      <c r="EK6" s="47"/>
      <c r="EL6" s="47"/>
      <c r="EM6" s="47"/>
      <c r="EN6" s="47"/>
      <c r="EO6" s="45">
        <f t="shared" si="44"/>
        <v>0</v>
      </c>
      <c r="EP6" s="46" t="b">
        <f t="shared" si="45"/>
        <v>0</v>
      </c>
      <c r="EQ6" s="46" t="str">
        <f t="shared" si="46"/>
        <v>abs</v>
      </c>
      <c r="ER6" s="46">
        <f t="shared" si="3"/>
        <v>3.5</v>
      </c>
      <c r="ES6" s="46">
        <f t="shared" si="4"/>
        <v>18.114285714285714</v>
      </c>
      <c r="ET6" s="51">
        <f t="shared" si="47"/>
        <v>18.114285714285714</v>
      </c>
      <c r="EU6" s="48"/>
      <c r="EV6" s="48"/>
      <c r="EW6" s="48">
        <v>10</v>
      </c>
      <c r="EX6" s="48">
        <v>8.5</v>
      </c>
      <c r="EY6" s="48"/>
      <c r="EZ6" s="48"/>
      <c r="FA6" s="47"/>
      <c r="FB6" s="47"/>
      <c r="FC6" s="45">
        <f t="shared" si="48"/>
        <v>2</v>
      </c>
      <c r="FD6" s="46">
        <f t="shared" si="49"/>
        <v>9.25</v>
      </c>
      <c r="FE6" s="46">
        <f t="shared" si="50"/>
        <v>9.25</v>
      </c>
      <c r="FF6" s="48"/>
      <c r="FG6" s="48"/>
      <c r="FH6" s="48"/>
      <c r="FI6" s="48"/>
      <c r="FJ6" s="48"/>
      <c r="FK6" s="48"/>
      <c r="FL6" s="47"/>
      <c r="FM6" s="47"/>
      <c r="FN6" s="45">
        <f t="shared" si="51"/>
        <v>0</v>
      </c>
      <c r="FO6" s="46" t="b">
        <f t="shared" si="52"/>
        <v>0</v>
      </c>
      <c r="FP6" s="46" t="str">
        <f t="shared" si="53"/>
        <v>abs</v>
      </c>
      <c r="FQ6" s="48"/>
      <c r="FR6" s="48"/>
      <c r="FS6" s="48"/>
      <c r="FT6" s="48"/>
      <c r="FU6" s="48"/>
      <c r="FV6" s="47"/>
      <c r="FW6" s="47"/>
      <c r="FX6" s="47"/>
      <c r="FY6" s="45">
        <f t="shared" si="54"/>
        <v>0</v>
      </c>
      <c r="FZ6" s="46" t="b">
        <f t="shared" si="55"/>
        <v>0</v>
      </c>
      <c r="GA6" s="46" t="str">
        <f t="shared" si="56"/>
        <v>abs</v>
      </c>
      <c r="GB6" s="48"/>
      <c r="GC6" s="48"/>
      <c r="GD6" s="48">
        <v>9.75</v>
      </c>
      <c r="GE6" s="48"/>
      <c r="GF6" s="48"/>
      <c r="GG6" s="48"/>
      <c r="GH6" s="47"/>
      <c r="GI6" s="47"/>
      <c r="GJ6" s="45">
        <f t="shared" si="57"/>
        <v>1</v>
      </c>
      <c r="GK6" s="46">
        <f t="shared" si="58"/>
        <v>9.75</v>
      </c>
      <c r="GL6" s="46">
        <f t="shared" si="59"/>
        <v>9.75</v>
      </c>
      <c r="GM6" s="50"/>
      <c r="GN6" s="50"/>
      <c r="GO6" s="50">
        <v>8</v>
      </c>
      <c r="GP6" s="50"/>
      <c r="GQ6" s="50"/>
      <c r="GR6" s="50"/>
      <c r="GS6" s="50"/>
      <c r="GT6" s="43"/>
      <c r="GU6" s="45">
        <f t="shared" si="60"/>
        <v>1</v>
      </c>
      <c r="GV6" s="46">
        <f t="shared" si="5"/>
        <v>8</v>
      </c>
      <c r="GW6" s="46">
        <f t="shared" si="61"/>
        <v>8</v>
      </c>
      <c r="GX6" s="45"/>
      <c r="GY6" s="45"/>
      <c r="GZ6" s="47"/>
      <c r="HA6" s="47"/>
      <c r="HB6" s="45">
        <f t="shared" si="62"/>
        <v>0</v>
      </c>
      <c r="HC6" s="46" t="b">
        <f t="shared" si="63"/>
        <v>0</v>
      </c>
      <c r="HD6" s="46" t="str">
        <f t="shared" si="64"/>
        <v>Abs</v>
      </c>
      <c r="HE6" s="45">
        <v>10</v>
      </c>
      <c r="HF6" s="45">
        <v>9</v>
      </c>
      <c r="HG6" s="45">
        <v>10</v>
      </c>
      <c r="HH6" s="45">
        <v>6</v>
      </c>
      <c r="HI6" s="45">
        <v>10</v>
      </c>
      <c r="HJ6" s="45"/>
      <c r="HK6" s="45"/>
      <c r="HL6" s="45"/>
      <c r="HM6" s="45"/>
      <c r="HN6" s="45"/>
      <c r="HO6" s="45"/>
      <c r="HP6" s="45"/>
      <c r="HQ6" s="45"/>
      <c r="HR6" s="45"/>
      <c r="HS6" s="45"/>
      <c r="HT6" s="45">
        <f t="shared" si="65"/>
        <v>5</v>
      </c>
      <c r="HU6" s="46">
        <f t="shared" si="66"/>
        <v>9</v>
      </c>
      <c r="HV6" s="46">
        <f t="shared" si="67"/>
        <v>9</v>
      </c>
      <c r="HW6" s="46">
        <f t="shared" si="6"/>
        <v>4</v>
      </c>
      <c r="HX6" s="46">
        <f t="shared" si="7"/>
        <v>9</v>
      </c>
      <c r="HY6" s="51">
        <f t="shared" si="68"/>
        <v>9</v>
      </c>
      <c r="HZ6" s="46">
        <f t="shared" si="8"/>
        <v>2.5</v>
      </c>
      <c r="IA6" s="46">
        <f t="shared" si="9"/>
        <v>17.795714285714286</v>
      </c>
      <c r="IB6" s="52">
        <f t="shared" si="10"/>
        <v>17.795714285714286</v>
      </c>
      <c r="IC6" s="53"/>
      <c r="ID6" s="54">
        <f t="shared" si="71"/>
        <v>16.199407738095239</v>
      </c>
      <c r="IE6" s="55" t="s">
        <v>840</v>
      </c>
      <c r="IF6" s="56"/>
      <c r="IG6" s="57">
        <f t="shared" si="69"/>
        <v>17.795714285714286</v>
      </c>
      <c r="IH6" s="58"/>
      <c r="IJ6" s="53"/>
      <c r="IK6" s="59">
        <f t="shared" si="70"/>
        <v>17.795714285714286</v>
      </c>
      <c r="IL6" s="60" t="e">
        <f>(#REF!+IJ6+IK6)/3</f>
        <v>#REF!</v>
      </c>
    </row>
    <row r="7" spans="1:246" ht="12" customHeight="1" thickBot="1">
      <c r="A7" s="44" t="s">
        <v>847</v>
      </c>
      <c r="B7" s="44" t="s">
        <v>848</v>
      </c>
      <c r="C7" s="45"/>
      <c r="D7" s="45"/>
      <c r="E7" s="45"/>
      <c r="F7" s="45"/>
      <c r="G7" s="45"/>
      <c r="H7" s="45"/>
      <c r="I7" s="45"/>
      <c r="J7" s="45"/>
      <c r="K7" s="45">
        <f t="shared" si="11"/>
        <v>0</v>
      </c>
      <c r="L7" s="46" t="b">
        <f t="shared" si="12"/>
        <v>0</v>
      </c>
      <c r="M7" s="46" t="str">
        <f t="shared" si="13"/>
        <v>abs</v>
      </c>
      <c r="N7" s="45">
        <v>13</v>
      </c>
      <c r="O7" s="45"/>
      <c r="P7" s="45"/>
      <c r="Q7" s="45"/>
      <c r="R7" s="45"/>
      <c r="S7" s="45"/>
      <c r="T7" s="45"/>
      <c r="U7" s="45"/>
      <c r="V7" s="45">
        <f t="shared" si="14"/>
        <v>1</v>
      </c>
      <c r="W7" s="46">
        <f t="shared" si="15"/>
        <v>13</v>
      </c>
      <c r="X7" s="46">
        <f t="shared" si="16"/>
        <v>13</v>
      </c>
      <c r="Y7" s="45">
        <v>10</v>
      </c>
      <c r="Z7" s="45"/>
      <c r="AA7" s="45"/>
      <c r="AB7" s="45"/>
      <c r="AC7" s="45"/>
      <c r="AD7" s="45"/>
      <c r="AE7" s="45"/>
      <c r="AF7" s="45"/>
      <c r="AG7" s="45">
        <f t="shared" si="17"/>
        <v>1</v>
      </c>
      <c r="AH7" s="46">
        <f t="shared" si="18"/>
        <v>10</v>
      </c>
      <c r="AI7" s="46">
        <f t="shared" si="19"/>
        <v>10</v>
      </c>
      <c r="AJ7" s="45"/>
      <c r="AK7" s="45"/>
      <c r="AL7" s="45"/>
      <c r="AM7" s="45"/>
      <c r="AN7" s="45"/>
      <c r="AO7" s="45"/>
      <c r="AP7" s="47"/>
      <c r="AQ7" s="47"/>
      <c r="AR7" s="45">
        <f t="shared" si="20"/>
        <v>0</v>
      </c>
      <c r="AS7" s="46" t="b">
        <f t="shared" si="21"/>
        <v>0</v>
      </c>
      <c r="AT7" s="46" t="str">
        <f t="shared" si="22"/>
        <v>abs</v>
      </c>
      <c r="AU7" s="45"/>
      <c r="AV7" s="45"/>
      <c r="AW7" s="45"/>
      <c r="AX7" s="45"/>
      <c r="AY7" s="45"/>
      <c r="AZ7" s="45"/>
      <c r="BA7" s="48"/>
      <c r="BB7" s="48"/>
      <c r="BC7" s="45">
        <f t="shared" si="23"/>
        <v>0</v>
      </c>
      <c r="BD7" s="46" t="b">
        <f t="shared" si="24"/>
        <v>0</v>
      </c>
      <c r="BE7" s="46" t="str">
        <f t="shared" si="25"/>
        <v>abs</v>
      </c>
      <c r="BF7" s="45">
        <f t="shared" si="0"/>
        <v>2</v>
      </c>
      <c r="BG7" s="46">
        <f t="shared" si="1"/>
        <v>11.5</v>
      </c>
      <c r="BH7" s="49">
        <f t="shared" si="26"/>
        <v>11.5</v>
      </c>
      <c r="BI7" s="48"/>
      <c r="BJ7" s="48"/>
      <c r="BK7" s="48">
        <v>10</v>
      </c>
      <c r="BL7" s="48">
        <v>9.5</v>
      </c>
      <c r="BM7" s="48"/>
      <c r="BN7" s="48"/>
      <c r="BO7" s="48"/>
      <c r="BP7" s="48"/>
      <c r="BQ7" s="45">
        <f t="shared" si="27"/>
        <v>2</v>
      </c>
      <c r="BR7" s="46">
        <f t="shared" si="28"/>
        <v>9.75</v>
      </c>
      <c r="BS7" s="46">
        <f t="shared" si="29"/>
        <v>9.75</v>
      </c>
      <c r="BT7" s="50">
        <v>15</v>
      </c>
      <c r="BU7" s="50"/>
      <c r="BV7" s="50"/>
      <c r="BW7" s="50"/>
      <c r="BX7" s="50"/>
      <c r="BY7" s="50"/>
      <c r="BZ7" s="47"/>
      <c r="CA7" s="47"/>
      <c r="CB7" s="45">
        <f t="shared" si="30"/>
        <v>1</v>
      </c>
      <c r="CC7" s="46">
        <f t="shared" si="31"/>
        <v>15</v>
      </c>
      <c r="CD7" s="46">
        <f t="shared" si="32"/>
        <v>15</v>
      </c>
      <c r="CE7" s="45"/>
      <c r="CF7" s="45"/>
      <c r="CG7" s="45"/>
      <c r="CH7" s="45"/>
      <c r="CI7" s="45"/>
      <c r="CJ7" s="45"/>
      <c r="CK7" s="47"/>
      <c r="CL7" s="47"/>
      <c r="CM7" s="45">
        <f t="shared" si="33"/>
        <v>0</v>
      </c>
      <c r="CN7" s="46" t="b">
        <f t="shared" si="34"/>
        <v>0</v>
      </c>
      <c r="CO7" s="46" t="str">
        <f t="shared" si="35"/>
        <v>abs</v>
      </c>
      <c r="CP7" s="50">
        <v>14</v>
      </c>
      <c r="CQ7" s="50">
        <v>11</v>
      </c>
      <c r="CR7" s="50">
        <v>9</v>
      </c>
      <c r="CS7" s="50">
        <v>15</v>
      </c>
      <c r="CT7" s="50">
        <v>8.5</v>
      </c>
      <c r="CU7" s="50"/>
      <c r="CV7" s="50"/>
      <c r="CW7" s="50"/>
      <c r="CX7" s="50"/>
      <c r="CY7" s="50"/>
      <c r="CZ7" s="50"/>
      <c r="DA7" s="50"/>
      <c r="DB7" s="50"/>
      <c r="DC7" s="50"/>
      <c r="DD7" s="50"/>
      <c r="DE7" s="50"/>
      <c r="DF7" s="48"/>
      <c r="DG7" s="45"/>
      <c r="DH7" s="45">
        <f t="shared" si="36"/>
        <v>5</v>
      </c>
      <c r="DI7" s="46">
        <f t="shared" si="2"/>
        <v>11.5</v>
      </c>
      <c r="DJ7" s="46">
        <f t="shared" si="37"/>
        <v>11.5</v>
      </c>
      <c r="DK7" s="45"/>
      <c r="DL7" s="45"/>
      <c r="DM7" s="45"/>
      <c r="DN7" s="45"/>
      <c r="DO7" s="45"/>
      <c r="DP7" s="45"/>
      <c r="DQ7" s="45"/>
      <c r="DR7" s="47"/>
      <c r="DS7" s="45">
        <f t="shared" si="38"/>
        <v>0</v>
      </c>
      <c r="DT7" s="46" t="b">
        <f t="shared" si="39"/>
        <v>0</v>
      </c>
      <c r="DU7" s="46" t="str">
        <f t="shared" si="40"/>
        <v>abs</v>
      </c>
      <c r="DV7" s="50">
        <v>13.75</v>
      </c>
      <c r="DW7" s="50"/>
      <c r="DX7" s="50"/>
      <c r="DY7" s="50"/>
      <c r="DZ7" s="50"/>
      <c r="EA7" s="50"/>
      <c r="EB7" s="50"/>
      <c r="EC7" s="47"/>
      <c r="ED7" s="45">
        <f t="shared" si="41"/>
        <v>1</v>
      </c>
      <c r="EE7" s="46">
        <f t="shared" si="42"/>
        <v>13.75</v>
      </c>
      <c r="EF7" s="46">
        <f t="shared" si="43"/>
        <v>13.75</v>
      </c>
      <c r="EG7" s="47"/>
      <c r="EH7" s="47"/>
      <c r="EI7" s="47"/>
      <c r="EJ7" s="47"/>
      <c r="EK7" s="47"/>
      <c r="EL7" s="47"/>
      <c r="EM7" s="47"/>
      <c r="EN7" s="47"/>
      <c r="EO7" s="45">
        <f t="shared" si="44"/>
        <v>0</v>
      </c>
      <c r="EP7" s="46" t="b">
        <f t="shared" si="45"/>
        <v>0</v>
      </c>
      <c r="EQ7" s="46" t="str">
        <f t="shared" si="46"/>
        <v>abs</v>
      </c>
      <c r="ER7" s="46">
        <f t="shared" si="3"/>
        <v>3.5</v>
      </c>
      <c r="ES7" s="46">
        <f t="shared" si="4"/>
        <v>14.285714285714286</v>
      </c>
      <c r="ET7" s="51">
        <f t="shared" si="47"/>
        <v>14.285714285714286</v>
      </c>
      <c r="EU7" s="48"/>
      <c r="EV7" s="48"/>
      <c r="EW7" s="48">
        <v>9</v>
      </c>
      <c r="EX7" s="48">
        <v>7</v>
      </c>
      <c r="EY7" s="48"/>
      <c r="EZ7" s="48"/>
      <c r="FA7" s="47"/>
      <c r="FB7" s="47"/>
      <c r="FC7" s="45">
        <f t="shared" si="48"/>
        <v>2</v>
      </c>
      <c r="FD7" s="46">
        <f t="shared" si="49"/>
        <v>8</v>
      </c>
      <c r="FE7" s="46">
        <f t="shared" si="50"/>
        <v>8</v>
      </c>
      <c r="FF7" s="48"/>
      <c r="FG7" s="48"/>
      <c r="FH7" s="48"/>
      <c r="FI7" s="48"/>
      <c r="FJ7" s="48"/>
      <c r="FK7" s="48"/>
      <c r="FL7" s="47"/>
      <c r="FM7" s="47"/>
      <c r="FN7" s="45">
        <f t="shared" si="51"/>
        <v>0</v>
      </c>
      <c r="FO7" s="46" t="b">
        <f t="shared" si="52"/>
        <v>0</v>
      </c>
      <c r="FP7" s="46" t="str">
        <f t="shared" si="53"/>
        <v>abs</v>
      </c>
      <c r="FQ7" s="48"/>
      <c r="FR7" s="48"/>
      <c r="FS7" s="48"/>
      <c r="FT7" s="48"/>
      <c r="FU7" s="48"/>
      <c r="FV7" s="47"/>
      <c r="FW7" s="47"/>
      <c r="FX7" s="47"/>
      <c r="FY7" s="45">
        <f t="shared" si="54"/>
        <v>0</v>
      </c>
      <c r="FZ7" s="46" t="b">
        <f t="shared" si="55"/>
        <v>0</v>
      </c>
      <c r="GA7" s="46" t="str">
        <f t="shared" si="56"/>
        <v>abs</v>
      </c>
      <c r="GB7" s="48"/>
      <c r="GC7" s="48"/>
      <c r="GD7" s="48">
        <v>9.5</v>
      </c>
      <c r="GE7" s="48"/>
      <c r="GF7" s="48"/>
      <c r="GG7" s="48"/>
      <c r="GH7" s="47"/>
      <c r="GI7" s="47"/>
      <c r="GJ7" s="45">
        <f t="shared" si="57"/>
        <v>1</v>
      </c>
      <c r="GK7" s="46">
        <f t="shared" si="58"/>
        <v>9.5</v>
      </c>
      <c r="GL7" s="46">
        <f t="shared" si="59"/>
        <v>9.5</v>
      </c>
      <c r="GM7" s="50"/>
      <c r="GN7" s="50"/>
      <c r="GO7" s="50">
        <v>7</v>
      </c>
      <c r="GP7" s="50"/>
      <c r="GQ7" s="50"/>
      <c r="GR7" s="50"/>
      <c r="GS7" s="50"/>
      <c r="GT7" s="43"/>
      <c r="GU7" s="45">
        <f t="shared" si="60"/>
        <v>1</v>
      </c>
      <c r="GV7" s="46">
        <f t="shared" si="5"/>
        <v>7</v>
      </c>
      <c r="GW7" s="46">
        <f t="shared" si="61"/>
        <v>7</v>
      </c>
      <c r="GX7" s="45"/>
      <c r="GY7" s="45"/>
      <c r="GZ7" s="47"/>
      <c r="HA7" s="47"/>
      <c r="HB7" s="45">
        <f t="shared" si="62"/>
        <v>0</v>
      </c>
      <c r="HC7" s="46" t="b">
        <f t="shared" si="63"/>
        <v>0</v>
      </c>
      <c r="HD7" s="46" t="str">
        <f t="shared" si="64"/>
        <v>Abs</v>
      </c>
      <c r="HE7" s="45">
        <v>2</v>
      </c>
      <c r="HF7" s="45">
        <v>4</v>
      </c>
      <c r="HG7" s="45">
        <v>6</v>
      </c>
      <c r="HH7" s="45">
        <v>6</v>
      </c>
      <c r="HI7" s="45">
        <v>10</v>
      </c>
      <c r="HJ7" s="45"/>
      <c r="HK7" s="45"/>
      <c r="HL7" s="45"/>
      <c r="HM7" s="45"/>
      <c r="HN7" s="45"/>
      <c r="HO7" s="45"/>
      <c r="HP7" s="45"/>
      <c r="HQ7" s="45"/>
      <c r="HR7" s="45"/>
      <c r="HS7" s="45"/>
      <c r="HT7" s="45">
        <f t="shared" si="65"/>
        <v>5</v>
      </c>
      <c r="HU7" s="46">
        <f t="shared" si="66"/>
        <v>5.6</v>
      </c>
      <c r="HV7" s="46">
        <f t="shared" si="67"/>
        <v>5.6</v>
      </c>
      <c r="HW7" s="46">
        <f t="shared" si="6"/>
        <v>4</v>
      </c>
      <c r="HX7" s="46">
        <f t="shared" si="7"/>
        <v>7.5250000000000004</v>
      </c>
      <c r="HY7" s="51">
        <f t="shared" si="68"/>
        <v>7.5250000000000004</v>
      </c>
      <c r="HZ7" s="46">
        <f t="shared" si="8"/>
        <v>2.5</v>
      </c>
      <c r="IA7" s="46">
        <f t="shared" si="9"/>
        <v>13.324285714285713</v>
      </c>
      <c r="IB7" s="52">
        <f t="shared" si="10"/>
        <v>13.324285714285713</v>
      </c>
      <c r="IC7" s="53"/>
      <c r="ID7" s="54">
        <f t="shared" si="71"/>
        <v>16.199407738095239</v>
      </c>
      <c r="IE7" s="55" t="s">
        <v>840</v>
      </c>
      <c r="IF7" s="56"/>
      <c r="IG7" s="57">
        <f t="shared" si="69"/>
        <v>13.324285714285713</v>
      </c>
      <c r="IH7" s="58"/>
      <c r="IJ7" s="53"/>
      <c r="IK7" s="59">
        <f t="shared" si="70"/>
        <v>13.324285714285713</v>
      </c>
      <c r="IL7" s="60" t="e">
        <f>(#REF!+IJ7+IK7)/3</f>
        <v>#REF!</v>
      </c>
    </row>
    <row r="8" spans="1:246" ht="12" customHeight="1" thickBot="1">
      <c r="A8" s="44" t="s">
        <v>847</v>
      </c>
      <c r="B8" s="44" t="s">
        <v>848</v>
      </c>
      <c r="C8" s="45"/>
      <c r="D8" s="45"/>
      <c r="E8" s="45"/>
      <c r="F8" s="45"/>
      <c r="G8" s="45"/>
      <c r="H8" s="45"/>
      <c r="I8" s="45"/>
      <c r="J8" s="45"/>
      <c r="K8" s="45">
        <f t="shared" si="11"/>
        <v>0</v>
      </c>
      <c r="L8" s="46" t="b">
        <f t="shared" si="12"/>
        <v>0</v>
      </c>
      <c r="M8" s="46" t="str">
        <f t="shared" si="13"/>
        <v>abs</v>
      </c>
      <c r="N8" s="45">
        <v>15.5</v>
      </c>
      <c r="O8" s="45"/>
      <c r="P8" s="45"/>
      <c r="Q8" s="45"/>
      <c r="R8" s="45"/>
      <c r="S8" s="45"/>
      <c r="T8" s="45"/>
      <c r="U8" s="45"/>
      <c r="V8" s="45">
        <f t="shared" si="14"/>
        <v>1</v>
      </c>
      <c r="W8" s="46">
        <f t="shared" si="15"/>
        <v>15.5</v>
      </c>
      <c r="X8" s="46">
        <f t="shared" si="16"/>
        <v>15.5</v>
      </c>
      <c r="Y8" s="45">
        <v>11</v>
      </c>
      <c r="Z8" s="45"/>
      <c r="AA8" s="45"/>
      <c r="AB8" s="45"/>
      <c r="AC8" s="45"/>
      <c r="AD8" s="45"/>
      <c r="AE8" s="45"/>
      <c r="AF8" s="45"/>
      <c r="AG8" s="45">
        <f t="shared" si="17"/>
        <v>1</v>
      </c>
      <c r="AH8" s="46">
        <f t="shared" si="18"/>
        <v>11</v>
      </c>
      <c r="AI8" s="46">
        <f t="shared" si="19"/>
        <v>11</v>
      </c>
      <c r="AJ8" s="45"/>
      <c r="AK8" s="45"/>
      <c r="AL8" s="45"/>
      <c r="AM8" s="45"/>
      <c r="AN8" s="45"/>
      <c r="AO8" s="45"/>
      <c r="AP8" s="47"/>
      <c r="AQ8" s="47"/>
      <c r="AR8" s="45">
        <f t="shared" si="20"/>
        <v>0</v>
      </c>
      <c r="AS8" s="46" t="b">
        <f t="shared" si="21"/>
        <v>0</v>
      </c>
      <c r="AT8" s="46" t="str">
        <f t="shared" si="22"/>
        <v>abs</v>
      </c>
      <c r="AU8" s="45"/>
      <c r="AV8" s="45"/>
      <c r="AW8" s="45"/>
      <c r="AX8" s="45"/>
      <c r="AY8" s="45"/>
      <c r="AZ8" s="45"/>
      <c r="BA8" s="48"/>
      <c r="BB8" s="48"/>
      <c r="BC8" s="45">
        <f t="shared" si="23"/>
        <v>0</v>
      </c>
      <c r="BD8" s="46" t="b">
        <f t="shared" si="24"/>
        <v>0</v>
      </c>
      <c r="BE8" s="46" t="str">
        <f t="shared" si="25"/>
        <v>abs</v>
      </c>
      <c r="BF8" s="45">
        <f t="shared" si="0"/>
        <v>2</v>
      </c>
      <c r="BG8" s="46">
        <f t="shared" si="1"/>
        <v>13.25</v>
      </c>
      <c r="BH8" s="49">
        <f t="shared" si="26"/>
        <v>13.25</v>
      </c>
      <c r="BI8" s="48"/>
      <c r="BJ8" s="48"/>
      <c r="BK8" s="48">
        <v>9</v>
      </c>
      <c r="BL8" s="48">
        <v>9</v>
      </c>
      <c r="BM8" s="48"/>
      <c r="BN8" s="48"/>
      <c r="BO8" s="48"/>
      <c r="BP8" s="48"/>
      <c r="BQ8" s="45">
        <f t="shared" si="27"/>
        <v>2</v>
      </c>
      <c r="BR8" s="46">
        <f t="shared" si="28"/>
        <v>9</v>
      </c>
      <c r="BS8" s="46">
        <f t="shared" si="29"/>
        <v>9</v>
      </c>
      <c r="BT8" s="50">
        <v>18</v>
      </c>
      <c r="BU8" s="50"/>
      <c r="BV8" s="50"/>
      <c r="BW8" s="50"/>
      <c r="BX8" s="50"/>
      <c r="BY8" s="50"/>
      <c r="BZ8" s="47"/>
      <c r="CA8" s="47"/>
      <c r="CB8" s="45">
        <f t="shared" si="30"/>
        <v>1</v>
      </c>
      <c r="CC8" s="46">
        <f t="shared" si="31"/>
        <v>18</v>
      </c>
      <c r="CD8" s="46">
        <f t="shared" si="32"/>
        <v>18</v>
      </c>
      <c r="CE8" s="45"/>
      <c r="CF8" s="45"/>
      <c r="CG8" s="45"/>
      <c r="CH8" s="45"/>
      <c r="CI8" s="45"/>
      <c r="CJ8" s="45"/>
      <c r="CK8" s="47"/>
      <c r="CL8" s="47"/>
      <c r="CM8" s="45">
        <f t="shared" si="33"/>
        <v>0</v>
      </c>
      <c r="CN8" s="46" t="b">
        <f t="shared" si="34"/>
        <v>0</v>
      </c>
      <c r="CO8" s="46" t="str">
        <f t="shared" si="35"/>
        <v>abs</v>
      </c>
      <c r="CP8" s="50">
        <v>18</v>
      </c>
      <c r="CQ8" s="50">
        <v>12</v>
      </c>
      <c r="CR8" s="50">
        <v>12</v>
      </c>
      <c r="CS8" s="50">
        <v>19</v>
      </c>
      <c r="CT8" s="50">
        <v>17.5</v>
      </c>
      <c r="CU8" s="50"/>
      <c r="CV8" s="50"/>
      <c r="CW8" s="50"/>
      <c r="CX8" s="50"/>
      <c r="CY8" s="50"/>
      <c r="CZ8" s="50"/>
      <c r="DA8" s="50"/>
      <c r="DB8" s="50"/>
      <c r="DC8" s="50"/>
      <c r="DD8" s="50"/>
      <c r="DE8" s="50"/>
      <c r="DF8" s="48"/>
      <c r="DG8" s="45"/>
      <c r="DH8" s="45">
        <f t="shared" si="36"/>
        <v>5</v>
      </c>
      <c r="DI8" s="46">
        <f t="shared" si="2"/>
        <v>15.7</v>
      </c>
      <c r="DJ8" s="46">
        <f t="shared" si="37"/>
        <v>15.7</v>
      </c>
      <c r="DK8" s="45"/>
      <c r="DL8" s="45"/>
      <c r="DM8" s="45"/>
      <c r="DN8" s="45"/>
      <c r="DO8" s="45"/>
      <c r="DP8" s="45"/>
      <c r="DQ8" s="45"/>
      <c r="DR8" s="47"/>
      <c r="DS8" s="45">
        <f t="shared" si="38"/>
        <v>0</v>
      </c>
      <c r="DT8" s="46" t="b">
        <f t="shared" si="39"/>
        <v>0</v>
      </c>
      <c r="DU8" s="46" t="str">
        <f t="shared" si="40"/>
        <v>abs</v>
      </c>
      <c r="DV8" s="50">
        <v>16.5</v>
      </c>
      <c r="DW8" s="50"/>
      <c r="DX8" s="50"/>
      <c r="DY8" s="50"/>
      <c r="DZ8" s="50"/>
      <c r="EA8" s="50"/>
      <c r="EB8" s="50"/>
      <c r="EC8" s="47"/>
      <c r="ED8" s="45">
        <f t="shared" si="41"/>
        <v>1</v>
      </c>
      <c r="EE8" s="46">
        <f t="shared" si="42"/>
        <v>16.5</v>
      </c>
      <c r="EF8" s="46">
        <f t="shared" si="43"/>
        <v>16.5</v>
      </c>
      <c r="EG8" s="47"/>
      <c r="EH8" s="47"/>
      <c r="EI8" s="47"/>
      <c r="EJ8" s="47"/>
      <c r="EK8" s="47"/>
      <c r="EL8" s="47"/>
      <c r="EM8" s="47"/>
      <c r="EN8" s="47"/>
      <c r="EO8" s="45">
        <f t="shared" si="44"/>
        <v>0</v>
      </c>
      <c r="EP8" s="46" t="b">
        <f t="shared" si="45"/>
        <v>0</v>
      </c>
      <c r="EQ8" s="46" t="str">
        <f t="shared" si="46"/>
        <v>abs</v>
      </c>
      <c r="ER8" s="46">
        <f t="shared" si="3"/>
        <v>3.5</v>
      </c>
      <c r="ES8" s="46">
        <f t="shared" si="4"/>
        <v>16.914285714285715</v>
      </c>
      <c r="ET8" s="51">
        <f t="shared" si="47"/>
        <v>16.914285714285715</v>
      </c>
      <c r="EU8" s="48"/>
      <c r="EV8" s="48"/>
      <c r="EW8" s="48">
        <v>10</v>
      </c>
      <c r="EX8" s="48">
        <v>8.5</v>
      </c>
      <c r="EY8" s="48"/>
      <c r="EZ8" s="48"/>
      <c r="FA8" s="47"/>
      <c r="FB8" s="47"/>
      <c r="FC8" s="45">
        <f t="shared" si="48"/>
        <v>2</v>
      </c>
      <c r="FD8" s="46">
        <f t="shared" si="49"/>
        <v>9.25</v>
      </c>
      <c r="FE8" s="46">
        <f t="shared" si="50"/>
        <v>9.25</v>
      </c>
      <c r="FF8" s="48"/>
      <c r="FG8" s="48"/>
      <c r="FH8" s="48"/>
      <c r="FI8" s="48"/>
      <c r="FJ8" s="48"/>
      <c r="FK8" s="48"/>
      <c r="FL8" s="47"/>
      <c r="FM8" s="47"/>
      <c r="FN8" s="45">
        <f t="shared" si="51"/>
        <v>0</v>
      </c>
      <c r="FO8" s="46" t="b">
        <f t="shared" si="52"/>
        <v>0</v>
      </c>
      <c r="FP8" s="46" t="str">
        <f t="shared" si="53"/>
        <v>abs</v>
      </c>
      <c r="FQ8" s="48"/>
      <c r="FR8" s="48"/>
      <c r="FS8" s="48"/>
      <c r="FT8" s="48"/>
      <c r="FU8" s="48"/>
      <c r="FV8" s="47"/>
      <c r="FW8" s="47"/>
      <c r="FX8" s="47"/>
      <c r="FY8" s="45">
        <f t="shared" si="54"/>
        <v>0</v>
      </c>
      <c r="FZ8" s="46" t="b">
        <f t="shared" si="55"/>
        <v>0</v>
      </c>
      <c r="GA8" s="46" t="str">
        <f t="shared" si="56"/>
        <v>abs</v>
      </c>
      <c r="GB8" s="48"/>
      <c r="GC8" s="48"/>
      <c r="GD8" s="48">
        <v>9</v>
      </c>
      <c r="GE8" s="48"/>
      <c r="GF8" s="48"/>
      <c r="GG8" s="48"/>
      <c r="GH8" s="47"/>
      <c r="GI8" s="47"/>
      <c r="GJ8" s="45">
        <f t="shared" si="57"/>
        <v>1</v>
      </c>
      <c r="GK8" s="46">
        <f t="shared" si="58"/>
        <v>9</v>
      </c>
      <c r="GL8" s="46">
        <f t="shared" si="59"/>
        <v>9</v>
      </c>
      <c r="GM8" s="50"/>
      <c r="GN8" s="50"/>
      <c r="GO8" s="50">
        <v>9</v>
      </c>
      <c r="GP8" s="50"/>
      <c r="GQ8" s="50"/>
      <c r="GR8" s="50"/>
      <c r="GS8" s="50"/>
      <c r="GT8" s="43"/>
      <c r="GU8" s="45">
        <f t="shared" si="60"/>
        <v>1</v>
      </c>
      <c r="GV8" s="46">
        <f t="shared" si="5"/>
        <v>9</v>
      </c>
      <c r="GW8" s="46">
        <f t="shared" si="61"/>
        <v>9</v>
      </c>
      <c r="GX8" s="45"/>
      <c r="GY8" s="45"/>
      <c r="GZ8" s="47"/>
      <c r="HA8" s="47"/>
      <c r="HB8" s="45">
        <f t="shared" si="62"/>
        <v>0</v>
      </c>
      <c r="HC8" s="46" t="b">
        <f t="shared" si="63"/>
        <v>0</v>
      </c>
      <c r="HD8" s="46" t="str">
        <f t="shared" si="64"/>
        <v>Abs</v>
      </c>
      <c r="HE8" s="45">
        <v>10</v>
      </c>
      <c r="HF8" s="45">
        <v>10</v>
      </c>
      <c r="HG8" s="45">
        <v>10</v>
      </c>
      <c r="HH8" s="45">
        <v>10</v>
      </c>
      <c r="HI8" s="45">
        <v>10</v>
      </c>
      <c r="HJ8" s="45"/>
      <c r="HK8" s="45"/>
      <c r="HL8" s="45"/>
      <c r="HM8" s="45"/>
      <c r="HN8" s="45"/>
      <c r="HO8" s="45"/>
      <c r="HP8" s="45"/>
      <c r="HQ8" s="45"/>
      <c r="HR8" s="45"/>
      <c r="HS8" s="45"/>
      <c r="HT8" s="45">
        <f t="shared" si="65"/>
        <v>5</v>
      </c>
      <c r="HU8" s="46">
        <f t="shared" si="66"/>
        <v>10</v>
      </c>
      <c r="HV8" s="46">
        <f t="shared" si="67"/>
        <v>10</v>
      </c>
      <c r="HW8" s="46">
        <f t="shared" si="6"/>
        <v>4</v>
      </c>
      <c r="HX8" s="46">
        <f t="shared" si="7"/>
        <v>9.3125</v>
      </c>
      <c r="HY8" s="51">
        <f t="shared" si="68"/>
        <v>9.3125</v>
      </c>
      <c r="HZ8" s="46">
        <f t="shared" si="8"/>
        <v>2.5</v>
      </c>
      <c r="IA8" s="46">
        <f t="shared" si="9"/>
        <v>15.790714285714284</v>
      </c>
      <c r="IB8" s="52">
        <f t="shared" si="10"/>
        <v>15.790714285714284</v>
      </c>
      <c r="IC8" s="53"/>
      <c r="ID8" s="54">
        <f t="shared" si="71"/>
        <v>16.199407738095239</v>
      </c>
      <c r="IE8" s="55" t="s">
        <v>840</v>
      </c>
      <c r="IF8" s="56"/>
      <c r="IG8" s="57">
        <f t="shared" si="69"/>
        <v>15.790714285714284</v>
      </c>
      <c r="IH8" s="58"/>
      <c r="IJ8" s="53"/>
      <c r="IK8" s="59">
        <f t="shared" si="70"/>
        <v>15.790714285714284</v>
      </c>
      <c r="IL8" s="60" t="e">
        <f>(#REF!+IJ8+IK8)/3</f>
        <v>#REF!</v>
      </c>
    </row>
    <row r="9" spans="1:246" ht="12" customHeight="1" thickBot="1">
      <c r="A9" s="44" t="s">
        <v>847</v>
      </c>
      <c r="B9" s="44" t="s">
        <v>848</v>
      </c>
      <c r="C9" s="45"/>
      <c r="D9" s="45"/>
      <c r="E9" s="45"/>
      <c r="F9" s="45"/>
      <c r="G9" s="45"/>
      <c r="H9" s="45"/>
      <c r="I9" s="45"/>
      <c r="J9" s="45"/>
      <c r="K9" s="45">
        <f t="shared" si="11"/>
        <v>0</v>
      </c>
      <c r="L9" s="46" t="b">
        <f t="shared" si="12"/>
        <v>0</v>
      </c>
      <c r="M9" s="46" t="str">
        <f t="shared" si="13"/>
        <v>abs</v>
      </c>
      <c r="N9" s="45">
        <v>18.5</v>
      </c>
      <c r="O9" s="45"/>
      <c r="P9" s="45"/>
      <c r="Q9" s="45"/>
      <c r="R9" s="45"/>
      <c r="S9" s="45"/>
      <c r="T9" s="45"/>
      <c r="U9" s="45"/>
      <c r="V9" s="45">
        <f t="shared" si="14"/>
        <v>1</v>
      </c>
      <c r="W9" s="46">
        <f t="shared" si="15"/>
        <v>18.5</v>
      </c>
      <c r="X9" s="46">
        <f t="shared" si="16"/>
        <v>18.5</v>
      </c>
      <c r="Y9" s="45">
        <v>15</v>
      </c>
      <c r="Z9" s="45"/>
      <c r="AA9" s="45"/>
      <c r="AB9" s="45"/>
      <c r="AC9" s="45"/>
      <c r="AD9" s="45"/>
      <c r="AE9" s="45"/>
      <c r="AF9" s="45"/>
      <c r="AG9" s="45">
        <f t="shared" si="17"/>
        <v>1</v>
      </c>
      <c r="AH9" s="46">
        <f t="shared" si="18"/>
        <v>15</v>
      </c>
      <c r="AI9" s="46">
        <f t="shared" si="19"/>
        <v>15</v>
      </c>
      <c r="AJ9" s="45"/>
      <c r="AK9" s="45"/>
      <c r="AL9" s="45"/>
      <c r="AM9" s="45"/>
      <c r="AN9" s="45"/>
      <c r="AO9" s="45"/>
      <c r="AP9" s="47"/>
      <c r="AQ9" s="47"/>
      <c r="AR9" s="45">
        <f t="shared" si="20"/>
        <v>0</v>
      </c>
      <c r="AS9" s="46" t="b">
        <f t="shared" si="21"/>
        <v>0</v>
      </c>
      <c r="AT9" s="46" t="str">
        <f t="shared" si="22"/>
        <v>abs</v>
      </c>
      <c r="AU9" s="45"/>
      <c r="AV9" s="45"/>
      <c r="AW9" s="45"/>
      <c r="AX9" s="45"/>
      <c r="AY9" s="45"/>
      <c r="AZ9" s="45"/>
      <c r="BA9" s="48"/>
      <c r="BB9" s="48"/>
      <c r="BC9" s="45">
        <f t="shared" si="23"/>
        <v>0</v>
      </c>
      <c r="BD9" s="46" t="b">
        <f t="shared" si="24"/>
        <v>0</v>
      </c>
      <c r="BE9" s="46" t="str">
        <f t="shared" si="25"/>
        <v>abs</v>
      </c>
      <c r="BF9" s="45">
        <f t="shared" si="0"/>
        <v>2</v>
      </c>
      <c r="BG9" s="46">
        <f t="shared" si="1"/>
        <v>16.75</v>
      </c>
      <c r="BH9" s="49">
        <f t="shared" si="26"/>
        <v>16.75</v>
      </c>
      <c r="BI9" s="48"/>
      <c r="BJ9" s="48"/>
      <c r="BK9" s="48">
        <v>10</v>
      </c>
      <c r="BL9" s="48">
        <v>10</v>
      </c>
      <c r="BM9" s="48"/>
      <c r="BN9" s="48"/>
      <c r="BO9" s="48"/>
      <c r="BP9" s="48"/>
      <c r="BQ9" s="45">
        <f t="shared" si="27"/>
        <v>2</v>
      </c>
      <c r="BR9" s="46">
        <f t="shared" si="28"/>
        <v>10</v>
      </c>
      <c r="BS9" s="46">
        <f t="shared" si="29"/>
        <v>10</v>
      </c>
      <c r="BT9" s="50">
        <v>19</v>
      </c>
      <c r="BU9" s="50"/>
      <c r="BV9" s="50"/>
      <c r="BW9" s="50"/>
      <c r="BX9" s="50"/>
      <c r="BY9" s="50"/>
      <c r="BZ9" s="47"/>
      <c r="CA9" s="47"/>
      <c r="CB9" s="45">
        <f t="shared" si="30"/>
        <v>1</v>
      </c>
      <c r="CC9" s="46">
        <f t="shared" si="31"/>
        <v>19</v>
      </c>
      <c r="CD9" s="46">
        <f t="shared" si="32"/>
        <v>19</v>
      </c>
      <c r="CE9" s="45"/>
      <c r="CF9" s="45"/>
      <c r="CG9" s="45"/>
      <c r="CH9" s="45"/>
      <c r="CI9" s="45"/>
      <c r="CJ9" s="45"/>
      <c r="CK9" s="47"/>
      <c r="CL9" s="47"/>
      <c r="CM9" s="45">
        <f t="shared" si="33"/>
        <v>0</v>
      </c>
      <c r="CN9" s="46" t="b">
        <f t="shared" si="34"/>
        <v>0</v>
      </c>
      <c r="CO9" s="46" t="str">
        <f t="shared" si="35"/>
        <v>abs</v>
      </c>
      <c r="CP9" s="50">
        <v>18</v>
      </c>
      <c r="CQ9" s="50">
        <v>13</v>
      </c>
      <c r="CR9" s="50">
        <v>15</v>
      </c>
      <c r="CS9" s="50">
        <v>17</v>
      </c>
      <c r="CT9" s="50">
        <v>17</v>
      </c>
      <c r="CU9" s="50"/>
      <c r="CV9" s="50"/>
      <c r="CW9" s="50"/>
      <c r="CX9" s="50"/>
      <c r="CY9" s="50"/>
      <c r="CZ9" s="50"/>
      <c r="DA9" s="50"/>
      <c r="DB9" s="50"/>
      <c r="DC9" s="50"/>
      <c r="DD9" s="50"/>
      <c r="DE9" s="50"/>
      <c r="DF9" s="48"/>
      <c r="DG9" s="45"/>
      <c r="DH9" s="45">
        <f t="shared" si="36"/>
        <v>5</v>
      </c>
      <c r="DI9" s="46">
        <f t="shared" si="2"/>
        <v>16</v>
      </c>
      <c r="DJ9" s="46">
        <f t="shared" si="37"/>
        <v>16</v>
      </c>
      <c r="DK9" s="45"/>
      <c r="DL9" s="45"/>
      <c r="DM9" s="45"/>
      <c r="DN9" s="45"/>
      <c r="DO9" s="45"/>
      <c r="DP9" s="45"/>
      <c r="DQ9" s="45"/>
      <c r="DR9" s="47"/>
      <c r="DS9" s="45">
        <f t="shared" si="38"/>
        <v>0</v>
      </c>
      <c r="DT9" s="46" t="b">
        <f t="shared" si="39"/>
        <v>0</v>
      </c>
      <c r="DU9" s="46" t="str">
        <f t="shared" si="40"/>
        <v>abs</v>
      </c>
      <c r="DV9" s="50">
        <v>18.25</v>
      </c>
      <c r="DW9" s="50"/>
      <c r="DX9" s="50"/>
      <c r="DY9" s="50"/>
      <c r="DZ9" s="50"/>
      <c r="EA9" s="50"/>
      <c r="EB9" s="50"/>
      <c r="EC9" s="47"/>
      <c r="ED9" s="45">
        <f t="shared" si="41"/>
        <v>1</v>
      </c>
      <c r="EE9" s="46">
        <f t="shared" si="42"/>
        <v>18.25</v>
      </c>
      <c r="EF9" s="46">
        <f t="shared" si="43"/>
        <v>18.25</v>
      </c>
      <c r="EG9" s="47"/>
      <c r="EH9" s="47"/>
      <c r="EI9" s="47"/>
      <c r="EJ9" s="47"/>
      <c r="EK9" s="47"/>
      <c r="EL9" s="47"/>
      <c r="EM9" s="47"/>
      <c r="EN9" s="47"/>
      <c r="EO9" s="45">
        <f t="shared" si="44"/>
        <v>0</v>
      </c>
      <c r="EP9" s="46" t="b">
        <f t="shared" si="45"/>
        <v>0</v>
      </c>
      <c r="EQ9" s="46" t="str">
        <f t="shared" si="46"/>
        <v>abs</v>
      </c>
      <c r="ER9" s="46">
        <f t="shared" si="3"/>
        <v>3.5</v>
      </c>
      <c r="ES9" s="46">
        <f t="shared" si="4"/>
        <v>18.071428571428573</v>
      </c>
      <c r="ET9" s="51">
        <f t="shared" si="47"/>
        <v>18.071428571428573</v>
      </c>
      <c r="EU9" s="48"/>
      <c r="EV9" s="48"/>
      <c r="EW9" s="48">
        <v>10</v>
      </c>
      <c r="EX9" s="48">
        <v>7.5</v>
      </c>
      <c r="EY9" s="48"/>
      <c r="EZ9" s="48"/>
      <c r="FA9" s="47"/>
      <c r="FB9" s="47"/>
      <c r="FC9" s="45">
        <f t="shared" si="48"/>
        <v>2</v>
      </c>
      <c r="FD9" s="46">
        <f t="shared" si="49"/>
        <v>8.75</v>
      </c>
      <c r="FE9" s="46">
        <f t="shared" si="50"/>
        <v>8.75</v>
      </c>
      <c r="FF9" s="48"/>
      <c r="FG9" s="48"/>
      <c r="FH9" s="48"/>
      <c r="FI9" s="48"/>
      <c r="FJ9" s="48"/>
      <c r="FK9" s="48"/>
      <c r="FL9" s="47"/>
      <c r="FM9" s="47"/>
      <c r="FN9" s="45">
        <f t="shared" si="51"/>
        <v>0</v>
      </c>
      <c r="FO9" s="46" t="b">
        <f t="shared" si="52"/>
        <v>0</v>
      </c>
      <c r="FP9" s="46" t="str">
        <f t="shared" si="53"/>
        <v>abs</v>
      </c>
      <c r="FQ9" s="48"/>
      <c r="FR9" s="48"/>
      <c r="FS9" s="48"/>
      <c r="FT9" s="48"/>
      <c r="FU9" s="48"/>
      <c r="FV9" s="47"/>
      <c r="FW9" s="47"/>
      <c r="FX9" s="47"/>
      <c r="FY9" s="45">
        <f t="shared" si="54"/>
        <v>0</v>
      </c>
      <c r="FZ9" s="46" t="b">
        <f t="shared" si="55"/>
        <v>0</v>
      </c>
      <c r="GA9" s="46" t="str">
        <f t="shared" si="56"/>
        <v>abs</v>
      </c>
      <c r="GB9" s="48"/>
      <c r="GC9" s="48"/>
      <c r="GD9" s="48">
        <v>10</v>
      </c>
      <c r="GE9" s="48"/>
      <c r="GF9" s="48"/>
      <c r="GG9" s="48"/>
      <c r="GH9" s="47"/>
      <c r="GI9" s="47"/>
      <c r="GJ9" s="45">
        <f t="shared" si="57"/>
        <v>1</v>
      </c>
      <c r="GK9" s="46">
        <f t="shared" si="58"/>
        <v>10</v>
      </c>
      <c r="GL9" s="46">
        <f t="shared" si="59"/>
        <v>10</v>
      </c>
      <c r="GM9" s="50"/>
      <c r="GN9" s="50"/>
      <c r="GO9" s="50">
        <v>7.5</v>
      </c>
      <c r="GP9" s="50"/>
      <c r="GQ9" s="50"/>
      <c r="GR9" s="50"/>
      <c r="GS9" s="50"/>
      <c r="GT9" s="43"/>
      <c r="GU9" s="45">
        <f t="shared" si="60"/>
        <v>1</v>
      </c>
      <c r="GV9" s="46">
        <f t="shared" si="5"/>
        <v>7.5</v>
      </c>
      <c r="GW9" s="46">
        <f t="shared" si="61"/>
        <v>7.5</v>
      </c>
      <c r="GX9" s="45"/>
      <c r="GY9" s="45"/>
      <c r="GZ9" s="47"/>
      <c r="HA9" s="47"/>
      <c r="HB9" s="45">
        <f t="shared" si="62"/>
        <v>0</v>
      </c>
      <c r="HC9" s="46" t="b">
        <f t="shared" si="63"/>
        <v>0</v>
      </c>
      <c r="HD9" s="46" t="str">
        <f t="shared" si="64"/>
        <v>Abs</v>
      </c>
      <c r="HE9" s="45">
        <v>10</v>
      </c>
      <c r="HF9" s="45">
        <v>7</v>
      </c>
      <c r="HG9" s="45">
        <v>10</v>
      </c>
      <c r="HH9" s="45">
        <v>9</v>
      </c>
      <c r="HI9" s="45">
        <v>5</v>
      </c>
      <c r="HJ9" s="45"/>
      <c r="HK9" s="45"/>
      <c r="HL9" s="45"/>
      <c r="HM9" s="45"/>
      <c r="HN9" s="45"/>
      <c r="HO9" s="45"/>
      <c r="HP9" s="45"/>
      <c r="HQ9" s="45"/>
      <c r="HR9" s="45"/>
      <c r="HS9" s="45"/>
      <c r="HT9" s="45">
        <f t="shared" si="65"/>
        <v>5</v>
      </c>
      <c r="HU9" s="46">
        <f t="shared" si="66"/>
        <v>8.1999999999999993</v>
      </c>
      <c r="HV9" s="46">
        <f t="shared" si="67"/>
        <v>8.1999999999999993</v>
      </c>
      <c r="HW9" s="46">
        <f t="shared" si="6"/>
        <v>4</v>
      </c>
      <c r="HX9" s="46">
        <f t="shared" si="7"/>
        <v>8.6125000000000007</v>
      </c>
      <c r="HY9" s="51">
        <f t="shared" si="68"/>
        <v>8.6125000000000007</v>
      </c>
      <c r="HZ9" s="46">
        <f t="shared" si="8"/>
        <v>2.5</v>
      </c>
      <c r="IA9" s="46">
        <f t="shared" si="9"/>
        <v>17.373571428571427</v>
      </c>
      <c r="IB9" s="52">
        <f t="shared" si="10"/>
        <v>17.373571428571427</v>
      </c>
      <c r="IC9" s="53"/>
      <c r="ID9" s="54">
        <f t="shared" si="71"/>
        <v>16.199407738095239</v>
      </c>
      <c r="IE9" s="55" t="s">
        <v>840</v>
      </c>
      <c r="IF9" s="56"/>
      <c r="IG9" s="57">
        <f t="shared" si="69"/>
        <v>17.373571428571427</v>
      </c>
      <c r="IJ9" s="53"/>
      <c r="IK9" s="59">
        <f t="shared" si="70"/>
        <v>17.373571428571427</v>
      </c>
      <c r="IL9" s="60" t="e">
        <f>(#REF!+IJ9+IK9)/3</f>
        <v>#REF!</v>
      </c>
    </row>
    <row r="10" spans="1:246" ht="12" customHeight="1" thickBot="1">
      <c r="A10" s="44" t="s">
        <v>847</v>
      </c>
      <c r="B10" s="44" t="s">
        <v>848</v>
      </c>
      <c r="C10" s="45"/>
      <c r="D10" s="45"/>
      <c r="E10" s="45"/>
      <c r="F10" s="45"/>
      <c r="G10" s="45"/>
      <c r="H10" s="45"/>
      <c r="I10" s="45"/>
      <c r="J10" s="45"/>
      <c r="K10" s="45">
        <f t="shared" si="11"/>
        <v>0</v>
      </c>
      <c r="L10" s="46" t="b">
        <f t="shared" si="12"/>
        <v>0</v>
      </c>
      <c r="M10" s="46" t="str">
        <f t="shared" si="13"/>
        <v>abs</v>
      </c>
      <c r="N10" s="45">
        <v>19.25</v>
      </c>
      <c r="O10" s="45"/>
      <c r="P10" s="45"/>
      <c r="Q10" s="45"/>
      <c r="R10" s="45"/>
      <c r="S10" s="45"/>
      <c r="T10" s="45"/>
      <c r="U10" s="45"/>
      <c r="V10" s="45">
        <f t="shared" si="14"/>
        <v>1</v>
      </c>
      <c r="W10" s="46">
        <f t="shared" si="15"/>
        <v>19.25</v>
      </c>
      <c r="X10" s="46">
        <f t="shared" si="16"/>
        <v>19.25</v>
      </c>
      <c r="Y10" s="45">
        <v>16.5</v>
      </c>
      <c r="Z10" s="45"/>
      <c r="AA10" s="45"/>
      <c r="AB10" s="45"/>
      <c r="AC10" s="45"/>
      <c r="AD10" s="45"/>
      <c r="AE10" s="45"/>
      <c r="AF10" s="45"/>
      <c r="AG10" s="45">
        <f t="shared" si="17"/>
        <v>1</v>
      </c>
      <c r="AH10" s="46">
        <f t="shared" si="18"/>
        <v>16.5</v>
      </c>
      <c r="AI10" s="46">
        <f t="shared" si="19"/>
        <v>16.5</v>
      </c>
      <c r="AJ10" s="45"/>
      <c r="AK10" s="45"/>
      <c r="AL10" s="45"/>
      <c r="AM10" s="45"/>
      <c r="AN10" s="45"/>
      <c r="AO10" s="45"/>
      <c r="AP10" s="47"/>
      <c r="AQ10" s="47"/>
      <c r="AR10" s="45">
        <f t="shared" si="20"/>
        <v>0</v>
      </c>
      <c r="AS10" s="46" t="b">
        <f t="shared" si="21"/>
        <v>0</v>
      </c>
      <c r="AT10" s="46" t="str">
        <f t="shared" si="22"/>
        <v>abs</v>
      </c>
      <c r="AU10" s="45"/>
      <c r="AV10" s="45"/>
      <c r="AW10" s="45"/>
      <c r="AX10" s="45"/>
      <c r="AY10" s="45"/>
      <c r="AZ10" s="45"/>
      <c r="BA10" s="48"/>
      <c r="BB10" s="48"/>
      <c r="BC10" s="45">
        <f t="shared" si="23"/>
        <v>0</v>
      </c>
      <c r="BD10" s="46" t="b">
        <f t="shared" si="24"/>
        <v>0</v>
      </c>
      <c r="BE10" s="46" t="str">
        <f t="shared" si="25"/>
        <v>abs</v>
      </c>
      <c r="BF10" s="45">
        <f t="shared" si="0"/>
        <v>2</v>
      </c>
      <c r="BG10" s="46">
        <f t="shared" si="1"/>
        <v>17.875</v>
      </c>
      <c r="BH10" s="49">
        <f t="shared" si="26"/>
        <v>17.875</v>
      </c>
      <c r="BI10" s="48"/>
      <c r="BJ10" s="48"/>
      <c r="BK10" s="48">
        <v>10</v>
      </c>
      <c r="BL10" s="48">
        <v>10</v>
      </c>
      <c r="BM10" s="48"/>
      <c r="BN10" s="48"/>
      <c r="BO10" s="48"/>
      <c r="BP10" s="48"/>
      <c r="BQ10" s="45">
        <f t="shared" si="27"/>
        <v>2</v>
      </c>
      <c r="BR10" s="46">
        <f t="shared" si="28"/>
        <v>10</v>
      </c>
      <c r="BS10" s="46">
        <f t="shared" si="29"/>
        <v>10</v>
      </c>
      <c r="BT10" s="50">
        <v>17.5</v>
      </c>
      <c r="BU10" s="50"/>
      <c r="BV10" s="50"/>
      <c r="BW10" s="50"/>
      <c r="BX10" s="50"/>
      <c r="BY10" s="50"/>
      <c r="BZ10" s="47"/>
      <c r="CA10" s="47"/>
      <c r="CB10" s="45">
        <f t="shared" si="30"/>
        <v>1</v>
      </c>
      <c r="CC10" s="46">
        <f t="shared" si="31"/>
        <v>17.5</v>
      </c>
      <c r="CD10" s="46">
        <f t="shared" si="32"/>
        <v>17.5</v>
      </c>
      <c r="CE10" s="45"/>
      <c r="CF10" s="45"/>
      <c r="CG10" s="45"/>
      <c r="CH10" s="45"/>
      <c r="CI10" s="45"/>
      <c r="CJ10" s="45"/>
      <c r="CK10" s="47"/>
      <c r="CL10" s="47"/>
      <c r="CM10" s="45">
        <f t="shared" si="33"/>
        <v>0</v>
      </c>
      <c r="CN10" s="46" t="b">
        <f t="shared" si="34"/>
        <v>0</v>
      </c>
      <c r="CO10" s="46" t="str">
        <f t="shared" si="35"/>
        <v>abs</v>
      </c>
      <c r="CP10" s="50">
        <v>19</v>
      </c>
      <c r="CQ10" s="50">
        <v>19</v>
      </c>
      <c r="CR10" s="50">
        <v>19</v>
      </c>
      <c r="CS10" s="50">
        <v>18</v>
      </c>
      <c r="CT10" s="50">
        <v>16.5</v>
      </c>
      <c r="CU10" s="50"/>
      <c r="CV10" s="50"/>
      <c r="CW10" s="50"/>
      <c r="CX10" s="50"/>
      <c r="CY10" s="50"/>
      <c r="CZ10" s="50"/>
      <c r="DA10" s="50"/>
      <c r="DB10" s="50"/>
      <c r="DC10" s="50"/>
      <c r="DD10" s="50"/>
      <c r="DE10" s="50"/>
      <c r="DF10" s="48"/>
      <c r="DG10" s="45"/>
      <c r="DH10" s="45">
        <f t="shared" si="36"/>
        <v>5</v>
      </c>
      <c r="DI10" s="46">
        <f t="shared" si="2"/>
        <v>18.3</v>
      </c>
      <c r="DJ10" s="46">
        <f t="shared" si="37"/>
        <v>18.3</v>
      </c>
      <c r="DK10" s="45"/>
      <c r="DL10" s="45"/>
      <c r="DM10" s="45"/>
      <c r="DN10" s="45"/>
      <c r="DO10" s="45"/>
      <c r="DP10" s="45"/>
      <c r="DQ10" s="45"/>
      <c r="DR10" s="47"/>
      <c r="DS10" s="45">
        <f t="shared" si="38"/>
        <v>0</v>
      </c>
      <c r="DT10" s="46" t="b">
        <f t="shared" si="39"/>
        <v>0</v>
      </c>
      <c r="DU10" s="46" t="str">
        <f t="shared" si="40"/>
        <v>abs</v>
      </c>
      <c r="DV10" s="50">
        <v>18</v>
      </c>
      <c r="DW10" s="50"/>
      <c r="DX10" s="50"/>
      <c r="DY10" s="50"/>
      <c r="DZ10" s="50"/>
      <c r="EA10" s="50"/>
      <c r="EB10" s="50"/>
      <c r="EC10" s="47"/>
      <c r="ED10" s="45">
        <f t="shared" si="41"/>
        <v>1</v>
      </c>
      <c r="EE10" s="46">
        <f t="shared" si="42"/>
        <v>18</v>
      </c>
      <c r="EF10" s="46">
        <f t="shared" si="43"/>
        <v>18</v>
      </c>
      <c r="EG10" s="47"/>
      <c r="EH10" s="47"/>
      <c r="EI10" s="47"/>
      <c r="EJ10" s="47"/>
      <c r="EK10" s="47"/>
      <c r="EL10" s="47"/>
      <c r="EM10" s="47"/>
      <c r="EN10" s="47"/>
      <c r="EO10" s="45">
        <f t="shared" si="44"/>
        <v>0</v>
      </c>
      <c r="EP10" s="46" t="b">
        <f t="shared" si="45"/>
        <v>0</v>
      </c>
      <c r="EQ10" s="46" t="str">
        <f t="shared" si="46"/>
        <v>abs</v>
      </c>
      <c r="ER10" s="46">
        <f t="shared" si="3"/>
        <v>3.5</v>
      </c>
      <c r="ES10" s="46">
        <f t="shared" si="4"/>
        <v>18.228571428571428</v>
      </c>
      <c r="ET10" s="51">
        <f t="shared" si="47"/>
        <v>18.228571428571428</v>
      </c>
      <c r="EU10" s="48"/>
      <c r="EV10" s="48"/>
      <c r="EW10" s="48">
        <v>10</v>
      </c>
      <c r="EX10" s="48">
        <v>8.25</v>
      </c>
      <c r="EY10" s="48"/>
      <c r="EZ10" s="48"/>
      <c r="FA10" s="47"/>
      <c r="FB10" s="47"/>
      <c r="FC10" s="45">
        <f t="shared" si="48"/>
        <v>2</v>
      </c>
      <c r="FD10" s="46">
        <f t="shared" si="49"/>
        <v>9.125</v>
      </c>
      <c r="FE10" s="46">
        <f t="shared" si="50"/>
        <v>9.125</v>
      </c>
      <c r="FF10" s="48"/>
      <c r="FG10" s="48"/>
      <c r="FH10" s="48"/>
      <c r="FI10" s="48"/>
      <c r="FJ10" s="48"/>
      <c r="FK10" s="48"/>
      <c r="FL10" s="47"/>
      <c r="FM10" s="47"/>
      <c r="FN10" s="45">
        <f t="shared" si="51"/>
        <v>0</v>
      </c>
      <c r="FO10" s="46" t="b">
        <f t="shared" si="52"/>
        <v>0</v>
      </c>
      <c r="FP10" s="46" t="str">
        <f t="shared" si="53"/>
        <v>abs</v>
      </c>
      <c r="FQ10" s="48"/>
      <c r="FR10" s="48"/>
      <c r="FS10" s="48"/>
      <c r="FT10" s="48"/>
      <c r="FU10" s="48"/>
      <c r="FV10" s="47"/>
      <c r="FW10" s="47"/>
      <c r="FX10" s="47"/>
      <c r="FY10" s="45">
        <f t="shared" si="54"/>
        <v>0</v>
      </c>
      <c r="FZ10" s="46" t="b">
        <f t="shared" si="55"/>
        <v>0</v>
      </c>
      <c r="GA10" s="46" t="str">
        <f t="shared" si="56"/>
        <v>abs</v>
      </c>
      <c r="GB10" s="48"/>
      <c r="GC10" s="48"/>
      <c r="GD10" s="48">
        <v>9</v>
      </c>
      <c r="GE10" s="48"/>
      <c r="GF10" s="48"/>
      <c r="GG10" s="48"/>
      <c r="GH10" s="47"/>
      <c r="GI10" s="47"/>
      <c r="GJ10" s="45">
        <f t="shared" si="57"/>
        <v>1</v>
      </c>
      <c r="GK10" s="46">
        <f t="shared" si="58"/>
        <v>9</v>
      </c>
      <c r="GL10" s="46">
        <f t="shared" si="59"/>
        <v>9</v>
      </c>
      <c r="GM10" s="50"/>
      <c r="GN10" s="50"/>
      <c r="GO10" s="50">
        <v>10</v>
      </c>
      <c r="GP10" s="50"/>
      <c r="GQ10" s="50"/>
      <c r="GR10" s="50"/>
      <c r="GS10" s="50"/>
      <c r="GT10" s="43"/>
      <c r="GU10" s="45">
        <f t="shared" si="60"/>
        <v>1</v>
      </c>
      <c r="GV10" s="46">
        <f t="shared" si="5"/>
        <v>10</v>
      </c>
      <c r="GW10" s="46">
        <f t="shared" si="61"/>
        <v>10</v>
      </c>
      <c r="GX10" s="45"/>
      <c r="GY10" s="45"/>
      <c r="GZ10" s="47"/>
      <c r="HA10" s="47"/>
      <c r="HB10" s="45">
        <f t="shared" si="62"/>
        <v>0</v>
      </c>
      <c r="HC10" s="46" t="b">
        <f t="shared" si="63"/>
        <v>0</v>
      </c>
      <c r="HD10" s="46" t="str">
        <f t="shared" si="64"/>
        <v>Abs</v>
      </c>
      <c r="HE10" s="45">
        <v>10</v>
      </c>
      <c r="HF10" s="45">
        <v>10</v>
      </c>
      <c r="HG10" s="45">
        <v>8</v>
      </c>
      <c r="HH10" s="45">
        <v>8</v>
      </c>
      <c r="HI10" s="45">
        <v>10</v>
      </c>
      <c r="HJ10" s="45"/>
      <c r="HK10" s="45"/>
      <c r="HL10" s="45"/>
      <c r="HM10" s="45"/>
      <c r="HN10" s="45"/>
      <c r="HO10" s="45"/>
      <c r="HP10" s="45"/>
      <c r="HQ10" s="45"/>
      <c r="HR10" s="45"/>
      <c r="HS10" s="45"/>
      <c r="HT10" s="45">
        <f t="shared" si="65"/>
        <v>5</v>
      </c>
      <c r="HU10" s="46">
        <f t="shared" si="66"/>
        <v>9.1999999999999993</v>
      </c>
      <c r="HV10" s="46">
        <f t="shared" si="67"/>
        <v>9.1999999999999993</v>
      </c>
      <c r="HW10" s="46">
        <f t="shared" si="6"/>
        <v>4</v>
      </c>
      <c r="HX10" s="46">
        <f t="shared" si="7"/>
        <v>9.3312500000000007</v>
      </c>
      <c r="HY10" s="51">
        <f t="shared" si="68"/>
        <v>9.3312500000000007</v>
      </c>
      <c r="HZ10" s="46">
        <f t="shared" si="8"/>
        <v>2.5</v>
      </c>
      <c r="IA10" s="46">
        <f t="shared" si="9"/>
        <v>18.173928571428569</v>
      </c>
      <c r="IB10" s="52">
        <f t="shared" si="10"/>
        <v>18.173928571428569</v>
      </c>
      <c r="IC10" s="53"/>
      <c r="ID10" s="54">
        <f t="shared" si="71"/>
        <v>16.199407738095239</v>
      </c>
      <c r="IE10" s="55" t="s">
        <v>840</v>
      </c>
      <c r="IF10" s="56"/>
      <c r="IG10" s="57">
        <f t="shared" si="69"/>
        <v>18.173928571428569</v>
      </c>
      <c r="IJ10" s="53"/>
      <c r="IK10" s="59">
        <f t="shared" si="70"/>
        <v>18.173928571428569</v>
      </c>
      <c r="IL10" s="60" t="e">
        <f>(#REF!+IJ10+IK10)/3</f>
        <v>#REF!</v>
      </c>
    </row>
    <row r="11" spans="1:246" ht="12" customHeight="1" thickBot="1">
      <c r="A11" s="44" t="s">
        <v>847</v>
      </c>
      <c r="B11" s="44" t="s">
        <v>848</v>
      </c>
      <c r="C11" s="45"/>
      <c r="D11" s="45"/>
      <c r="E11" s="45"/>
      <c r="F11" s="45"/>
      <c r="G11" s="45"/>
      <c r="H11" s="45"/>
      <c r="I11" s="45"/>
      <c r="J11" s="45"/>
      <c r="K11" s="45">
        <f t="shared" si="11"/>
        <v>0</v>
      </c>
      <c r="L11" s="46" t="b">
        <f t="shared" si="12"/>
        <v>0</v>
      </c>
      <c r="M11" s="46" t="str">
        <f t="shared" si="13"/>
        <v>abs</v>
      </c>
      <c r="N11" s="45">
        <v>19</v>
      </c>
      <c r="O11" s="45"/>
      <c r="P11" s="45"/>
      <c r="Q11" s="45"/>
      <c r="R11" s="45"/>
      <c r="S11" s="45"/>
      <c r="T11" s="45"/>
      <c r="U11" s="45"/>
      <c r="V11" s="45">
        <f t="shared" si="14"/>
        <v>1</v>
      </c>
      <c r="W11" s="46">
        <f t="shared" si="15"/>
        <v>19</v>
      </c>
      <c r="X11" s="46">
        <f t="shared" si="16"/>
        <v>19</v>
      </c>
      <c r="Y11" s="45">
        <v>11.5</v>
      </c>
      <c r="Z11" s="45"/>
      <c r="AA11" s="45"/>
      <c r="AB11" s="45"/>
      <c r="AC11" s="45"/>
      <c r="AD11" s="45"/>
      <c r="AE11" s="45"/>
      <c r="AF11" s="45"/>
      <c r="AG11" s="45">
        <f t="shared" si="17"/>
        <v>1</v>
      </c>
      <c r="AH11" s="46">
        <f t="shared" si="18"/>
        <v>11.5</v>
      </c>
      <c r="AI11" s="46">
        <f t="shared" si="19"/>
        <v>11.5</v>
      </c>
      <c r="AJ11" s="45"/>
      <c r="AK11" s="45"/>
      <c r="AL11" s="45"/>
      <c r="AM11" s="45"/>
      <c r="AN11" s="45"/>
      <c r="AO11" s="45"/>
      <c r="AP11" s="47"/>
      <c r="AQ11" s="47"/>
      <c r="AR11" s="45">
        <f t="shared" si="20"/>
        <v>0</v>
      </c>
      <c r="AS11" s="46" t="b">
        <f t="shared" si="21"/>
        <v>0</v>
      </c>
      <c r="AT11" s="46" t="str">
        <f t="shared" si="22"/>
        <v>abs</v>
      </c>
      <c r="AU11" s="45"/>
      <c r="AV11" s="45"/>
      <c r="AW11" s="45"/>
      <c r="AX11" s="45"/>
      <c r="AY11" s="45"/>
      <c r="AZ11" s="45"/>
      <c r="BA11" s="48"/>
      <c r="BB11" s="48"/>
      <c r="BC11" s="45">
        <f t="shared" si="23"/>
        <v>0</v>
      </c>
      <c r="BD11" s="46" t="b">
        <f t="shared" si="24"/>
        <v>0</v>
      </c>
      <c r="BE11" s="46" t="str">
        <f t="shared" si="25"/>
        <v>abs</v>
      </c>
      <c r="BF11" s="45">
        <f t="shared" si="0"/>
        <v>2</v>
      </c>
      <c r="BG11" s="46">
        <f t="shared" si="1"/>
        <v>15.25</v>
      </c>
      <c r="BH11" s="49">
        <f t="shared" si="26"/>
        <v>15.25</v>
      </c>
      <c r="BI11" s="48"/>
      <c r="BJ11" s="48"/>
      <c r="BK11" s="48">
        <v>7</v>
      </c>
      <c r="BL11" s="48">
        <v>10</v>
      </c>
      <c r="BM11" s="48"/>
      <c r="BN11" s="48"/>
      <c r="BO11" s="48"/>
      <c r="BP11" s="48"/>
      <c r="BQ11" s="45">
        <f t="shared" si="27"/>
        <v>2</v>
      </c>
      <c r="BR11" s="46">
        <f t="shared" si="28"/>
        <v>8.5</v>
      </c>
      <c r="BS11" s="46">
        <f t="shared" si="29"/>
        <v>8.5</v>
      </c>
      <c r="BT11" s="50">
        <v>17</v>
      </c>
      <c r="BU11" s="50"/>
      <c r="BV11" s="50"/>
      <c r="BW11" s="50"/>
      <c r="BX11" s="50"/>
      <c r="BY11" s="50"/>
      <c r="BZ11" s="47"/>
      <c r="CA11" s="47"/>
      <c r="CB11" s="45">
        <f t="shared" si="30"/>
        <v>1</v>
      </c>
      <c r="CC11" s="46">
        <f t="shared" si="31"/>
        <v>17</v>
      </c>
      <c r="CD11" s="46">
        <f t="shared" si="32"/>
        <v>17</v>
      </c>
      <c r="CE11" s="45"/>
      <c r="CF11" s="45"/>
      <c r="CG11" s="45"/>
      <c r="CH11" s="45"/>
      <c r="CI11" s="45"/>
      <c r="CJ11" s="45"/>
      <c r="CK11" s="47"/>
      <c r="CL11" s="47"/>
      <c r="CM11" s="45">
        <f t="shared" si="33"/>
        <v>0</v>
      </c>
      <c r="CN11" s="46" t="b">
        <f t="shared" si="34"/>
        <v>0</v>
      </c>
      <c r="CO11" s="46" t="str">
        <f t="shared" si="35"/>
        <v>abs</v>
      </c>
      <c r="CP11" s="50">
        <v>11</v>
      </c>
      <c r="CQ11" s="50">
        <v>13</v>
      </c>
      <c r="CR11" s="50">
        <v>8</v>
      </c>
      <c r="CS11" s="50">
        <v>20</v>
      </c>
      <c r="CT11" s="50">
        <v>15.5</v>
      </c>
      <c r="CU11" s="50"/>
      <c r="CV11" s="50"/>
      <c r="CW11" s="50"/>
      <c r="CX11" s="50"/>
      <c r="CY11" s="50"/>
      <c r="CZ11" s="50"/>
      <c r="DA11" s="50"/>
      <c r="DB11" s="50"/>
      <c r="DC11" s="50"/>
      <c r="DD11" s="50"/>
      <c r="DE11" s="50"/>
      <c r="DF11" s="48"/>
      <c r="DG11" s="45"/>
      <c r="DH11" s="45">
        <f t="shared" si="36"/>
        <v>5</v>
      </c>
      <c r="DI11" s="46">
        <f t="shared" si="2"/>
        <v>13.5</v>
      </c>
      <c r="DJ11" s="46">
        <f t="shared" si="37"/>
        <v>13.5</v>
      </c>
      <c r="DK11" s="45"/>
      <c r="DL11" s="45"/>
      <c r="DM11" s="45"/>
      <c r="DN11" s="45"/>
      <c r="DO11" s="45"/>
      <c r="DP11" s="45"/>
      <c r="DQ11" s="45"/>
      <c r="DR11" s="47"/>
      <c r="DS11" s="45">
        <f t="shared" si="38"/>
        <v>0</v>
      </c>
      <c r="DT11" s="46" t="b">
        <f t="shared" si="39"/>
        <v>0</v>
      </c>
      <c r="DU11" s="46" t="str">
        <f t="shared" si="40"/>
        <v>abs</v>
      </c>
      <c r="DV11" s="50">
        <v>13.5</v>
      </c>
      <c r="DW11" s="50"/>
      <c r="DX11" s="50"/>
      <c r="DY11" s="50"/>
      <c r="DZ11" s="50"/>
      <c r="EA11" s="50"/>
      <c r="EB11" s="50"/>
      <c r="EC11" s="47"/>
      <c r="ED11" s="45">
        <f t="shared" si="41"/>
        <v>1</v>
      </c>
      <c r="EE11" s="46">
        <f t="shared" si="42"/>
        <v>13.5</v>
      </c>
      <c r="EF11" s="46">
        <f t="shared" si="43"/>
        <v>13.5</v>
      </c>
      <c r="EG11" s="47"/>
      <c r="EH11" s="47"/>
      <c r="EI11" s="47"/>
      <c r="EJ11" s="47"/>
      <c r="EK11" s="47"/>
      <c r="EL11" s="47"/>
      <c r="EM11" s="47"/>
      <c r="EN11" s="47"/>
      <c r="EO11" s="45">
        <f t="shared" si="44"/>
        <v>0</v>
      </c>
      <c r="EP11" s="46" t="b">
        <f t="shared" si="45"/>
        <v>0</v>
      </c>
      <c r="EQ11" s="46" t="str">
        <f t="shared" si="46"/>
        <v>abs</v>
      </c>
      <c r="ER11" s="46">
        <f t="shared" si="3"/>
        <v>3.5</v>
      </c>
      <c r="ES11" s="46">
        <f t="shared" si="4"/>
        <v>15</v>
      </c>
      <c r="ET11" s="51">
        <f t="shared" si="47"/>
        <v>15</v>
      </c>
      <c r="EU11" s="48"/>
      <c r="EV11" s="48"/>
      <c r="EW11" s="48">
        <v>8.5</v>
      </c>
      <c r="EX11" s="48">
        <v>4</v>
      </c>
      <c r="EY11" s="48"/>
      <c r="EZ11" s="48"/>
      <c r="FA11" s="47"/>
      <c r="FB11" s="47"/>
      <c r="FC11" s="45">
        <f t="shared" si="48"/>
        <v>2</v>
      </c>
      <c r="FD11" s="46">
        <f t="shared" si="49"/>
        <v>6.25</v>
      </c>
      <c r="FE11" s="46">
        <f t="shared" si="50"/>
        <v>6.25</v>
      </c>
      <c r="FF11" s="48"/>
      <c r="FG11" s="48"/>
      <c r="FH11" s="48"/>
      <c r="FI11" s="48"/>
      <c r="FJ11" s="48"/>
      <c r="FK11" s="48"/>
      <c r="FL11" s="47"/>
      <c r="FM11" s="47"/>
      <c r="FN11" s="45">
        <f t="shared" si="51"/>
        <v>0</v>
      </c>
      <c r="FO11" s="46" t="b">
        <f t="shared" si="52"/>
        <v>0</v>
      </c>
      <c r="FP11" s="46" t="str">
        <f t="shared" si="53"/>
        <v>abs</v>
      </c>
      <c r="FQ11" s="48"/>
      <c r="FR11" s="48"/>
      <c r="FS11" s="48"/>
      <c r="FT11" s="48"/>
      <c r="FU11" s="48"/>
      <c r="FV11" s="47"/>
      <c r="FW11" s="47"/>
      <c r="FX11" s="47"/>
      <c r="FY11" s="45">
        <f t="shared" si="54"/>
        <v>0</v>
      </c>
      <c r="FZ11" s="46" t="b">
        <f t="shared" si="55"/>
        <v>0</v>
      </c>
      <c r="GA11" s="46" t="str">
        <f t="shared" si="56"/>
        <v>abs</v>
      </c>
      <c r="GB11" s="48"/>
      <c r="GC11" s="48"/>
      <c r="GD11" s="48">
        <v>9.75</v>
      </c>
      <c r="GE11" s="48"/>
      <c r="GF11" s="48"/>
      <c r="GG11" s="48"/>
      <c r="GH11" s="47"/>
      <c r="GI11" s="47"/>
      <c r="GJ11" s="45">
        <f t="shared" si="57"/>
        <v>1</v>
      </c>
      <c r="GK11" s="46">
        <f t="shared" si="58"/>
        <v>9.75</v>
      </c>
      <c r="GL11" s="46">
        <f t="shared" si="59"/>
        <v>9.75</v>
      </c>
      <c r="GM11" s="50"/>
      <c r="GN11" s="50"/>
      <c r="GO11" s="50">
        <v>6.5</v>
      </c>
      <c r="GP11" s="50"/>
      <c r="GQ11" s="50"/>
      <c r="GR11" s="50"/>
      <c r="GS11" s="50"/>
      <c r="GT11" s="43"/>
      <c r="GU11" s="45">
        <f t="shared" si="60"/>
        <v>1</v>
      </c>
      <c r="GV11" s="46">
        <f t="shared" si="5"/>
        <v>6.5</v>
      </c>
      <c r="GW11" s="46">
        <f t="shared" si="61"/>
        <v>6.5</v>
      </c>
      <c r="GX11" s="45"/>
      <c r="GY11" s="45"/>
      <c r="GZ11" s="47"/>
      <c r="HA11" s="47"/>
      <c r="HB11" s="45">
        <f t="shared" si="62"/>
        <v>0</v>
      </c>
      <c r="HC11" s="46" t="b">
        <f t="shared" si="63"/>
        <v>0</v>
      </c>
      <c r="HD11" s="46" t="str">
        <f t="shared" si="64"/>
        <v>Abs</v>
      </c>
      <c r="HE11" s="45">
        <v>9</v>
      </c>
      <c r="HF11" s="45">
        <v>1</v>
      </c>
      <c r="HG11" s="45">
        <v>8</v>
      </c>
      <c r="HH11" s="45">
        <v>7</v>
      </c>
      <c r="HI11" s="45">
        <v>10</v>
      </c>
      <c r="HJ11" s="45"/>
      <c r="HK11" s="45"/>
      <c r="HL11" s="45"/>
      <c r="HM11" s="45"/>
      <c r="HN11" s="45"/>
      <c r="HO11" s="45"/>
      <c r="HP11" s="45"/>
      <c r="HQ11" s="45"/>
      <c r="HR11" s="45"/>
      <c r="HS11" s="45"/>
      <c r="HT11" s="45">
        <f t="shared" si="65"/>
        <v>5</v>
      </c>
      <c r="HU11" s="46">
        <f t="shared" si="66"/>
        <v>7</v>
      </c>
      <c r="HV11" s="46">
        <f t="shared" si="67"/>
        <v>7</v>
      </c>
      <c r="HW11" s="46">
        <f t="shared" si="6"/>
        <v>4</v>
      </c>
      <c r="HX11" s="46">
        <f t="shared" si="7"/>
        <v>7.375</v>
      </c>
      <c r="HY11" s="51">
        <f t="shared" si="68"/>
        <v>7.375</v>
      </c>
      <c r="HZ11" s="46">
        <f t="shared" si="8"/>
        <v>2.5</v>
      </c>
      <c r="IA11" s="46">
        <f t="shared" si="9"/>
        <v>15.05</v>
      </c>
      <c r="IB11" s="52">
        <f t="shared" si="10"/>
        <v>15.05</v>
      </c>
      <c r="IC11" s="53"/>
      <c r="ID11" s="54">
        <f t="shared" si="71"/>
        <v>16.199407738095239</v>
      </c>
      <c r="IE11" s="55" t="s">
        <v>840</v>
      </c>
      <c r="IF11" s="56"/>
      <c r="IG11" s="57">
        <f t="shared" si="69"/>
        <v>15.05</v>
      </c>
      <c r="IJ11" s="53"/>
      <c r="IK11" s="59">
        <f t="shared" si="70"/>
        <v>15.05</v>
      </c>
      <c r="IL11" s="61" t="e">
        <f>(#REF!+IJ11+IK11)/3</f>
        <v>#REF!</v>
      </c>
    </row>
    <row r="12" spans="1:246" ht="12" customHeight="1" thickBot="1">
      <c r="A12" s="44" t="s">
        <v>847</v>
      </c>
      <c r="B12" s="44" t="s">
        <v>848</v>
      </c>
      <c r="C12" s="45"/>
      <c r="D12" s="45"/>
      <c r="E12" s="45"/>
      <c r="F12" s="45"/>
      <c r="G12" s="45"/>
      <c r="H12" s="45"/>
      <c r="I12" s="45"/>
      <c r="J12" s="45"/>
      <c r="K12" s="45">
        <f t="shared" si="11"/>
        <v>0</v>
      </c>
      <c r="L12" s="46" t="b">
        <f t="shared" si="12"/>
        <v>0</v>
      </c>
      <c r="M12" s="46" t="str">
        <f t="shared" si="13"/>
        <v>abs</v>
      </c>
      <c r="N12" s="45">
        <v>18.25</v>
      </c>
      <c r="O12" s="45"/>
      <c r="P12" s="45"/>
      <c r="Q12" s="45"/>
      <c r="R12" s="45"/>
      <c r="S12" s="45"/>
      <c r="T12" s="45"/>
      <c r="U12" s="45"/>
      <c r="V12" s="45">
        <f t="shared" si="14"/>
        <v>1</v>
      </c>
      <c r="W12" s="46">
        <f t="shared" si="15"/>
        <v>18.25</v>
      </c>
      <c r="X12" s="46">
        <f t="shared" si="16"/>
        <v>18.25</v>
      </c>
      <c r="Y12" s="45">
        <v>15</v>
      </c>
      <c r="Z12" s="45"/>
      <c r="AA12" s="45"/>
      <c r="AB12" s="45"/>
      <c r="AC12" s="45"/>
      <c r="AD12" s="45"/>
      <c r="AE12" s="45"/>
      <c r="AF12" s="45"/>
      <c r="AG12" s="45">
        <f t="shared" si="17"/>
        <v>1</v>
      </c>
      <c r="AH12" s="46">
        <f t="shared" si="18"/>
        <v>15</v>
      </c>
      <c r="AI12" s="46">
        <f t="shared" si="19"/>
        <v>15</v>
      </c>
      <c r="AJ12" s="45"/>
      <c r="AK12" s="45"/>
      <c r="AL12" s="45"/>
      <c r="AM12" s="45"/>
      <c r="AN12" s="45"/>
      <c r="AO12" s="45"/>
      <c r="AP12" s="47"/>
      <c r="AQ12" s="47"/>
      <c r="AR12" s="45">
        <f t="shared" si="20"/>
        <v>0</v>
      </c>
      <c r="AS12" s="46" t="b">
        <f t="shared" si="21"/>
        <v>0</v>
      </c>
      <c r="AT12" s="46" t="str">
        <f t="shared" si="22"/>
        <v>abs</v>
      </c>
      <c r="AU12" s="45"/>
      <c r="AV12" s="45"/>
      <c r="AW12" s="45"/>
      <c r="AX12" s="45"/>
      <c r="AY12" s="45"/>
      <c r="AZ12" s="45"/>
      <c r="BA12" s="48"/>
      <c r="BB12" s="48"/>
      <c r="BC12" s="45">
        <f t="shared" si="23"/>
        <v>0</v>
      </c>
      <c r="BD12" s="46" t="b">
        <f t="shared" si="24"/>
        <v>0</v>
      </c>
      <c r="BE12" s="46" t="str">
        <f t="shared" si="25"/>
        <v>abs</v>
      </c>
      <c r="BF12" s="45">
        <f t="shared" si="0"/>
        <v>2</v>
      </c>
      <c r="BG12" s="46">
        <f t="shared" si="1"/>
        <v>16.625</v>
      </c>
      <c r="BH12" s="49">
        <f t="shared" si="26"/>
        <v>16.625</v>
      </c>
      <c r="BI12" s="48"/>
      <c r="BJ12" s="48"/>
      <c r="BK12" s="48">
        <v>10</v>
      </c>
      <c r="BL12" s="48">
        <v>10</v>
      </c>
      <c r="BM12" s="48"/>
      <c r="BN12" s="48"/>
      <c r="BO12" s="48"/>
      <c r="BP12" s="48"/>
      <c r="BQ12" s="45">
        <f t="shared" si="27"/>
        <v>2</v>
      </c>
      <c r="BR12" s="46">
        <f t="shared" si="28"/>
        <v>10</v>
      </c>
      <c r="BS12" s="46">
        <f t="shared" si="29"/>
        <v>10</v>
      </c>
      <c r="BT12" s="50">
        <v>18.5</v>
      </c>
      <c r="BU12" s="50"/>
      <c r="BV12" s="50"/>
      <c r="BW12" s="50"/>
      <c r="BX12" s="50"/>
      <c r="BY12" s="50"/>
      <c r="BZ12" s="47"/>
      <c r="CA12" s="47"/>
      <c r="CB12" s="45">
        <f t="shared" si="30"/>
        <v>1</v>
      </c>
      <c r="CC12" s="46">
        <f t="shared" si="31"/>
        <v>18.5</v>
      </c>
      <c r="CD12" s="46">
        <f t="shared" si="32"/>
        <v>18.5</v>
      </c>
      <c r="CE12" s="45"/>
      <c r="CF12" s="45"/>
      <c r="CG12" s="45"/>
      <c r="CH12" s="45"/>
      <c r="CI12" s="45"/>
      <c r="CJ12" s="45"/>
      <c r="CK12" s="47"/>
      <c r="CL12" s="47"/>
      <c r="CM12" s="45">
        <f t="shared" si="33"/>
        <v>0</v>
      </c>
      <c r="CN12" s="46" t="b">
        <f t="shared" si="34"/>
        <v>0</v>
      </c>
      <c r="CO12" s="46" t="str">
        <f t="shared" si="35"/>
        <v>abs</v>
      </c>
      <c r="CP12" s="50">
        <v>18</v>
      </c>
      <c r="CQ12" s="50">
        <v>18</v>
      </c>
      <c r="CR12" s="50">
        <v>13</v>
      </c>
      <c r="CS12" s="50">
        <v>19</v>
      </c>
      <c r="CT12" s="50">
        <v>20</v>
      </c>
      <c r="CU12" s="50"/>
      <c r="CV12" s="50"/>
      <c r="CW12" s="50"/>
      <c r="CX12" s="50"/>
      <c r="CY12" s="50"/>
      <c r="CZ12" s="50"/>
      <c r="DA12" s="50"/>
      <c r="DB12" s="50"/>
      <c r="DC12" s="50"/>
      <c r="DD12" s="50"/>
      <c r="DE12" s="50"/>
      <c r="DF12" s="48"/>
      <c r="DG12" s="45"/>
      <c r="DH12" s="45">
        <f t="shared" si="36"/>
        <v>5</v>
      </c>
      <c r="DI12" s="46">
        <f t="shared" si="2"/>
        <v>17.600000000000001</v>
      </c>
      <c r="DJ12" s="46">
        <f t="shared" si="37"/>
        <v>17.600000000000001</v>
      </c>
      <c r="DK12" s="45"/>
      <c r="DL12" s="45"/>
      <c r="DM12" s="45"/>
      <c r="DN12" s="45"/>
      <c r="DO12" s="45"/>
      <c r="DP12" s="45"/>
      <c r="DQ12" s="45"/>
      <c r="DR12" s="47"/>
      <c r="DS12" s="45">
        <f t="shared" si="38"/>
        <v>0</v>
      </c>
      <c r="DT12" s="46" t="b">
        <f t="shared" si="39"/>
        <v>0</v>
      </c>
      <c r="DU12" s="46" t="str">
        <f t="shared" si="40"/>
        <v>abs</v>
      </c>
      <c r="DV12" s="50">
        <v>18.25</v>
      </c>
      <c r="DW12" s="50"/>
      <c r="DX12" s="50"/>
      <c r="DY12" s="50"/>
      <c r="DZ12" s="50"/>
      <c r="EA12" s="50"/>
      <c r="EB12" s="50"/>
      <c r="EC12" s="47"/>
      <c r="ED12" s="45">
        <f t="shared" si="41"/>
        <v>1</v>
      </c>
      <c r="EE12" s="46">
        <f t="shared" si="42"/>
        <v>18.25</v>
      </c>
      <c r="EF12" s="46">
        <f t="shared" si="43"/>
        <v>18.25</v>
      </c>
      <c r="EG12" s="47"/>
      <c r="EH12" s="47"/>
      <c r="EI12" s="47"/>
      <c r="EJ12" s="47"/>
      <c r="EK12" s="47"/>
      <c r="EL12" s="47"/>
      <c r="EM12" s="47"/>
      <c r="EN12" s="47"/>
      <c r="EO12" s="45">
        <f t="shared" si="44"/>
        <v>0</v>
      </c>
      <c r="EP12" s="46" t="b">
        <f t="shared" si="45"/>
        <v>0</v>
      </c>
      <c r="EQ12" s="46" t="str">
        <f t="shared" si="46"/>
        <v>abs</v>
      </c>
      <c r="ER12" s="46">
        <f t="shared" si="3"/>
        <v>3.5</v>
      </c>
      <c r="ES12" s="46">
        <f t="shared" si="4"/>
        <v>18.385714285714283</v>
      </c>
      <c r="ET12" s="51">
        <f t="shared" si="47"/>
        <v>18.385714285714283</v>
      </c>
      <c r="EU12" s="48"/>
      <c r="EV12" s="48"/>
      <c r="EW12" s="48">
        <v>10</v>
      </c>
      <c r="EX12" s="48">
        <v>8.5</v>
      </c>
      <c r="EY12" s="48"/>
      <c r="EZ12" s="48"/>
      <c r="FA12" s="47"/>
      <c r="FB12" s="47"/>
      <c r="FC12" s="45">
        <f t="shared" si="48"/>
        <v>2</v>
      </c>
      <c r="FD12" s="46">
        <f t="shared" si="49"/>
        <v>9.25</v>
      </c>
      <c r="FE12" s="46">
        <f t="shared" si="50"/>
        <v>9.25</v>
      </c>
      <c r="FF12" s="48"/>
      <c r="FG12" s="48"/>
      <c r="FH12" s="48"/>
      <c r="FI12" s="48"/>
      <c r="FJ12" s="48"/>
      <c r="FK12" s="48"/>
      <c r="FL12" s="47"/>
      <c r="FM12" s="47"/>
      <c r="FN12" s="45">
        <f t="shared" si="51"/>
        <v>0</v>
      </c>
      <c r="FO12" s="46" t="b">
        <f t="shared" si="52"/>
        <v>0</v>
      </c>
      <c r="FP12" s="46" t="str">
        <f t="shared" si="53"/>
        <v>abs</v>
      </c>
      <c r="FQ12" s="48"/>
      <c r="FR12" s="48"/>
      <c r="FS12" s="48"/>
      <c r="FT12" s="48"/>
      <c r="FU12" s="48"/>
      <c r="FV12" s="47"/>
      <c r="FW12" s="47"/>
      <c r="FX12" s="47"/>
      <c r="FY12" s="45">
        <f t="shared" si="54"/>
        <v>0</v>
      </c>
      <c r="FZ12" s="46" t="b">
        <f t="shared" si="55"/>
        <v>0</v>
      </c>
      <c r="GA12" s="46" t="str">
        <f t="shared" si="56"/>
        <v>abs</v>
      </c>
      <c r="GB12" s="48"/>
      <c r="GC12" s="48"/>
      <c r="GD12" s="48">
        <v>8</v>
      </c>
      <c r="GE12" s="48"/>
      <c r="GF12" s="48"/>
      <c r="GG12" s="48"/>
      <c r="GH12" s="47"/>
      <c r="GI12" s="47"/>
      <c r="GJ12" s="45">
        <f t="shared" si="57"/>
        <v>1</v>
      </c>
      <c r="GK12" s="46">
        <f t="shared" si="58"/>
        <v>8</v>
      </c>
      <c r="GL12" s="46">
        <f t="shared" si="59"/>
        <v>8</v>
      </c>
      <c r="GM12" s="50"/>
      <c r="GN12" s="50"/>
      <c r="GO12" s="50">
        <v>6</v>
      </c>
      <c r="GP12" s="50"/>
      <c r="GQ12" s="50"/>
      <c r="GR12" s="50"/>
      <c r="GS12" s="50"/>
      <c r="GT12" s="43"/>
      <c r="GU12" s="45">
        <f t="shared" si="60"/>
        <v>1</v>
      </c>
      <c r="GV12" s="46">
        <f t="shared" si="5"/>
        <v>6</v>
      </c>
      <c r="GW12" s="46">
        <f t="shared" si="61"/>
        <v>6</v>
      </c>
      <c r="GX12" s="45"/>
      <c r="GY12" s="45"/>
      <c r="GZ12" s="47"/>
      <c r="HA12" s="47"/>
      <c r="HB12" s="45">
        <f t="shared" si="62"/>
        <v>0</v>
      </c>
      <c r="HC12" s="46" t="b">
        <f t="shared" si="63"/>
        <v>0</v>
      </c>
      <c r="HD12" s="46" t="str">
        <f t="shared" si="64"/>
        <v>Abs</v>
      </c>
      <c r="HE12" s="45">
        <v>8</v>
      </c>
      <c r="HF12" s="45">
        <v>8</v>
      </c>
      <c r="HG12" s="45">
        <v>8</v>
      </c>
      <c r="HH12" s="45">
        <v>7</v>
      </c>
      <c r="HI12" s="45">
        <v>9</v>
      </c>
      <c r="HJ12" s="45"/>
      <c r="HK12" s="45"/>
      <c r="HL12" s="45"/>
      <c r="HM12" s="45"/>
      <c r="HN12" s="45"/>
      <c r="HO12" s="45"/>
      <c r="HP12" s="45"/>
      <c r="HQ12" s="45"/>
      <c r="HR12" s="45"/>
      <c r="HS12" s="45"/>
      <c r="HT12" s="45">
        <f t="shared" si="65"/>
        <v>5</v>
      </c>
      <c r="HU12" s="46">
        <f t="shared" si="66"/>
        <v>8</v>
      </c>
      <c r="HV12" s="46">
        <f t="shared" si="67"/>
        <v>8</v>
      </c>
      <c r="HW12" s="46">
        <f t="shared" si="6"/>
        <v>4</v>
      </c>
      <c r="HX12" s="46">
        <f t="shared" si="7"/>
        <v>7.8125</v>
      </c>
      <c r="HY12" s="51">
        <f t="shared" si="68"/>
        <v>7.8125</v>
      </c>
      <c r="HZ12" s="46">
        <f t="shared" si="8"/>
        <v>2.5</v>
      </c>
      <c r="IA12" s="46">
        <f t="shared" si="9"/>
        <v>17.129285714285714</v>
      </c>
      <c r="IB12" s="52">
        <f t="shared" si="10"/>
        <v>17.129285714285714</v>
      </c>
      <c r="IC12" s="53"/>
      <c r="ID12" s="54">
        <f t="shared" si="71"/>
        <v>16.199407738095239</v>
      </c>
      <c r="IE12" s="55" t="s">
        <v>840</v>
      </c>
      <c r="IF12" s="56"/>
      <c r="IG12" s="57">
        <f t="shared" si="69"/>
        <v>17.129285714285714</v>
      </c>
      <c r="IJ12" s="53"/>
      <c r="IK12" s="59">
        <f t="shared" si="70"/>
        <v>17.129285714285714</v>
      </c>
      <c r="IL12" s="62" t="e">
        <f>(#REF!+IJ12+IK12)/3</f>
        <v>#REF!</v>
      </c>
    </row>
    <row r="13" spans="1:246" ht="12" customHeight="1" thickBot="1">
      <c r="A13" s="44" t="s">
        <v>847</v>
      </c>
      <c r="B13" s="44" t="s">
        <v>848</v>
      </c>
      <c r="C13" s="45"/>
      <c r="D13" s="45"/>
      <c r="E13" s="45"/>
      <c r="F13" s="45"/>
      <c r="G13" s="45"/>
      <c r="H13" s="45"/>
      <c r="I13" s="45"/>
      <c r="J13" s="45"/>
      <c r="K13" s="45">
        <f t="shared" si="11"/>
        <v>0</v>
      </c>
      <c r="L13" s="46" t="b">
        <f t="shared" si="12"/>
        <v>0</v>
      </c>
      <c r="M13" s="46" t="str">
        <f t="shared" si="13"/>
        <v>abs</v>
      </c>
      <c r="N13" s="45">
        <v>10.25</v>
      </c>
      <c r="O13" s="45"/>
      <c r="P13" s="45"/>
      <c r="Q13" s="45"/>
      <c r="R13" s="45"/>
      <c r="S13" s="45"/>
      <c r="T13" s="45"/>
      <c r="U13" s="45"/>
      <c r="V13" s="45">
        <f t="shared" si="14"/>
        <v>1</v>
      </c>
      <c r="W13" s="46">
        <f t="shared" si="15"/>
        <v>10.25</v>
      </c>
      <c r="X13" s="46">
        <f t="shared" si="16"/>
        <v>10.25</v>
      </c>
      <c r="Y13" s="45">
        <v>7</v>
      </c>
      <c r="Z13" s="45"/>
      <c r="AA13" s="45"/>
      <c r="AB13" s="45"/>
      <c r="AC13" s="45"/>
      <c r="AD13" s="45"/>
      <c r="AE13" s="45"/>
      <c r="AF13" s="45"/>
      <c r="AG13" s="45">
        <f t="shared" si="17"/>
        <v>1</v>
      </c>
      <c r="AH13" s="46">
        <f t="shared" si="18"/>
        <v>7</v>
      </c>
      <c r="AI13" s="46">
        <f t="shared" si="19"/>
        <v>7</v>
      </c>
      <c r="AJ13" s="45"/>
      <c r="AK13" s="45"/>
      <c r="AL13" s="45"/>
      <c r="AM13" s="45"/>
      <c r="AN13" s="45"/>
      <c r="AO13" s="45"/>
      <c r="AP13" s="47"/>
      <c r="AQ13" s="47"/>
      <c r="AR13" s="45">
        <f t="shared" si="20"/>
        <v>0</v>
      </c>
      <c r="AS13" s="46" t="b">
        <f t="shared" si="21"/>
        <v>0</v>
      </c>
      <c r="AT13" s="46" t="str">
        <f t="shared" si="22"/>
        <v>abs</v>
      </c>
      <c r="AU13" s="45"/>
      <c r="AV13" s="45"/>
      <c r="AW13" s="45"/>
      <c r="AX13" s="45"/>
      <c r="AY13" s="45"/>
      <c r="AZ13" s="45"/>
      <c r="BA13" s="48"/>
      <c r="BB13" s="48"/>
      <c r="BC13" s="45">
        <f t="shared" si="23"/>
        <v>0</v>
      </c>
      <c r="BD13" s="46" t="b">
        <f t="shared" si="24"/>
        <v>0</v>
      </c>
      <c r="BE13" s="46" t="str">
        <f t="shared" si="25"/>
        <v>abs</v>
      </c>
      <c r="BF13" s="45">
        <f t="shared" si="0"/>
        <v>2</v>
      </c>
      <c r="BG13" s="46">
        <f t="shared" si="1"/>
        <v>8.625</v>
      </c>
      <c r="BH13" s="49">
        <f t="shared" si="26"/>
        <v>8.625</v>
      </c>
      <c r="BI13" s="48"/>
      <c r="BJ13" s="48"/>
      <c r="BK13" s="48">
        <v>7</v>
      </c>
      <c r="BL13" s="48">
        <v>6.5</v>
      </c>
      <c r="BM13" s="48"/>
      <c r="BN13" s="48"/>
      <c r="BO13" s="48"/>
      <c r="BP13" s="48"/>
      <c r="BQ13" s="45">
        <f t="shared" si="27"/>
        <v>2</v>
      </c>
      <c r="BR13" s="46">
        <f t="shared" si="28"/>
        <v>6.75</v>
      </c>
      <c r="BS13" s="46">
        <f t="shared" si="29"/>
        <v>6.75</v>
      </c>
      <c r="BT13" s="50">
        <v>13</v>
      </c>
      <c r="BU13" s="50"/>
      <c r="BV13" s="50"/>
      <c r="BW13" s="50"/>
      <c r="BX13" s="50"/>
      <c r="BY13" s="50"/>
      <c r="BZ13" s="47"/>
      <c r="CA13" s="47"/>
      <c r="CB13" s="45">
        <f t="shared" si="30"/>
        <v>1</v>
      </c>
      <c r="CC13" s="46">
        <f t="shared" si="31"/>
        <v>13</v>
      </c>
      <c r="CD13" s="46">
        <f t="shared" si="32"/>
        <v>13</v>
      </c>
      <c r="CE13" s="45"/>
      <c r="CF13" s="45"/>
      <c r="CG13" s="45"/>
      <c r="CH13" s="45"/>
      <c r="CI13" s="45"/>
      <c r="CJ13" s="45"/>
      <c r="CK13" s="47"/>
      <c r="CL13" s="47"/>
      <c r="CM13" s="45">
        <f t="shared" si="33"/>
        <v>0</v>
      </c>
      <c r="CN13" s="46" t="b">
        <f t="shared" si="34"/>
        <v>0</v>
      </c>
      <c r="CO13" s="46" t="str">
        <f t="shared" si="35"/>
        <v>abs</v>
      </c>
      <c r="CP13" s="50">
        <v>3</v>
      </c>
      <c r="CQ13" s="50">
        <v>6</v>
      </c>
      <c r="CR13" s="50">
        <v>5</v>
      </c>
      <c r="CS13" s="50">
        <v>9</v>
      </c>
      <c r="CT13" s="50">
        <v>9.5</v>
      </c>
      <c r="CU13" s="50"/>
      <c r="CV13" s="50"/>
      <c r="CW13" s="50"/>
      <c r="CX13" s="50"/>
      <c r="CY13" s="50"/>
      <c r="CZ13" s="50"/>
      <c r="DA13" s="50"/>
      <c r="DB13" s="50"/>
      <c r="DC13" s="50"/>
      <c r="DD13" s="50"/>
      <c r="DE13" s="50"/>
      <c r="DF13" s="48"/>
      <c r="DG13" s="45"/>
      <c r="DH13" s="45">
        <f t="shared" si="36"/>
        <v>5</v>
      </c>
      <c r="DI13" s="46">
        <f t="shared" si="2"/>
        <v>6.5</v>
      </c>
      <c r="DJ13" s="46">
        <f t="shared" si="37"/>
        <v>6.5</v>
      </c>
      <c r="DK13" s="45"/>
      <c r="DL13" s="45"/>
      <c r="DM13" s="45"/>
      <c r="DN13" s="45"/>
      <c r="DO13" s="45"/>
      <c r="DP13" s="45"/>
      <c r="DQ13" s="45"/>
      <c r="DR13" s="47"/>
      <c r="DS13" s="45">
        <f t="shared" si="38"/>
        <v>0</v>
      </c>
      <c r="DT13" s="46" t="b">
        <f t="shared" si="39"/>
        <v>0</v>
      </c>
      <c r="DU13" s="46" t="str">
        <f t="shared" si="40"/>
        <v>abs</v>
      </c>
      <c r="DV13" s="50">
        <v>4.25</v>
      </c>
      <c r="DW13" s="50"/>
      <c r="DX13" s="50"/>
      <c r="DY13" s="50"/>
      <c r="DZ13" s="50"/>
      <c r="EA13" s="50"/>
      <c r="EB13" s="50"/>
      <c r="EC13" s="47"/>
      <c r="ED13" s="45">
        <f t="shared" si="41"/>
        <v>1</v>
      </c>
      <c r="EE13" s="46">
        <f t="shared" si="42"/>
        <v>4.25</v>
      </c>
      <c r="EF13" s="46">
        <f t="shared" si="43"/>
        <v>4.25</v>
      </c>
      <c r="EG13" s="47"/>
      <c r="EH13" s="47"/>
      <c r="EI13" s="47"/>
      <c r="EJ13" s="47"/>
      <c r="EK13" s="47"/>
      <c r="EL13" s="47"/>
      <c r="EM13" s="47"/>
      <c r="EN13" s="47"/>
      <c r="EO13" s="45">
        <f t="shared" si="44"/>
        <v>0</v>
      </c>
      <c r="EP13" s="46" t="b">
        <f t="shared" si="45"/>
        <v>0</v>
      </c>
      <c r="EQ13" s="46" t="str">
        <f t="shared" si="46"/>
        <v>abs</v>
      </c>
      <c r="ER13" s="46">
        <f t="shared" si="3"/>
        <v>3.5</v>
      </c>
      <c r="ES13" s="46">
        <f t="shared" si="4"/>
        <v>8.7142857142857135</v>
      </c>
      <c r="ET13" s="51">
        <f t="shared" si="47"/>
        <v>8.7142857142857135</v>
      </c>
      <c r="EU13" s="48"/>
      <c r="EV13" s="48"/>
      <c r="EW13" s="48">
        <v>4</v>
      </c>
      <c r="EX13" s="48">
        <v>6.5</v>
      </c>
      <c r="EY13" s="48"/>
      <c r="EZ13" s="48"/>
      <c r="FA13" s="47"/>
      <c r="FB13" s="47"/>
      <c r="FC13" s="45">
        <f t="shared" si="48"/>
        <v>2</v>
      </c>
      <c r="FD13" s="46">
        <f t="shared" si="49"/>
        <v>5.25</v>
      </c>
      <c r="FE13" s="46">
        <f t="shared" si="50"/>
        <v>5.25</v>
      </c>
      <c r="FF13" s="48"/>
      <c r="FG13" s="48"/>
      <c r="FH13" s="48"/>
      <c r="FI13" s="48"/>
      <c r="FJ13" s="48"/>
      <c r="FK13" s="48"/>
      <c r="FL13" s="47"/>
      <c r="FM13" s="47"/>
      <c r="FN13" s="45">
        <f t="shared" si="51"/>
        <v>0</v>
      </c>
      <c r="FO13" s="46" t="b">
        <f t="shared" si="52"/>
        <v>0</v>
      </c>
      <c r="FP13" s="46" t="str">
        <f t="shared" si="53"/>
        <v>abs</v>
      </c>
      <c r="FQ13" s="48"/>
      <c r="FR13" s="48"/>
      <c r="FS13" s="48"/>
      <c r="FT13" s="48"/>
      <c r="FU13" s="48"/>
      <c r="FV13" s="47"/>
      <c r="FW13" s="47"/>
      <c r="FX13" s="47"/>
      <c r="FY13" s="45">
        <f t="shared" si="54"/>
        <v>0</v>
      </c>
      <c r="FZ13" s="46" t="b">
        <f t="shared" si="55"/>
        <v>0</v>
      </c>
      <c r="GA13" s="46" t="str">
        <f t="shared" si="56"/>
        <v>abs</v>
      </c>
      <c r="GB13" s="48"/>
      <c r="GC13" s="48"/>
      <c r="GD13" s="48">
        <v>5</v>
      </c>
      <c r="GE13" s="48"/>
      <c r="GF13" s="48"/>
      <c r="GG13" s="48"/>
      <c r="GH13" s="47"/>
      <c r="GI13" s="47"/>
      <c r="GJ13" s="45">
        <f t="shared" si="57"/>
        <v>1</v>
      </c>
      <c r="GK13" s="46">
        <f t="shared" si="58"/>
        <v>5</v>
      </c>
      <c r="GL13" s="46">
        <f t="shared" si="59"/>
        <v>5</v>
      </c>
      <c r="GM13" s="50"/>
      <c r="GN13" s="50"/>
      <c r="GO13" s="50">
        <v>7</v>
      </c>
      <c r="GP13" s="50"/>
      <c r="GQ13" s="50"/>
      <c r="GR13" s="50"/>
      <c r="GS13" s="50"/>
      <c r="GT13" s="43"/>
      <c r="GU13" s="45">
        <f t="shared" si="60"/>
        <v>1</v>
      </c>
      <c r="GV13" s="46">
        <f t="shared" si="5"/>
        <v>7</v>
      </c>
      <c r="GW13" s="46">
        <f t="shared" si="61"/>
        <v>7</v>
      </c>
      <c r="GX13" s="45"/>
      <c r="GY13" s="45"/>
      <c r="GZ13" s="47"/>
      <c r="HA13" s="47"/>
      <c r="HB13" s="45">
        <f t="shared" si="62"/>
        <v>0</v>
      </c>
      <c r="HC13" s="46" t="b">
        <f t="shared" si="63"/>
        <v>0</v>
      </c>
      <c r="HD13" s="46" t="str">
        <f t="shared" si="64"/>
        <v>Abs</v>
      </c>
      <c r="HE13" s="45">
        <v>8</v>
      </c>
      <c r="HF13" s="45">
        <v>8</v>
      </c>
      <c r="HG13" s="45">
        <v>10</v>
      </c>
      <c r="HH13" s="45">
        <v>5</v>
      </c>
      <c r="HI13" s="45">
        <v>10</v>
      </c>
      <c r="HJ13" s="45"/>
      <c r="HK13" s="45"/>
      <c r="HL13" s="45"/>
      <c r="HM13" s="45"/>
      <c r="HN13" s="45"/>
      <c r="HO13" s="45"/>
      <c r="HP13" s="45"/>
      <c r="HQ13" s="45"/>
      <c r="HR13" s="45"/>
      <c r="HS13" s="45"/>
      <c r="HT13" s="45">
        <f t="shared" si="65"/>
        <v>5</v>
      </c>
      <c r="HU13" s="46">
        <f t="shared" si="66"/>
        <v>8.1999999999999993</v>
      </c>
      <c r="HV13" s="46">
        <f t="shared" si="67"/>
        <v>8.1999999999999993</v>
      </c>
      <c r="HW13" s="46">
        <f t="shared" si="6"/>
        <v>4</v>
      </c>
      <c r="HX13" s="46">
        <f t="shared" si="7"/>
        <v>6.3624999999999998</v>
      </c>
      <c r="HY13" s="51">
        <f t="shared" si="68"/>
        <v>6.3624999999999998</v>
      </c>
      <c r="HZ13" s="46">
        <f t="shared" si="8"/>
        <v>2.5</v>
      </c>
      <c r="IA13" s="46">
        <f t="shared" si="9"/>
        <v>9.4807142857142868</v>
      </c>
      <c r="IB13" s="52">
        <f t="shared" si="10"/>
        <v>9.4807142857142868</v>
      </c>
      <c r="IC13" s="53"/>
      <c r="ID13" s="54">
        <f t="shared" si="71"/>
        <v>16.199407738095239</v>
      </c>
      <c r="IE13" s="55" t="s">
        <v>840</v>
      </c>
      <c r="IF13" s="56"/>
      <c r="IG13" s="57">
        <f t="shared" si="69"/>
        <v>9.4807142857142868</v>
      </c>
      <c r="IH13" s="58"/>
      <c r="IJ13" s="53"/>
      <c r="IK13" s="59">
        <f t="shared" si="70"/>
        <v>9.4807142857142868</v>
      </c>
      <c r="IL13" s="60" t="e">
        <f>(#REF!+IJ13+IK13)/3</f>
        <v>#REF!</v>
      </c>
    </row>
    <row r="14" spans="1:246" ht="12" customHeight="1" thickBot="1">
      <c r="A14" s="44" t="s">
        <v>847</v>
      </c>
      <c r="B14" s="44" t="s">
        <v>848</v>
      </c>
      <c r="C14" s="45"/>
      <c r="D14" s="45"/>
      <c r="E14" s="45"/>
      <c r="F14" s="45"/>
      <c r="G14" s="45"/>
      <c r="H14" s="45"/>
      <c r="I14" s="45"/>
      <c r="J14" s="45"/>
      <c r="K14" s="45">
        <f t="shared" si="11"/>
        <v>0</v>
      </c>
      <c r="L14" s="46" t="b">
        <f t="shared" si="12"/>
        <v>0</v>
      </c>
      <c r="M14" s="46" t="str">
        <f t="shared" si="13"/>
        <v>abs</v>
      </c>
      <c r="N14" s="45">
        <v>14.5</v>
      </c>
      <c r="O14" s="45"/>
      <c r="P14" s="45"/>
      <c r="Q14" s="45"/>
      <c r="R14" s="45"/>
      <c r="S14" s="45"/>
      <c r="T14" s="45"/>
      <c r="U14" s="45"/>
      <c r="V14" s="45">
        <f t="shared" si="14"/>
        <v>1</v>
      </c>
      <c r="W14" s="46">
        <f t="shared" si="15"/>
        <v>14.5</v>
      </c>
      <c r="X14" s="46">
        <f t="shared" si="16"/>
        <v>14.5</v>
      </c>
      <c r="Y14" s="45">
        <v>15</v>
      </c>
      <c r="Z14" s="45"/>
      <c r="AA14" s="45"/>
      <c r="AB14" s="45"/>
      <c r="AC14" s="45"/>
      <c r="AD14" s="45"/>
      <c r="AE14" s="45"/>
      <c r="AF14" s="45"/>
      <c r="AG14" s="45">
        <f t="shared" si="17"/>
        <v>1</v>
      </c>
      <c r="AH14" s="46">
        <f t="shared" si="18"/>
        <v>15</v>
      </c>
      <c r="AI14" s="46">
        <f t="shared" si="19"/>
        <v>15</v>
      </c>
      <c r="AJ14" s="45"/>
      <c r="AK14" s="45"/>
      <c r="AL14" s="45"/>
      <c r="AM14" s="45"/>
      <c r="AN14" s="45"/>
      <c r="AO14" s="45"/>
      <c r="AP14" s="47"/>
      <c r="AQ14" s="47"/>
      <c r="AR14" s="45">
        <f t="shared" si="20"/>
        <v>0</v>
      </c>
      <c r="AS14" s="46" t="b">
        <f t="shared" si="21"/>
        <v>0</v>
      </c>
      <c r="AT14" s="46" t="str">
        <f t="shared" si="22"/>
        <v>abs</v>
      </c>
      <c r="AU14" s="45"/>
      <c r="AV14" s="45"/>
      <c r="AW14" s="45"/>
      <c r="AX14" s="45"/>
      <c r="AY14" s="45"/>
      <c r="AZ14" s="45"/>
      <c r="BA14" s="48"/>
      <c r="BB14" s="48"/>
      <c r="BC14" s="45">
        <f t="shared" si="23"/>
        <v>0</v>
      </c>
      <c r="BD14" s="46" t="b">
        <f t="shared" si="24"/>
        <v>0</v>
      </c>
      <c r="BE14" s="46" t="str">
        <f t="shared" si="25"/>
        <v>abs</v>
      </c>
      <c r="BF14" s="45">
        <f t="shared" si="0"/>
        <v>2</v>
      </c>
      <c r="BG14" s="46">
        <f t="shared" si="1"/>
        <v>14.75</v>
      </c>
      <c r="BH14" s="49">
        <f t="shared" si="26"/>
        <v>14.75</v>
      </c>
      <c r="BI14" s="48"/>
      <c r="BJ14" s="48"/>
      <c r="BK14" s="48">
        <v>10</v>
      </c>
      <c r="BL14" s="48">
        <v>9.75</v>
      </c>
      <c r="BM14" s="48"/>
      <c r="BN14" s="48"/>
      <c r="BO14" s="48"/>
      <c r="BP14" s="48"/>
      <c r="BQ14" s="45">
        <f t="shared" si="27"/>
        <v>2</v>
      </c>
      <c r="BR14" s="46">
        <f t="shared" si="28"/>
        <v>9.875</v>
      </c>
      <c r="BS14" s="46">
        <f t="shared" si="29"/>
        <v>9.875</v>
      </c>
      <c r="BT14" s="50">
        <v>18.75</v>
      </c>
      <c r="BU14" s="50"/>
      <c r="BV14" s="50"/>
      <c r="BW14" s="50"/>
      <c r="BX14" s="50"/>
      <c r="BY14" s="50"/>
      <c r="BZ14" s="47"/>
      <c r="CA14" s="47"/>
      <c r="CB14" s="45">
        <f t="shared" si="30"/>
        <v>1</v>
      </c>
      <c r="CC14" s="46">
        <f t="shared" si="31"/>
        <v>18.75</v>
      </c>
      <c r="CD14" s="46">
        <f t="shared" si="32"/>
        <v>18.75</v>
      </c>
      <c r="CE14" s="45"/>
      <c r="CF14" s="45"/>
      <c r="CG14" s="45"/>
      <c r="CH14" s="45"/>
      <c r="CI14" s="45"/>
      <c r="CJ14" s="45"/>
      <c r="CK14" s="47"/>
      <c r="CL14" s="47"/>
      <c r="CM14" s="45">
        <f t="shared" si="33"/>
        <v>0</v>
      </c>
      <c r="CN14" s="46" t="b">
        <f t="shared" si="34"/>
        <v>0</v>
      </c>
      <c r="CO14" s="46" t="str">
        <f t="shared" si="35"/>
        <v>abs</v>
      </c>
      <c r="CP14" s="50">
        <v>19</v>
      </c>
      <c r="CQ14" s="50">
        <v>10</v>
      </c>
      <c r="CR14" s="50">
        <v>9</v>
      </c>
      <c r="CS14" s="50">
        <v>18</v>
      </c>
      <c r="CT14" s="50">
        <v>17.5</v>
      </c>
      <c r="CU14" s="50"/>
      <c r="CV14" s="50"/>
      <c r="CW14" s="50"/>
      <c r="CX14" s="50"/>
      <c r="CY14" s="50"/>
      <c r="CZ14" s="50"/>
      <c r="DA14" s="50"/>
      <c r="DB14" s="50"/>
      <c r="DC14" s="50"/>
      <c r="DD14" s="50"/>
      <c r="DE14" s="50"/>
      <c r="DF14" s="48"/>
      <c r="DG14" s="45"/>
      <c r="DH14" s="45">
        <f t="shared" si="36"/>
        <v>5</v>
      </c>
      <c r="DI14" s="46">
        <f t="shared" si="2"/>
        <v>14.7</v>
      </c>
      <c r="DJ14" s="46">
        <f t="shared" si="37"/>
        <v>14.7</v>
      </c>
      <c r="DK14" s="45"/>
      <c r="DL14" s="45"/>
      <c r="DM14" s="45"/>
      <c r="DN14" s="45"/>
      <c r="DO14" s="45"/>
      <c r="DP14" s="45"/>
      <c r="DQ14" s="45"/>
      <c r="DR14" s="47"/>
      <c r="DS14" s="45">
        <f t="shared" si="38"/>
        <v>0</v>
      </c>
      <c r="DT14" s="46" t="b">
        <f t="shared" si="39"/>
        <v>0</v>
      </c>
      <c r="DU14" s="46" t="str">
        <f t="shared" si="40"/>
        <v>abs</v>
      </c>
      <c r="DV14" s="50">
        <v>18</v>
      </c>
      <c r="DW14" s="50"/>
      <c r="DX14" s="50"/>
      <c r="DY14" s="50"/>
      <c r="DZ14" s="50"/>
      <c r="EA14" s="50"/>
      <c r="EB14" s="50"/>
      <c r="EC14" s="47"/>
      <c r="ED14" s="45">
        <f t="shared" si="41"/>
        <v>1</v>
      </c>
      <c r="EE14" s="46">
        <f t="shared" si="42"/>
        <v>18</v>
      </c>
      <c r="EF14" s="46">
        <f t="shared" si="43"/>
        <v>18</v>
      </c>
      <c r="EG14" s="47"/>
      <c r="EH14" s="47"/>
      <c r="EI14" s="47"/>
      <c r="EJ14" s="47"/>
      <c r="EK14" s="47"/>
      <c r="EL14" s="47"/>
      <c r="EM14" s="47"/>
      <c r="EN14" s="47"/>
      <c r="EO14" s="45">
        <f t="shared" si="44"/>
        <v>0</v>
      </c>
      <c r="EP14" s="46" t="b">
        <f t="shared" si="45"/>
        <v>0</v>
      </c>
      <c r="EQ14" s="46" t="str">
        <f t="shared" si="46"/>
        <v>abs</v>
      </c>
      <c r="ER14" s="46">
        <f t="shared" si="3"/>
        <v>3.5</v>
      </c>
      <c r="ES14" s="46">
        <f t="shared" si="4"/>
        <v>17.521428571428572</v>
      </c>
      <c r="ET14" s="51">
        <f t="shared" si="47"/>
        <v>17.521428571428572</v>
      </c>
      <c r="EU14" s="48"/>
      <c r="EV14" s="48"/>
      <c r="EW14" s="48">
        <v>9.75</v>
      </c>
      <c r="EX14" s="48">
        <v>8</v>
      </c>
      <c r="EY14" s="48"/>
      <c r="EZ14" s="48"/>
      <c r="FA14" s="47"/>
      <c r="FB14" s="47"/>
      <c r="FC14" s="45">
        <f t="shared" si="48"/>
        <v>2</v>
      </c>
      <c r="FD14" s="46">
        <f t="shared" si="49"/>
        <v>8.875</v>
      </c>
      <c r="FE14" s="46">
        <f t="shared" si="50"/>
        <v>8.875</v>
      </c>
      <c r="FF14" s="48"/>
      <c r="FG14" s="48"/>
      <c r="FH14" s="48"/>
      <c r="FI14" s="48"/>
      <c r="FJ14" s="48"/>
      <c r="FK14" s="48"/>
      <c r="FL14" s="47"/>
      <c r="FM14" s="47"/>
      <c r="FN14" s="45">
        <f t="shared" si="51"/>
        <v>0</v>
      </c>
      <c r="FO14" s="46" t="b">
        <f t="shared" si="52"/>
        <v>0</v>
      </c>
      <c r="FP14" s="46" t="str">
        <f t="shared" si="53"/>
        <v>abs</v>
      </c>
      <c r="FQ14" s="48"/>
      <c r="FR14" s="48"/>
      <c r="FS14" s="48"/>
      <c r="FT14" s="48"/>
      <c r="FU14" s="48"/>
      <c r="FV14" s="47"/>
      <c r="FW14" s="47"/>
      <c r="FX14" s="47"/>
      <c r="FY14" s="45">
        <f t="shared" si="54"/>
        <v>0</v>
      </c>
      <c r="FZ14" s="46" t="b">
        <f t="shared" si="55"/>
        <v>0</v>
      </c>
      <c r="GA14" s="46" t="str">
        <f t="shared" si="56"/>
        <v>abs</v>
      </c>
      <c r="GB14" s="48"/>
      <c r="GC14" s="48"/>
      <c r="GD14" s="48">
        <v>9.5</v>
      </c>
      <c r="GE14" s="48"/>
      <c r="GF14" s="48"/>
      <c r="GG14" s="48"/>
      <c r="GH14" s="47"/>
      <c r="GI14" s="47"/>
      <c r="GJ14" s="45">
        <f t="shared" si="57"/>
        <v>1</v>
      </c>
      <c r="GK14" s="46">
        <f t="shared" si="58"/>
        <v>9.5</v>
      </c>
      <c r="GL14" s="46">
        <f t="shared" si="59"/>
        <v>9.5</v>
      </c>
      <c r="GM14" s="50"/>
      <c r="GN14" s="50"/>
      <c r="GO14" s="50">
        <v>9.5</v>
      </c>
      <c r="GP14" s="50"/>
      <c r="GQ14" s="50"/>
      <c r="GR14" s="50"/>
      <c r="GS14" s="50"/>
      <c r="GT14" s="43"/>
      <c r="GU14" s="45">
        <f t="shared" si="60"/>
        <v>1</v>
      </c>
      <c r="GV14" s="46">
        <f t="shared" si="5"/>
        <v>9.5</v>
      </c>
      <c r="GW14" s="46">
        <f t="shared" si="61"/>
        <v>9.5</v>
      </c>
      <c r="GX14" s="45"/>
      <c r="GY14" s="45"/>
      <c r="GZ14" s="47"/>
      <c r="HA14" s="47"/>
      <c r="HB14" s="45">
        <f t="shared" si="62"/>
        <v>0</v>
      </c>
      <c r="HC14" s="46" t="b">
        <f t="shared" si="63"/>
        <v>0</v>
      </c>
      <c r="HD14" s="46" t="str">
        <f t="shared" si="64"/>
        <v>Abs</v>
      </c>
      <c r="HE14" s="45">
        <v>9</v>
      </c>
      <c r="HF14" s="45">
        <v>7</v>
      </c>
      <c r="HG14" s="45">
        <v>9</v>
      </c>
      <c r="HH14" s="45">
        <v>9</v>
      </c>
      <c r="HI14" s="45">
        <v>10</v>
      </c>
      <c r="HJ14" s="45"/>
      <c r="HK14" s="45"/>
      <c r="HL14" s="45"/>
      <c r="HM14" s="45"/>
      <c r="HN14" s="45"/>
      <c r="HO14" s="45"/>
      <c r="HP14" s="45"/>
      <c r="HQ14" s="45"/>
      <c r="HR14" s="45"/>
      <c r="HS14" s="45"/>
      <c r="HT14" s="45">
        <f t="shared" si="65"/>
        <v>5</v>
      </c>
      <c r="HU14" s="46">
        <f t="shared" si="66"/>
        <v>8.8000000000000007</v>
      </c>
      <c r="HV14" s="46">
        <f t="shared" si="67"/>
        <v>8.8000000000000007</v>
      </c>
      <c r="HW14" s="46">
        <f t="shared" si="6"/>
        <v>4</v>
      </c>
      <c r="HX14" s="46">
        <f t="shared" si="7"/>
        <v>9.1687499999999993</v>
      </c>
      <c r="HY14" s="51">
        <f t="shared" si="68"/>
        <v>9.1687499999999993</v>
      </c>
      <c r="HZ14" s="46">
        <f t="shared" si="8"/>
        <v>2.5</v>
      </c>
      <c r="IA14" s="46">
        <f t="shared" si="9"/>
        <v>16.576071428571431</v>
      </c>
      <c r="IB14" s="52">
        <f t="shared" si="10"/>
        <v>16.576071428571431</v>
      </c>
      <c r="IC14" s="53"/>
      <c r="ID14" s="54">
        <f t="shared" si="71"/>
        <v>16.199407738095239</v>
      </c>
      <c r="IE14" s="55" t="s">
        <v>840</v>
      </c>
      <c r="IF14" s="56"/>
      <c r="IG14" s="57">
        <f t="shared" si="69"/>
        <v>16.576071428571431</v>
      </c>
      <c r="IH14" s="58"/>
      <c r="IJ14" s="53"/>
      <c r="IK14" s="59">
        <f t="shared" si="70"/>
        <v>16.576071428571431</v>
      </c>
      <c r="IL14" s="60" t="e">
        <f>(#REF!+IJ14+IK14)/3</f>
        <v>#REF!</v>
      </c>
    </row>
    <row r="15" spans="1:246" ht="12" customHeight="1" thickBot="1">
      <c r="A15" s="44" t="s">
        <v>847</v>
      </c>
      <c r="B15" s="44" t="s">
        <v>848</v>
      </c>
      <c r="C15" s="45"/>
      <c r="D15" s="45"/>
      <c r="E15" s="45"/>
      <c r="F15" s="45"/>
      <c r="G15" s="45"/>
      <c r="H15" s="45"/>
      <c r="I15" s="45"/>
      <c r="J15" s="45"/>
      <c r="K15" s="45">
        <f t="shared" si="11"/>
        <v>0</v>
      </c>
      <c r="L15" s="46" t="b">
        <f t="shared" si="12"/>
        <v>0</v>
      </c>
      <c r="M15" s="46" t="str">
        <f t="shared" si="13"/>
        <v>abs</v>
      </c>
      <c r="N15" s="45">
        <v>12.75</v>
      </c>
      <c r="O15" s="45"/>
      <c r="P15" s="45"/>
      <c r="Q15" s="45"/>
      <c r="R15" s="45"/>
      <c r="S15" s="45"/>
      <c r="T15" s="45"/>
      <c r="U15" s="45"/>
      <c r="V15" s="45">
        <f t="shared" si="14"/>
        <v>1</v>
      </c>
      <c r="W15" s="46">
        <f t="shared" si="15"/>
        <v>12.75</v>
      </c>
      <c r="X15" s="46">
        <f t="shared" si="16"/>
        <v>12.75</v>
      </c>
      <c r="Y15" s="45">
        <v>5.5</v>
      </c>
      <c r="Z15" s="45"/>
      <c r="AA15" s="45"/>
      <c r="AB15" s="45"/>
      <c r="AC15" s="45"/>
      <c r="AD15" s="45"/>
      <c r="AE15" s="45"/>
      <c r="AF15" s="45"/>
      <c r="AG15" s="45">
        <f t="shared" si="17"/>
        <v>1</v>
      </c>
      <c r="AH15" s="46">
        <f t="shared" si="18"/>
        <v>5.5</v>
      </c>
      <c r="AI15" s="46">
        <f t="shared" si="19"/>
        <v>5.5</v>
      </c>
      <c r="AJ15" s="45"/>
      <c r="AK15" s="45"/>
      <c r="AL15" s="45"/>
      <c r="AM15" s="45"/>
      <c r="AN15" s="45"/>
      <c r="AO15" s="45"/>
      <c r="AP15" s="47"/>
      <c r="AQ15" s="47"/>
      <c r="AR15" s="45">
        <f t="shared" si="20"/>
        <v>0</v>
      </c>
      <c r="AS15" s="46" t="b">
        <f t="shared" si="21"/>
        <v>0</v>
      </c>
      <c r="AT15" s="46" t="str">
        <f t="shared" si="22"/>
        <v>abs</v>
      </c>
      <c r="AU15" s="45"/>
      <c r="AV15" s="45"/>
      <c r="AW15" s="45"/>
      <c r="AX15" s="45"/>
      <c r="AY15" s="45"/>
      <c r="AZ15" s="45"/>
      <c r="BA15" s="48"/>
      <c r="BB15" s="48"/>
      <c r="BC15" s="45">
        <f t="shared" si="23"/>
        <v>0</v>
      </c>
      <c r="BD15" s="46" t="b">
        <f t="shared" si="24"/>
        <v>0</v>
      </c>
      <c r="BE15" s="46" t="str">
        <f t="shared" si="25"/>
        <v>abs</v>
      </c>
      <c r="BF15" s="45">
        <f t="shared" si="0"/>
        <v>2</v>
      </c>
      <c r="BG15" s="46">
        <f t="shared" si="1"/>
        <v>9.125</v>
      </c>
      <c r="BH15" s="49">
        <f t="shared" si="26"/>
        <v>9.125</v>
      </c>
      <c r="BI15" s="48"/>
      <c r="BJ15" s="48"/>
      <c r="BK15" s="48">
        <v>10</v>
      </c>
      <c r="BL15" s="48">
        <v>10</v>
      </c>
      <c r="BM15" s="48"/>
      <c r="BN15" s="48"/>
      <c r="BO15" s="48"/>
      <c r="BP15" s="48"/>
      <c r="BQ15" s="45">
        <f t="shared" si="27"/>
        <v>2</v>
      </c>
      <c r="BR15" s="46">
        <f t="shared" si="28"/>
        <v>10</v>
      </c>
      <c r="BS15" s="46">
        <f t="shared" si="29"/>
        <v>10</v>
      </c>
      <c r="BT15" s="50">
        <v>16</v>
      </c>
      <c r="BU15" s="50"/>
      <c r="BV15" s="50"/>
      <c r="BW15" s="50"/>
      <c r="BX15" s="50"/>
      <c r="BY15" s="50"/>
      <c r="BZ15" s="47"/>
      <c r="CA15" s="47"/>
      <c r="CB15" s="45">
        <f t="shared" si="30"/>
        <v>1</v>
      </c>
      <c r="CC15" s="46">
        <f t="shared" si="31"/>
        <v>16</v>
      </c>
      <c r="CD15" s="46">
        <f t="shared" si="32"/>
        <v>16</v>
      </c>
      <c r="CE15" s="45"/>
      <c r="CF15" s="45"/>
      <c r="CG15" s="45"/>
      <c r="CH15" s="45"/>
      <c r="CI15" s="45"/>
      <c r="CJ15" s="45"/>
      <c r="CK15" s="47"/>
      <c r="CL15" s="47"/>
      <c r="CM15" s="45">
        <f t="shared" si="33"/>
        <v>0</v>
      </c>
      <c r="CN15" s="46" t="b">
        <f t="shared" si="34"/>
        <v>0</v>
      </c>
      <c r="CO15" s="46" t="str">
        <f t="shared" si="35"/>
        <v>abs</v>
      </c>
      <c r="CP15" s="50">
        <v>16</v>
      </c>
      <c r="CQ15" s="50">
        <v>18</v>
      </c>
      <c r="CR15" s="50">
        <v>14</v>
      </c>
      <c r="CS15" s="50">
        <v>18</v>
      </c>
      <c r="CT15" s="50">
        <v>16.5</v>
      </c>
      <c r="CU15" s="50"/>
      <c r="CV15" s="50"/>
      <c r="CW15" s="50"/>
      <c r="CX15" s="50"/>
      <c r="CY15" s="50"/>
      <c r="CZ15" s="50"/>
      <c r="DA15" s="50"/>
      <c r="DB15" s="50"/>
      <c r="DC15" s="50"/>
      <c r="DD15" s="50"/>
      <c r="DE15" s="50"/>
      <c r="DF15" s="48"/>
      <c r="DG15" s="45"/>
      <c r="DH15" s="45">
        <f t="shared" si="36"/>
        <v>5</v>
      </c>
      <c r="DI15" s="46">
        <f t="shared" si="2"/>
        <v>16.5</v>
      </c>
      <c r="DJ15" s="46">
        <f t="shared" si="37"/>
        <v>16.5</v>
      </c>
      <c r="DK15" s="45"/>
      <c r="DL15" s="45"/>
      <c r="DM15" s="45"/>
      <c r="DN15" s="45"/>
      <c r="DO15" s="45"/>
      <c r="DP15" s="45"/>
      <c r="DQ15" s="45"/>
      <c r="DR15" s="47"/>
      <c r="DS15" s="45">
        <f t="shared" si="38"/>
        <v>0</v>
      </c>
      <c r="DT15" s="46" t="b">
        <f t="shared" si="39"/>
        <v>0</v>
      </c>
      <c r="DU15" s="46" t="str">
        <f t="shared" si="40"/>
        <v>abs</v>
      </c>
      <c r="DV15" s="50">
        <v>14.25</v>
      </c>
      <c r="DW15" s="50"/>
      <c r="DX15" s="50"/>
      <c r="DY15" s="50"/>
      <c r="DZ15" s="50"/>
      <c r="EA15" s="50"/>
      <c r="EB15" s="50"/>
      <c r="EC15" s="47"/>
      <c r="ED15" s="45">
        <f t="shared" si="41"/>
        <v>1</v>
      </c>
      <c r="EE15" s="46">
        <f t="shared" si="42"/>
        <v>14.25</v>
      </c>
      <c r="EF15" s="46">
        <f t="shared" si="43"/>
        <v>14.25</v>
      </c>
      <c r="EG15" s="47"/>
      <c r="EH15" s="47"/>
      <c r="EI15" s="47"/>
      <c r="EJ15" s="47"/>
      <c r="EK15" s="47"/>
      <c r="EL15" s="47"/>
      <c r="EM15" s="47"/>
      <c r="EN15" s="47"/>
      <c r="EO15" s="45">
        <f t="shared" si="44"/>
        <v>0</v>
      </c>
      <c r="EP15" s="46" t="b">
        <f t="shared" si="45"/>
        <v>0</v>
      </c>
      <c r="EQ15" s="46" t="str">
        <f t="shared" si="46"/>
        <v>abs</v>
      </c>
      <c r="ER15" s="46">
        <f t="shared" si="3"/>
        <v>3.5</v>
      </c>
      <c r="ES15" s="46">
        <f t="shared" si="4"/>
        <v>16.214285714285715</v>
      </c>
      <c r="ET15" s="51">
        <f t="shared" si="47"/>
        <v>16.214285714285715</v>
      </c>
      <c r="EU15" s="48"/>
      <c r="EV15" s="48"/>
      <c r="EW15" s="48">
        <v>10</v>
      </c>
      <c r="EX15" s="48">
        <v>6</v>
      </c>
      <c r="EY15" s="48"/>
      <c r="EZ15" s="48"/>
      <c r="FA15" s="47"/>
      <c r="FB15" s="47"/>
      <c r="FC15" s="45">
        <f t="shared" si="48"/>
        <v>2</v>
      </c>
      <c r="FD15" s="46">
        <f t="shared" si="49"/>
        <v>8</v>
      </c>
      <c r="FE15" s="46">
        <f t="shared" si="50"/>
        <v>8</v>
      </c>
      <c r="FF15" s="48"/>
      <c r="FG15" s="48"/>
      <c r="FH15" s="48"/>
      <c r="FI15" s="48"/>
      <c r="FJ15" s="48"/>
      <c r="FK15" s="48"/>
      <c r="FL15" s="47"/>
      <c r="FM15" s="47"/>
      <c r="FN15" s="45">
        <f t="shared" si="51"/>
        <v>0</v>
      </c>
      <c r="FO15" s="46" t="b">
        <f t="shared" si="52"/>
        <v>0</v>
      </c>
      <c r="FP15" s="46" t="str">
        <f t="shared" si="53"/>
        <v>abs</v>
      </c>
      <c r="FQ15" s="48"/>
      <c r="FR15" s="48"/>
      <c r="FS15" s="48"/>
      <c r="FT15" s="48"/>
      <c r="FU15" s="48"/>
      <c r="FV15" s="47"/>
      <c r="FW15" s="47"/>
      <c r="FX15" s="47"/>
      <c r="FY15" s="45">
        <f t="shared" si="54"/>
        <v>0</v>
      </c>
      <c r="FZ15" s="46" t="b">
        <f t="shared" si="55"/>
        <v>0</v>
      </c>
      <c r="GA15" s="46" t="str">
        <f t="shared" si="56"/>
        <v>abs</v>
      </c>
      <c r="GB15" s="48"/>
      <c r="GC15" s="48"/>
      <c r="GD15" s="48">
        <v>9</v>
      </c>
      <c r="GE15" s="48"/>
      <c r="GF15" s="48"/>
      <c r="GG15" s="48"/>
      <c r="GH15" s="47"/>
      <c r="GI15" s="47"/>
      <c r="GJ15" s="45">
        <f t="shared" si="57"/>
        <v>1</v>
      </c>
      <c r="GK15" s="46">
        <f t="shared" si="58"/>
        <v>9</v>
      </c>
      <c r="GL15" s="46">
        <f t="shared" si="59"/>
        <v>9</v>
      </c>
      <c r="GM15" s="50"/>
      <c r="GN15" s="50"/>
      <c r="GO15" s="50">
        <v>9.25</v>
      </c>
      <c r="GP15" s="50"/>
      <c r="GQ15" s="50"/>
      <c r="GR15" s="50"/>
      <c r="GS15" s="50"/>
      <c r="GT15" s="43"/>
      <c r="GU15" s="45">
        <f t="shared" si="60"/>
        <v>1</v>
      </c>
      <c r="GV15" s="46">
        <f t="shared" si="5"/>
        <v>9.25</v>
      </c>
      <c r="GW15" s="46">
        <f t="shared" si="61"/>
        <v>9.25</v>
      </c>
      <c r="GX15" s="45"/>
      <c r="GY15" s="45"/>
      <c r="GZ15" s="47"/>
      <c r="HA15" s="47"/>
      <c r="HB15" s="45">
        <f t="shared" si="62"/>
        <v>0</v>
      </c>
      <c r="HC15" s="46" t="b">
        <f t="shared" si="63"/>
        <v>0</v>
      </c>
      <c r="HD15" s="46" t="str">
        <f t="shared" si="64"/>
        <v>Abs</v>
      </c>
      <c r="HE15" s="45">
        <v>10</v>
      </c>
      <c r="HF15" s="45">
        <v>7</v>
      </c>
      <c r="HG15" s="45">
        <v>8</v>
      </c>
      <c r="HH15" s="45">
        <v>8</v>
      </c>
      <c r="HI15" s="45">
        <v>9</v>
      </c>
      <c r="HJ15" s="45"/>
      <c r="HK15" s="45"/>
      <c r="HL15" s="45"/>
      <c r="HM15" s="45"/>
      <c r="HN15" s="45"/>
      <c r="HO15" s="45"/>
      <c r="HP15" s="45"/>
      <c r="HQ15" s="45"/>
      <c r="HR15" s="45"/>
      <c r="HS15" s="45"/>
      <c r="HT15" s="45">
        <f t="shared" si="65"/>
        <v>5</v>
      </c>
      <c r="HU15" s="46">
        <f t="shared" si="66"/>
        <v>8.4</v>
      </c>
      <c r="HV15" s="46">
        <f t="shared" si="67"/>
        <v>8.4</v>
      </c>
      <c r="HW15" s="46">
        <f t="shared" si="6"/>
        <v>4</v>
      </c>
      <c r="HX15" s="46">
        <f t="shared" si="7"/>
        <v>8.6624999999999996</v>
      </c>
      <c r="HY15" s="51">
        <f t="shared" si="68"/>
        <v>8.6624999999999996</v>
      </c>
      <c r="HZ15" s="46">
        <f t="shared" si="8"/>
        <v>2.5</v>
      </c>
      <c r="IA15" s="46">
        <f t="shared" si="9"/>
        <v>13.600714285714286</v>
      </c>
      <c r="IB15" s="52">
        <f t="shared" si="10"/>
        <v>13.600714285714286</v>
      </c>
      <c r="IC15" s="53"/>
      <c r="ID15" s="54">
        <f t="shared" si="71"/>
        <v>16.199407738095239</v>
      </c>
      <c r="IE15" s="55" t="s">
        <v>840</v>
      </c>
      <c r="IF15" s="56"/>
      <c r="IG15" s="57">
        <f t="shared" si="69"/>
        <v>13.600714285714286</v>
      </c>
      <c r="IH15" s="58"/>
      <c r="IJ15" s="53"/>
      <c r="IK15" s="59">
        <f t="shared" si="70"/>
        <v>13.600714285714286</v>
      </c>
      <c r="IL15" s="60" t="e">
        <f>(#REF!+IJ15+IK15)/3</f>
        <v>#REF!</v>
      </c>
    </row>
    <row r="16" spans="1:246" ht="12" customHeight="1" thickBot="1">
      <c r="A16" s="44" t="s">
        <v>847</v>
      </c>
      <c r="B16" s="44" t="s">
        <v>848</v>
      </c>
      <c r="C16" s="45"/>
      <c r="D16" s="45"/>
      <c r="E16" s="45"/>
      <c r="F16" s="45"/>
      <c r="G16" s="45"/>
      <c r="H16" s="45"/>
      <c r="I16" s="45"/>
      <c r="J16" s="45"/>
      <c r="K16" s="45">
        <f t="shared" si="11"/>
        <v>0</v>
      </c>
      <c r="L16" s="46" t="b">
        <f t="shared" si="12"/>
        <v>0</v>
      </c>
      <c r="M16" s="46" t="str">
        <f t="shared" si="13"/>
        <v>abs</v>
      </c>
      <c r="N16" s="45">
        <v>19.5</v>
      </c>
      <c r="O16" s="45"/>
      <c r="P16" s="45"/>
      <c r="Q16" s="45"/>
      <c r="R16" s="45"/>
      <c r="S16" s="45"/>
      <c r="T16" s="45"/>
      <c r="U16" s="45"/>
      <c r="V16" s="45">
        <f t="shared" si="14"/>
        <v>1</v>
      </c>
      <c r="W16" s="46">
        <f t="shared" si="15"/>
        <v>19.5</v>
      </c>
      <c r="X16" s="46">
        <f t="shared" si="16"/>
        <v>19.5</v>
      </c>
      <c r="Y16" s="45">
        <v>14.5</v>
      </c>
      <c r="Z16" s="45"/>
      <c r="AA16" s="45"/>
      <c r="AB16" s="45"/>
      <c r="AC16" s="45"/>
      <c r="AD16" s="45"/>
      <c r="AE16" s="45"/>
      <c r="AF16" s="45"/>
      <c r="AG16" s="45">
        <f t="shared" si="17"/>
        <v>1</v>
      </c>
      <c r="AH16" s="46">
        <f t="shared" si="18"/>
        <v>14.5</v>
      </c>
      <c r="AI16" s="46">
        <f t="shared" si="19"/>
        <v>14.5</v>
      </c>
      <c r="AJ16" s="45"/>
      <c r="AK16" s="45"/>
      <c r="AL16" s="45"/>
      <c r="AM16" s="45"/>
      <c r="AN16" s="45"/>
      <c r="AO16" s="45"/>
      <c r="AP16" s="47"/>
      <c r="AQ16" s="47"/>
      <c r="AR16" s="45">
        <f t="shared" si="20"/>
        <v>0</v>
      </c>
      <c r="AS16" s="46" t="b">
        <f t="shared" si="21"/>
        <v>0</v>
      </c>
      <c r="AT16" s="46" t="str">
        <f t="shared" si="22"/>
        <v>abs</v>
      </c>
      <c r="AU16" s="45"/>
      <c r="AV16" s="45"/>
      <c r="AW16" s="45"/>
      <c r="AX16" s="45"/>
      <c r="AY16" s="45"/>
      <c r="AZ16" s="45"/>
      <c r="BA16" s="48"/>
      <c r="BB16" s="48"/>
      <c r="BC16" s="45">
        <f t="shared" si="23"/>
        <v>0</v>
      </c>
      <c r="BD16" s="46" t="b">
        <f t="shared" si="24"/>
        <v>0</v>
      </c>
      <c r="BE16" s="46" t="str">
        <f t="shared" si="25"/>
        <v>abs</v>
      </c>
      <c r="BF16" s="45">
        <f t="shared" si="0"/>
        <v>2</v>
      </c>
      <c r="BG16" s="46">
        <f t="shared" si="1"/>
        <v>17</v>
      </c>
      <c r="BH16" s="49">
        <f t="shared" si="26"/>
        <v>17</v>
      </c>
      <c r="BI16" s="48"/>
      <c r="BJ16" s="48"/>
      <c r="BK16" s="48">
        <v>10</v>
      </c>
      <c r="BL16" s="48">
        <v>10</v>
      </c>
      <c r="BM16" s="48"/>
      <c r="BN16" s="48"/>
      <c r="BO16" s="48"/>
      <c r="BP16" s="48"/>
      <c r="BQ16" s="45">
        <f t="shared" si="27"/>
        <v>2</v>
      </c>
      <c r="BR16" s="46">
        <f t="shared" si="28"/>
        <v>10</v>
      </c>
      <c r="BS16" s="46">
        <f t="shared" si="29"/>
        <v>10</v>
      </c>
      <c r="BT16" s="50">
        <v>18.5</v>
      </c>
      <c r="BU16" s="50"/>
      <c r="BV16" s="50"/>
      <c r="BW16" s="50"/>
      <c r="BX16" s="50"/>
      <c r="BY16" s="50"/>
      <c r="BZ16" s="47"/>
      <c r="CA16" s="47"/>
      <c r="CB16" s="45">
        <f t="shared" si="30"/>
        <v>1</v>
      </c>
      <c r="CC16" s="46">
        <f t="shared" si="31"/>
        <v>18.5</v>
      </c>
      <c r="CD16" s="46">
        <f t="shared" si="32"/>
        <v>18.5</v>
      </c>
      <c r="CE16" s="45"/>
      <c r="CF16" s="45"/>
      <c r="CG16" s="45"/>
      <c r="CH16" s="45"/>
      <c r="CI16" s="45"/>
      <c r="CJ16" s="45"/>
      <c r="CK16" s="47"/>
      <c r="CL16" s="47"/>
      <c r="CM16" s="45">
        <f t="shared" si="33"/>
        <v>0</v>
      </c>
      <c r="CN16" s="46" t="b">
        <f t="shared" si="34"/>
        <v>0</v>
      </c>
      <c r="CO16" s="46" t="str">
        <f t="shared" si="35"/>
        <v>abs</v>
      </c>
      <c r="CP16" s="50">
        <v>20</v>
      </c>
      <c r="CQ16" s="50">
        <v>18</v>
      </c>
      <c r="CR16" s="50">
        <v>16</v>
      </c>
      <c r="CS16" s="50">
        <v>17</v>
      </c>
      <c r="CT16" s="50">
        <v>18.5</v>
      </c>
      <c r="CU16" s="50"/>
      <c r="CV16" s="50"/>
      <c r="CW16" s="50"/>
      <c r="CX16" s="50"/>
      <c r="CY16" s="50"/>
      <c r="CZ16" s="50"/>
      <c r="DA16" s="50"/>
      <c r="DB16" s="50"/>
      <c r="DC16" s="50"/>
      <c r="DD16" s="50"/>
      <c r="DE16" s="50"/>
      <c r="DF16" s="48"/>
      <c r="DG16" s="45"/>
      <c r="DH16" s="45">
        <f t="shared" si="36"/>
        <v>5</v>
      </c>
      <c r="DI16" s="46">
        <f t="shared" si="2"/>
        <v>17.899999999999999</v>
      </c>
      <c r="DJ16" s="46">
        <f t="shared" si="37"/>
        <v>17.899999999999999</v>
      </c>
      <c r="DK16" s="45"/>
      <c r="DL16" s="45"/>
      <c r="DM16" s="45"/>
      <c r="DN16" s="45"/>
      <c r="DO16" s="45"/>
      <c r="DP16" s="45"/>
      <c r="DQ16" s="45"/>
      <c r="DR16" s="47"/>
      <c r="DS16" s="45">
        <f t="shared" si="38"/>
        <v>0</v>
      </c>
      <c r="DT16" s="46" t="b">
        <f t="shared" si="39"/>
        <v>0</v>
      </c>
      <c r="DU16" s="46" t="str">
        <f t="shared" si="40"/>
        <v>abs</v>
      </c>
      <c r="DV16" s="50">
        <v>17.5</v>
      </c>
      <c r="DW16" s="50"/>
      <c r="DX16" s="50"/>
      <c r="DY16" s="50"/>
      <c r="DZ16" s="50"/>
      <c r="EA16" s="50"/>
      <c r="EB16" s="50"/>
      <c r="EC16" s="47"/>
      <c r="ED16" s="45">
        <f t="shared" si="41"/>
        <v>1</v>
      </c>
      <c r="EE16" s="46">
        <f t="shared" si="42"/>
        <v>17.5</v>
      </c>
      <c r="EF16" s="46">
        <f t="shared" si="43"/>
        <v>17.5</v>
      </c>
      <c r="EG16" s="47"/>
      <c r="EH16" s="47"/>
      <c r="EI16" s="47"/>
      <c r="EJ16" s="47"/>
      <c r="EK16" s="47"/>
      <c r="EL16" s="47"/>
      <c r="EM16" s="47"/>
      <c r="EN16" s="47"/>
      <c r="EO16" s="45">
        <f t="shared" si="44"/>
        <v>0</v>
      </c>
      <c r="EP16" s="46" t="b">
        <f t="shared" si="45"/>
        <v>0</v>
      </c>
      <c r="EQ16" s="46" t="str">
        <f t="shared" si="46"/>
        <v>abs</v>
      </c>
      <c r="ER16" s="46">
        <f t="shared" si="3"/>
        <v>3.5</v>
      </c>
      <c r="ES16" s="46">
        <f t="shared" si="4"/>
        <v>18.257142857142856</v>
      </c>
      <c r="ET16" s="51">
        <f t="shared" si="47"/>
        <v>18.257142857142856</v>
      </c>
      <c r="EU16" s="48"/>
      <c r="EV16" s="48"/>
      <c r="EW16" s="48">
        <v>10</v>
      </c>
      <c r="EX16" s="48">
        <v>8.5</v>
      </c>
      <c r="EY16" s="48"/>
      <c r="EZ16" s="48"/>
      <c r="FA16" s="47"/>
      <c r="FB16" s="47"/>
      <c r="FC16" s="45">
        <f t="shared" si="48"/>
        <v>2</v>
      </c>
      <c r="FD16" s="46">
        <f t="shared" si="49"/>
        <v>9.25</v>
      </c>
      <c r="FE16" s="46">
        <f t="shared" si="50"/>
        <v>9.25</v>
      </c>
      <c r="FF16" s="48"/>
      <c r="FG16" s="48"/>
      <c r="FH16" s="48"/>
      <c r="FI16" s="48"/>
      <c r="FJ16" s="48"/>
      <c r="FK16" s="48"/>
      <c r="FL16" s="47"/>
      <c r="FM16" s="47"/>
      <c r="FN16" s="45">
        <f t="shared" si="51"/>
        <v>0</v>
      </c>
      <c r="FO16" s="46" t="b">
        <f t="shared" si="52"/>
        <v>0</v>
      </c>
      <c r="FP16" s="46" t="str">
        <f t="shared" si="53"/>
        <v>abs</v>
      </c>
      <c r="FQ16" s="48"/>
      <c r="FR16" s="48"/>
      <c r="FS16" s="48"/>
      <c r="FT16" s="48"/>
      <c r="FU16" s="48"/>
      <c r="FV16" s="47"/>
      <c r="FW16" s="47"/>
      <c r="FX16" s="47"/>
      <c r="FY16" s="45">
        <f t="shared" si="54"/>
        <v>0</v>
      </c>
      <c r="FZ16" s="46" t="b">
        <f t="shared" si="55"/>
        <v>0</v>
      </c>
      <c r="GA16" s="46" t="str">
        <f t="shared" si="56"/>
        <v>abs</v>
      </c>
      <c r="GB16" s="48"/>
      <c r="GC16" s="48"/>
      <c r="GD16" s="48">
        <v>9.75</v>
      </c>
      <c r="GE16" s="48"/>
      <c r="GF16" s="48"/>
      <c r="GG16" s="48"/>
      <c r="GH16" s="47"/>
      <c r="GI16" s="47"/>
      <c r="GJ16" s="45">
        <f t="shared" si="57"/>
        <v>1</v>
      </c>
      <c r="GK16" s="46">
        <f t="shared" si="58"/>
        <v>9.75</v>
      </c>
      <c r="GL16" s="46">
        <f t="shared" si="59"/>
        <v>9.75</v>
      </c>
      <c r="GM16" s="50"/>
      <c r="GN16" s="50"/>
      <c r="GO16" s="50">
        <v>10</v>
      </c>
      <c r="GP16" s="50"/>
      <c r="GQ16" s="50"/>
      <c r="GR16" s="50"/>
      <c r="GS16" s="50"/>
      <c r="GT16" s="43"/>
      <c r="GU16" s="45">
        <f t="shared" si="60"/>
        <v>1</v>
      </c>
      <c r="GV16" s="46">
        <f t="shared" si="5"/>
        <v>10</v>
      </c>
      <c r="GW16" s="46">
        <f t="shared" si="61"/>
        <v>10</v>
      </c>
      <c r="GX16" s="45"/>
      <c r="GY16" s="45"/>
      <c r="GZ16" s="47"/>
      <c r="HA16" s="47"/>
      <c r="HB16" s="45">
        <f t="shared" si="62"/>
        <v>0</v>
      </c>
      <c r="HC16" s="46" t="b">
        <f t="shared" si="63"/>
        <v>0</v>
      </c>
      <c r="HD16" s="46" t="str">
        <f t="shared" si="64"/>
        <v>Abs</v>
      </c>
      <c r="HE16" s="45">
        <v>10</v>
      </c>
      <c r="HF16" s="45">
        <v>8</v>
      </c>
      <c r="HG16" s="45">
        <v>9</v>
      </c>
      <c r="HH16" s="45">
        <v>10</v>
      </c>
      <c r="HI16" s="45">
        <v>10</v>
      </c>
      <c r="HJ16" s="45"/>
      <c r="HK16" s="45"/>
      <c r="HL16" s="45"/>
      <c r="HM16" s="45"/>
      <c r="HN16" s="45"/>
      <c r="HO16" s="45"/>
      <c r="HP16" s="45"/>
      <c r="HQ16" s="45"/>
      <c r="HR16" s="45"/>
      <c r="HS16" s="45"/>
      <c r="HT16" s="45">
        <f t="shared" si="65"/>
        <v>5</v>
      </c>
      <c r="HU16" s="46">
        <f t="shared" si="66"/>
        <v>9.4</v>
      </c>
      <c r="HV16" s="46">
        <f t="shared" si="67"/>
        <v>9.4</v>
      </c>
      <c r="HW16" s="46">
        <f t="shared" si="6"/>
        <v>4</v>
      </c>
      <c r="HX16" s="46">
        <f t="shared" si="7"/>
        <v>9.6</v>
      </c>
      <c r="HY16" s="51">
        <f t="shared" si="68"/>
        <v>9.6</v>
      </c>
      <c r="HZ16" s="46">
        <f t="shared" si="8"/>
        <v>2.5</v>
      </c>
      <c r="IA16" s="46">
        <f t="shared" si="9"/>
        <v>17.942857142857143</v>
      </c>
      <c r="IB16" s="52">
        <f t="shared" si="10"/>
        <v>17.942857142857143</v>
      </c>
      <c r="IC16" s="53"/>
      <c r="ID16" s="54">
        <f t="shared" si="71"/>
        <v>16.199407738095239</v>
      </c>
      <c r="IE16" s="55" t="s">
        <v>840</v>
      </c>
      <c r="IF16" s="56"/>
      <c r="IG16" s="57">
        <f t="shared" si="69"/>
        <v>17.942857142857143</v>
      </c>
      <c r="IH16" s="58"/>
      <c r="IJ16" s="53"/>
      <c r="IK16" s="59">
        <f t="shared" si="70"/>
        <v>17.942857142857143</v>
      </c>
      <c r="IL16" s="63" t="e">
        <f>(#REF!+IJ16+IK16)/3</f>
        <v>#REF!</v>
      </c>
    </row>
    <row r="17" spans="1:246" ht="12" customHeight="1" thickBot="1">
      <c r="A17" s="44" t="s">
        <v>847</v>
      </c>
      <c r="B17" s="44" t="s">
        <v>848</v>
      </c>
      <c r="C17" s="45"/>
      <c r="D17" s="45"/>
      <c r="E17" s="45"/>
      <c r="F17" s="45"/>
      <c r="G17" s="45"/>
      <c r="H17" s="45"/>
      <c r="I17" s="45"/>
      <c r="J17" s="45"/>
      <c r="K17" s="45">
        <f t="shared" si="11"/>
        <v>0</v>
      </c>
      <c r="L17" s="46" t="b">
        <f t="shared" si="12"/>
        <v>0</v>
      </c>
      <c r="M17" s="46" t="str">
        <f t="shared" si="13"/>
        <v>abs</v>
      </c>
      <c r="N17" s="45">
        <v>16.75</v>
      </c>
      <c r="O17" s="45"/>
      <c r="P17" s="45"/>
      <c r="Q17" s="45"/>
      <c r="R17" s="45"/>
      <c r="S17" s="45"/>
      <c r="T17" s="45"/>
      <c r="U17" s="45"/>
      <c r="V17" s="45">
        <f t="shared" si="14"/>
        <v>1</v>
      </c>
      <c r="W17" s="46">
        <f t="shared" si="15"/>
        <v>16.75</v>
      </c>
      <c r="X17" s="46">
        <f t="shared" si="16"/>
        <v>16.75</v>
      </c>
      <c r="Y17" s="45">
        <v>13</v>
      </c>
      <c r="Z17" s="45"/>
      <c r="AA17" s="45"/>
      <c r="AB17" s="45"/>
      <c r="AC17" s="45"/>
      <c r="AD17" s="45"/>
      <c r="AE17" s="45"/>
      <c r="AF17" s="45"/>
      <c r="AG17" s="45">
        <f t="shared" si="17"/>
        <v>1</v>
      </c>
      <c r="AH17" s="46">
        <f t="shared" si="18"/>
        <v>13</v>
      </c>
      <c r="AI17" s="46">
        <f t="shared" si="19"/>
        <v>13</v>
      </c>
      <c r="AJ17" s="45"/>
      <c r="AK17" s="45"/>
      <c r="AL17" s="45"/>
      <c r="AM17" s="45"/>
      <c r="AN17" s="45"/>
      <c r="AO17" s="45"/>
      <c r="AP17" s="47"/>
      <c r="AQ17" s="47"/>
      <c r="AR17" s="45">
        <f t="shared" si="20"/>
        <v>0</v>
      </c>
      <c r="AS17" s="46" t="b">
        <f t="shared" si="21"/>
        <v>0</v>
      </c>
      <c r="AT17" s="46" t="str">
        <f t="shared" si="22"/>
        <v>abs</v>
      </c>
      <c r="AU17" s="45"/>
      <c r="AV17" s="45"/>
      <c r="AW17" s="45"/>
      <c r="AX17" s="45"/>
      <c r="AY17" s="45"/>
      <c r="AZ17" s="45"/>
      <c r="BA17" s="48"/>
      <c r="BB17" s="48"/>
      <c r="BC17" s="45">
        <f t="shared" si="23"/>
        <v>0</v>
      </c>
      <c r="BD17" s="46" t="b">
        <f t="shared" si="24"/>
        <v>0</v>
      </c>
      <c r="BE17" s="46" t="str">
        <f t="shared" si="25"/>
        <v>abs</v>
      </c>
      <c r="BF17" s="45">
        <f t="shared" si="0"/>
        <v>2</v>
      </c>
      <c r="BG17" s="46">
        <f t="shared" si="1"/>
        <v>14.875</v>
      </c>
      <c r="BH17" s="49">
        <f t="shared" si="26"/>
        <v>14.875</v>
      </c>
      <c r="BI17" s="48"/>
      <c r="BJ17" s="48"/>
      <c r="BK17" s="48">
        <v>9</v>
      </c>
      <c r="BL17" s="48">
        <v>9.5</v>
      </c>
      <c r="BM17" s="48"/>
      <c r="BN17" s="48"/>
      <c r="BO17" s="48"/>
      <c r="BP17" s="48"/>
      <c r="BQ17" s="45">
        <f t="shared" si="27"/>
        <v>2</v>
      </c>
      <c r="BR17" s="46">
        <f t="shared" si="28"/>
        <v>9.25</v>
      </c>
      <c r="BS17" s="46">
        <f t="shared" si="29"/>
        <v>9.25</v>
      </c>
      <c r="BT17" s="50">
        <v>18.5</v>
      </c>
      <c r="BU17" s="50"/>
      <c r="BV17" s="50"/>
      <c r="BW17" s="50"/>
      <c r="BX17" s="50"/>
      <c r="BY17" s="50"/>
      <c r="BZ17" s="47"/>
      <c r="CA17" s="47"/>
      <c r="CB17" s="45">
        <f t="shared" si="30"/>
        <v>1</v>
      </c>
      <c r="CC17" s="46">
        <f t="shared" si="31"/>
        <v>18.5</v>
      </c>
      <c r="CD17" s="46">
        <f t="shared" si="32"/>
        <v>18.5</v>
      </c>
      <c r="CE17" s="45"/>
      <c r="CF17" s="45"/>
      <c r="CG17" s="45"/>
      <c r="CH17" s="45"/>
      <c r="CI17" s="45"/>
      <c r="CJ17" s="45"/>
      <c r="CK17" s="47"/>
      <c r="CL17" s="47"/>
      <c r="CM17" s="45">
        <f t="shared" si="33"/>
        <v>0</v>
      </c>
      <c r="CN17" s="46" t="b">
        <f t="shared" si="34"/>
        <v>0</v>
      </c>
      <c r="CO17" s="46" t="str">
        <f t="shared" si="35"/>
        <v>abs</v>
      </c>
      <c r="CP17" s="50">
        <v>20</v>
      </c>
      <c r="CQ17" s="50">
        <v>17</v>
      </c>
      <c r="CR17" s="50">
        <v>14</v>
      </c>
      <c r="CS17" s="50">
        <v>17</v>
      </c>
      <c r="CT17" s="50">
        <v>18</v>
      </c>
      <c r="CU17" s="50"/>
      <c r="CV17" s="50"/>
      <c r="CW17" s="50"/>
      <c r="CX17" s="50"/>
      <c r="CY17" s="50"/>
      <c r="CZ17" s="50"/>
      <c r="DA17" s="50"/>
      <c r="DB17" s="50"/>
      <c r="DC17" s="50"/>
      <c r="DD17" s="50"/>
      <c r="DE17" s="50"/>
      <c r="DF17" s="48"/>
      <c r="DG17" s="45"/>
      <c r="DH17" s="45">
        <f t="shared" si="36"/>
        <v>5</v>
      </c>
      <c r="DI17" s="46">
        <f t="shared" si="2"/>
        <v>17.2</v>
      </c>
      <c r="DJ17" s="46">
        <f t="shared" si="37"/>
        <v>17.2</v>
      </c>
      <c r="DK17" s="45"/>
      <c r="DL17" s="45"/>
      <c r="DM17" s="45"/>
      <c r="DN17" s="45"/>
      <c r="DO17" s="45"/>
      <c r="DP17" s="45"/>
      <c r="DQ17" s="45"/>
      <c r="DR17" s="47"/>
      <c r="DS17" s="45">
        <f t="shared" si="38"/>
        <v>0</v>
      </c>
      <c r="DT17" s="46" t="b">
        <f t="shared" si="39"/>
        <v>0</v>
      </c>
      <c r="DU17" s="46" t="str">
        <f t="shared" si="40"/>
        <v>abs</v>
      </c>
      <c r="DV17" s="50">
        <v>17</v>
      </c>
      <c r="DW17" s="50"/>
      <c r="DX17" s="50"/>
      <c r="DY17" s="50"/>
      <c r="DZ17" s="50"/>
      <c r="EA17" s="50"/>
      <c r="EB17" s="50"/>
      <c r="EC17" s="47"/>
      <c r="ED17" s="45">
        <f t="shared" si="41"/>
        <v>1</v>
      </c>
      <c r="EE17" s="46">
        <f t="shared" si="42"/>
        <v>17</v>
      </c>
      <c r="EF17" s="46">
        <f t="shared" si="43"/>
        <v>17</v>
      </c>
      <c r="EG17" s="47"/>
      <c r="EH17" s="47"/>
      <c r="EI17" s="47"/>
      <c r="EJ17" s="47"/>
      <c r="EK17" s="47"/>
      <c r="EL17" s="47"/>
      <c r="EM17" s="47"/>
      <c r="EN17" s="47"/>
      <c r="EO17" s="45">
        <f t="shared" si="44"/>
        <v>0</v>
      </c>
      <c r="EP17" s="46" t="b">
        <f t="shared" si="45"/>
        <v>0</v>
      </c>
      <c r="EQ17" s="46" t="str">
        <f t="shared" si="46"/>
        <v>abs</v>
      </c>
      <c r="ER17" s="46">
        <f t="shared" si="3"/>
        <v>3.5</v>
      </c>
      <c r="ES17" s="46">
        <f t="shared" si="4"/>
        <v>17.7</v>
      </c>
      <c r="ET17" s="51">
        <f t="shared" si="47"/>
        <v>17.7</v>
      </c>
      <c r="EU17" s="48"/>
      <c r="EV17" s="48"/>
      <c r="EW17" s="48">
        <v>10</v>
      </c>
      <c r="EX17" s="48">
        <v>6</v>
      </c>
      <c r="EY17" s="48"/>
      <c r="EZ17" s="48"/>
      <c r="FA17" s="47"/>
      <c r="FB17" s="47"/>
      <c r="FC17" s="45">
        <f t="shared" si="48"/>
        <v>2</v>
      </c>
      <c r="FD17" s="46">
        <f t="shared" si="49"/>
        <v>8</v>
      </c>
      <c r="FE17" s="46">
        <f t="shared" si="50"/>
        <v>8</v>
      </c>
      <c r="FF17" s="48"/>
      <c r="FG17" s="48"/>
      <c r="FH17" s="48"/>
      <c r="FI17" s="48"/>
      <c r="FJ17" s="48"/>
      <c r="FK17" s="48"/>
      <c r="FL17" s="47"/>
      <c r="FM17" s="47"/>
      <c r="FN17" s="45">
        <f t="shared" si="51"/>
        <v>0</v>
      </c>
      <c r="FO17" s="46" t="b">
        <f t="shared" si="52"/>
        <v>0</v>
      </c>
      <c r="FP17" s="46" t="str">
        <f t="shared" si="53"/>
        <v>abs</v>
      </c>
      <c r="FQ17" s="48"/>
      <c r="FR17" s="48"/>
      <c r="FS17" s="48"/>
      <c r="FT17" s="48"/>
      <c r="FU17" s="48"/>
      <c r="FV17" s="47"/>
      <c r="FW17" s="47"/>
      <c r="FX17" s="47"/>
      <c r="FY17" s="45">
        <f t="shared" si="54"/>
        <v>0</v>
      </c>
      <c r="FZ17" s="46" t="b">
        <f t="shared" si="55"/>
        <v>0</v>
      </c>
      <c r="GA17" s="46" t="str">
        <f t="shared" si="56"/>
        <v>abs</v>
      </c>
      <c r="GB17" s="48"/>
      <c r="GC17" s="48"/>
      <c r="GD17" s="48">
        <v>9.5</v>
      </c>
      <c r="GE17" s="48"/>
      <c r="GF17" s="48"/>
      <c r="GG17" s="48"/>
      <c r="GH17" s="47"/>
      <c r="GI17" s="47"/>
      <c r="GJ17" s="45">
        <f t="shared" si="57"/>
        <v>1</v>
      </c>
      <c r="GK17" s="46">
        <f t="shared" si="58"/>
        <v>9.5</v>
      </c>
      <c r="GL17" s="46">
        <f t="shared" si="59"/>
        <v>9.5</v>
      </c>
      <c r="GM17" s="50"/>
      <c r="GN17" s="50"/>
      <c r="GO17" s="50">
        <v>9</v>
      </c>
      <c r="GP17" s="50"/>
      <c r="GQ17" s="50"/>
      <c r="GR17" s="50"/>
      <c r="GS17" s="50"/>
      <c r="GT17" s="43"/>
      <c r="GU17" s="45">
        <f t="shared" si="60"/>
        <v>1</v>
      </c>
      <c r="GV17" s="46">
        <f t="shared" si="5"/>
        <v>9</v>
      </c>
      <c r="GW17" s="46">
        <f t="shared" si="61"/>
        <v>9</v>
      </c>
      <c r="GX17" s="45"/>
      <c r="GY17" s="45"/>
      <c r="GZ17" s="47"/>
      <c r="HA17" s="47"/>
      <c r="HB17" s="45">
        <f t="shared" si="62"/>
        <v>0</v>
      </c>
      <c r="HC17" s="46" t="b">
        <f t="shared" si="63"/>
        <v>0</v>
      </c>
      <c r="HD17" s="46" t="str">
        <f t="shared" si="64"/>
        <v>Abs</v>
      </c>
      <c r="HE17" s="45">
        <v>9</v>
      </c>
      <c r="HF17" s="45">
        <v>9</v>
      </c>
      <c r="HG17" s="45">
        <v>8</v>
      </c>
      <c r="HH17" s="45">
        <v>9</v>
      </c>
      <c r="HI17" s="45">
        <v>10</v>
      </c>
      <c r="HJ17" s="45"/>
      <c r="HK17" s="45"/>
      <c r="HL17" s="45"/>
      <c r="HM17" s="45"/>
      <c r="HN17" s="45"/>
      <c r="HO17" s="45"/>
      <c r="HP17" s="45"/>
      <c r="HQ17" s="45"/>
      <c r="HR17" s="45"/>
      <c r="HS17" s="45"/>
      <c r="HT17" s="45">
        <f t="shared" si="65"/>
        <v>5</v>
      </c>
      <c r="HU17" s="46">
        <f t="shared" si="66"/>
        <v>9</v>
      </c>
      <c r="HV17" s="46">
        <f t="shared" si="67"/>
        <v>9</v>
      </c>
      <c r="HW17" s="46">
        <f t="shared" si="6"/>
        <v>4</v>
      </c>
      <c r="HX17" s="46">
        <f t="shared" si="7"/>
        <v>8.875</v>
      </c>
      <c r="HY17" s="51">
        <f t="shared" si="68"/>
        <v>8.875</v>
      </c>
      <c r="HZ17" s="46">
        <f t="shared" si="8"/>
        <v>2.5</v>
      </c>
      <c r="IA17" s="46">
        <f t="shared" si="9"/>
        <v>16.580000000000002</v>
      </c>
      <c r="IB17" s="52">
        <f t="shared" si="10"/>
        <v>16.580000000000002</v>
      </c>
      <c r="IC17" s="53"/>
      <c r="ID17" s="54">
        <f t="shared" si="71"/>
        <v>16.199407738095239</v>
      </c>
      <c r="IE17" s="55" t="s">
        <v>840</v>
      </c>
      <c r="IF17" s="56"/>
      <c r="IG17" s="57">
        <f t="shared" si="69"/>
        <v>16.580000000000002</v>
      </c>
      <c r="IH17" s="58"/>
      <c r="IJ17" s="53"/>
      <c r="IK17" s="59">
        <f t="shared" si="70"/>
        <v>16.580000000000002</v>
      </c>
      <c r="IL17" s="60" t="e">
        <f>(#REF!+IJ17+IK17)/3</f>
        <v>#REF!</v>
      </c>
    </row>
    <row r="18" spans="1:246" ht="12" customHeight="1" thickBot="1">
      <c r="A18" s="44" t="s">
        <v>847</v>
      </c>
      <c r="B18" s="44" t="s">
        <v>848</v>
      </c>
      <c r="C18" s="45"/>
      <c r="D18" s="45"/>
      <c r="E18" s="45"/>
      <c r="F18" s="45"/>
      <c r="G18" s="45"/>
      <c r="H18" s="45"/>
      <c r="I18" s="45"/>
      <c r="J18" s="45"/>
      <c r="K18" s="45">
        <f t="shared" si="11"/>
        <v>0</v>
      </c>
      <c r="L18" s="46" t="b">
        <f t="shared" si="12"/>
        <v>0</v>
      </c>
      <c r="M18" s="46" t="str">
        <f t="shared" si="13"/>
        <v>abs</v>
      </c>
      <c r="N18" s="45">
        <v>20</v>
      </c>
      <c r="O18" s="45"/>
      <c r="P18" s="45"/>
      <c r="Q18" s="45"/>
      <c r="R18" s="45"/>
      <c r="S18" s="45"/>
      <c r="T18" s="45"/>
      <c r="U18" s="45"/>
      <c r="V18" s="45">
        <f t="shared" si="14"/>
        <v>1</v>
      </c>
      <c r="W18" s="46">
        <f t="shared" si="15"/>
        <v>20</v>
      </c>
      <c r="X18" s="46">
        <f t="shared" si="16"/>
        <v>20</v>
      </c>
      <c r="Y18" s="45">
        <v>16</v>
      </c>
      <c r="Z18" s="45"/>
      <c r="AA18" s="45"/>
      <c r="AB18" s="45"/>
      <c r="AC18" s="45"/>
      <c r="AD18" s="45"/>
      <c r="AE18" s="45"/>
      <c r="AF18" s="45"/>
      <c r="AG18" s="45">
        <f t="shared" si="17"/>
        <v>1</v>
      </c>
      <c r="AH18" s="46">
        <f t="shared" si="18"/>
        <v>16</v>
      </c>
      <c r="AI18" s="46">
        <f t="shared" si="19"/>
        <v>16</v>
      </c>
      <c r="AJ18" s="45"/>
      <c r="AK18" s="45"/>
      <c r="AL18" s="45"/>
      <c r="AM18" s="45"/>
      <c r="AN18" s="45"/>
      <c r="AO18" s="45"/>
      <c r="AP18" s="47"/>
      <c r="AQ18" s="47"/>
      <c r="AR18" s="45">
        <f t="shared" si="20"/>
        <v>0</v>
      </c>
      <c r="AS18" s="46" t="b">
        <f t="shared" si="21"/>
        <v>0</v>
      </c>
      <c r="AT18" s="46" t="str">
        <f t="shared" si="22"/>
        <v>abs</v>
      </c>
      <c r="AU18" s="45"/>
      <c r="AV18" s="45"/>
      <c r="AW18" s="45"/>
      <c r="AX18" s="45"/>
      <c r="AY18" s="45"/>
      <c r="AZ18" s="45"/>
      <c r="BA18" s="48"/>
      <c r="BB18" s="48"/>
      <c r="BC18" s="45">
        <f t="shared" si="23"/>
        <v>0</v>
      </c>
      <c r="BD18" s="46" t="b">
        <f t="shared" si="24"/>
        <v>0</v>
      </c>
      <c r="BE18" s="46" t="str">
        <f t="shared" si="25"/>
        <v>abs</v>
      </c>
      <c r="BF18" s="45">
        <f t="shared" si="0"/>
        <v>2</v>
      </c>
      <c r="BG18" s="46">
        <f t="shared" si="1"/>
        <v>18</v>
      </c>
      <c r="BH18" s="49">
        <f t="shared" si="26"/>
        <v>18</v>
      </c>
      <c r="BI18" s="48"/>
      <c r="BJ18" s="48"/>
      <c r="BK18" s="48">
        <v>10</v>
      </c>
      <c r="BL18" s="48">
        <v>10</v>
      </c>
      <c r="BM18" s="48"/>
      <c r="BN18" s="48"/>
      <c r="BO18" s="48"/>
      <c r="BP18" s="48"/>
      <c r="BQ18" s="45">
        <f t="shared" si="27"/>
        <v>2</v>
      </c>
      <c r="BR18" s="46">
        <f t="shared" si="28"/>
        <v>10</v>
      </c>
      <c r="BS18" s="46">
        <f t="shared" si="29"/>
        <v>10</v>
      </c>
      <c r="BT18" s="50">
        <v>17</v>
      </c>
      <c r="BU18" s="50"/>
      <c r="BV18" s="50"/>
      <c r="BW18" s="50"/>
      <c r="BX18" s="50"/>
      <c r="BY18" s="50"/>
      <c r="BZ18" s="47"/>
      <c r="CA18" s="47"/>
      <c r="CB18" s="45">
        <f t="shared" si="30"/>
        <v>1</v>
      </c>
      <c r="CC18" s="46">
        <f t="shared" si="31"/>
        <v>17</v>
      </c>
      <c r="CD18" s="46">
        <f t="shared" si="32"/>
        <v>17</v>
      </c>
      <c r="CE18" s="45"/>
      <c r="CF18" s="45"/>
      <c r="CG18" s="45"/>
      <c r="CH18" s="45"/>
      <c r="CI18" s="45"/>
      <c r="CJ18" s="45"/>
      <c r="CK18" s="47"/>
      <c r="CL18" s="47"/>
      <c r="CM18" s="45">
        <f t="shared" si="33"/>
        <v>0</v>
      </c>
      <c r="CN18" s="46" t="b">
        <f t="shared" si="34"/>
        <v>0</v>
      </c>
      <c r="CO18" s="46" t="str">
        <f t="shared" si="35"/>
        <v>abs</v>
      </c>
      <c r="CP18" s="50">
        <v>19</v>
      </c>
      <c r="CQ18" s="50">
        <v>18</v>
      </c>
      <c r="CR18" s="50">
        <v>16</v>
      </c>
      <c r="CS18" s="50">
        <v>17</v>
      </c>
      <c r="CT18" s="50">
        <v>17.5</v>
      </c>
      <c r="CU18" s="50"/>
      <c r="CV18" s="50"/>
      <c r="CW18" s="50"/>
      <c r="CX18" s="50"/>
      <c r="CY18" s="50"/>
      <c r="CZ18" s="50"/>
      <c r="DA18" s="50"/>
      <c r="DB18" s="50"/>
      <c r="DC18" s="50"/>
      <c r="DD18" s="50"/>
      <c r="DE18" s="50"/>
      <c r="DF18" s="48"/>
      <c r="DG18" s="45"/>
      <c r="DH18" s="45">
        <f t="shared" si="36"/>
        <v>5</v>
      </c>
      <c r="DI18" s="46">
        <f t="shared" si="2"/>
        <v>17.5</v>
      </c>
      <c r="DJ18" s="46">
        <f t="shared" si="37"/>
        <v>17.5</v>
      </c>
      <c r="DK18" s="45"/>
      <c r="DL18" s="45"/>
      <c r="DM18" s="45"/>
      <c r="DN18" s="45"/>
      <c r="DO18" s="45"/>
      <c r="DP18" s="45"/>
      <c r="DQ18" s="45"/>
      <c r="DR18" s="47"/>
      <c r="DS18" s="45">
        <f t="shared" si="38"/>
        <v>0</v>
      </c>
      <c r="DT18" s="46" t="b">
        <f t="shared" si="39"/>
        <v>0</v>
      </c>
      <c r="DU18" s="46" t="str">
        <f t="shared" si="40"/>
        <v>abs</v>
      </c>
      <c r="DV18" s="50">
        <v>19.5</v>
      </c>
      <c r="DW18" s="50"/>
      <c r="DX18" s="50"/>
      <c r="DY18" s="50"/>
      <c r="DZ18" s="50"/>
      <c r="EA18" s="50"/>
      <c r="EB18" s="50"/>
      <c r="EC18" s="47"/>
      <c r="ED18" s="45">
        <f t="shared" si="41"/>
        <v>1</v>
      </c>
      <c r="EE18" s="46">
        <f t="shared" si="42"/>
        <v>19.5</v>
      </c>
      <c r="EF18" s="46">
        <f t="shared" si="43"/>
        <v>19.5</v>
      </c>
      <c r="EG18" s="47"/>
      <c r="EH18" s="47"/>
      <c r="EI18" s="47"/>
      <c r="EJ18" s="47"/>
      <c r="EK18" s="47"/>
      <c r="EL18" s="47"/>
      <c r="EM18" s="47"/>
      <c r="EN18" s="47"/>
      <c r="EO18" s="45">
        <f t="shared" si="44"/>
        <v>0</v>
      </c>
      <c r="EP18" s="46" t="b">
        <f t="shared" si="45"/>
        <v>0</v>
      </c>
      <c r="EQ18" s="46" t="str">
        <f t="shared" si="46"/>
        <v>abs</v>
      </c>
      <c r="ER18" s="46">
        <f t="shared" si="3"/>
        <v>3.5</v>
      </c>
      <c r="ES18" s="46">
        <f t="shared" si="4"/>
        <v>18.285714285714285</v>
      </c>
      <c r="ET18" s="51">
        <f t="shared" si="47"/>
        <v>18.285714285714285</v>
      </c>
      <c r="EU18" s="48"/>
      <c r="EV18" s="48"/>
      <c r="EW18" s="48">
        <v>10</v>
      </c>
      <c r="EX18" s="48">
        <v>8.5</v>
      </c>
      <c r="EY18" s="48"/>
      <c r="EZ18" s="48"/>
      <c r="FA18" s="47"/>
      <c r="FB18" s="47"/>
      <c r="FC18" s="45">
        <f t="shared" si="48"/>
        <v>2</v>
      </c>
      <c r="FD18" s="46">
        <f t="shared" si="49"/>
        <v>9.25</v>
      </c>
      <c r="FE18" s="46">
        <f t="shared" si="50"/>
        <v>9.25</v>
      </c>
      <c r="FF18" s="48"/>
      <c r="FG18" s="48"/>
      <c r="FH18" s="48"/>
      <c r="FI18" s="48"/>
      <c r="FJ18" s="48"/>
      <c r="FK18" s="48"/>
      <c r="FL18" s="47"/>
      <c r="FM18" s="47"/>
      <c r="FN18" s="45">
        <f t="shared" si="51"/>
        <v>0</v>
      </c>
      <c r="FO18" s="46" t="b">
        <f t="shared" si="52"/>
        <v>0</v>
      </c>
      <c r="FP18" s="46" t="str">
        <f t="shared" si="53"/>
        <v>abs</v>
      </c>
      <c r="FQ18" s="48"/>
      <c r="FR18" s="48"/>
      <c r="FS18" s="48"/>
      <c r="FT18" s="48"/>
      <c r="FU18" s="48"/>
      <c r="FV18" s="47"/>
      <c r="FW18" s="47"/>
      <c r="FX18" s="47"/>
      <c r="FY18" s="45">
        <f t="shared" si="54"/>
        <v>0</v>
      </c>
      <c r="FZ18" s="46" t="b">
        <f t="shared" si="55"/>
        <v>0</v>
      </c>
      <c r="GA18" s="46" t="str">
        <f t="shared" si="56"/>
        <v>abs</v>
      </c>
      <c r="GB18" s="48"/>
      <c r="GC18" s="48"/>
      <c r="GD18" s="48">
        <v>10</v>
      </c>
      <c r="GE18" s="48"/>
      <c r="GF18" s="48"/>
      <c r="GG18" s="48"/>
      <c r="GH18" s="47"/>
      <c r="GI18" s="47"/>
      <c r="GJ18" s="45">
        <f t="shared" si="57"/>
        <v>1</v>
      </c>
      <c r="GK18" s="46">
        <f t="shared" si="58"/>
        <v>10</v>
      </c>
      <c r="GL18" s="46">
        <f t="shared" si="59"/>
        <v>10</v>
      </c>
      <c r="GM18" s="50"/>
      <c r="GN18" s="50"/>
      <c r="GO18" s="50">
        <v>9.5</v>
      </c>
      <c r="GP18" s="50"/>
      <c r="GQ18" s="50"/>
      <c r="GR18" s="50"/>
      <c r="GS18" s="50"/>
      <c r="GT18" s="43"/>
      <c r="GU18" s="45">
        <f t="shared" si="60"/>
        <v>1</v>
      </c>
      <c r="GV18" s="46">
        <f t="shared" si="5"/>
        <v>9.5</v>
      </c>
      <c r="GW18" s="46">
        <f t="shared" si="61"/>
        <v>9.5</v>
      </c>
      <c r="GX18" s="45"/>
      <c r="GY18" s="45"/>
      <c r="GZ18" s="47"/>
      <c r="HA18" s="47"/>
      <c r="HB18" s="45">
        <f t="shared" si="62"/>
        <v>0</v>
      </c>
      <c r="HC18" s="46" t="b">
        <f t="shared" si="63"/>
        <v>0</v>
      </c>
      <c r="HD18" s="46" t="str">
        <f t="shared" si="64"/>
        <v>Abs</v>
      </c>
      <c r="HE18" s="45">
        <v>10</v>
      </c>
      <c r="HF18" s="45">
        <v>10</v>
      </c>
      <c r="HG18" s="45">
        <v>10</v>
      </c>
      <c r="HH18" s="45">
        <v>10</v>
      </c>
      <c r="HI18" s="45">
        <v>10</v>
      </c>
      <c r="HJ18" s="45"/>
      <c r="HK18" s="45"/>
      <c r="HL18" s="45"/>
      <c r="HM18" s="45"/>
      <c r="HN18" s="45"/>
      <c r="HO18" s="45"/>
      <c r="HP18" s="45"/>
      <c r="HQ18" s="45"/>
      <c r="HR18" s="45"/>
      <c r="HS18" s="45"/>
      <c r="HT18" s="45">
        <f t="shared" si="65"/>
        <v>5</v>
      </c>
      <c r="HU18" s="46">
        <f t="shared" si="66"/>
        <v>10</v>
      </c>
      <c r="HV18" s="46">
        <f t="shared" si="67"/>
        <v>10</v>
      </c>
      <c r="HW18" s="46">
        <f t="shared" si="6"/>
        <v>4</v>
      </c>
      <c r="HX18" s="46">
        <f t="shared" si="7"/>
        <v>9.6875</v>
      </c>
      <c r="HY18" s="51">
        <f t="shared" si="68"/>
        <v>9.6875</v>
      </c>
      <c r="HZ18" s="46">
        <f t="shared" si="8"/>
        <v>2.5</v>
      </c>
      <c r="IA18" s="46">
        <f t="shared" si="9"/>
        <v>18.389285714285712</v>
      </c>
      <c r="IB18" s="52">
        <f t="shared" si="10"/>
        <v>18.389285714285712</v>
      </c>
      <c r="IC18" s="53"/>
      <c r="ID18" s="54">
        <f t="shared" si="71"/>
        <v>16.199407738095239</v>
      </c>
      <c r="IE18" s="55" t="s">
        <v>840</v>
      </c>
      <c r="IF18" s="56"/>
      <c r="IG18" s="57">
        <f t="shared" si="69"/>
        <v>18.389285714285712</v>
      </c>
      <c r="IH18" s="58"/>
      <c r="IJ18" s="53"/>
      <c r="IK18" s="59">
        <f t="shared" si="70"/>
        <v>18.389285714285712</v>
      </c>
      <c r="IL18" s="60" t="e">
        <f>(#REF!+IJ18+IK18)/3</f>
        <v>#REF!</v>
      </c>
    </row>
    <row r="19" spans="1:246" ht="12" customHeight="1" thickBot="1">
      <c r="A19" s="44" t="s">
        <v>847</v>
      </c>
      <c r="B19" s="44" t="s">
        <v>848</v>
      </c>
      <c r="C19" s="45"/>
      <c r="D19" s="45"/>
      <c r="E19" s="45"/>
      <c r="F19" s="45"/>
      <c r="G19" s="45"/>
      <c r="H19" s="45"/>
      <c r="I19" s="45"/>
      <c r="J19" s="45"/>
      <c r="K19" s="45">
        <f t="shared" si="11"/>
        <v>0</v>
      </c>
      <c r="L19" s="46" t="b">
        <f t="shared" si="12"/>
        <v>0</v>
      </c>
      <c r="M19" s="46" t="str">
        <f t="shared" si="13"/>
        <v>abs</v>
      </c>
      <c r="N19" s="45">
        <v>20</v>
      </c>
      <c r="O19" s="45"/>
      <c r="P19" s="45"/>
      <c r="Q19" s="45"/>
      <c r="R19" s="45"/>
      <c r="S19" s="45"/>
      <c r="T19" s="45"/>
      <c r="U19" s="45"/>
      <c r="V19" s="45">
        <f t="shared" si="14"/>
        <v>1</v>
      </c>
      <c r="W19" s="46">
        <f t="shared" si="15"/>
        <v>20</v>
      </c>
      <c r="X19" s="46">
        <f t="shared" si="16"/>
        <v>20</v>
      </c>
      <c r="Y19" s="45">
        <v>16.5</v>
      </c>
      <c r="Z19" s="45"/>
      <c r="AA19" s="45"/>
      <c r="AB19" s="45"/>
      <c r="AC19" s="45"/>
      <c r="AD19" s="45"/>
      <c r="AE19" s="45"/>
      <c r="AF19" s="45"/>
      <c r="AG19" s="45">
        <f t="shared" si="17"/>
        <v>1</v>
      </c>
      <c r="AH19" s="46">
        <f t="shared" si="18"/>
        <v>16.5</v>
      </c>
      <c r="AI19" s="46">
        <f t="shared" si="19"/>
        <v>16.5</v>
      </c>
      <c r="AJ19" s="45"/>
      <c r="AK19" s="45"/>
      <c r="AL19" s="45"/>
      <c r="AM19" s="45"/>
      <c r="AN19" s="45"/>
      <c r="AO19" s="45"/>
      <c r="AP19" s="47"/>
      <c r="AQ19" s="47"/>
      <c r="AR19" s="45">
        <f t="shared" si="20"/>
        <v>0</v>
      </c>
      <c r="AS19" s="46" t="b">
        <f t="shared" si="21"/>
        <v>0</v>
      </c>
      <c r="AT19" s="46" t="str">
        <f t="shared" si="22"/>
        <v>abs</v>
      </c>
      <c r="AU19" s="45"/>
      <c r="AV19" s="45"/>
      <c r="AW19" s="45"/>
      <c r="AX19" s="45"/>
      <c r="AY19" s="45"/>
      <c r="AZ19" s="45"/>
      <c r="BA19" s="48"/>
      <c r="BB19" s="48"/>
      <c r="BC19" s="45">
        <f t="shared" si="23"/>
        <v>0</v>
      </c>
      <c r="BD19" s="46" t="b">
        <f t="shared" si="24"/>
        <v>0</v>
      </c>
      <c r="BE19" s="46" t="str">
        <f t="shared" si="25"/>
        <v>abs</v>
      </c>
      <c r="BF19" s="45">
        <f t="shared" si="0"/>
        <v>2</v>
      </c>
      <c r="BG19" s="46">
        <f t="shared" si="1"/>
        <v>18.25</v>
      </c>
      <c r="BH19" s="49">
        <f t="shared" si="26"/>
        <v>18.25</v>
      </c>
      <c r="BI19" s="48"/>
      <c r="BJ19" s="48"/>
      <c r="BK19" s="48">
        <v>10</v>
      </c>
      <c r="BL19" s="48">
        <v>9.75</v>
      </c>
      <c r="BM19" s="48"/>
      <c r="BN19" s="48"/>
      <c r="BO19" s="48"/>
      <c r="BP19" s="48"/>
      <c r="BQ19" s="45">
        <f t="shared" si="27"/>
        <v>2</v>
      </c>
      <c r="BR19" s="46">
        <f t="shared" si="28"/>
        <v>9.875</v>
      </c>
      <c r="BS19" s="46">
        <f t="shared" si="29"/>
        <v>9.875</v>
      </c>
      <c r="BT19" s="50">
        <v>19</v>
      </c>
      <c r="BU19" s="50"/>
      <c r="BV19" s="50"/>
      <c r="BW19" s="50"/>
      <c r="BX19" s="50"/>
      <c r="BY19" s="50"/>
      <c r="BZ19" s="47"/>
      <c r="CA19" s="47"/>
      <c r="CB19" s="45">
        <f t="shared" si="30"/>
        <v>1</v>
      </c>
      <c r="CC19" s="46">
        <f t="shared" si="31"/>
        <v>19</v>
      </c>
      <c r="CD19" s="46">
        <f t="shared" si="32"/>
        <v>19</v>
      </c>
      <c r="CE19" s="45"/>
      <c r="CF19" s="45"/>
      <c r="CG19" s="45"/>
      <c r="CH19" s="45"/>
      <c r="CI19" s="45"/>
      <c r="CJ19" s="45"/>
      <c r="CK19" s="47"/>
      <c r="CL19" s="47"/>
      <c r="CM19" s="45">
        <f t="shared" si="33"/>
        <v>0</v>
      </c>
      <c r="CN19" s="46" t="b">
        <f t="shared" si="34"/>
        <v>0</v>
      </c>
      <c r="CO19" s="46" t="str">
        <f t="shared" si="35"/>
        <v>abs</v>
      </c>
      <c r="CP19" s="50">
        <v>20</v>
      </c>
      <c r="CQ19" s="50">
        <v>18</v>
      </c>
      <c r="CR19" s="50">
        <v>19</v>
      </c>
      <c r="CS19" s="50">
        <v>16</v>
      </c>
      <c r="CT19" s="50">
        <v>14</v>
      </c>
      <c r="CU19" s="50"/>
      <c r="CV19" s="50"/>
      <c r="CW19" s="50"/>
      <c r="CX19" s="50"/>
      <c r="CY19" s="50"/>
      <c r="CZ19" s="50"/>
      <c r="DA19" s="50"/>
      <c r="DB19" s="50"/>
      <c r="DC19" s="50"/>
      <c r="DD19" s="50"/>
      <c r="DE19" s="50"/>
      <c r="DF19" s="48"/>
      <c r="DG19" s="45"/>
      <c r="DH19" s="45">
        <f t="shared" si="36"/>
        <v>5</v>
      </c>
      <c r="DI19" s="46">
        <f t="shared" si="2"/>
        <v>17.399999999999999</v>
      </c>
      <c r="DJ19" s="46">
        <f t="shared" si="37"/>
        <v>17.399999999999999</v>
      </c>
      <c r="DK19" s="45"/>
      <c r="DL19" s="45"/>
      <c r="DM19" s="45"/>
      <c r="DN19" s="45"/>
      <c r="DO19" s="45"/>
      <c r="DP19" s="45"/>
      <c r="DQ19" s="45"/>
      <c r="DR19" s="47"/>
      <c r="DS19" s="45">
        <f t="shared" si="38"/>
        <v>0</v>
      </c>
      <c r="DT19" s="46" t="b">
        <f t="shared" si="39"/>
        <v>0</v>
      </c>
      <c r="DU19" s="46" t="str">
        <f t="shared" si="40"/>
        <v>abs</v>
      </c>
      <c r="DV19" s="50"/>
      <c r="DW19" s="50"/>
      <c r="DX19" s="50"/>
      <c r="DY19" s="50"/>
      <c r="DZ19" s="50"/>
      <c r="EA19" s="50"/>
      <c r="EB19" s="50"/>
      <c r="EC19" s="47"/>
      <c r="ED19" s="45">
        <f t="shared" si="41"/>
        <v>0</v>
      </c>
      <c r="EE19" s="46" t="b">
        <f t="shared" si="42"/>
        <v>0</v>
      </c>
      <c r="EF19" s="46" t="str">
        <f t="shared" si="43"/>
        <v>abs</v>
      </c>
      <c r="EG19" s="47"/>
      <c r="EH19" s="47"/>
      <c r="EI19" s="47"/>
      <c r="EJ19" s="47"/>
      <c r="EK19" s="47"/>
      <c r="EL19" s="47"/>
      <c r="EM19" s="47"/>
      <c r="EN19" s="47"/>
      <c r="EO19" s="45">
        <f t="shared" si="44"/>
        <v>0</v>
      </c>
      <c r="EP19" s="46" t="b">
        <f t="shared" si="45"/>
        <v>0</v>
      </c>
      <c r="EQ19" s="46" t="str">
        <f t="shared" si="46"/>
        <v>abs</v>
      </c>
      <c r="ER19" s="46">
        <f t="shared" si="3"/>
        <v>2.5</v>
      </c>
      <c r="ES19" s="46">
        <f t="shared" si="4"/>
        <v>18.509999999999998</v>
      </c>
      <c r="ET19" s="51">
        <f t="shared" si="47"/>
        <v>18.509999999999998</v>
      </c>
      <c r="EU19" s="48"/>
      <c r="EV19" s="48"/>
      <c r="EW19" s="48">
        <v>10</v>
      </c>
      <c r="EX19" s="48">
        <v>10</v>
      </c>
      <c r="EY19" s="48"/>
      <c r="EZ19" s="48"/>
      <c r="FA19" s="47"/>
      <c r="FB19" s="47"/>
      <c r="FC19" s="45">
        <f t="shared" si="48"/>
        <v>2</v>
      </c>
      <c r="FD19" s="46">
        <f t="shared" si="49"/>
        <v>10</v>
      </c>
      <c r="FE19" s="46">
        <f t="shared" si="50"/>
        <v>10</v>
      </c>
      <c r="FF19" s="48"/>
      <c r="FG19" s="48"/>
      <c r="FH19" s="48"/>
      <c r="FI19" s="48"/>
      <c r="FJ19" s="48"/>
      <c r="FK19" s="48"/>
      <c r="FL19" s="47"/>
      <c r="FM19" s="47"/>
      <c r="FN19" s="45">
        <f t="shared" si="51"/>
        <v>0</v>
      </c>
      <c r="FO19" s="46" t="b">
        <f t="shared" si="52"/>
        <v>0</v>
      </c>
      <c r="FP19" s="46" t="str">
        <f t="shared" si="53"/>
        <v>abs</v>
      </c>
      <c r="FQ19" s="48"/>
      <c r="FR19" s="48"/>
      <c r="FS19" s="48"/>
      <c r="FT19" s="48"/>
      <c r="FU19" s="48"/>
      <c r="FV19" s="47"/>
      <c r="FW19" s="47"/>
      <c r="FX19" s="47"/>
      <c r="FY19" s="45">
        <f t="shared" si="54"/>
        <v>0</v>
      </c>
      <c r="FZ19" s="46" t="b">
        <f t="shared" si="55"/>
        <v>0</v>
      </c>
      <c r="GA19" s="46" t="str">
        <f t="shared" si="56"/>
        <v>abs</v>
      </c>
      <c r="GB19" s="48"/>
      <c r="GC19" s="48"/>
      <c r="GD19" s="48">
        <v>10</v>
      </c>
      <c r="GE19" s="48"/>
      <c r="GF19" s="48"/>
      <c r="GG19" s="48"/>
      <c r="GH19" s="47"/>
      <c r="GI19" s="47"/>
      <c r="GJ19" s="45">
        <f t="shared" si="57"/>
        <v>1</v>
      </c>
      <c r="GK19" s="46">
        <f t="shared" si="58"/>
        <v>10</v>
      </c>
      <c r="GL19" s="46">
        <f t="shared" si="59"/>
        <v>10</v>
      </c>
      <c r="GM19" s="50"/>
      <c r="GN19" s="50"/>
      <c r="GO19" s="50">
        <v>9.5</v>
      </c>
      <c r="GP19" s="50"/>
      <c r="GQ19" s="50"/>
      <c r="GR19" s="50"/>
      <c r="GS19" s="50"/>
      <c r="GT19" s="43"/>
      <c r="GU19" s="45">
        <f t="shared" si="60"/>
        <v>1</v>
      </c>
      <c r="GV19" s="46">
        <f t="shared" si="5"/>
        <v>9.5</v>
      </c>
      <c r="GW19" s="46">
        <f t="shared" si="61"/>
        <v>9.5</v>
      </c>
      <c r="GX19" s="45"/>
      <c r="GY19" s="45"/>
      <c r="GZ19" s="47"/>
      <c r="HA19" s="47"/>
      <c r="HB19" s="45">
        <f t="shared" si="62"/>
        <v>0</v>
      </c>
      <c r="HC19" s="46" t="b">
        <f t="shared" si="63"/>
        <v>0</v>
      </c>
      <c r="HD19" s="46" t="str">
        <f t="shared" si="64"/>
        <v>Abs</v>
      </c>
      <c r="HE19" s="45">
        <v>10</v>
      </c>
      <c r="HF19" s="45">
        <v>10</v>
      </c>
      <c r="HG19" s="45">
        <v>10</v>
      </c>
      <c r="HH19" s="45">
        <v>10</v>
      </c>
      <c r="HI19" s="45">
        <v>10</v>
      </c>
      <c r="HJ19" s="45"/>
      <c r="HK19" s="45"/>
      <c r="HL19" s="45"/>
      <c r="HM19" s="45"/>
      <c r="HN19" s="45"/>
      <c r="HO19" s="45"/>
      <c r="HP19" s="45"/>
      <c r="HQ19" s="45"/>
      <c r="HR19" s="45"/>
      <c r="HS19" s="45"/>
      <c r="HT19" s="45">
        <f t="shared" si="65"/>
        <v>5</v>
      </c>
      <c r="HU19" s="46">
        <f t="shared" si="66"/>
        <v>10</v>
      </c>
      <c r="HV19" s="46">
        <f t="shared" si="67"/>
        <v>10</v>
      </c>
      <c r="HW19" s="46">
        <f t="shared" si="6"/>
        <v>4</v>
      </c>
      <c r="HX19" s="46">
        <f t="shared" si="7"/>
        <v>9.875</v>
      </c>
      <c r="HY19" s="51">
        <f t="shared" si="68"/>
        <v>9.875</v>
      </c>
      <c r="HZ19" s="46">
        <f t="shared" si="8"/>
        <v>2.5</v>
      </c>
      <c r="IA19" s="46">
        <f t="shared" si="9"/>
        <v>18.654</v>
      </c>
      <c r="IB19" s="52">
        <f t="shared" si="10"/>
        <v>18.654</v>
      </c>
      <c r="IC19" s="53"/>
      <c r="ID19" s="54">
        <f t="shared" si="71"/>
        <v>16.199407738095239</v>
      </c>
      <c r="IE19" s="55" t="s">
        <v>840</v>
      </c>
      <c r="IF19" s="56"/>
      <c r="IG19" s="57">
        <f t="shared" si="69"/>
        <v>18.654</v>
      </c>
      <c r="IH19" s="58"/>
      <c r="IJ19" s="53"/>
      <c r="IK19" s="59">
        <f t="shared" si="70"/>
        <v>18.654</v>
      </c>
      <c r="IL19" s="64" t="e">
        <f>(#REF!+IJ19+IK19)/3</f>
        <v>#REF!</v>
      </c>
    </row>
    <row r="20" spans="1:246" ht="12" customHeight="1" thickBot="1">
      <c r="A20" s="44" t="s">
        <v>847</v>
      </c>
      <c r="B20" s="44" t="s">
        <v>848</v>
      </c>
      <c r="C20" s="45"/>
      <c r="D20" s="45"/>
      <c r="E20" s="45"/>
      <c r="F20" s="45"/>
      <c r="G20" s="45"/>
      <c r="H20" s="45"/>
      <c r="I20" s="45"/>
      <c r="J20" s="45"/>
      <c r="K20" s="45">
        <f t="shared" si="11"/>
        <v>0</v>
      </c>
      <c r="L20" s="46" t="b">
        <f t="shared" si="12"/>
        <v>0</v>
      </c>
      <c r="M20" s="46" t="str">
        <f t="shared" si="13"/>
        <v>abs</v>
      </c>
      <c r="N20" s="45">
        <v>18.75</v>
      </c>
      <c r="O20" s="45"/>
      <c r="P20" s="45"/>
      <c r="Q20" s="45"/>
      <c r="R20" s="45"/>
      <c r="S20" s="45"/>
      <c r="T20" s="45"/>
      <c r="U20" s="45"/>
      <c r="V20" s="45">
        <f t="shared" si="14"/>
        <v>1</v>
      </c>
      <c r="W20" s="46">
        <f t="shared" si="15"/>
        <v>18.75</v>
      </c>
      <c r="X20" s="46">
        <f t="shared" si="16"/>
        <v>18.75</v>
      </c>
      <c r="Y20" s="45">
        <v>17</v>
      </c>
      <c r="Z20" s="45"/>
      <c r="AA20" s="45"/>
      <c r="AB20" s="45"/>
      <c r="AC20" s="45"/>
      <c r="AD20" s="45"/>
      <c r="AE20" s="45"/>
      <c r="AF20" s="45"/>
      <c r="AG20" s="45">
        <f t="shared" si="17"/>
        <v>1</v>
      </c>
      <c r="AH20" s="46">
        <f t="shared" si="18"/>
        <v>17</v>
      </c>
      <c r="AI20" s="46">
        <f t="shared" si="19"/>
        <v>17</v>
      </c>
      <c r="AJ20" s="45"/>
      <c r="AK20" s="45"/>
      <c r="AL20" s="45"/>
      <c r="AM20" s="45"/>
      <c r="AN20" s="45"/>
      <c r="AO20" s="45"/>
      <c r="AP20" s="47"/>
      <c r="AQ20" s="47"/>
      <c r="AR20" s="45">
        <f t="shared" si="20"/>
        <v>0</v>
      </c>
      <c r="AS20" s="46" t="b">
        <f t="shared" si="21"/>
        <v>0</v>
      </c>
      <c r="AT20" s="46" t="str">
        <f t="shared" si="22"/>
        <v>abs</v>
      </c>
      <c r="AU20" s="45"/>
      <c r="AV20" s="45"/>
      <c r="AW20" s="45"/>
      <c r="AX20" s="45"/>
      <c r="AY20" s="45"/>
      <c r="AZ20" s="45"/>
      <c r="BA20" s="48"/>
      <c r="BB20" s="48"/>
      <c r="BC20" s="45">
        <f t="shared" si="23"/>
        <v>0</v>
      </c>
      <c r="BD20" s="46" t="b">
        <f t="shared" si="24"/>
        <v>0</v>
      </c>
      <c r="BE20" s="46" t="str">
        <f t="shared" si="25"/>
        <v>abs</v>
      </c>
      <c r="BF20" s="45">
        <f t="shared" si="0"/>
        <v>2</v>
      </c>
      <c r="BG20" s="46">
        <f t="shared" si="1"/>
        <v>17.875</v>
      </c>
      <c r="BH20" s="49">
        <f t="shared" si="26"/>
        <v>17.875</v>
      </c>
      <c r="BI20" s="48"/>
      <c r="BJ20" s="48"/>
      <c r="BK20" s="48">
        <v>9.5</v>
      </c>
      <c r="BL20" s="48">
        <v>10</v>
      </c>
      <c r="BM20" s="48"/>
      <c r="BN20" s="48"/>
      <c r="BO20" s="48"/>
      <c r="BP20" s="48"/>
      <c r="BQ20" s="45">
        <f t="shared" si="27"/>
        <v>2</v>
      </c>
      <c r="BR20" s="46">
        <f t="shared" si="28"/>
        <v>9.75</v>
      </c>
      <c r="BS20" s="46">
        <f t="shared" si="29"/>
        <v>9.75</v>
      </c>
      <c r="BT20" s="50">
        <v>18.75</v>
      </c>
      <c r="BU20" s="50"/>
      <c r="BV20" s="50"/>
      <c r="BW20" s="50"/>
      <c r="BX20" s="50"/>
      <c r="BY20" s="50"/>
      <c r="BZ20" s="47"/>
      <c r="CA20" s="47"/>
      <c r="CB20" s="45">
        <f t="shared" si="30"/>
        <v>1</v>
      </c>
      <c r="CC20" s="46">
        <f t="shared" si="31"/>
        <v>18.75</v>
      </c>
      <c r="CD20" s="46">
        <f t="shared" si="32"/>
        <v>18.75</v>
      </c>
      <c r="CE20" s="45"/>
      <c r="CF20" s="45"/>
      <c r="CG20" s="45"/>
      <c r="CH20" s="45"/>
      <c r="CI20" s="45"/>
      <c r="CJ20" s="45"/>
      <c r="CK20" s="47"/>
      <c r="CL20" s="47"/>
      <c r="CM20" s="45">
        <f t="shared" si="33"/>
        <v>0</v>
      </c>
      <c r="CN20" s="46" t="b">
        <f t="shared" si="34"/>
        <v>0</v>
      </c>
      <c r="CO20" s="46" t="str">
        <f t="shared" si="35"/>
        <v>abs</v>
      </c>
      <c r="CP20" s="50">
        <v>14</v>
      </c>
      <c r="CQ20" s="50">
        <v>10</v>
      </c>
      <c r="CR20" s="50"/>
      <c r="CS20" s="50">
        <v>9</v>
      </c>
      <c r="CT20" s="50">
        <v>12.5</v>
      </c>
      <c r="CU20" s="50"/>
      <c r="CV20" s="50"/>
      <c r="CW20" s="50"/>
      <c r="CX20" s="50"/>
      <c r="CY20" s="50"/>
      <c r="CZ20" s="50"/>
      <c r="DA20" s="50"/>
      <c r="DB20" s="50"/>
      <c r="DC20" s="50"/>
      <c r="DD20" s="50"/>
      <c r="DE20" s="50"/>
      <c r="DF20" s="48"/>
      <c r="DG20" s="45"/>
      <c r="DH20" s="45">
        <f t="shared" si="36"/>
        <v>4</v>
      </c>
      <c r="DI20" s="46">
        <f t="shared" si="2"/>
        <v>11.375</v>
      </c>
      <c r="DJ20" s="46">
        <f t="shared" si="37"/>
        <v>11.375</v>
      </c>
      <c r="DK20" s="45"/>
      <c r="DL20" s="45"/>
      <c r="DM20" s="45"/>
      <c r="DN20" s="45"/>
      <c r="DO20" s="45"/>
      <c r="DP20" s="45"/>
      <c r="DQ20" s="45"/>
      <c r="DR20" s="47"/>
      <c r="DS20" s="45">
        <f t="shared" si="38"/>
        <v>0</v>
      </c>
      <c r="DT20" s="46" t="b">
        <f t="shared" si="39"/>
        <v>0</v>
      </c>
      <c r="DU20" s="46" t="str">
        <f t="shared" si="40"/>
        <v>abs</v>
      </c>
      <c r="DV20" s="50">
        <v>17.5</v>
      </c>
      <c r="DW20" s="50"/>
      <c r="DX20" s="50"/>
      <c r="DY20" s="50"/>
      <c r="DZ20" s="50"/>
      <c r="EA20" s="50"/>
      <c r="EB20" s="50"/>
      <c r="EC20" s="47"/>
      <c r="ED20" s="45">
        <f t="shared" si="41"/>
        <v>1</v>
      </c>
      <c r="EE20" s="46">
        <f t="shared" si="42"/>
        <v>17.5</v>
      </c>
      <c r="EF20" s="46">
        <f t="shared" si="43"/>
        <v>17.5</v>
      </c>
      <c r="EG20" s="47"/>
      <c r="EH20" s="47"/>
      <c r="EI20" s="47"/>
      <c r="EJ20" s="47"/>
      <c r="EK20" s="47"/>
      <c r="EL20" s="47"/>
      <c r="EM20" s="47"/>
      <c r="EN20" s="47"/>
      <c r="EO20" s="45">
        <f t="shared" si="44"/>
        <v>0</v>
      </c>
      <c r="EP20" s="46" t="b">
        <f t="shared" si="45"/>
        <v>0</v>
      </c>
      <c r="EQ20" s="46" t="str">
        <f t="shared" si="46"/>
        <v>abs</v>
      </c>
      <c r="ER20" s="46">
        <f t="shared" si="3"/>
        <v>3.5</v>
      </c>
      <c r="ES20" s="46">
        <f t="shared" si="4"/>
        <v>16.392857142857142</v>
      </c>
      <c r="ET20" s="51">
        <f t="shared" si="47"/>
        <v>16.392857142857142</v>
      </c>
      <c r="EU20" s="48"/>
      <c r="EV20" s="48"/>
      <c r="EW20" s="48">
        <v>9</v>
      </c>
      <c r="EX20" s="48">
        <v>6</v>
      </c>
      <c r="EY20" s="48"/>
      <c r="EZ20" s="48"/>
      <c r="FA20" s="47"/>
      <c r="FB20" s="47"/>
      <c r="FC20" s="45">
        <f t="shared" si="48"/>
        <v>2</v>
      </c>
      <c r="FD20" s="46">
        <f t="shared" si="49"/>
        <v>7.5</v>
      </c>
      <c r="FE20" s="46">
        <f t="shared" si="50"/>
        <v>7.5</v>
      </c>
      <c r="FF20" s="48"/>
      <c r="FG20" s="48"/>
      <c r="FH20" s="48"/>
      <c r="FI20" s="48"/>
      <c r="FJ20" s="48"/>
      <c r="FK20" s="48"/>
      <c r="FL20" s="47"/>
      <c r="FM20" s="47"/>
      <c r="FN20" s="45">
        <f t="shared" si="51"/>
        <v>0</v>
      </c>
      <c r="FO20" s="46" t="b">
        <f t="shared" si="52"/>
        <v>0</v>
      </c>
      <c r="FP20" s="46" t="str">
        <f t="shared" si="53"/>
        <v>abs</v>
      </c>
      <c r="FQ20" s="48"/>
      <c r="FR20" s="48"/>
      <c r="FS20" s="48"/>
      <c r="FT20" s="48"/>
      <c r="FU20" s="48"/>
      <c r="FV20" s="47"/>
      <c r="FW20" s="47"/>
      <c r="FX20" s="47"/>
      <c r="FY20" s="45">
        <f t="shared" si="54"/>
        <v>0</v>
      </c>
      <c r="FZ20" s="46" t="b">
        <f t="shared" si="55"/>
        <v>0</v>
      </c>
      <c r="GA20" s="46" t="str">
        <f t="shared" si="56"/>
        <v>abs</v>
      </c>
      <c r="GB20" s="48"/>
      <c r="GC20" s="48"/>
      <c r="GD20" s="48">
        <v>9.5</v>
      </c>
      <c r="GE20" s="48"/>
      <c r="GF20" s="48"/>
      <c r="GG20" s="48"/>
      <c r="GH20" s="47"/>
      <c r="GI20" s="47"/>
      <c r="GJ20" s="45">
        <f t="shared" si="57"/>
        <v>1</v>
      </c>
      <c r="GK20" s="46">
        <f t="shared" si="58"/>
        <v>9.5</v>
      </c>
      <c r="GL20" s="46">
        <f t="shared" si="59"/>
        <v>9.5</v>
      </c>
      <c r="GM20" s="50"/>
      <c r="GN20" s="50"/>
      <c r="GO20" s="50">
        <v>8.5</v>
      </c>
      <c r="GP20" s="50"/>
      <c r="GQ20" s="50"/>
      <c r="GR20" s="50"/>
      <c r="GS20" s="50"/>
      <c r="GT20" s="43"/>
      <c r="GU20" s="45">
        <f t="shared" si="60"/>
        <v>1</v>
      </c>
      <c r="GV20" s="46">
        <f t="shared" si="5"/>
        <v>8.5</v>
      </c>
      <c r="GW20" s="46">
        <f t="shared" si="61"/>
        <v>8.5</v>
      </c>
      <c r="GX20" s="45"/>
      <c r="GY20" s="45"/>
      <c r="GZ20" s="47"/>
      <c r="HA20" s="47"/>
      <c r="HB20" s="45">
        <f t="shared" si="62"/>
        <v>0</v>
      </c>
      <c r="HC20" s="46" t="b">
        <f t="shared" si="63"/>
        <v>0</v>
      </c>
      <c r="HD20" s="46" t="str">
        <f t="shared" si="64"/>
        <v>Abs</v>
      </c>
      <c r="HE20" s="45">
        <v>10</v>
      </c>
      <c r="HF20" s="45">
        <v>8</v>
      </c>
      <c r="HG20" s="45">
        <v>6</v>
      </c>
      <c r="HH20" s="45">
        <v>8</v>
      </c>
      <c r="HI20" s="45">
        <v>10</v>
      </c>
      <c r="HJ20" s="45"/>
      <c r="HK20" s="45"/>
      <c r="HL20" s="45"/>
      <c r="HM20" s="45"/>
      <c r="HN20" s="45"/>
      <c r="HO20" s="45"/>
      <c r="HP20" s="45"/>
      <c r="HQ20" s="45"/>
      <c r="HR20" s="45"/>
      <c r="HS20" s="45"/>
      <c r="HT20" s="45">
        <f t="shared" si="65"/>
        <v>5</v>
      </c>
      <c r="HU20" s="46">
        <f t="shared" si="66"/>
        <v>8.4</v>
      </c>
      <c r="HV20" s="46">
        <f t="shared" si="67"/>
        <v>8.4</v>
      </c>
      <c r="HW20" s="46">
        <f t="shared" si="6"/>
        <v>4</v>
      </c>
      <c r="HX20" s="46">
        <f t="shared" si="7"/>
        <v>8.4749999999999996</v>
      </c>
      <c r="HY20" s="51">
        <f t="shared" si="68"/>
        <v>8.4749999999999996</v>
      </c>
      <c r="HZ20" s="46">
        <f t="shared" si="8"/>
        <v>2.5</v>
      </c>
      <c r="IA20" s="46">
        <f t="shared" si="9"/>
        <v>17.097142857142856</v>
      </c>
      <c r="IB20" s="52">
        <f t="shared" si="10"/>
        <v>17.097142857142856</v>
      </c>
      <c r="IC20" s="53"/>
      <c r="ID20" s="54">
        <f t="shared" si="71"/>
        <v>16.199407738095239</v>
      </c>
      <c r="IE20" s="55" t="s">
        <v>840</v>
      </c>
      <c r="IF20" s="56"/>
      <c r="IG20" s="57">
        <f t="shared" si="69"/>
        <v>17.097142857142856</v>
      </c>
      <c r="IH20" s="58"/>
      <c r="IJ20" s="53"/>
      <c r="IK20" s="59">
        <f t="shared" si="70"/>
        <v>17.097142857142856</v>
      </c>
      <c r="IL20" s="60" t="e">
        <f>(#REF!+IJ20+IK20)/3</f>
        <v>#REF!</v>
      </c>
    </row>
    <row r="21" spans="1:246" ht="12" customHeight="1" thickBot="1">
      <c r="A21" s="44" t="s">
        <v>847</v>
      </c>
      <c r="B21" s="44" t="s">
        <v>848</v>
      </c>
      <c r="C21" s="45"/>
      <c r="D21" s="45"/>
      <c r="E21" s="45"/>
      <c r="F21" s="45"/>
      <c r="G21" s="45"/>
      <c r="H21" s="45"/>
      <c r="I21" s="45"/>
      <c r="J21" s="45"/>
      <c r="K21" s="45">
        <f t="shared" si="11"/>
        <v>0</v>
      </c>
      <c r="L21" s="46" t="b">
        <f t="shared" si="12"/>
        <v>0</v>
      </c>
      <c r="M21" s="46" t="str">
        <f t="shared" si="13"/>
        <v>abs</v>
      </c>
      <c r="N21" s="45">
        <v>16.5</v>
      </c>
      <c r="O21" s="45"/>
      <c r="P21" s="45"/>
      <c r="Q21" s="45"/>
      <c r="R21" s="45"/>
      <c r="S21" s="45"/>
      <c r="T21" s="45"/>
      <c r="U21" s="45"/>
      <c r="V21" s="45">
        <f t="shared" si="14"/>
        <v>1</v>
      </c>
      <c r="W21" s="46">
        <f t="shared" si="15"/>
        <v>16.5</v>
      </c>
      <c r="X21" s="46">
        <f t="shared" si="16"/>
        <v>16.5</v>
      </c>
      <c r="Y21" s="45">
        <v>15.5</v>
      </c>
      <c r="Z21" s="45"/>
      <c r="AA21" s="45"/>
      <c r="AB21" s="45"/>
      <c r="AC21" s="45"/>
      <c r="AD21" s="45"/>
      <c r="AE21" s="45"/>
      <c r="AF21" s="45"/>
      <c r="AG21" s="45">
        <f t="shared" si="17"/>
        <v>1</v>
      </c>
      <c r="AH21" s="46">
        <f t="shared" si="18"/>
        <v>15.5</v>
      </c>
      <c r="AI21" s="46">
        <f t="shared" si="19"/>
        <v>15.5</v>
      </c>
      <c r="AJ21" s="45"/>
      <c r="AK21" s="45"/>
      <c r="AL21" s="45"/>
      <c r="AM21" s="45"/>
      <c r="AN21" s="45"/>
      <c r="AO21" s="45"/>
      <c r="AP21" s="47"/>
      <c r="AQ21" s="47"/>
      <c r="AR21" s="45">
        <f t="shared" si="20"/>
        <v>0</v>
      </c>
      <c r="AS21" s="46" t="b">
        <f t="shared" si="21"/>
        <v>0</v>
      </c>
      <c r="AT21" s="46" t="str">
        <f t="shared" si="22"/>
        <v>abs</v>
      </c>
      <c r="AU21" s="45"/>
      <c r="AV21" s="45"/>
      <c r="AW21" s="45"/>
      <c r="AX21" s="45"/>
      <c r="AY21" s="45"/>
      <c r="AZ21" s="45"/>
      <c r="BA21" s="48"/>
      <c r="BB21" s="48"/>
      <c r="BC21" s="45">
        <f t="shared" si="23"/>
        <v>0</v>
      </c>
      <c r="BD21" s="46" t="b">
        <f t="shared" si="24"/>
        <v>0</v>
      </c>
      <c r="BE21" s="46" t="str">
        <f t="shared" si="25"/>
        <v>abs</v>
      </c>
      <c r="BF21" s="45">
        <f t="shared" si="0"/>
        <v>2</v>
      </c>
      <c r="BG21" s="46">
        <f t="shared" si="1"/>
        <v>16</v>
      </c>
      <c r="BH21" s="49">
        <f t="shared" si="26"/>
        <v>16</v>
      </c>
      <c r="BI21" s="48"/>
      <c r="BJ21" s="48"/>
      <c r="BK21" s="48">
        <v>10</v>
      </c>
      <c r="BL21" s="48">
        <v>10</v>
      </c>
      <c r="BM21" s="48"/>
      <c r="BN21" s="48"/>
      <c r="BO21" s="48"/>
      <c r="BP21" s="48"/>
      <c r="BQ21" s="45">
        <f t="shared" si="27"/>
        <v>2</v>
      </c>
      <c r="BR21" s="46">
        <f t="shared" si="28"/>
        <v>10</v>
      </c>
      <c r="BS21" s="46">
        <f t="shared" si="29"/>
        <v>10</v>
      </c>
      <c r="BT21" s="50">
        <v>17.5</v>
      </c>
      <c r="BU21" s="50"/>
      <c r="BV21" s="50"/>
      <c r="BW21" s="50"/>
      <c r="BX21" s="50"/>
      <c r="BY21" s="50"/>
      <c r="BZ21" s="47"/>
      <c r="CA21" s="47"/>
      <c r="CB21" s="45">
        <f t="shared" si="30"/>
        <v>1</v>
      </c>
      <c r="CC21" s="46">
        <f t="shared" si="31"/>
        <v>17.5</v>
      </c>
      <c r="CD21" s="46">
        <f t="shared" si="32"/>
        <v>17.5</v>
      </c>
      <c r="CE21" s="45"/>
      <c r="CF21" s="45"/>
      <c r="CG21" s="45"/>
      <c r="CH21" s="45"/>
      <c r="CI21" s="45"/>
      <c r="CJ21" s="45"/>
      <c r="CK21" s="47"/>
      <c r="CL21" s="47"/>
      <c r="CM21" s="45">
        <f t="shared" si="33"/>
        <v>0</v>
      </c>
      <c r="CN21" s="46" t="b">
        <f t="shared" si="34"/>
        <v>0</v>
      </c>
      <c r="CO21" s="46" t="str">
        <f t="shared" si="35"/>
        <v>abs</v>
      </c>
      <c r="CP21" s="50">
        <v>14</v>
      </c>
      <c r="CQ21" s="50">
        <v>12</v>
      </c>
      <c r="CR21" s="50">
        <v>16.5</v>
      </c>
      <c r="CS21" s="50">
        <v>19</v>
      </c>
      <c r="CT21" s="50">
        <v>14</v>
      </c>
      <c r="CU21" s="50"/>
      <c r="CV21" s="50"/>
      <c r="CW21" s="50"/>
      <c r="CX21" s="50"/>
      <c r="CY21" s="50"/>
      <c r="CZ21" s="50"/>
      <c r="DA21" s="50"/>
      <c r="DB21" s="50"/>
      <c r="DC21" s="50"/>
      <c r="DD21" s="50"/>
      <c r="DE21" s="50"/>
      <c r="DF21" s="48"/>
      <c r="DG21" s="45"/>
      <c r="DH21" s="45">
        <f t="shared" si="36"/>
        <v>5</v>
      </c>
      <c r="DI21" s="46">
        <f t="shared" si="2"/>
        <v>15.1</v>
      </c>
      <c r="DJ21" s="46">
        <f t="shared" si="37"/>
        <v>15.1</v>
      </c>
      <c r="DK21" s="45"/>
      <c r="DL21" s="45"/>
      <c r="DM21" s="45"/>
      <c r="DN21" s="45"/>
      <c r="DO21" s="45"/>
      <c r="DP21" s="45"/>
      <c r="DQ21" s="45"/>
      <c r="DR21" s="47"/>
      <c r="DS21" s="45">
        <f t="shared" si="38"/>
        <v>0</v>
      </c>
      <c r="DT21" s="46" t="b">
        <f t="shared" si="39"/>
        <v>0</v>
      </c>
      <c r="DU21" s="46" t="str">
        <f t="shared" si="40"/>
        <v>abs</v>
      </c>
      <c r="DV21" s="50">
        <v>18.75</v>
      </c>
      <c r="DW21" s="50"/>
      <c r="DX21" s="50"/>
      <c r="DY21" s="50"/>
      <c r="DZ21" s="50"/>
      <c r="EA21" s="50"/>
      <c r="EB21" s="50"/>
      <c r="EC21" s="47"/>
      <c r="ED21" s="45">
        <f t="shared" si="41"/>
        <v>1</v>
      </c>
      <c r="EE21" s="46">
        <f t="shared" si="42"/>
        <v>18.75</v>
      </c>
      <c r="EF21" s="46">
        <f t="shared" si="43"/>
        <v>18.75</v>
      </c>
      <c r="EG21" s="47"/>
      <c r="EH21" s="47"/>
      <c r="EI21" s="47"/>
      <c r="EJ21" s="47"/>
      <c r="EK21" s="47"/>
      <c r="EL21" s="47"/>
      <c r="EM21" s="47"/>
      <c r="EN21" s="47"/>
      <c r="EO21" s="45">
        <f t="shared" si="44"/>
        <v>0</v>
      </c>
      <c r="EP21" s="46" t="b">
        <f t="shared" si="45"/>
        <v>0</v>
      </c>
      <c r="EQ21" s="46" t="str">
        <f t="shared" si="46"/>
        <v>abs</v>
      </c>
      <c r="ER21" s="46">
        <f t="shared" si="3"/>
        <v>3.5</v>
      </c>
      <c r="ES21" s="46">
        <f t="shared" si="4"/>
        <v>17.528571428571428</v>
      </c>
      <c r="ET21" s="51">
        <f t="shared" si="47"/>
        <v>17.528571428571428</v>
      </c>
      <c r="EU21" s="48"/>
      <c r="EV21" s="48"/>
      <c r="EW21" s="48">
        <v>9.25</v>
      </c>
      <c r="EX21" s="48">
        <v>7</v>
      </c>
      <c r="EY21" s="48"/>
      <c r="EZ21" s="48"/>
      <c r="FA21" s="47"/>
      <c r="FB21" s="47"/>
      <c r="FC21" s="45">
        <f t="shared" si="48"/>
        <v>2</v>
      </c>
      <c r="FD21" s="46">
        <f t="shared" si="49"/>
        <v>8.125</v>
      </c>
      <c r="FE21" s="46">
        <f t="shared" si="50"/>
        <v>8.125</v>
      </c>
      <c r="FF21" s="48"/>
      <c r="FG21" s="48"/>
      <c r="FH21" s="48"/>
      <c r="FI21" s="48"/>
      <c r="FJ21" s="48"/>
      <c r="FK21" s="48"/>
      <c r="FL21" s="47"/>
      <c r="FM21" s="47"/>
      <c r="FN21" s="45">
        <f t="shared" si="51"/>
        <v>0</v>
      </c>
      <c r="FO21" s="46" t="b">
        <f t="shared" si="52"/>
        <v>0</v>
      </c>
      <c r="FP21" s="46" t="str">
        <f t="shared" si="53"/>
        <v>abs</v>
      </c>
      <c r="FQ21" s="48"/>
      <c r="FR21" s="48"/>
      <c r="FS21" s="48"/>
      <c r="FT21" s="48"/>
      <c r="FU21" s="48"/>
      <c r="FV21" s="47"/>
      <c r="FW21" s="47"/>
      <c r="FX21" s="47"/>
      <c r="FY21" s="45">
        <f t="shared" si="54"/>
        <v>0</v>
      </c>
      <c r="FZ21" s="46" t="b">
        <f t="shared" si="55"/>
        <v>0</v>
      </c>
      <c r="GA21" s="46" t="str">
        <f t="shared" si="56"/>
        <v>abs</v>
      </c>
      <c r="GB21" s="48"/>
      <c r="GC21" s="48"/>
      <c r="GD21" s="48">
        <v>8.5</v>
      </c>
      <c r="GE21" s="48"/>
      <c r="GF21" s="48"/>
      <c r="GG21" s="48"/>
      <c r="GH21" s="47"/>
      <c r="GI21" s="47"/>
      <c r="GJ21" s="45">
        <f t="shared" si="57"/>
        <v>1</v>
      </c>
      <c r="GK21" s="46">
        <f t="shared" si="58"/>
        <v>8.5</v>
      </c>
      <c r="GL21" s="46">
        <f t="shared" si="59"/>
        <v>8.5</v>
      </c>
      <c r="GM21" s="50"/>
      <c r="GN21" s="50"/>
      <c r="GO21" s="50">
        <v>9</v>
      </c>
      <c r="GP21" s="50"/>
      <c r="GQ21" s="50"/>
      <c r="GR21" s="50"/>
      <c r="GS21" s="50"/>
      <c r="GT21" s="43"/>
      <c r="GU21" s="45">
        <f t="shared" si="60"/>
        <v>1</v>
      </c>
      <c r="GV21" s="46">
        <f t="shared" si="5"/>
        <v>9</v>
      </c>
      <c r="GW21" s="46">
        <f t="shared" si="61"/>
        <v>9</v>
      </c>
      <c r="GX21" s="45"/>
      <c r="GY21" s="45"/>
      <c r="GZ21" s="47"/>
      <c r="HA21" s="47"/>
      <c r="HB21" s="45">
        <f t="shared" si="62"/>
        <v>0</v>
      </c>
      <c r="HC21" s="46" t="b">
        <f t="shared" si="63"/>
        <v>0</v>
      </c>
      <c r="HD21" s="46" t="str">
        <f t="shared" si="64"/>
        <v>Abs</v>
      </c>
      <c r="HE21" s="45">
        <v>10</v>
      </c>
      <c r="HF21" s="45">
        <v>7</v>
      </c>
      <c r="HG21" s="45">
        <v>8</v>
      </c>
      <c r="HH21" s="45">
        <v>10</v>
      </c>
      <c r="HI21" s="45">
        <v>10</v>
      </c>
      <c r="HJ21" s="45"/>
      <c r="HK21" s="45"/>
      <c r="HL21" s="45"/>
      <c r="HM21" s="45"/>
      <c r="HN21" s="45"/>
      <c r="HO21" s="45"/>
      <c r="HP21" s="45"/>
      <c r="HQ21" s="45"/>
      <c r="HR21" s="45"/>
      <c r="HS21" s="45"/>
      <c r="HT21" s="45">
        <f t="shared" si="65"/>
        <v>5</v>
      </c>
      <c r="HU21" s="46">
        <f t="shared" si="66"/>
        <v>9</v>
      </c>
      <c r="HV21" s="46">
        <f t="shared" si="67"/>
        <v>9</v>
      </c>
      <c r="HW21" s="46">
        <f t="shared" si="6"/>
        <v>4</v>
      </c>
      <c r="HX21" s="46">
        <f t="shared" si="7"/>
        <v>8.65625</v>
      </c>
      <c r="HY21" s="51">
        <f t="shared" si="68"/>
        <v>8.65625</v>
      </c>
      <c r="HZ21" s="46">
        <f t="shared" si="8"/>
        <v>2.5</v>
      </c>
      <c r="IA21" s="46">
        <f t="shared" si="9"/>
        <v>16.873928571428571</v>
      </c>
      <c r="IB21" s="52">
        <f t="shared" si="10"/>
        <v>16.873928571428571</v>
      </c>
      <c r="IC21" s="53"/>
      <c r="ID21" s="54">
        <f t="shared" si="71"/>
        <v>16.199407738095239</v>
      </c>
      <c r="IE21" s="55" t="s">
        <v>840</v>
      </c>
      <c r="IF21" s="56"/>
      <c r="IG21" s="57">
        <f t="shared" si="69"/>
        <v>16.873928571428571</v>
      </c>
      <c r="IH21" s="58"/>
      <c r="IJ21" s="53"/>
      <c r="IK21" s="59">
        <f t="shared" si="70"/>
        <v>16.873928571428571</v>
      </c>
      <c r="IL21" s="60" t="e">
        <f>(#REF!+IJ21+IK21)/3</f>
        <v>#REF!</v>
      </c>
    </row>
    <row r="22" spans="1:246" ht="12" customHeight="1" thickBot="1">
      <c r="A22" s="44" t="s">
        <v>847</v>
      </c>
      <c r="B22" s="44" t="s">
        <v>848</v>
      </c>
      <c r="C22" s="45"/>
      <c r="D22" s="45"/>
      <c r="E22" s="45"/>
      <c r="F22" s="45"/>
      <c r="G22" s="45"/>
      <c r="H22" s="45"/>
      <c r="I22" s="45"/>
      <c r="J22" s="45"/>
      <c r="K22" s="45">
        <f t="shared" ref="K22:K31" si="72">(COUNT(G22:J22)/2)+(COUNT(C22:F22))</f>
        <v>0</v>
      </c>
      <c r="L22" s="46" t="b">
        <f t="shared" si="12"/>
        <v>0</v>
      </c>
      <c r="M22" s="46" t="str">
        <f t="shared" si="13"/>
        <v>abs</v>
      </c>
      <c r="N22" s="45">
        <v>13.5</v>
      </c>
      <c r="O22" s="45"/>
      <c r="P22" s="45"/>
      <c r="Q22" s="45"/>
      <c r="R22" s="45"/>
      <c r="S22" s="45"/>
      <c r="T22" s="45"/>
      <c r="U22" s="45"/>
      <c r="V22" s="45">
        <f t="shared" si="14"/>
        <v>1</v>
      </c>
      <c r="W22" s="46">
        <f t="shared" si="15"/>
        <v>13.5</v>
      </c>
      <c r="X22" s="46">
        <f t="shared" si="16"/>
        <v>13.5</v>
      </c>
      <c r="Y22" s="45">
        <v>8.5</v>
      </c>
      <c r="Z22" s="45"/>
      <c r="AA22" s="45"/>
      <c r="AB22" s="45"/>
      <c r="AC22" s="45"/>
      <c r="AD22" s="45"/>
      <c r="AE22" s="45"/>
      <c r="AF22" s="45"/>
      <c r="AG22" s="45">
        <f t="shared" si="17"/>
        <v>1</v>
      </c>
      <c r="AH22" s="46">
        <f t="shared" si="18"/>
        <v>8.5</v>
      </c>
      <c r="AI22" s="46">
        <f t="shared" si="19"/>
        <v>8.5</v>
      </c>
      <c r="AJ22" s="45"/>
      <c r="AK22" s="45"/>
      <c r="AL22" s="45"/>
      <c r="AM22" s="45"/>
      <c r="AN22" s="45"/>
      <c r="AO22" s="45"/>
      <c r="AP22" s="47"/>
      <c r="AQ22" s="47"/>
      <c r="AR22" s="45">
        <f t="shared" si="20"/>
        <v>0</v>
      </c>
      <c r="AS22" s="46" t="b">
        <f t="shared" si="21"/>
        <v>0</v>
      </c>
      <c r="AT22" s="46" t="str">
        <f t="shared" si="22"/>
        <v>abs</v>
      </c>
      <c r="AU22" s="45"/>
      <c r="AV22" s="45"/>
      <c r="AW22" s="45"/>
      <c r="AX22" s="45"/>
      <c r="AY22" s="45"/>
      <c r="AZ22" s="45"/>
      <c r="BA22" s="47"/>
      <c r="BB22" s="47"/>
      <c r="BC22" s="45">
        <f t="shared" si="23"/>
        <v>0</v>
      </c>
      <c r="BD22" s="46" t="b">
        <f t="shared" si="24"/>
        <v>0</v>
      </c>
      <c r="BE22" s="46" t="str">
        <f t="shared" si="25"/>
        <v>abs</v>
      </c>
      <c r="BF22" s="45">
        <f t="shared" si="0"/>
        <v>2</v>
      </c>
      <c r="BG22" s="46">
        <f t="shared" si="1"/>
        <v>11</v>
      </c>
      <c r="BH22" s="49">
        <f t="shared" si="26"/>
        <v>11</v>
      </c>
      <c r="BI22" s="48"/>
      <c r="BJ22" s="48"/>
      <c r="BK22" s="48">
        <v>10</v>
      </c>
      <c r="BL22" s="48">
        <v>10</v>
      </c>
      <c r="BM22" s="48"/>
      <c r="BN22" s="48"/>
      <c r="BO22" s="48"/>
      <c r="BP22" s="48"/>
      <c r="BQ22" s="45">
        <f t="shared" si="27"/>
        <v>2</v>
      </c>
      <c r="BR22" s="46">
        <f t="shared" si="28"/>
        <v>10</v>
      </c>
      <c r="BS22" s="46">
        <f t="shared" si="29"/>
        <v>10</v>
      </c>
      <c r="BT22" s="50">
        <v>14</v>
      </c>
      <c r="BU22" s="50"/>
      <c r="BV22" s="50"/>
      <c r="BW22" s="50"/>
      <c r="BX22" s="50"/>
      <c r="BY22" s="50"/>
      <c r="BZ22" s="47"/>
      <c r="CA22" s="47"/>
      <c r="CB22" s="45">
        <f t="shared" si="30"/>
        <v>1</v>
      </c>
      <c r="CC22" s="46">
        <f t="shared" si="31"/>
        <v>14</v>
      </c>
      <c r="CD22" s="46">
        <f t="shared" si="32"/>
        <v>14</v>
      </c>
      <c r="CE22" s="45"/>
      <c r="CF22" s="45"/>
      <c r="CG22" s="45"/>
      <c r="CH22" s="45"/>
      <c r="CI22" s="45"/>
      <c r="CJ22" s="45"/>
      <c r="CK22" s="47"/>
      <c r="CL22" s="47"/>
      <c r="CM22" s="45">
        <f t="shared" si="33"/>
        <v>0</v>
      </c>
      <c r="CN22" s="46" t="b">
        <f t="shared" si="34"/>
        <v>0</v>
      </c>
      <c r="CO22" s="46" t="str">
        <f t="shared" si="35"/>
        <v>abs</v>
      </c>
      <c r="CP22" s="50">
        <v>18</v>
      </c>
      <c r="CQ22" s="50">
        <v>13</v>
      </c>
      <c r="CR22" s="50">
        <v>9</v>
      </c>
      <c r="CS22" s="50">
        <v>17</v>
      </c>
      <c r="CT22" s="50">
        <v>10</v>
      </c>
      <c r="CU22" s="50"/>
      <c r="CV22" s="50"/>
      <c r="CW22" s="50"/>
      <c r="CX22" s="50"/>
      <c r="CY22" s="50"/>
      <c r="CZ22" s="50"/>
      <c r="DA22" s="50"/>
      <c r="DB22" s="50"/>
      <c r="DC22" s="50"/>
      <c r="DD22" s="50"/>
      <c r="DE22" s="50"/>
      <c r="DF22" s="48"/>
      <c r="DG22" s="45"/>
      <c r="DH22" s="45">
        <f t="shared" si="36"/>
        <v>5</v>
      </c>
      <c r="DI22" s="46">
        <f t="shared" si="2"/>
        <v>13.4</v>
      </c>
      <c r="DJ22" s="46">
        <f t="shared" si="37"/>
        <v>13.4</v>
      </c>
      <c r="DK22" s="45"/>
      <c r="DL22" s="45"/>
      <c r="DM22" s="45"/>
      <c r="DN22" s="45"/>
      <c r="DO22" s="45"/>
      <c r="DP22" s="45"/>
      <c r="DQ22" s="45"/>
      <c r="DR22" s="47"/>
      <c r="DS22" s="45">
        <f t="shared" si="38"/>
        <v>0</v>
      </c>
      <c r="DT22" s="46" t="b">
        <f t="shared" si="39"/>
        <v>0</v>
      </c>
      <c r="DU22" s="46" t="str">
        <f t="shared" si="40"/>
        <v>abs</v>
      </c>
      <c r="DV22" s="50">
        <v>12.5</v>
      </c>
      <c r="DW22" s="50"/>
      <c r="DX22" s="50"/>
      <c r="DY22" s="50"/>
      <c r="DZ22" s="50"/>
      <c r="EA22" s="50"/>
      <c r="EB22" s="50"/>
      <c r="EC22" s="47"/>
      <c r="ED22" s="45">
        <f t="shared" si="41"/>
        <v>1</v>
      </c>
      <c r="EE22" s="46">
        <f t="shared" si="42"/>
        <v>12.5</v>
      </c>
      <c r="EF22" s="46">
        <f t="shared" si="43"/>
        <v>12.5</v>
      </c>
      <c r="EG22" s="47"/>
      <c r="EH22" s="47"/>
      <c r="EI22" s="47"/>
      <c r="EJ22" s="47"/>
      <c r="EK22" s="47"/>
      <c r="EL22" s="47"/>
      <c r="EM22" s="47"/>
      <c r="EN22" s="47"/>
      <c r="EO22" s="45">
        <f t="shared" si="44"/>
        <v>0</v>
      </c>
      <c r="EP22" s="46" t="b">
        <f t="shared" si="45"/>
        <v>0</v>
      </c>
      <c r="EQ22" s="46" t="str">
        <f t="shared" si="46"/>
        <v>abs</v>
      </c>
      <c r="ER22" s="46">
        <f t="shared" si="3"/>
        <v>3.5</v>
      </c>
      <c r="ES22" s="46">
        <f t="shared" si="4"/>
        <v>14.257142857142856</v>
      </c>
      <c r="ET22" s="51">
        <f t="shared" si="47"/>
        <v>14.257142857142856</v>
      </c>
      <c r="EU22" s="48"/>
      <c r="EV22" s="48"/>
      <c r="EW22" s="48">
        <v>10</v>
      </c>
      <c r="EX22" s="48">
        <v>3.5</v>
      </c>
      <c r="EY22" s="48"/>
      <c r="EZ22" s="48"/>
      <c r="FA22" s="47"/>
      <c r="FB22" s="47"/>
      <c r="FC22" s="45">
        <f t="shared" si="48"/>
        <v>2</v>
      </c>
      <c r="FD22" s="46">
        <f t="shared" si="49"/>
        <v>6.75</v>
      </c>
      <c r="FE22" s="46">
        <f t="shared" si="50"/>
        <v>6.75</v>
      </c>
      <c r="FF22" s="48"/>
      <c r="FG22" s="48"/>
      <c r="FH22" s="48"/>
      <c r="FI22" s="48"/>
      <c r="FJ22" s="48"/>
      <c r="FK22" s="48"/>
      <c r="FL22" s="47"/>
      <c r="FM22" s="47"/>
      <c r="FN22" s="45">
        <f t="shared" si="51"/>
        <v>0</v>
      </c>
      <c r="FO22" s="46" t="b">
        <f t="shared" si="52"/>
        <v>0</v>
      </c>
      <c r="FP22" s="46" t="str">
        <f t="shared" si="53"/>
        <v>abs</v>
      </c>
      <c r="FQ22" s="48"/>
      <c r="FR22" s="48"/>
      <c r="FS22" s="48"/>
      <c r="FT22" s="48"/>
      <c r="FU22" s="48"/>
      <c r="FV22" s="47"/>
      <c r="FW22" s="47"/>
      <c r="FX22" s="47"/>
      <c r="FY22" s="45">
        <f t="shared" si="54"/>
        <v>0</v>
      </c>
      <c r="FZ22" s="46" t="b">
        <f t="shared" si="55"/>
        <v>0</v>
      </c>
      <c r="GA22" s="46" t="str">
        <f t="shared" si="56"/>
        <v>abs</v>
      </c>
      <c r="GB22" s="48"/>
      <c r="GC22" s="48"/>
      <c r="GD22" s="48">
        <v>7</v>
      </c>
      <c r="GE22" s="48"/>
      <c r="GF22" s="48"/>
      <c r="GG22" s="48"/>
      <c r="GH22" s="47"/>
      <c r="GI22" s="47"/>
      <c r="GJ22" s="45">
        <f t="shared" si="57"/>
        <v>1</v>
      </c>
      <c r="GK22" s="46">
        <f t="shared" si="58"/>
        <v>7</v>
      </c>
      <c r="GL22" s="46">
        <f t="shared" si="59"/>
        <v>7</v>
      </c>
      <c r="GM22" s="50"/>
      <c r="GN22" s="50"/>
      <c r="GO22" s="50">
        <v>9</v>
      </c>
      <c r="GP22" s="50"/>
      <c r="GQ22" s="50"/>
      <c r="GR22" s="50"/>
      <c r="GS22" s="50"/>
      <c r="GT22" s="43"/>
      <c r="GU22" s="45">
        <f t="shared" si="60"/>
        <v>1</v>
      </c>
      <c r="GV22" s="46">
        <f t="shared" si="5"/>
        <v>9</v>
      </c>
      <c r="GW22" s="46">
        <f t="shared" si="61"/>
        <v>9</v>
      </c>
      <c r="GX22" s="45"/>
      <c r="GY22" s="45"/>
      <c r="GZ22" s="47"/>
      <c r="HA22" s="47"/>
      <c r="HB22" s="45">
        <f t="shared" si="62"/>
        <v>0</v>
      </c>
      <c r="HC22" s="46" t="b">
        <f t="shared" si="63"/>
        <v>0</v>
      </c>
      <c r="HD22" s="46" t="str">
        <f t="shared" si="64"/>
        <v>Abs</v>
      </c>
      <c r="HE22" s="45">
        <v>9</v>
      </c>
      <c r="HF22" s="45">
        <v>6</v>
      </c>
      <c r="HG22" s="45">
        <v>7</v>
      </c>
      <c r="HH22" s="45">
        <v>9</v>
      </c>
      <c r="HI22" s="45">
        <v>9</v>
      </c>
      <c r="HJ22" s="45"/>
      <c r="HK22" s="45"/>
      <c r="HL22" s="45"/>
      <c r="HM22" s="45"/>
      <c r="HN22" s="45"/>
      <c r="HO22" s="45"/>
      <c r="HP22" s="45"/>
      <c r="HQ22" s="45"/>
      <c r="HR22" s="45"/>
      <c r="HS22" s="45"/>
      <c r="HT22" s="45">
        <f t="shared" si="65"/>
        <v>5</v>
      </c>
      <c r="HU22" s="46">
        <f t="shared" si="66"/>
        <v>8</v>
      </c>
      <c r="HV22" s="46">
        <f t="shared" si="67"/>
        <v>8</v>
      </c>
      <c r="HW22" s="46">
        <f t="shared" si="6"/>
        <v>4</v>
      </c>
      <c r="HX22" s="46">
        <f t="shared" si="7"/>
        <v>7.6875</v>
      </c>
      <c r="HY22" s="51">
        <f t="shared" si="68"/>
        <v>7.6875</v>
      </c>
      <c r="HZ22" s="46">
        <f t="shared" si="8"/>
        <v>2.5</v>
      </c>
      <c r="IA22" s="46">
        <f t="shared" si="9"/>
        <v>13.177857142857141</v>
      </c>
      <c r="IB22" s="52">
        <f t="shared" si="10"/>
        <v>13.177857142857141</v>
      </c>
      <c r="IC22" s="65"/>
      <c r="ID22" s="54">
        <f t="shared" si="71"/>
        <v>16.199407738095239</v>
      </c>
      <c r="IE22" s="55" t="s">
        <v>840</v>
      </c>
      <c r="IF22" s="56"/>
      <c r="IG22" s="57">
        <f t="shared" si="69"/>
        <v>13.177857142857141</v>
      </c>
      <c r="IH22" s="58"/>
    </row>
    <row r="23" spans="1:246" ht="12" customHeight="1" thickBot="1">
      <c r="A23" s="44" t="s">
        <v>847</v>
      </c>
      <c r="B23" s="44" t="s">
        <v>848</v>
      </c>
      <c r="C23" s="45"/>
      <c r="D23" s="45"/>
      <c r="E23" s="45"/>
      <c r="F23" s="45"/>
      <c r="G23" s="45"/>
      <c r="H23" s="45"/>
      <c r="I23" s="45"/>
      <c r="J23" s="45"/>
      <c r="K23" s="45">
        <f t="shared" si="72"/>
        <v>0</v>
      </c>
      <c r="L23" s="46" t="b">
        <f t="shared" si="12"/>
        <v>0</v>
      </c>
      <c r="M23" s="46" t="str">
        <f t="shared" si="13"/>
        <v>abs</v>
      </c>
      <c r="N23" s="45">
        <v>19.75</v>
      </c>
      <c r="O23" s="45"/>
      <c r="P23" s="45"/>
      <c r="Q23" s="45"/>
      <c r="R23" s="45"/>
      <c r="S23" s="45"/>
      <c r="T23" s="45"/>
      <c r="U23" s="45"/>
      <c r="V23" s="45">
        <f t="shared" si="14"/>
        <v>1</v>
      </c>
      <c r="W23" s="46">
        <f t="shared" si="15"/>
        <v>19.75</v>
      </c>
      <c r="X23" s="46">
        <f t="shared" si="16"/>
        <v>19.75</v>
      </c>
      <c r="Y23" s="45">
        <v>17.5</v>
      </c>
      <c r="Z23" s="45"/>
      <c r="AA23" s="45"/>
      <c r="AB23" s="45"/>
      <c r="AC23" s="45"/>
      <c r="AD23" s="45"/>
      <c r="AE23" s="45"/>
      <c r="AF23" s="45"/>
      <c r="AG23" s="45">
        <f t="shared" si="17"/>
        <v>1</v>
      </c>
      <c r="AH23" s="46">
        <f t="shared" si="18"/>
        <v>17.5</v>
      </c>
      <c r="AI23" s="46">
        <f t="shared" si="19"/>
        <v>17.5</v>
      </c>
      <c r="AJ23" s="45"/>
      <c r="AK23" s="45"/>
      <c r="AL23" s="45"/>
      <c r="AM23" s="45"/>
      <c r="AN23" s="45"/>
      <c r="AO23" s="45"/>
      <c r="AP23" s="47"/>
      <c r="AQ23" s="47"/>
      <c r="AR23" s="45">
        <f t="shared" si="20"/>
        <v>0</v>
      </c>
      <c r="AS23" s="46" t="b">
        <f t="shared" si="21"/>
        <v>0</v>
      </c>
      <c r="AT23" s="46" t="str">
        <f t="shared" si="22"/>
        <v>abs</v>
      </c>
      <c r="AU23" s="45"/>
      <c r="AV23" s="45"/>
      <c r="AW23" s="45"/>
      <c r="AX23" s="45"/>
      <c r="AY23" s="45"/>
      <c r="AZ23" s="45"/>
      <c r="BA23" s="47"/>
      <c r="BB23" s="47"/>
      <c r="BC23" s="45">
        <f t="shared" si="23"/>
        <v>0</v>
      </c>
      <c r="BD23" s="46" t="b">
        <f t="shared" si="24"/>
        <v>0</v>
      </c>
      <c r="BE23" s="46" t="str">
        <f t="shared" si="25"/>
        <v>abs</v>
      </c>
      <c r="BF23" s="45">
        <f t="shared" si="0"/>
        <v>2</v>
      </c>
      <c r="BG23" s="46">
        <f t="shared" si="1"/>
        <v>18.625</v>
      </c>
      <c r="BH23" s="49">
        <f t="shared" si="26"/>
        <v>18.625</v>
      </c>
      <c r="BI23" s="48"/>
      <c r="BJ23" s="48"/>
      <c r="BK23" s="48">
        <v>10</v>
      </c>
      <c r="BL23" s="48">
        <v>10</v>
      </c>
      <c r="BM23" s="48"/>
      <c r="BN23" s="48"/>
      <c r="BO23" s="48"/>
      <c r="BP23" s="48"/>
      <c r="BQ23" s="45">
        <f t="shared" si="27"/>
        <v>2</v>
      </c>
      <c r="BR23" s="46">
        <f t="shared" si="28"/>
        <v>10</v>
      </c>
      <c r="BS23" s="46">
        <f t="shared" si="29"/>
        <v>10</v>
      </c>
      <c r="BT23" s="50">
        <v>19</v>
      </c>
      <c r="BU23" s="50"/>
      <c r="BV23" s="50"/>
      <c r="BW23" s="50"/>
      <c r="BX23" s="50"/>
      <c r="BY23" s="50"/>
      <c r="BZ23" s="47"/>
      <c r="CA23" s="47"/>
      <c r="CB23" s="45">
        <f t="shared" si="30"/>
        <v>1</v>
      </c>
      <c r="CC23" s="46">
        <f t="shared" si="31"/>
        <v>19</v>
      </c>
      <c r="CD23" s="46">
        <f t="shared" si="32"/>
        <v>19</v>
      </c>
      <c r="CE23" s="45"/>
      <c r="CF23" s="45"/>
      <c r="CG23" s="45"/>
      <c r="CH23" s="45"/>
      <c r="CI23" s="45"/>
      <c r="CJ23" s="45"/>
      <c r="CK23" s="47"/>
      <c r="CL23" s="47"/>
      <c r="CM23" s="45">
        <f t="shared" si="33"/>
        <v>0</v>
      </c>
      <c r="CN23" s="46" t="b">
        <f t="shared" si="34"/>
        <v>0</v>
      </c>
      <c r="CO23" s="46" t="str">
        <f t="shared" si="35"/>
        <v>abs</v>
      </c>
      <c r="CP23" s="50">
        <v>20</v>
      </c>
      <c r="CQ23" s="50">
        <v>20</v>
      </c>
      <c r="CR23" s="50">
        <v>18</v>
      </c>
      <c r="CS23" s="50">
        <v>17</v>
      </c>
      <c r="CT23" s="50">
        <v>20</v>
      </c>
      <c r="CU23" s="50"/>
      <c r="CV23" s="50"/>
      <c r="CW23" s="50"/>
      <c r="CX23" s="50"/>
      <c r="CY23" s="50"/>
      <c r="CZ23" s="50"/>
      <c r="DA23" s="50"/>
      <c r="DB23" s="50"/>
      <c r="DC23" s="50"/>
      <c r="DD23" s="50"/>
      <c r="DE23" s="50"/>
      <c r="DF23" s="48"/>
      <c r="DG23" s="45"/>
      <c r="DH23" s="45">
        <f t="shared" si="36"/>
        <v>5</v>
      </c>
      <c r="DI23" s="46">
        <f t="shared" si="2"/>
        <v>19</v>
      </c>
      <c r="DJ23" s="46">
        <f t="shared" si="37"/>
        <v>19</v>
      </c>
      <c r="DK23" s="45"/>
      <c r="DL23" s="45"/>
      <c r="DM23" s="45"/>
      <c r="DN23" s="45"/>
      <c r="DO23" s="45"/>
      <c r="DP23" s="45"/>
      <c r="DQ23" s="45"/>
      <c r="DR23" s="47"/>
      <c r="DS23" s="45">
        <f t="shared" si="38"/>
        <v>0</v>
      </c>
      <c r="DT23" s="46" t="b">
        <f t="shared" si="39"/>
        <v>0</v>
      </c>
      <c r="DU23" s="46" t="str">
        <f t="shared" si="40"/>
        <v>abs</v>
      </c>
      <c r="DV23" s="50">
        <v>19.75</v>
      </c>
      <c r="DW23" s="50"/>
      <c r="DX23" s="50"/>
      <c r="DY23" s="50"/>
      <c r="DZ23" s="50"/>
      <c r="EA23" s="50"/>
      <c r="EB23" s="47"/>
      <c r="EC23" s="47"/>
      <c r="ED23" s="45">
        <f t="shared" si="41"/>
        <v>1</v>
      </c>
      <c r="EE23" s="46">
        <f t="shared" si="42"/>
        <v>19.75</v>
      </c>
      <c r="EF23" s="46">
        <f t="shared" si="43"/>
        <v>19.75</v>
      </c>
      <c r="EG23" s="47"/>
      <c r="EH23" s="47"/>
      <c r="EI23" s="47"/>
      <c r="EJ23" s="48"/>
      <c r="EK23" s="48"/>
      <c r="EL23" s="48"/>
      <c r="EM23" s="47"/>
      <c r="EN23" s="47"/>
      <c r="EO23" s="45">
        <f t="shared" si="44"/>
        <v>0</v>
      </c>
      <c r="EP23" s="46" t="b">
        <f t="shared" si="45"/>
        <v>0</v>
      </c>
      <c r="EQ23" s="46" t="str">
        <f t="shared" si="46"/>
        <v>abs</v>
      </c>
      <c r="ER23" s="46">
        <f t="shared" si="3"/>
        <v>3.5</v>
      </c>
      <c r="ES23" s="46">
        <f t="shared" si="4"/>
        <v>19.357142857142858</v>
      </c>
      <c r="ET23" s="51">
        <f t="shared" si="47"/>
        <v>19.357142857142858</v>
      </c>
      <c r="EU23" s="48"/>
      <c r="EV23" s="48"/>
      <c r="EW23" s="48">
        <v>10</v>
      </c>
      <c r="EX23" s="48">
        <v>10</v>
      </c>
      <c r="EY23" s="48"/>
      <c r="EZ23" s="48"/>
      <c r="FA23" s="47"/>
      <c r="FB23" s="47"/>
      <c r="FC23" s="45">
        <f t="shared" si="48"/>
        <v>2</v>
      </c>
      <c r="FD23" s="46">
        <f t="shared" si="49"/>
        <v>10</v>
      </c>
      <c r="FE23" s="46">
        <f t="shared" si="50"/>
        <v>10</v>
      </c>
      <c r="FF23" s="48"/>
      <c r="FG23" s="48"/>
      <c r="FH23" s="48"/>
      <c r="FI23" s="48"/>
      <c r="FJ23" s="48"/>
      <c r="FK23" s="48"/>
      <c r="FL23" s="47"/>
      <c r="FM23" s="47"/>
      <c r="FN23" s="45">
        <f t="shared" si="51"/>
        <v>0</v>
      </c>
      <c r="FO23" s="46" t="b">
        <f t="shared" si="52"/>
        <v>0</v>
      </c>
      <c r="FP23" s="46" t="str">
        <f t="shared" si="53"/>
        <v>abs</v>
      </c>
      <c r="FQ23" s="48"/>
      <c r="FR23" s="48"/>
      <c r="FS23" s="48"/>
      <c r="FT23" s="48"/>
      <c r="FU23" s="48"/>
      <c r="FV23" s="47"/>
      <c r="FW23" s="47"/>
      <c r="FX23" s="47"/>
      <c r="FY23" s="45">
        <f t="shared" si="54"/>
        <v>0</v>
      </c>
      <c r="FZ23" s="46" t="b">
        <f t="shared" si="55"/>
        <v>0</v>
      </c>
      <c r="GA23" s="46" t="str">
        <f t="shared" si="56"/>
        <v>abs</v>
      </c>
      <c r="GB23" s="48"/>
      <c r="GC23" s="48"/>
      <c r="GD23" s="48">
        <v>10</v>
      </c>
      <c r="GE23" s="48"/>
      <c r="GF23" s="48"/>
      <c r="GG23" s="48"/>
      <c r="GH23" s="47"/>
      <c r="GI23" s="47"/>
      <c r="GJ23" s="45">
        <f t="shared" si="57"/>
        <v>1</v>
      </c>
      <c r="GK23" s="46">
        <f t="shared" si="58"/>
        <v>10</v>
      </c>
      <c r="GL23" s="46">
        <f t="shared" si="59"/>
        <v>10</v>
      </c>
      <c r="GM23" s="50"/>
      <c r="GN23" s="50"/>
      <c r="GO23" s="50">
        <v>8.5</v>
      </c>
      <c r="GP23" s="50"/>
      <c r="GQ23" s="50"/>
      <c r="GR23" s="50"/>
      <c r="GS23" s="48"/>
      <c r="GT23" s="43"/>
      <c r="GU23" s="45">
        <f t="shared" si="60"/>
        <v>1</v>
      </c>
      <c r="GV23" s="46">
        <f t="shared" si="5"/>
        <v>8.5</v>
      </c>
      <c r="GW23" s="46">
        <f t="shared" si="61"/>
        <v>8.5</v>
      </c>
      <c r="GX23" s="45"/>
      <c r="GY23" s="45"/>
      <c r="GZ23" s="47"/>
      <c r="HA23" s="47"/>
      <c r="HB23" s="45">
        <f t="shared" si="62"/>
        <v>0</v>
      </c>
      <c r="HC23" s="46" t="b">
        <f t="shared" si="63"/>
        <v>0</v>
      </c>
      <c r="HD23" s="46" t="str">
        <f t="shared" si="64"/>
        <v>Abs</v>
      </c>
      <c r="HE23" s="45">
        <v>10</v>
      </c>
      <c r="HF23" s="45">
        <v>10</v>
      </c>
      <c r="HG23" s="45">
        <v>10</v>
      </c>
      <c r="HH23" s="45">
        <v>10</v>
      </c>
      <c r="HI23" s="45">
        <v>10</v>
      </c>
      <c r="HJ23" s="45"/>
      <c r="HK23" s="45"/>
      <c r="HL23" s="45"/>
      <c r="HM23" s="45"/>
      <c r="HN23" s="45"/>
      <c r="HO23" s="45"/>
      <c r="HP23" s="45"/>
      <c r="HQ23" s="45"/>
      <c r="HR23" s="45"/>
      <c r="HS23" s="45"/>
      <c r="HT23" s="45">
        <f t="shared" si="65"/>
        <v>5</v>
      </c>
      <c r="HU23" s="46">
        <f t="shared" si="66"/>
        <v>10</v>
      </c>
      <c r="HV23" s="46">
        <f t="shared" si="67"/>
        <v>10</v>
      </c>
      <c r="HW23" s="46">
        <f t="shared" si="6"/>
        <v>4</v>
      </c>
      <c r="HX23" s="46">
        <f t="shared" si="7"/>
        <v>9.625</v>
      </c>
      <c r="HY23" s="51">
        <f t="shared" si="68"/>
        <v>9.625</v>
      </c>
      <c r="HZ23" s="46">
        <f t="shared" si="8"/>
        <v>2.5</v>
      </c>
      <c r="IA23" s="46">
        <f t="shared" si="9"/>
        <v>19.042857142857144</v>
      </c>
      <c r="IB23" s="52">
        <f t="shared" si="10"/>
        <v>19.042857142857144</v>
      </c>
      <c r="IC23" s="65"/>
      <c r="ID23" s="54">
        <f t="shared" si="71"/>
        <v>16.199407738095239</v>
      </c>
      <c r="IE23" s="55" t="s">
        <v>840</v>
      </c>
      <c r="IF23" s="56"/>
      <c r="IG23" s="57">
        <f t="shared" si="69"/>
        <v>19.042857142857144</v>
      </c>
      <c r="IH23" s="58"/>
      <c r="IL23" s="60" t="e">
        <f xml:space="preserve"> AVERAGE(IL2:IV21)</f>
        <v>#REF!</v>
      </c>
    </row>
    <row r="24" spans="1:246" ht="12" customHeight="1" thickBot="1">
      <c r="A24" s="44" t="s">
        <v>847</v>
      </c>
      <c r="B24" s="44" t="s">
        <v>848</v>
      </c>
      <c r="C24" s="45"/>
      <c r="D24" s="45"/>
      <c r="E24" s="45"/>
      <c r="F24" s="45"/>
      <c r="G24" s="45"/>
      <c r="H24" s="45"/>
      <c r="I24" s="45"/>
      <c r="J24" s="45"/>
      <c r="K24" s="45">
        <f t="shared" si="72"/>
        <v>0</v>
      </c>
      <c r="L24" s="46" t="b">
        <f t="shared" si="12"/>
        <v>0</v>
      </c>
      <c r="M24" s="46" t="str">
        <f t="shared" si="13"/>
        <v>abs</v>
      </c>
      <c r="N24" s="45">
        <v>18.5</v>
      </c>
      <c r="O24" s="45"/>
      <c r="P24" s="45"/>
      <c r="Q24" s="45"/>
      <c r="R24" s="45"/>
      <c r="S24" s="45"/>
      <c r="T24" s="45"/>
      <c r="U24" s="45"/>
      <c r="V24" s="45">
        <f t="shared" si="14"/>
        <v>1</v>
      </c>
      <c r="W24" s="46">
        <f t="shared" si="15"/>
        <v>18.5</v>
      </c>
      <c r="X24" s="46">
        <f t="shared" si="16"/>
        <v>18.5</v>
      </c>
      <c r="Y24" s="45">
        <v>13.5</v>
      </c>
      <c r="Z24" s="45"/>
      <c r="AA24" s="45"/>
      <c r="AB24" s="45"/>
      <c r="AC24" s="45"/>
      <c r="AD24" s="45"/>
      <c r="AE24" s="45"/>
      <c r="AF24" s="45"/>
      <c r="AG24" s="45">
        <f t="shared" si="17"/>
        <v>1</v>
      </c>
      <c r="AH24" s="46">
        <f t="shared" si="18"/>
        <v>13.5</v>
      </c>
      <c r="AI24" s="46">
        <f t="shared" si="19"/>
        <v>13.5</v>
      </c>
      <c r="AJ24" s="45"/>
      <c r="AK24" s="45"/>
      <c r="AL24" s="48"/>
      <c r="AM24" s="48"/>
      <c r="AN24" s="48"/>
      <c r="AO24" s="47"/>
      <c r="AP24" s="47"/>
      <c r="AQ24" s="47"/>
      <c r="AR24" s="45">
        <f t="shared" si="20"/>
        <v>0</v>
      </c>
      <c r="AS24" s="46" t="b">
        <f t="shared" si="21"/>
        <v>0</v>
      </c>
      <c r="AT24" s="46" t="str">
        <f t="shared" si="22"/>
        <v>abs</v>
      </c>
      <c r="AU24" s="45"/>
      <c r="AV24" s="45"/>
      <c r="AW24" s="45"/>
      <c r="AX24" s="45"/>
      <c r="AY24" s="45"/>
      <c r="AZ24" s="45"/>
      <c r="BA24" s="47"/>
      <c r="BB24" s="47"/>
      <c r="BC24" s="45">
        <f t="shared" si="23"/>
        <v>0</v>
      </c>
      <c r="BD24" s="46" t="b">
        <f t="shared" si="24"/>
        <v>0</v>
      </c>
      <c r="BE24" s="46" t="str">
        <f t="shared" si="25"/>
        <v>abs</v>
      </c>
      <c r="BF24" s="45">
        <f t="shared" si="0"/>
        <v>2</v>
      </c>
      <c r="BG24" s="46">
        <f t="shared" si="1"/>
        <v>16</v>
      </c>
      <c r="BH24" s="49">
        <f t="shared" si="26"/>
        <v>16</v>
      </c>
      <c r="BI24" s="48"/>
      <c r="BJ24" s="48"/>
      <c r="BK24" s="48">
        <v>10</v>
      </c>
      <c r="BL24" s="48">
        <v>10</v>
      </c>
      <c r="BM24" s="48"/>
      <c r="BN24" s="48"/>
      <c r="BO24" s="48"/>
      <c r="BP24" s="48"/>
      <c r="BQ24" s="45">
        <f t="shared" si="27"/>
        <v>2</v>
      </c>
      <c r="BR24" s="46">
        <f t="shared" si="28"/>
        <v>10</v>
      </c>
      <c r="BS24" s="46">
        <f t="shared" si="29"/>
        <v>10</v>
      </c>
      <c r="BT24" s="50">
        <v>15</v>
      </c>
      <c r="BU24" s="50"/>
      <c r="BV24" s="50"/>
      <c r="BW24" s="50"/>
      <c r="BX24" s="50"/>
      <c r="BY24" s="50"/>
      <c r="BZ24" s="47"/>
      <c r="CA24" s="47"/>
      <c r="CB24" s="45">
        <f t="shared" si="30"/>
        <v>1</v>
      </c>
      <c r="CC24" s="46">
        <f t="shared" si="31"/>
        <v>15</v>
      </c>
      <c r="CD24" s="46">
        <f t="shared" si="32"/>
        <v>15</v>
      </c>
      <c r="CE24" s="45"/>
      <c r="CF24" s="45"/>
      <c r="CG24" s="45"/>
      <c r="CH24" s="45"/>
      <c r="CI24" s="45"/>
      <c r="CJ24" s="45"/>
      <c r="CK24" s="47"/>
      <c r="CL24" s="47"/>
      <c r="CM24" s="45">
        <f t="shared" si="33"/>
        <v>0</v>
      </c>
      <c r="CN24" s="46" t="b">
        <f t="shared" si="34"/>
        <v>0</v>
      </c>
      <c r="CO24" s="46" t="str">
        <f t="shared" si="35"/>
        <v>abs</v>
      </c>
      <c r="CP24" s="50">
        <v>20</v>
      </c>
      <c r="CQ24" s="50">
        <v>18</v>
      </c>
      <c r="CR24" s="50">
        <v>14</v>
      </c>
      <c r="CS24" s="50">
        <v>16</v>
      </c>
      <c r="CT24" s="50">
        <v>18</v>
      </c>
      <c r="CU24" s="50"/>
      <c r="CV24" s="50"/>
      <c r="CW24" s="50"/>
      <c r="CX24" s="50"/>
      <c r="CY24" s="50"/>
      <c r="CZ24" s="50"/>
      <c r="DA24" s="50"/>
      <c r="DB24" s="50"/>
      <c r="DC24" s="50"/>
      <c r="DD24" s="50"/>
      <c r="DE24" s="48"/>
      <c r="DF24" s="48"/>
      <c r="DG24" s="45"/>
      <c r="DH24" s="45">
        <f t="shared" si="36"/>
        <v>5</v>
      </c>
      <c r="DI24" s="46">
        <f t="shared" si="2"/>
        <v>17.2</v>
      </c>
      <c r="DJ24" s="46">
        <f t="shared" si="37"/>
        <v>17.2</v>
      </c>
      <c r="DK24" s="45"/>
      <c r="DL24" s="45"/>
      <c r="DM24" s="45"/>
      <c r="DN24" s="45"/>
      <c r="DO24" s="45"/>
      <c r="DP24" s="45"/>
      <c r="DQ24" s="45"/>
      <c r="DR24" s="47"/>
      <c r="DS24" s="45">
        <f t="shared" si="38"/>
        <v>0</v>
      </c>
      <c r="DT24" s="46" t="b">
        <f t="shared" si="39"/>
        <v>0</v>
      </c>
      <c r="DU24" s="46" t="str">
        <f t="shared" si="40"/>
        <v>abs</v>
      </c>
      <c r="DV24" s="50">
        <v>19.25</v>
      </c>
      <c r="DW24" s="50"/>
      <c r="DX24" s="50"/>
      <c r="DY24" s="50"/>
      <c r="DZ24" s="50"/>
      <c r="EA24" s="50"/>
      <c r="EB24" s="47"/>
      <c r="EC24" s="47"/>
      <c r="ED24" s="45">
        <f t="shared" si="41"/>
        <v>1</v>
      </c>
      <c r="EE24" s="46">
        <f t="shared" si="42"/>
        <v>19.25</v>
      </c>
      <c r="EF24" s="46">
        <f t="shared" si="43"/>
        <v>19.25</v>
      </c>
      <c r="EG24" s="47"/>
      <c r="EH24" s="47"/>
      <c r="EI24" s="47"/>
      <c r="EJ24" s="48"/>
      <c r="EK24" s="48"/>
      <c r="EL24" s="48"/>
      <c r="EM24" s="47"/>
      <c r="EN24" s="47"/>
      <c r="EO24" s="45">
        <f t="shared" si="44"/>
        <v>0</v>
      </c>
      <c r="EP24" s="46" t="b">
        <f t="shared" si="45"/>
        <v>0</v>
      </c>
      <c r="EQ24" s="46" t="str">
        <f t="shared" si="46"/>
        <v>abs</v>
      </c>
      <c r="ER24" s="46">
        <f t="shared" si="3"/>
        <v>3.5</v>
      </c>
      <c r="ES24" s="46">
        <f t="shared" si="4"/>
        <v>17.557142857142857</v>
      </c>
      <c r="ET24" s="51">
        <f t="shared" si="47"/>
        <v>17.557142857142857</v>
      </c>
      <c r="EU24" s="48"/>
      <c r="EV24" s="48"/>
      <c r="EW24" s="48">
        <v>10</v>
      </c>
      <c r="EX24" s="48">
        <v>6</v>
      </c>
      <c r="EY24" s="48"/>
      <c r="EZ24" s="48"/>
      <c r="FA24" s="47"/>
      <c r="FB24" s="47"/>
      <c r="FC24" s="45">
        <f t="shared" si="48"/>
        <v>2</v>
      </c>
      <c r="FD24" s="46">
        <f t="shared" si="49"/>
        <v>8</v>
      </c>
      <c r="FE24" s="46">
        <f t="shared" si="50"/>
        <v>8</v>
      </c>
      <c r="FF24" s="48"/>
      <c r="FG24" s="48"/>
      <c r="FH24" s="48"/>
      <c r="FI24" s="48"/>
      <c r="FJ24" s="48"/>
      <c r="FK24" s="48"/>
      <c r="FL24" s="47"/>
      <c r="FM24" s="47"/>
      <c r="FN24" s="45">
        <f t="shared" si="51"/>
        <v>0</v>
      </c>
      <c r="FO24" s="46" t="b">
        <f t="shared" si="52"/>
        <v>0</v>
      </c>
      <c r="FP24" s="46" t="str">
        <f t="shared" si="53"/>
        <v>abs</v>
      </c>
      <c r="FQ24" s="48"/>
      <c r="FR24" s="48"/>
      <c r="FS24" s="48"/>
      <c r="FT24" s="48"/>
      <c r="FU24" s="48"/>
      <c r="FV24" s="47"/>
      <c r="FW24" s="47"/>
      <c r="FX24" s="47"/>
      <c r="FY24" s="45">
        <f t="shared" si="54"/>
        <v>0</v>
      </c>
      <c r="FZ24" s="46" t="b">
        <f t="shared" si="55"/>
        <v>0</v>
      </c>
      <c r="GA24" s="46" t="str">
        <f t="shared" si="56"/>
        <v>abs</v>
      </c>
      <c r="GB24" s="48"/>
      <c r="GC24" s="48"/>
      <c r="GD24" s="48">
        <v>9.75</v>
      </c>
      <c r="GE24" s="48"/>
      <c r="GF24" s="48"/>
      <c r="GG24" s="48"/>
      <c r="GH24" s="47"/>
      <c r="GI24" s="47"/>
      <c r="GJ24" s="45">
        <f t="shared" si="57"/>
        <v>1</v>
      </c>
      <c r="GK24" s="46">
        <f t="shared" si="58"/>
        <v>9.75</v>
      </c>
      <c r="GL24" s="46">
        <f t="shared" si="59"/>
        <v>9.75</v>
      </c>
      <c r="GM24" s="50"/>
      <c r="GN24" s="50"/>
      <c r="GO24" s="50">
        <v>8.5</v>
      </c>
      <c r="GP24" s="50"/>
      <c r="GQ24" s="50"/>
      <c r="GR24" s="50"/>
      <c r="GS24" s="48"/>
      <c r="GT24" s="43"/>
      <c r="GU24" s="45">
        <f t="shared" si="60"/>
        <v>1</v>
      </c>
      <c r="GV24" s="46">
        <f t="shared" si="5"/>
        <v>8.5</v>
      </c>
      <c r="GW24" s="46">
        <f t="shared" si="61"/>
        <v>8.5</v>
      </c>
      <c r="GX24" s="45"/>
      <c r="GY24" s="45"/>
      <c r="GZ24" s="47"/>
      <c r="HA24" s="47"/>
      <c r="HB24" s="45">
        <f t="shared" si="62"/>
        <v>0</v>
      </c>
      <c r="HC24" s="46" t="b">
        <f t="shared" si="63"/>
        <v>0</v>
      </c>
      <c r="HD24" s="46" t="str">
        <f t="shared" si="64"/>
        <v>Abs</v>
      </c>
      <c r="HE24" s="45">
        <v>10</v>
      </c>
      <c r="HF24" s="45">
        <v>8</v>
      </c>
      <c r="HG24" s="45">
        <v>9</v>
      </c>
      <c r="HH24" s="45">
        <v>10</v>
      </c>
      <c r="HI24" s="45">
        <v>10</v>
      </c>
      <c r="HJ24" s="45"/>
      <c r="HK24" s="45"/>
      <c r="HL24" s="45"/>
      <c r="HM24" s="45"/>
      <c r="HN24" s="45"/>
      <c r="HO24" s="45"/>
      <c r="HP24" s="45"/>
      <c r="HQ24" s="45"/>
      <c r="HR24" s="45"/>
      <c r="HS24" s="45"/>
      <c r="HT24" s="45">
        <f t="shared" si="65"/>
        <v>5</v>
      </c>
      <c r="HU24" s="46">
        <f t="shared" si="66"/>
        <v>9.4</v>
      </c>
      <c r="HV24" s="46">
        <f t="shared" si="67"/>
        <v>9.4</v>
      </c>
      <c r="HW24" s="46">
        <f t="shared" si="6"/>
        <v>4</v>
      </c>
      <c r="HX24" s="46">
        <f t="shared" si="7"/>
        <v>8.9124999999999996</v>
      </c>
      <c r="HY24" s="51">
        <f t="shared" si="68"/>
        <v>8.9124999999999996</v>
      </c>
      <c r="HZ24" s="46">
        <f t="shared" si="8"/>
        <v>2.5</v>
      </c>
      <c r="IA24" s="46">
        <f t="shared" si="9"/>
        <v>16.987857142857145</v>
      </c>
      <c r="IB24" s="52">
        <f t="shared" si="10"/>
        <v>16.987857142857145</v>
      </c>
      <c r="IC24" s="65"/>
      <c r="ID24" s="54">
        <f t="shared" si="71"/>
        <v>16.199407738095239</v>
      </c>
      <c r="IE24" s="55" t="s">
        <v>840</v>
      </c>
      <c r="IF24" s="56"/>
      <c r="IG24" s="57">
        <f t="shared" si="69"/>
        <v>16.987857142857145</v>
      </c>
      <c r="IH24" s="58"/>
    </row>
    <row r="25" spans="1:246" ht="12" customHeight="1" thickBot="1">
      <c r="A25" s="44" t="s">
        <v>847</v>
      </c>
      <c r="B25" s="44" t="s">
        <v>848</v>
      </c>
      <c r="C25" s="45"/>
      <c r="D25" s="45"/>
      <c r="E25" s="45"/>
      <c r="F25" s="45"/>
      <c r="G25" s="45"/>
      <c r="H25" s="45"/>
      <c r="I25" s="45"/>
      <c r="J25" s="45"/>
      <c r="K25" s="45">
        <f t="shared" si="72"/>
        <v>0</v>
      </c>
      <c r="L25" s="46" t="b">
        <f t="shared" si="12"/>
        <v>0</v>
      </c>
      <c r="M25" s="46" t="str">
        <f t="shared" si="13"/>
        <v>abs</v>
      </c>
      <c r="N25" s="45">
        <v>12</v>
      </c>
      <c r="O25" s="45"/>
      <c r="P25" s="45"/>
      <c r="Q25" s="45"/>
      <c r="R25" s="45"/>
      <c r="S25" s="45"/>
      <c r="T25" s="45"/>
      <c r="U25" s="45"/>
      <c r="V25" s="45">
        <f t="shared" si="14"/>
        <v>1</v>
      </c>
      <c r="W25" s="46">
        <f t="shared" si="15"/>
        <v>12</v>
      </c>
      <c r="X25" s="46">
        <f t="shared" si="16"/>
        <v>12</v>
      </c>
      <c r="Y25" s="45">
        <v>10.5</v>
      </c>
      <c r="Z25" s="45"/>
      <c r="AA25" s="45"/>
      <c r="AB25" s="45"/>
      <c r="AC25" s="45"/>
      <c r="AD25" s="45"/>
      <c r="AE25" s="45"/>
      <c r="AF25" s="45"/>
      <c r="AG25" s="45">
        <f t="shared" si="17"/>
        <v>1</v>
      </c>
      <c r="AH25" s="46">
        <f t="shared" si="18"/>
        <v>10.5</v>
      </c>
      <c r="AI25" s="46">
        <f t="shared" si="19"/>
        <v>10.5</v>
      </c>
      <c r="AJ25" s="45"/>
      <c r="AK25" s="45"/>
      <c r="AL25" s="48"/>
      <c r="AM25" s="48"/>
      <c r="AN25" s="48"/>
      <c r="AO25" s="47"/>
      <c r="AP25" s="47"/>
      <c r="AQ25" s="47"/>
      <c r="AR25" s="45">
        <f t="shared" si="20"/>
        <v>0</v>
      </c>
      <c r="AS25" s="46" t="b">
        <f t="shared" si="21"/>
        <v>0</v>
      </c>
      <c r="AT25" s="46" t="str">
        <f t="shared" si="22"/>
        <v>abs</v>
      </c>
      <c r="AU25" s="45"/>
      <c r="AV25" s="45"/>
      <c r="AW25" s="48"/>
      <c r="AX25" s="48"/>
      <c r="AY25" s="48"/>
      <c r="AZ25" s="47"/>
      <c r="BA25" s="47"/>
      <c r="BB25" s="47"/>
      <c r="BC25" s="45">
        <f t="shared" si="23"/>
        <v>0</v>
      </c>
      <c r="BD25" s="46" t="b">
        <f t="shared" si="24"/>
        <v>0</v>
      </c>
      <c r="BE25" s="46" t="str">
        <f t="shared" si="25"/>
        <v>abs</v>
      </c>
      <c r="BF25" s="45">
        <f t="shared" si="0"/>
        <v>2</v>
      </c>
      <c r="BG25" s="46">
        <f t="shared" si="1"/>
        <v>11.25</v>
      </c>
      <c r="BH25" s="49">
        <f t="shared" si="26"/>
        <v>11.25</v>
      </c>
      <c r="BI25" s="48"/>
      <c r="BJ25" s="48"/>
      <c r="BK25" s="48">
        <v>9.5</v>
      </c>
      <c r="BL25" s="48">
        <v>9.5</v>
      </c>
      <c r="BM25" s="48"/>
      <c r="BN25" s="48"/>
      <c r="BO25" s="48"/>
      <c r="BP25" s="48"/>
      <c r="BQ25" s="45">
        <f t="shared" si="27"/>
        <v>2</v>
      </c>
      <c r="BR25" s="46">
        <f t="shared" si="28"/>
        <v>9.5</v>
      </c>
      <c r="BS25" s="46">
        <f t="shared" si="29"/>
        <v>9.5</v>
      </c>
      <c r="BT25" s="50">
        <v>13</v>
      </c>
      <c r="BU25" s="50"/>
      <c r="BV25" s="50"/>
      <c r="BW25" s="50"/>
      <c r="BX25" s="50"/>
      <c r="BY25" s="50"/>
      <c r="BZ25" s="47"/>
      <c r="CA25" s="47"/>
      <c r="CB25" s="45">
        <f t="shared" si="30"/>
        <v>1</v>
      </c>
      <c r="CC25" s="46">
        <f t="shared" si="31"/>
        <v>13</v>
      </c>
      <c r="CD25" s="46">
        <f t="shared" si="32"/>
        <v>13</v>
      </c>
      <c r="CE25" s="45"/>
      <c r="CF25" s="45"/>
      <c r="CG25" s="45"/>
      <c r="CH25" s="45"/>
      <c r="CI25" s="45"/>
      <c r="CJ25" s="45"/>
      <c r="CK25" s="47"/>
      <c r="CL25" s="47"/>
      <c r="CM25" s="45">
        <f t="shared" si="33"/>
        <v>0</v>
      </c>
      <c r="CN25" s="46" t="b">
        <f t="shared" si="34"/>
        <v>0</v>
      </c>
      <c r="CO25" s="46" t="str">
        <f t="shared" si="35"/>
        <v>abs</v>
      </c>
      <c r="CP25" s="50">
        <v>18</v>
      </c>
      <c r="CQ25" s="50">
        <v>9</v>
      </c>
      <c r="CR25" s="50">
        <v>9</v>
      </c>
      <c r="CS25" s="50">
        <v>15</v>
      </c>
      <c r="CT25" s="50">
        <v>11</v>
      </c>
      <c r="CU25" s="50"/>
      <c r="CV25" s="50"/>
      <c r="CW25" s="50"/>
      <c r="CX25" s="50"/>
      <c r="CY25" s="50"/>
      <c r="CZ25" s="50"/>
      <c r="DA25" s="50"/>
      <c r="DB25" s="48"/>
      <c r="DC25" s="48"/>
      <c r="DD25" s="48"/>
      <c r="DE25" s="48"/>
      <c r="DF25" s="48"/>
      <c r="DG25" s="45"/>
      <c r="DH25" s="45">
        <f t="shared" si="36"/>
        <v>5</v>
      </c>
      <c r="DI25" s="46">
        <f t="shared" si="2"/>
        <v>12.4</v>
      </c>
      <c r="DJ25" s="46">
        <f t="shared" si="37"/>
        <v>12.4</v>
      </c>
      <c r="DK25" s="45"/>
      <c r="DL25" s="45"/>
      <c r="DM25" s="45"/>
      <c r="DN25" s="45"/>
      <c r="DO25" s="45"/>
      <c r="DP25" s="45"/>
      <c r="DQ25" s="45"/>
      <c r="DR25" s="47"/>
      <c r="DS25" s="45">
        <f t="shared" si="38"/>
        <v>0</v>
      </c>
      <c r="DT25" s="46" t="b">
        <f t="shared" si="39"/>
        <v>0</v>
      </c>
      <c r="DU25" s="46" t="str">
        <f t="shared" si="40"/>
        <v>abs</v>
      </c>
      <c r="DV25" s="50">
        <v>10.25</v>
      </c>
      <c r="DW25" s="50"/>
      <c r="DX25" s="50"/>
      <c r="DY25" s="50"/>
      <c r="DZ25" s="50"/>
      <c r="EA25" s="50"/>
      <c r="EB25" s="47"/>
      <c r="EC25" s="47"/>
      <c r="ED25" s="45">
        <f t="shared" si="41"/>
        <v>1</v>
      </c>
      <c r="EE25" s="46">
        <f t="shared" si="42"/>
        <v>10.25</v>
      </c>
      <c r="EF25" s="46">
        <f t="shared" si="43"/>
        <v>10.25</v>
      </c>
      <c r="EG25" s="47"/>
      <c r="EH25" s="47"/>
      <c r="EI25" s="47"/>
      <c r="EJ25" s="48"/>
      <c r="EK25" s="48"/>
      <c r="EL25" s="48"/>
      <c r="EM25" s="47"/>
      <c r="EN25" s="47"/>
      <c r="EO25" s="45">
        <f t="shared" si="44"/>
        <v>0</v>
      </c>
      <c r="EP25" s="46" t="b">
        <f t="shared" si="45"/>
        <v>0</v>
      </c>
      <c r="EQ25" s="46" t="str">
        <f t="shared" si="46"/>
        <v>abs</v>
      </c>
      <c r="ER25" s="46">
        <f t="shared" si="3"/>
        <v>3.5</v>
      </c>
      <c r="ES25" s="46">
        <f t="shared" si="4"/>
        <v>12.9</v>
      </c>
      <c r="ET25" s="51">
        <f t="shared" si="47"/>
        <v>12.9</v>
      </c>
      <c r="EU25" s="48"/>
      <c r="EV25" s="48"/>
      <c r="EW25" s="48">
        <v>10</v>
      </c>
      <c r="EX25" s="48">
        <v>5</v>
      </c>
      <c r="EY25" s="48"/>
      <c r="EZ25" s="47"/>
      <c r="FA25" s="47"/>
      <c r="FB25" s="47"/>
      <c r="FC25" s="45">
        <f t="shared" si="48"/>
        <v>2</v>
      </c>
      <c r="FD25" s="46">
        <f t="shared" si="49"/>
        <v>7.5</v>
      </c>
      <c r="FE25" s="46">
        <f t="shared" si="50"/>
        <v>7.5</v>
      </c>
      <c r="FF25" s="48"/>
      <c r="FG25" s="48"/>
      <c r="FH25" s="48"/>
      <c r="FI25" s="48"/>
      <c r="FJ25" s="48"/>
      <c r="FK25" s="48"/>
      <c r="FL25" s="47"/>
      <c r="FM25" s="47"/>
      <c r="FN25" s="45">
        <f t="shared" si="51"/>
        <v>0</v>
      </c>
      <c r="FO25" s="46" t="b">
        <f t="shared" si="52"/>
        <v>0</v>
      </c>
      <c r="FP25" s="46" t="str">
        <f t="shared" si="53"/>
        <v>abs</v>
      </c>
      <c r="FQ25" s="48"/>
      <c r="FR25" s="48"/>
      <c r="FS25" s="48"/>
      <c r="FT25" s="48"/>
      <c r="FU25" s="48"/>
      <c r="FV25" s="47"/>
      <c r="FW25" s="47"/>
      <c r="FX25" s="47"/>
      <c r="FY25" s="45">
        <f t="shared" si="54"/>
        <v>0</v>
      </c>
      <c r="FZ25" s="46" t="b">
        <f t="shared" si="55"/>
        <v>0</v>
      </c>
      <c r="GA25" s="46" t="str">
        <f t="shared" si="56"/>
        <v>abs</v>
      </c>
      <c r="GB25" s="48"/>
      <c r="GC25" s="48"/>
      <c r="GD25" s="48">
        <v>8.5</v>
      </c>
      <c r="GE25" s="48"/>
      <c r="GF25" s="48"/>
      <c r="GG25" s="47"/>
      <c r="GH25" s="47"/>
      <c r="GI25" s="47"/>
      <c r="GJ25" s="45">
        <f t="shared" si="57"/>
        <v>1</v>
      </c>
      <c r="GK25" s="46">
        <f t="shared" si="58"/>
        <v>8.5</v>
      </c>
      <c r="GL25" s="46">
        <f t="shared" si="59"/>
        <v>8.5</v>
      </c>
      <c r="GM25" s="50"/>
      <c r="GN25" s="50"/>
      <c r="GO25" s="50">
        <v>9</v>
      </c>
      <c r="GP25" s="50"/>
      <c r="GQ25" s="50"/>
      <c r="GR25" s="50"/>
      <c r="GS25" s="48"/>
      <c r="GT25" s="43"/>
      <c r="GU25" s="45">
        <f t="shared" si="60"/>
        <v>1</v>
      </c>
      <c r="GV25" s="46">
        <f t="shared" si="5"/>
        <v>9</v>
      </c>
      <c r="GW25" s="46">
        <f t="shared" si="61"/>
        <v>9</v>
      </c>
      <c r="GX25" s="45"/>
      <c r="GY25" s="45"/>
      <c r="GZ25" s="47"/>
      <c r="HA25" s="47"/>
      <c r="HB25" s="45">
        <f t="shared" si="62"/>
        <v>0</v>
      </c>
      <c r="HC25" s="46" t="b">
        <f t="shared" si="63"/>
        <v>0</v>
      </c>
      <c r="HD25" s="46" t="str">
        <f t="shared" si="64"/>
        <v>Abs</v>
      </c>
      <c r="HE25" s="45">
        <v>10</v>
      </c>
      <c r="HF25" s="45">
        <v>8</v>
      </c>
      <c r="HG25" s="45">
        <v>9</v>
      </c>
      <c r="HH25" s="45">
        <v>8</v>
      </c>
      <c r="HI25" s="45">
        <v>10</v>
      </c>
      <c r="HJ25" s="45"/>
      <c r="HK25" s="45"/>
      <c r="HL25" s="45"/>
      <c r="HM25" s="45"/>
      <c r="HN25" s="45"/>
      <c r="HO25" s="45"/>
      <c r="HP25" s="45"/>
      <c r="HQ25" s="66"/>
      <c r="HR25" s="66"/>
      <c r="HS25" s="45"/>
      <c r="HT25" s="45">
        <f t="shared" si="65"/>
        <v>5</v>
      </c>
      <c r="HU25" s="46">
        <f t="shared" si="66"/>
        <v>9</v>
      </c>
      <c r="HV25" s="46">
        <f t="shared" si="67"/>
        <v>9</v>
      </c>
      <c r="HW25" s="46">
        <f t="shared" si="6"/>
        <v>4</v>
      </c>
      <c r="HX25" s="46">
        <f t="shared" si="7"/>
        <v>8.5</v>
      </c>
      <c r="HY25" s="51">
        <f t="shared" si="68"/>
        <v>8.5</v>
      </c>
      <c r="HZ25" s="46">
        <f t="shared" si="8"/>
        <v>2.5</v>
      </c>
      <c r="IA25" s="46">
        <f t="shared" si="9"/>
        <v>13.059999999999999</v>
      </c>
      <c r="IB25" s="52">
        <f t="shared" si="10"/>
        <v>13.059999999999999</v>
      </c>
      <c r="IC25" s="65"/>
      <c r="ID25" s="54">
        <f t="shared" si="71"/>
        <v>16.199407738095239</v>
      </c>
      <c r="IE25" s="55" t="s">
        <v>840</v>
      </c>
      <c r="IF25" s="56"/>
      <c r="IG25" s="57">
        <f t="shared" si="69"/>
        <v>13.059999999999999</v>
      </c>
      <c r="IH25" s="58"/>
    </row>
    <row r="26" spans="1:246" ht="12" customHeight="1" thickBot="1">
      <c r="A26" s="67"/>
      <c r="B26" s="50"/>
      <c r="C26" s="45"/>
      <c r="D26" s="45"/>
      <c r="E26" s="45"/>
      <c r="F26" s="45"/>
      <c r="G26" s="45"/>
      <c r="H26" s="45"/>
      <c r="I26" s="45"/>
      <c r="J26" s="45"/>
      <c r="K26" s="45">
        <f t="shared" si="72"/>
        <v>0</v>
      </c>
      <c r="L26" s="46" t="b">
        <f t="shared" si="12"/>
        <v>0</v>
      </c>
      <c r="M26" s="46" t="str">
        <f t="shared" si="13"/>
        <v>abs</v>
      </c>
      <c r="N26" s="45"/>
      <c r="O26" s="45"/>
      <c r="P26" s="45"/>
      <c r="Q26" s="45"/>
      <c r="R26" s="45"/>
      <c r="S26" s="45"/>
      <c r="T26" s="45"/>
      <c r="U26" s="45"/>
      <c r="V26" s="45">
        <f t="shared" si="14"/>
        <v>0</v>
      </c>
      <c r="W26" s="46" t="b">
        <f t="shared" si="15"/>
        <v>0</v>
      </c>
      <c r="X26" s="46" t="str">
        <f t="shared" si="16"/>
        <v>abs</v>
      </c>
      <c r="Y26" s="45"/>
      <c r="Z26" s="45"/>
      <c r="AA26" s="48"/>
      <c r="AB26" s="48"/>
      <c r="AC26" s="48"/>
      <c r="AD26" s="45"/>
      <c r="AE26" s="45"/>
      <c r="AF26" s="45"/>
      <c r="AG26" s="45">
        <f t="shared" si="17"/>
        <v>0</v>
      </c>
      <c r="AH26" s="46" t="b">
        <f t="shared" si="18"/>
        <v>0</v>
      </c>
      <c r="AI26" s="46" t="str">
        <f t="shared" si="19"/>
        <v>abs</v>
      </c>
      <c r="AJ26" s="45"/>
      <c r="AK26" s="45"/>
      <c r="AL26" s="48"/>
      <c r="AM26" s="48"/>
      <c r="AN26" s="48"/>
      <c r="AO26" s="47"/>
      <c r="AP26" s="47"/>
      <c r="AQ26" s="47"/>
      <c r="AR26" s="45">
        <f t="shared" si="20"/>
        <v>0</v>
      </c>
      <c r="AS26" s="46" t="b">
        <f t="shared" si="21"/>
        <v>0</v>
      </c>
      <c r="AT26" s="46" t="str">
        <f t="shared" si="22"/>
        <v>abs</v>
      </c>
      <c r="AU26" s="45"/>
      <c r="AV26" s="45"/>
      <c r="AW26" s="48"/>
      <c r="AX26" s="48"/>
      <c r="AY26" s="48"/>
      <c r="AZ26" s="47"/>
      <c r="BA26" s="47"/>
      <c r="BB26" s="47"/>
      <c r="BC26" s="45">
        <f t="shared" si="23"/>
        <v>0</v>
      </c>
      <c r="BD26" s="46" t="b">
        <f t="shared" si="24"/>
        <v>0</v>
      </c>
      <c r="BE26" s="46" t="str">
        <f t="shared" si="25"/>
        <v>abs</v>
      </c>
      <c r="BF26" s="45">
        <f t="shared" si="0"/>
        <v>0</v>
      </c>
      <c r="BG26" s="46" t="b">
        <f t="shared" si="1"/>
        <v>0</v>
      </c>
      <c r="BH26" s="49" t="str">
        <f t="shared" si="26"/>
        <v>abs</v>
      </c>
      <c r="BI26" s="48"/>
      <c r="BJ26" s="48"/>
      <c r="BK26" s="48"/>
      <c r="BL26" s="48"/>
      <c r="BM26" s="48"/>
      <c r="BN26" s="48"/>
      <c r="BO26" s="48"/>
      <c r="BP26" s="48"/>
      <c r="BQ26" s="45">
        <f t="shared" si="27"/>
        <v>0</v>
      </c>
      <c r="BR26" s="46" t="b">
        <f t="shared" si="28"/>
        <v>0</v>
      </c>
      <c r="BS26" s="46" t="str">
        <f t="shared" si="29"/>
        <v>abs</v>
      </c>
      <c r="BT26" s="50"/>
      <c r="BU26" s="50"/>
      <c r="BV26" s="50"/>
      <c r="BW26" s="50"/>
      <c r="BX26" s="50"/>
      <c r="BY26" s="50"/>
      <c r="BZ26" s="47"/>
      <c r="CA26" s="47"/>
      <c r="CB26" s="45">
        <f t="shared" si="30"/>
        <v>0</v>
      </c>
      <c r="CC26" s="46" t="b">
        <f t="shared" si="31"/>
        <v>0</v>
      </c>
      <c r="CD26" s="46" t="str">
        <f t="shared" si="32"/>
        <v>abs</v>
      </c>
      <c r="CE26" s="45"/>
      <c r="CF26" s="45"/>
      <c r="CG26" s="45"/>
      <c r="CH26" s="45"/>
      <c r="CI26" s="45"/>
      <c r="CJ26" s="45"/>
      <c r="CK26" s="47"/>
      <c r="CL26" s="47"/>
      <c r="CM26" s="45">
        <f t="shared" si="33"/>
        <v>0</v>
      </c>
      <c r="CN26" s="46" t="b">
        <f t="shared" si="34"/>
        <v>0</v>
      </c>
      <c r="CO26" s="46" t="str">
        <f t="shared" si="35"/>
        <v>abs</v>
      </c>
      <c r="CP26" s="50"/>
      <c r="CQ26" s="50"/>
      <c r="CR26" s="50"/>
      <c r="CS26" s="50"/>
      <c r="CT26" s="50"/>
      <c r="CU26" s="50"/>
      <c r="CV26" s="50"/>
      <c r="CW26" s="50"/>
      <c r="CX26" s="50"/>
      <c r="CY26" s="50"/>
      <c r="CZ26" s="50"/>
      <c r="DA26" s="50"/>
      <c r="DB26" s="48"/>
      <c r="DC26" s="48"/>
      <c r="DD26" s="48"/>
      <c r="DE26" s="48"/>
      <c r="DF26" s="48"/>
      <c r="DG26" s="45"/>
      <c r="DH26" s="45">
        <f t="shared" si="36"/>
        <v>0</v>
      </c>
      <c r="DI26" s="46" t="b">
        <f t="shared" si="2"/>
        <v>0</v>
      </c>
      <c r="DJ26" s="46" t="str">
        <f t="shared" si="37"/>
        <v>abs</v>
      </c>
      <c r="DK26" s="45"/>
      <c r="DL26" s="45"/>
      <c r="DM26" s="45"/>
      <c r="DN26" s="48"/>
      <c r="DO26" s="48"/>
      <c r="DP26" s="47"/>
      <c r="DQ26" s="47"/>
      <c r="DR26" s="47"/>
      <c r="DS26" s="45">
        <f t="shared" si="38"/>
        <v>0</v>
      </c>
      <c r="DT26" s="46" t="b">
        <f t="shared" si="39"/>
        <v>0</v>
      </c>
      <c r="DU26" s="46" t="str">
        <f t="shared" si="40"/>
        <v>abs</v>
      </c>
      <c r="DV26" s="50"/>
      <c r="DW26" s="50"/>
      <c r="DX26" s="50"/>
      <c r="DY26" s="50"/>
      <c r="DZ26" s="50"/>
      <c r="EA26" s="50"/>
      <c r="EB26" s="47"/>
      <c r="EC26" s="47"/>
      <c r="ED26" s="45">
        <f t="shared" si="41"/>
        <v>0</v>
      </c>
      <c r="EE26" s="46" t="b">
        <f t="shared" si="42"/>
        <v>0</v>
      </c>
      <c r="EF26" s="46" t="str">
        <f t="shared" si="43"/>
        <v>abs</v>
      </c>
      <c r="EG26" s="47"/>
      <c r="EH26" s="47"/>
      <c r="EI26" s="47"/>
      <c r="EJ26" s="48"/>
      <c r="EK26" s="48"/>
      <c r="EL26" s="48"/>
      <c r="EM26" s="47"/>
      <c r="EN26" s="47"/>
      <c r="EO26" s="45">
        <f t="shared" si="44"/>
        <v>0</v>
      </c>
      <c r="EP26" s="46" t="b">
        <f t="shared" si="45"/>
        <v>0</v>
      </c>
      <c r="EQ26" s="46" t="str">
        <f t="shared" si="46"/>
        <v>abs</v>
      </c>
      <c r="ER26" s="46">
        <f t="shared" si="3"/>
        <v>0</v>
      </c>
      <c r="ES26" s="46" t="b">
        <f t="shared" si="4"/>
        <v>0</v>
      </c>
      <c r="ET26" s="51" t="str">
        <f t="shared" si="47"/>
        <v>abs</v>
      </c>
      <c r="EU26" s="48"/>
      <c r="EV26" s="48"/>
      <c r="EW26" s="48"/>
      <c r="EX26" s="48"/>
      <c r="EY26" s="48"/>
      <c r="EZ26" s="47"/>
      <c r="FA26" s="47"/>
      <c r="FB26" s="47"/>
      <c r="FC26" s="45">
        <f t="shared" si="48"/>
        <v>0</v>
      </c>
      <c r="FD26" s="46" t="b">
        <f t="shared" si="49"/>
        <v>0</v>
      </c>
      <c r="FE26" s="46" t="str">
        <f t="shared" si="50"/>
        <v>abs</v>
      </c>
      <c r="FF26" s="48"/>
      <c r="FG26" s="48"/>
      <c r="FH26" s="48"/>
      <c r="FI26" s="48"/>
      <c r="FJ26" s="48"/>
      <c r="FK26" s="47"/>
      <c r="FL26" s="47"/>
      <c r="FM26" s="47"/>
      <c r="FN26" s="45">
        <f t="shared" si="51"/>
        <v>0</v>
      </c>
      <c r="FO26" s="46" t="b">
        <f t="shared" si="52"/>
        <v>0</v>
      </c>
      <c r="FP26" s="46" t="str">
        <f t="shared" si="53"/>
        <v>abs</v>
      </c>
      <c r="FQ26" s="48"/>
      <c r="FR26" s="48"/>
      <c r="FS26" s="48"/>
      <c r="FT26" s="48"/>
      <c r="FU26" s="48"/>
      <c r="FV26" s="47"/>
      <c r="FW26" s="47"/>
      <c r="FX26" s="47"/>
      <c r="FY26" s="45">
        <f t="shared" si="54"/>
        <v>0</v>
      </c>
      <c r="FZ26" s="46" t="b">
        <f t="shared" si="55"/>
        <v>0</v>
      </c>
      <c r="GA26" s="46" t="str">
        <f t="shared" si="56"/>
        <v>abs</v>
      </c>
      <c r="GB26" s="48"/>
      <c r="GC26" s="48"/>
      <c r="GD26" s="48"/>
      <c r="GE26" s="48"/>
      <c r="GF26" s="48"/>
      <c r="GG26" s="47"/>
      <c r="GH26" s="47"/>
      <c r="GI26" s="47"/>
      <c r="GJ26" s="45">
        <f t="shared" si="57"/>
        <v>0</v>
      </c>
      <c r="GK26" s="46" t="b">
        <f t="shared" si="58"/>
        <v>0</v>
      </c>
      <c r="GL26" s="46" t="str">
        <f t="shared" si="59"/>
        <v>abs</v>
      </c>
      <c r="GM26" s="50"/>
      <c r="GN26" s="50"/>
      <c r="GO26" s="50"/>
      <c r="GP26" s="50"/>
      <c r="GQ26" s="50"/>
      <c r="GR26" s="48"/>
      <c r="GS26" s="48"/>
      <c r="GT26" s="43"/>
      <c r="GU26" s="45">
        <f t="shared" si="60"/>
        <v>0</v>
      </c>
      <c r="GV26" s="46" t="b">
        <f t="shared" si="5"/>
        <v>0</v>
      </c>
      <c r="GW26" s="46" t="str">
        <f t="shared" si="61"/>
        <v>abs</v>
      </c>
      <c r="GX26" s="45"/>
      <c r="GY26" s="45"/>
      <c r="GZ26" s="47"/>
      <c r="HA26" s="47"/>
      <c r="HB26" s="45">
        <f t="shared" si="62"/>
        <v>0</v>
      </c>
      <c r="HC26" s="46" t="b">
        <f t="shared" si="63"/>
        <v>0</v>
      </c>
      <c r="HD26" s="46" t="str">
        <f t="shared" si="64"/>
        <v>Abs</v>
      </c>
      <c r="HE26" s="45"/>
      <c r="HF26" s="45"/>
      <c r="HG26" s="45"/>
      <c r="HH26" s="45"/>
      <c r="HI26" s="45"/>
      <c r="HJ26" s="45"/>
      <c r="HK26" s="45"/>
      <c r="HL26" s="45"/>
      <c r="HM26" s="45"/>
      <c r="HN26" s="45"/>
      <c r="HO26" s="45"/>
      <c r="HP26" s="45"/>
      <c r="HQ26" s="66"/>
      <c r="HR26" s="66"/>
      <c r="HS26" s="45"/>
      <c r="HT26" s="45">
        <f t="shared" si="65"/>
        <v>0</v>
      </c>
      <c r="HU26" s="46" t="b">
        <f t="shared" si="66"/>
        <v>0</v>
      </c>
      <c r="HV26" s="46" t="str">
        <f t="shared" si="67"/>
        <v>abs</v>
      </c>
      <c r="HW26" s="46">
        <f t="shared" si="6"/>
        <v>0</v>
      </c>
      <c r="HX26" s="46" t="b">
        <f t="shared" si="7"/>
        <v>0</v>
      </c>
      <c r="HY26" s="51" t="str">
        <f t="shared" si="68"/>
        <v>abs</v>
      </c>
      <c r="HZ26" s="46">
        <f t="shared" si="8"/>
        <v>0</v>
      </c>
      <c r="IA26" s="46" t="b">
        <f t="shared" si="9"/>
        <v>0</v>
      </c>
      <c r="IB26" s="52" t="str">
        <f t="shared" ref="IB26:IB31" si="73">IF(IA26=FALSE,"abs",IA26)</f>
        <v>abs</v>
      </c>
      <c r="IC26" s="65"/>
      <c r="ID26" s="54">
        <f t="shared" si="71"/>
        <v>16.199407738095239</v>
      </c>
      <c r="IE26" s="55" t="s">
        <v>840</v>
      </c>
      <c r="IF26" s="56"/>
      <c r="IG26" s="57" t="e">
        <f t="shared" si="69"/>
        <v>#VALUE!</v>
      </c>
      <c r="IH26" s="58"/>
    </row>
    <row r="27" spans="1:246" ht="12" customHeight="1" thickBot="1">
      <c r="A27" s="67"/>
      <c r="B27" s="50"/>
      <c r="C27" s="45"/>
      <c r="D27" s="45"/>
      <c r="E27" s="45"/>
      <c r="F27" s="45"/>
      <c r="G27" s="45"/>
      <c r="H27" s="45"/>
      <c r="I27" s="45"/>
      <c r="J27" s="45"/>
      <c r="K27" s="45">
        <f>(COUNT(G27:J27)/2)+(COUNT(C27:F27))</f>
        <v>0</v>
      </c>
      <c r="L27" s="46" t="b">
        <f>IF(K27=0,FALSE,SUM(C27:J27)/K27)</f>
        <v>0</v>
      </c>
      <c r="M27" s="46" t="str">
        <f t="shared" si="13"/>
        <v>abs</v>
      </c>
      <c r="N27" s="45"/>
      <c r="O27" s="45"/>
      <c r="P27" s="45"/>
      <c r="Q27" s="45"/>
      <c r="R27" s="45"/>
      <c r="S27" s="45"/>
      <c r="T27" s="45"/>
      <c r="U27" s="45"/>
      <c r="V27" s="45">
        <f>(COUNT(R27:U27)/2)+(COUNT(N27:Q27))</f>
        <v>0</v>
      </c>
      <c r="W27" s="46" t="b">
        <f>IF(V27=0,FALSE,SUM(N27:U27)/V27)</f>
        <v>0</v>
      </c>
      <c r="X27" s="46" t="str">
        <f t="shared" si="16"/>
        <v>abs</v>
      </c>
      <c r="Y27" s="45"/>
      <c r="Z27" s="45"/>
      <c r="AA27" s="48"/>
      <c r="AB27" s="48"/>
      <c r="AC27" s="48"/>
      <c r="AD27" s="45"/>
      <c r="AE27" s="45"/>
      <c r="AF27" s="45"/>
      <c r="AG27" s="45">
        <f>(COUNT(AC27:AF27)/2)+(COUNT(Y27:AB27))</f>
        <v>0</v>
      </c>
      <c r="AH27" s="46" t="b">
        <f>IF(AG27=0,FALSE,SUM(Y27:AF27)/AG27)</f>
        <v>0</v>
      </c>
      <c r="AI27" s="46" t="str">
        <f t="shared" si="19"/>
        <v>abs</v>
      </c>
      <c r="AJ27" s="45"/>
      <c r="AK27" s="45"/>
      <c r="AL27" s="48"/>
      <c r="AM27" s="48"/>
      <c r="AN27" s="48"/>
      <c r="AO27" s="47"/>
      <c r="AP27" s="47"/>
      <c r="AQ27" s="47"/>
      <c r="AR27" s="45">
        <f t="shared" si="20"/>
        <v>0</v>
      </c>
      <c r="AS27" s="46" t="b">
        <f t="shared" si="21"/>
        <v>0</v>
      </c>
      <c r="AT27" s="46" t="str">
        <f t="shared" si="22"/>
        <v>abs</v>
      </c>
      <c r="AU27" s="45"/>
      <c r="AV27" s="45"/>
      <c r="AW27" s="48"/>
      <c r="AX27" s="48"/>
      <c r="AY27" s="48"/>
      <c r="AZ27" s="47"/>
      <c r="BA27" s="47"/>
      <c r="BB27" s="47"/>
      <c r="BC27" s="45">
        <f>(COUNT(AY27:BB27)/2)+(COUNT(AU27:AX27))</f>
        <v>0</v>
      </c>
      <c r="BD27" s="46" t="b">
        <f>IF(BC27=0,FALSE,SUM(AU27:BB27)/BC27)</f>
        <v>0</v>
      </c>
      <c r="BE27" s="46" t="str">
        <f t="shared" si="25"/>
        <v>abs</v>
      </c>
      <c r="BF27" s="45">
        <f t="shared" si="0"/>
        <v>0</v>
      </c>
      <c r="BG27" s="46" t="b">
        <f t="shared" si="1"/>
        <v>0</v>
      </c>
      <c r="BH27" s="49" t="str">
        <f t="shared" si="26"/>
        <v>abs</v>
      </c>
      <c r="BI27" s="48"/>
      <c r="BJ27" s="48"/>
      <c r="BK27" s="48"/>
      <c r="BL27" s="48"/>
      <c r="BM27" s="48"/>
      <c r="BN27" s="48"/>
      <c r="BO27" s="47"/>
      <c r="BP27" s="47"/>
      <c r="BQ27" s="45">
        <f t="shared" si="27"/>
        <v>0</v>
      </c>
      <c r="BR27" s="46" t="b">
        <f t="shared" si="28"/>
        <v>0</v>
      </c>
      <c r="BS27" s="46" t="str">
        <f t="shared" si="29"/>
        <v>abs</v>
      </c>
      <c r="BT27" s="50"/>
      <c r="BU27" s="50"/>
      <c r="BV27" s="50"/>
      <c r="BW27" s="50"/>
      <c r="BX27" s="50"/>
      <c r="BY27" s="50"/>
      <c r="BZ27" s="47"/>
      <c r="CA27" s="47"/>
      <c r="CB27" s="45">
        <f>(COUNT(BX27:CA27)/2)+(COUNT(BT27:BW27))</f>
        <v>0</v>
      </c>
      <c r="CC27" s="46" t="b">
        <f>IF(CB27=0,FALSE,SUM(BT27:CA27)/CB27)</f>
        <v>0</v>
      </c>
      <c r="CD27" s="46" t="str">
        <f t="shared" si="32"/>
        <v>abs</v>
      </c>
      <c r="CE27" s="45"/>
      <c r="CF27" s="45"/>
      <c r="CG27" s="45"/>
      <c r="CH27" s="45"/>
      <c r="CI27" s="45"/>
      <c r="CJ27" s="45"/>
      <c r="CK27" s="47"/>
      <c r="CL27" s="47"/>
      <c r="CM27" s="45">
        <f>(COUNT(CI27:CL27)/2)+(COUNT(CE27:CH27))</f>
        <v>0</v>
      </c>
      <c r="CN27" s="46" t="b">
        <f>IF(CM27=0,FALSE,SUM(CE27:CL27)/CM27)</f>
        <v>0</v>
      </c>
      <c r="CO27" s="46" t="str">
        <f t="shared" si="35"/>
        <v>abs</v>
      </c>
      <c r="CP27" s="50"/>
      <c r="CQ27" s="50"/>
      <c r="CR27" s="50"/>
      <c r="CS27" s="50"/>
      <c r="CT27" s="50"/>
      <c r="CU27" s="50"/>
      <c r="CV27" s="50"/>
      <c r="CW27" s="50"/>
      <c r="CX27" s="50"/>
      <c r="CY27" s="50"/>
      <c r="CZ27" s="50"/>
      <c r="DA27" s="50"/>
      <c r="DB27" s="48"/>
      <c r="DC27" s="48"/>
      <c r="DD27" s="48"/>
      <c r="DE27" s="48"/>
      <c r="DF27" s="48"/>
      <c r="DG27" s="45"/>
      <c r="DH27" s="45">
        <f t="shared" si="36"/>
        <v>0</v>
      </c>
      <c r="DI27" s="46" t="b">
        <f t="shared" si="2"/>
        <v>0</v>
      </c>
      <c r="DJ27" s="46" t="str">
        <f t="shared" si="37"/>
        <v>abs</v>
      </c>
      <c r="DK27" s="45"/>
      <c r="DL27" s="45"/>
      <c r="DM27" s="45"/>
      <c r="DN27" s="48"/>
      <c r="DO27" s="48"/>
      <c r="DP27" s="47"/>
      <c r="DQ27" s="47"/>
      <c r="DR27" s="47"/>
      <c r="DS27" s="45">
        <f>(COUNT(DO27:DR27)/2)+(COUNT(DK27:DN27))</f>
        <v>0</v>
      </c>
      <c r="DT27" s="46" t="b">
        <f>IF(DS27=0,FALSE,SUM(DK27:DR27)/DS27)</f>
        <v>0</v>
      </c>
      <c r="DU27" s="46" t="str">
        <f t="shared" si="40"/>
        <v>abs</v>
      </c>
      <c r="DV27" s="50"/>
      <c r="DW27" s="50"/>
      <c r="DX27" s="50"/>
      <c r="DY27" s="50"/>
      <c r="DZ27" s="50"/>
      <c r="EA27" s="50"/>
      <c r="EB27" s="47"/>
      <c r="EC27" s="47"/>
      <c r="ED27" s="45">
        <f>(COUNT(DZ27:EC27)/2)+(COUNT(DV27:DY27))</f>
        <v>0</v>
      </c>
      <c r="EE27" s="46" t="b">
        <f>IF(ED27=0,FALSE,SUM(DV27:EC27)/ED27)</f>
        <v>0</v>
      </c>
      <c r="EF27" s="46" t="str">
        <f t="shared" si="43"/>
        <v>abs</v>
      </c>
      <c r="EG27" s="47"/>
      <c r="EH27" s="47"/>
      <c r="EI27" s="47"/>
      <c r="EJ27" s="48"/>
      <c r="EK27" s="48"/>
      <c r="EL27" s="48"/>
      <c r="EM27" s="47"/>
      <c r="EN27" s="47"/>
      <c r="EO27" s="45">
        <f>(COUNT(EK27:EN27)/2)+(COUNT(EG27:EJ27))</f>
        <v>0</v>
      </c>
      <c r="EP27" s="46" t="b">
        <f>IF(EO27=0,FALSE,SUM(EG27:EN27)/EO27)</f>
        <v>0</v>
      </c>
      <c r="EQ27" s="46" t="str">
        <f t="shared" si="46"/>
        <v>abs</v>
      </c>
      <c r="ER27" s="46">
        <f t="shared" si="3"/>
        <v>0</v>
      </c>
      <c r="ES27" s="46" t="b">
        <f t="shared" si="4"/>
        <v>0</v>
      </c>
      <c r="ET27" s="51" t="str">
        <f t="shared" si="47"/>
        <v>abs</v>
      </c>
      <c r="EU27" s="48"/>
      <c r="EV27" s="48"/>
      <c r="EW27" s="48"/>
      <c r="EX27" s="48"/>
      <c r="EY27" s="48"/>
      <c r="EZ27" s="47"/>
      <c r="FA27" s="47"/>
      <c r="FB27" s="47"/>
      <c r="FC27" s="45">
        <f>(COUNT(EW27:FB27)/1)+(COUNT(EU27:EV27)*2)</f>
        <v>0</v>
      </c>
      <c r="FD27" s="46" t="b">
        <f>IF(FC27=0,FALSE,SUM(EU27:FB27)/FC27)</f>
        <v>0</v>
      </c>
      <c r="FE27" s="46" t="str">
        <f t="shared" si="50"/>
        <v>abs</v>
      </c>
      <c r="FF27" s="48"/>
      <c r="FG27" s="48"/>
      <c r="FH27" s="48"/>
      <c r="FI27" s="48"/>
      <c r="FJ27" s="48"/>
      <c r="FK27" s="47"/>
      <c r="FL27" s="47"/>
      <c r="FM27" s="47"/>
      <c r="FN27" s="45">
        <f>(COUNT(FH27:FM27)/1)+(COUNT(FF27:FG27)*2)</f>
        <v>0</v>
      </c>
      <c r="FO27" s="46" t="b">
        <f>IF(FN27=0,FALSE,SUM(FF27:FM27)/FN27)</f>
        <v>0</v>
      </c>
      <c r="FP27" s="46" t="str">
        <f t="shared" si="53"/>
        <v>abs</v>
      </c>
      <c r="FQ27" s="48"/>
      <c r="FR27" s="48"/>
      <c r="FS27" s="48"/>
      <c r="FT27" s="48"/>
      <c r="FU27" s="48"/>
      <c r="FV27" s="47"/>
      <c r="FW27" s="47"/>
      <c r="FX27" s="47"/>
      <c r="FY27" s="45">
        <f>(COUNT(FS27:FX27)/1)+(COUNT(FQ27:FR27)*2)</f>
        <v>0</v>
      </c>
      <c r="FZ27" s="46" t="b">
        <f>IF(FY27=0,FALSE,SUM(FQ27:FX27)/FY27)</f>
        <v>0</v>
      </c>
      <c r="GA27" s="46" t="str">
        <f t="shared" si="56"/>
        <v>abs</v>
      </c>
      <c r="GB27" s="48"/>
      <c r="GC27" s="48"/>
      <c r="GD27" s="48"/>
      <c r="GE27" s="48"/>
      <c r="GF27" s="48"/>
      <c r="GG27" s="47"/>
      <c r="GH27" s="47"/>
      <c r="GI27" s="47"/>
      <c r="GJ27" s="45">
        <f t="shared" si="57"/>
        <v>0</v>
      </c>
      <c r="GK27" s="46" t="b">
        <f>IF(GJ27=0,FALSE,SUM(GB27:GI27)/GJ27)</f>
        <v>0</v>
      </c>
      <c r="GL27" s="46" t="str">
        <f t="shared" si="59"/>
        <v>abs</v>
      </c>
      <c r="GM27" s="50"/>
      <c r="GN27" s="50"/>
      <c r="GO27" s="50"/>
      <c r="GP27" s="50"/>
      <c r="GQ27" s="50"/>
      <c r="GR27" s="48"/>
      <c r="GS27" s="48"/>
      <c r="GT27" s="43"/>
      <c r="GU27" s="45">
        <f>(COUNT(GO27:GT27)/1)+(COUNT(GM27:GN27)*2)</f>
        <v>0</v>
      </c>
      <c r="GV27" s="46" t="b">
        <f>IF(GU27=0,FALSE,SUM(GM27:GS27)/GU27)</f>
        <v>0</v>
      </c>
      <c r="GW27" s="46" t="str">
        <f t="shared" si="61"/>
        <v>abs</v>
      </c>
      <c r="GX27" s="45"/>
      <c r="GY27" s="45"/>
      <c r="GZ27" s="47"/>
      <c r="HA27" s="47"/>
      <c r="HB27" s="45">
        <f>(COUNT(GX27:HA27)/1)</f>
        <v>0</v>
      </c>
      <c r="HC27" s="46" t="b">
        <f>IF(HB27=0,FALSE,SUM(GX27:HA27)/HB27)</f>
        <v>0</v>
      </c>
      <c r="HD27" s="46" t="str">
        <f>IF(HC27=FALSE,"Abs",HC27)</f>
        <v>Abs</v>
      </c>
      <c r="HE27" s="45"/>
      <c r="HF27" s="45"/>
      <c r="HG27" s="45"/>
      <c r="HH27" s="45"/>
      <c r="HI27" s="66"/>
      <c r="HJ27" s="66"/>
      <c r="HK27" s="66"/>
      <c r="HL27" s="66"/>
      <c r="HM27" s="66"/>
      <c r="HN27" s="66"/>
      <c r="HO27" s="66"/>
      <c r="HP27" s="66"/>
      <c r="HQ27" s="66"/>
      <c r="HR27" s="66"/>
      <c r="HS27" s="45"/>
      <c r="HT27" s="45">
        <f t="shared" si="65"/>
        <v>0</v>
      </c>
      <c r="HU27" s="46" t="b">
        <f t="shared" si="66"/>
        <v>0</v>
      </c>
      <c r="HV27" s="46" t="str">
        <f t="shared" si="67"/>
        <v>abs</v>
      </c>
      <c r="HW27" s="46">
        <f t="shared" si="6"/>
        <v>0</v>
      </c>
      <c r="HX27" s="46" t="b">
        <f t="shared" si="7"/>
        <v>0</v>
      </c>
      <c r="HY27" s="51" t="str">
        <f t="shared" si="68"/>
        <v>abs</v>
      </c>
      <c r="HZ27" s="46">
        <f t="shared" si="8"/>
        <v>0</v>
      </c>
      <c r="IA27" s="46" t="b">
        <f t="shared" si="9"/>
        <v>0</v>
      </c>
      <c r="IB27" s="52" t="str">
        <f t="shared" si="73"/>
        <v>abs</v>
      </c>
      <c r="IC27" s="65"/>
      <c r="ID27" s="54">
        <f t="shared" si="71"/>
        <v>16.199407738095239</v>
      </c>
      <c r="IE27" s="55" t="s">
        <v>840</v>
      </c>
      <c r="IF27" s="56"/>
      <c r="IG27" s="57" t="e">
        <f t="shared" si="69"/>
        <v>#VALUE!</v>
      </c>
      <c r="IH27" s="58"/>
    </row>
    <row r="28" spans="1:246" ht="12" customHeight="1" thickBot="1">
      <c r="A28" s="67"/>
      <c r="B28" s="50"/>
      <c r="C28" s="45"/>
      <c r="D28" s="45"/>
      <c r="E28" s="45"/>
      <c r="F28" s="45"/>
      <c r="G28" s="45"/>
      <c r="H28" s="45"/>
      <c r="I28" s="45"/>
      <c r="J28" s="45"/>
      <c r="K28" s="45">
        <f>(COUNT(G28:J28)/2)+(COUNT(C28:F28))</f>
        <v>0</v>
      </c>
      <c r="L28" s="46" t="b">
        <f>IF(K28=0,FALSE,SUM(C28:J28)/K28)</f>
        <v>0</v>
      </c>
      <c r="M28" s="46" t="str">
        <f t="shared" si="13"/>
        <v>abs</v>
      </c>
      <c r="N28" s="45"/>
      <c r="O28" s="45"/>
      <c r="P28" s="45"/>
      <c r="Q28" s="45"/>
      <c r="R28" s="45"/>
      <c r="S28" s="45"/>
      <c r="T28" s="45"/>
      <c r="U28" s="45"/>
      <c r="V28" s="45">
        <f>(COUNT(R28:U28)/2)+(COUNT(N28:Q28))</f>
        <v>0</v>
      </c>
      <c r="W28" s="46" t="b">
        <f>IF(V28=0,FALSE,SUM(N28:U28)/V28)</f>
        <v>0</v>
      </c>
      <c r="X28" s="46" t="str">
        <f t="shared" si="16"/>
        <v>abs</v>
      </c>
      <c r="Y28" s="45"/>
      <c r="Z28" s="45"/>
      <c r="AA28" s="48"/>
      <c r="AB28" s="48"/>
      <c r="AC28" s="48"/>
      <c r="AD28" s="45"/>
      <c r="AE28" s="45"/>
      <c r="AF28" s="45"/>
      <c r="AG28" s="45">
        <f>(COUNT(AC28:AF28)/2)+(COUNT(Y28:AB28))</f>
        <v>0</v>
      </c>
      <c r="AH28" s="46" t="b">
        <f>IF(AG28=0,FALSE,SUM(Y28:AF28)/AG28)</f>
        <v>0</v>
      </c>
      <c r="AI28" s="46" t="str">
        <f t="shared" si="19"/>
        <v>abs</v>
      </c>
      <c r="AJ28" s="45"/>
      <c r="AK28" s="45"/>
      <c r="AL28" s="48"/>
      <c r="AM28" s="48"/>
      <c r="AN28" s="48"/>
      <c r="AO28" s="47"/>
      <c r="AP28" s="47"/>
      <c r="AQ28" s="47"/>
      <c r="AR28" s="45">
        <f t="shared" si="20"/>
        <v>0</v>
      </c>
      <c r="AS28" s="46" t="b">
        <f t="shared" si="21"/>
        <v>0</v>
      </c>
      <c r="AT28" s="46" t="str">
        <f t="shared" si="22"/>
        <v>abs</v>
      </c>
      <c r="AU28" s="45"/>
      <c r="AV28" s="45"/>
      <c r="AW28" s="48"/>
      <c r="AX28" s="48"/>
      <c r="AY28" s="48"/>
      <c r="AZ28" s="47"/>
      <c r="BA28" s="47"/>
      <c r="BB28" s="47"/>
      <c r="BC28" s="45">
        <f>(COUNT(AY28:BB28)/2)+(COUNT(AU28:AX28))</f>
        <v>0</v>
      </c>
      <c r="BD28" s="46" t="b">
        <f>IF(BC28=0,FALSE,SUM(AU28:BB28)/BC28)</f>
        <v>0</v>
      </c>
      <c r="BE28" s="46" t="str">
        <f t="shared" si="25"/>
        <v>abs</v>
      </c>
      <c r="BF28" s="45">
        <f t="shared" si="0"/>
        <v>0</v>
      </c>
      <c r="BG28" s="46" t="b">
        <f t="shared" si="1"/>
        <v>0</v>
      </c>
      <c r="BH28" s="49" t="str">
        <f t="shared" si="26"/>
        <v>abs</v>
      </c>
      <c r="BI28" s="48"/>
      <c r="BJ28" s="48"/>
      <c r="BK28" s="48"/>
      <c r="BL28" s="48"/>
      <c r="BM28" s="48"/>
      <c r="BN28" s="48"/>
      <c r="BO28" s="47"/>
      <c r="BP28" s="47"/>
      <c r="BQ28" s="45">
        <f t="shared" si="27"/>
        <v>0</v>
      </c>
      <c r="BR28" s="46" t="b">
        <f t="shared" si="28"/>
        <v>0</v>
      </c>
      <c r="BS28" s="46" t="str">
        <f t="shared" si="29"/>
        <v>abs</v>
      </c>
      <c r="BT28" s="50"/>
      <c r="BU28" s="50"/>
      <c r="BV28" s="50"/>
      <c r="BW28" s="50"/>
      <c r="BX28" s="50"/>
      <c r="BY28" s="50"/>
      <c r="BZ28" s="47"/>
      <c r="CA28" s="47"/>
      <c r="CB28" s="45">
        <f>(COUNT(BX28:CA28)/2)+(COUNT(BT28:BW28))</f>
        <v>0</v>
      </c>
      <c r="CC28" s="46" t="b">
        <f>IF(CB28=0,FALSE,SUM(BT28:CA28)/CB28)</f>
        <v>0</v>
      </c>
      <c r="CD28" s="46" t="str">
        <f t="shared" si="32"/>
        <v>abs</v>
      </c>
      <c r="CE28" s="45"/>
      <c r="CF28" s="45"/>
      <c r="CG28" s="45"/>
      <c r="CH28" s="45"/>
      <c r="CI28" s="45"/>
      <c r="CJ28" s="45"/>
      <c r="CK28" s="47"/>
      <c r="CL28" s="47"/>
      <c r="CM28" s="45">
        <f>(COUNT(CI28:CL28)/2)+(COUNT(CE28:CH28))</f>
        <v>0</v>
      </c>
      <c r="CN28" s="46" t="b">
        <f>IF(CM28=0,FALSE,SUM(CE28:CL28)/CM28)</f>
        <v>0</v>
      </c>
      <c r="CO28" s="46" t="str">
        <f t="shared" si="35"/>
        <v>abs</v>
      </c>
      <c r="CP28" s="50"/>
      <c r="CQ28" s="50"/>
      <c r="CR28" s="50"/>
      <c r="CS28" s="50"/>
      <c r="CT28" s="50"/>
      <c r="CU28" s="50"/>
      <c r="CV28" s="50"/>
      <c r="CW28" s="50"/>
      <c r="CX28" s="50"/>
      <c r="CY28" s="50"/>
      <c r="CZ28" s="50"/>
      <c r="DA28" s="50"/>
      <c r="DB28" s="48"/>
      <c r="DC28" s="48"/>
      <c r="DD28" s="48"/>
      <c r="DE28" s="48"/>
      <c r="DF28" s="48"/>
      <c r="DG28" s="45"/>
      <c r="DH28" s="45">
        <f t="shared" si="36"/>
        <v>0</v>
      </c>
      <c r="DI28" s="46" t="b">
        <f t="shared" si="2"/>
        <v>0</v>
      </c>
      <c r="DJ28" s="46" t="str">
        <f t="shared" si="37"/>
        <v>abs</v>
      </c>
      <c r="DK28" s="45"/>
      <c r="DL28" s="45"/>
      <c r="DM28" s="45"/>
      <c r="DN28" s="48"/>
      <c r="DO28" s="48"/>
      <c r="DP28" s="47"/>
      <c r="DQ28" s="47"/>
      <c r="DR28" s="47"/>
      <c r="DS28" s="45">
        <f>(COUNT(DO28:DR28)/2)+(COUNT(DK28:DN28))</f>
        <v>0</v>
      </c>
      <c r="DT28" s="46" t="b">
        <f>IF(DS28=0,FALSE,SUM(DK28:DR28)/DS28)</f>
        <v>0</v>
      </c>
      <c r="DU28" s="46" t="str">
        <f t="shared" si="40"/>
        <v>abs</v>
      </c>
      <c r="DV28" s="50"/>
      <c r="DW28" s="50"/>
      <c r="DX28" s="50"/>
      <c r="DY28" s="50"/>
      <c r="DZ28" s="50"/>
      <c r="EA28" s="50"/>
      <c r="EB28" s="47"/>
      <c r="EC28" s="47"/>
      <c r="ED28" s="45">
        <f>(COUNT(DZ28:EC28)/2)+(COUNT(DV28:DY28))</f>
        <v>0</v>
      </c>
      <c r="EE28" s="46" t="b">
        <f>IF(ED28=0,FALSE,SUM(DV28:EC28)/ED28)</f>
        <v>0</v>
      </c>
      <c r="EF28" s="46" t="str">
        <f t="shared" si="43"/>
        <v>abs</v>
      </c>
      <c r="EG28" s="47"/>
      <c r="EH28" s="47"/>
      <c r="EI28" s="47"/>
      <c r="EJ28" s="48"/>
      <c r="EK28" s="48"/>
      <c r="EL28" s="48"/>
      <c r="EM28" s="47"/>
      <c r="EN28" s="47"/>
      <c r="EO28" s="45">
        <f>(COUNT(EK28:EN28)/2)+(COUNT(EG28:EJ28))</f>
        <v>0</v>
      </c>
      <c r="EP28" s="46" t="b">
        <f>IF(EO28=0,FALSE,SUM(EG28:EN28)/EO28)</f>
        <v>0</v>
      </c>
      <c r="EQ28" s="46" t="str">
        <f t="shared" si="46"/>
        <v>abs</v>
      </c>
      <c r="ER28" s="46">
        <f t="shared" si="3"/>
        <v>0</v>
      </c>
      <c r="ES28" s="46" t="b">
        <f t="shared" si="4"/>
        <v>0</v>
      </c>
      <c r="ET28" s="51" t="str">
        <f t="shared" si="47"/>
        <v>abs</v>
      </c>
      <c r="EU28" s="48"/>
      <c r="EV28" s="48"/>
      <c r="EW28" s="48"/>
      <c r="EX28" s="48"/>
      <c r="EY28" s="48"/>
      <c r="EZ28" s="47"/>
      <c r="FA28" s="47"/>
      <c r="FB28" s="47"/>
      <c r="FC28" s="45">
        <f>(COUNT(EW28:FB28)/1)+(COUNT(EU28:EV28)*2)</f>
        <v>0</v>
      </c>
      <c r="FD28" s="46" t="b">
        <f>IF(FC28=0,FALSE,SUM(EU28:FB28)/FC28)</f>
        <v>0</v>
      </c>
      <c r="FE28" s="46" t="str">
        <f t="shared" si="50"/>
        <v>abs</v>
      </c>
      <c r="FF28" s="48"/>
      <c r="FG28" s="48"/>
      <c r="FH28" s="48"/>
      <c r="FI28" s="48"/>
      <c r="FJ28" s="48"/>
      <c r="FK28" s="47"/>
      <c r="FL28" s="47"/>
      <c r="FM28" s="47"/>
      <c r="FN28" s="45">
        <f>(COUNT(FH28:FM28)/1)+(COUNT(FF28:FG28)*2)</f>
        <v>0</v>
      </c>
      <c r="FO28" s="46" t="b">
        <f>IF(FN28=0,FALSE,SUM(FF28:FM28)/FN28)</f>
        <v>0</v>
      </c>
      <c r="FP28" s="46" t="str">
        <f t="shared" si="53"/>
        <v>abs</v>
      </c>
      <c r="FQ28" s="48"/>
      <c r="FR28" s="48"/>
      <c r="FS28" s="48"/>
      <c r="FT28" s="48"/>
      <c r="FU28" s="48"/>
      <c r="FV28" s="47"/>
      <c r="FW28" s="47"/>
      <c r="FX28" s="47"/>
      <c r="FY28" s="45">
        <f>(COUNT(FS28:FX28)/1)+(COUNT(FQ28:FR28)*2)</f>
        <v>0</v>
      </c>
      <c r="FZ28" s="46" t="b">
        <f>IF(FY28=0,FALSE,SUM(FQ28:FX28)/FY28)</f>
        <v>0</v>
      </c>
      <c r="GA28" s="46" t="str">
        <f t="shared" si="56"/>
        <v>abs</v>
      </c>
      <c r="GB28" s="48"/>
      <c r="GC28" s="48"/>
      <c r="GD28" s="48"/>
      <c r="GE28" s="48"/>
      <c r="GF28" s="48"/>
      <c r="GG28" s="47"/>
      <c r="GH28" s="47"/>
      <c r="GI28" s="47"/>
      <c r="GJ28" s="45">
        <f t="shared" si="57"/>
        <v>0</v>
      </c>
      <c r="GK28" s="46" t="b">
        <f>IF(GJ28=0,FALSE,SUM(GB28:GI28)/GJ28)</f>
        <v>0</v>
      </c>
      <c r="GL28" s="46" t="str">
        <f t="shared" si="59"/>
        <v>abs</v>
      </c>
      <c r="GM28" s="50"/>
      <c r="GN28" s="50"/>
      <c r="GO28" s="50"/>
      <c r="GP28" s="50"/>
      <c r="GQ28" s="50"/>
      <c r="GR28" s="48"/>
      <c r="GS28" s="48"/>
      <c r="GT28" s="43"/>
      <c r="GU28" s="45">
        <f>(COUNT(GO28:GT28)/1)+(COUNT(GM28:GN28)*2)</f>
        <v>0</v>
      </c>
      <c r="GV28" s="46" t="b">
        <f>IF(GU28=0,FALSE,SUM(GM28:GS28)/GU28)</f>
        <v>0</v>
      </c>
      <c r="GW28" s="46" t="str">
        <f t="shared" si="61"/>
        <v>abs</v>
      </c>
      <c r="GX28" s="45"/>
      <c r="GY28" s="45"/>
      <c r="GZ28" s="47"/>
      <c r="HA28" s="47"/>
      <c r="HB28" s="45">
        <f>(COUNT(GX28:HA28)/1)</f>
        <v>0</v>
      </c>
      <c r="HC28" s="46" t="b">
        <f>IF(HB28=0,FALSE,SUM(GX28:HA28)/HB28)</f>
        <v>0</v>
      </c>
      <c r="HD28" s="46" t="str">
        <f>IF(HC28=FALSE,"Abs",HC28)</f>
        <v>Abs</v>
      </c>
      <c r="HE28" s="45"/>
      <c r="HF28" s="45"/>
      <c r="HG28" s="45"/>
      <c r="HH28" s="45"/>
      <c r="HI28" s="45"/>
      <c r="HJ28" s="45"/>
      <c r="HK28" s="45"/>
      <c r="HL28" s="45"/>
      <c r="HM28" s="45"/>
      <c r="HN28" s="45"/>
      <c r="HO28" s="45"/>
      <c r="HP28" s="45"/>
      <c r="HQ28" s="45"/>
      <c r="HR28" s="45"/>
      <c r="HS28" s="45"/>
      <c r="HT28" s="45">
        <f t="shared" si="65"/>
        <v>0</v>
      </c>
      <c r="HU28" s="46" t="b">
        <f>IF(HT28=0,FALSE,SUM(HE28:HH28)/HT28)</f>
        <v>0</v>
      </c>
      <c r="HV28" s="46" t="str">
        <f t="shared" si="67"/>
        <v>abs</v>
      </c>
      <c r="HW28" s="46">
        <f t="shared" si="6"/>
        <v>0</v>
      </c>
      <c r="HX28" s="46" t="b">
        <f t="shared" si="7"/>
        <v>0</v>
      </c>
      <c r="HY28" s="51" t="str">
        <f t="shared" si="68"/>
        <v>abs</v>
      </c>
      <c r="HZ28" s="46">
        <f t="shared" si="8"/>
        <v>0</v>
      </c>
      <c r="IA28" s="46" t="b">
        <f t="shared" si="9"/>
        <v>0</v>
      </c>
      <c r="IB28" s="52" t="str">
        <f t="shared" si="73"/>
        <v>abs</v>
      </c>
      <c r="IC28" s="65"/>
      <c r="ID28" s="54">
        <f t="shared" si="71"/>
        <v>16.199407738095239</v>
      </c>
      <c r="IE28" s="55" t="s">
        <v>840</v>
      </c>
      <c r="IF28" s="56"/>
      <c r="IG28" s="57" t="e">
        <f t="shared" si="69"/>
        <v>#VALUE!</v>
      </c>
    </row>
    <row r="29" spans="1:246" ht="12" customHeight="1" thickBot="1">
      <c r="A29" s="67"/>
      <c r="B29" s="50"/>
      <c r="C29" s="45"/>
      <c r="D29" s="45"/>
      <c r="E29" s="45"/>
      <c r="F29" s="45"/>
      <c r="G29" s="45"/>
      <c r="H29" s="45"/>
      <c r="I29" s="45"/>
      <c r="J29" s="45"/>
      <c r="K29" s="45">
        <f>(COUNT(G29:J29)/2)+(COUNT(C29:F29))</f>
        <v>0</v>
      </c>
      <c r="L29" s="46" t="b">
        <f>IF(K29=0,FALSE,SUM(C29:J29)/K29)</f>
        <v>0</v>
      </c>
      <c r="M29" s="46" t="str">
        <f t="shared" si="13"/>
        <v>abs</v>
      </c>
      <c r="N29" s="45"/>
      <c r="O29" s="45"/>
      <c r="P29" s="45"/>
      <c r="Q29" s="45"/>
      <c r="R29" s="45"/>
      <c r="S29" s="45"/>
      <c r="T29" s="45"/>
      <c r="U29" s="45"/>
      <c r="V29" s="45">
        <f>(COUNT(R29:U29)/2)+(COUNT(N29:Q29))</f>
        <v>0</v>
      </c>
      <c r="W29" s="46" t="b">
        <f>IF(V29=0,FALSE,SUM(N29:U29)/V29)</f>
        <v>0</v>
      </c>
      <c r="X29" s="46" t="str">
        <f t="shared" si="16"/>
        <v>abs</v>
      </c>
      <c r="Y29" s="45"/>
      <c r="Z29" s="45"/>
      <c r="AA29" s="48"/>
      <c r="AB29" s="48"/>
      <c r="AC29" s="48"/>
      <c r="AD29" s="45"/>
      <c r="AE29" s="45"/>
      <c r="AF29" s="45"/>
      <c r="AG29" s="45">
        <f>(COUNT(AC29:AF29)/2)+(COUNT(Y29:AB29))</f>
        <v>0</v>
      </c>
      <c r="AH29" s="46" t="b">
        <f>IF(AG29=0,FALSE,SUM(Y29:AF29)/AG29)</f>
        <v>0</v>
      </c>
      <c r="AI29" s="46" t="str">
        <f t="shared" si="19"/>
        <v>abs</v>
      </c>
      <c r="AJ29" s="45"/>
      <c r="AK29" s="45"/>
      <c r="AL29" s="48"/>
      <c r="AM29" s="48"/>
      <c r="AN29" s="48"/>
      <c r="AO29" s="47"/>
      <c r="AP29" s="47"/>
      <c r="AQ29" s="47"/>
      <c r="AR29" s="45">
        <f t="shared" si="20"/>
        <v>0</v>
      </c>
      <c r="AS29" s="46" t="b">
        <f t="shared" si="21"/>
        <v>0</v>
      </c>
      <c r="AT29" s="46" t="str">
        <f t="shared" si="22"/>
        <v>abs</v>
      </c>
      <c r="AU29" s="45"/>
      <c r="AV29" s="45"/>
      <c r="AW29" s="48"/>
      <c r="AX29" s="48"/>
      <c r="AY29" s="48"/>
      <c r="AZ29" s="47"/>
      <c r="BA29" s="47"/>
      <c r="BB29" s="47"/>
      <c r="BC29" s="45">
        <f>(COUNT(AY29:BB29)/2)+(COUNT(AU29:AX29))</f>
        <v>0</v>
      </c>
      <c r="BD29" s="46" t="b">
        <f>IF(BC29=0,FALSE,SUM(AU29:BB29)/BC29)</f>
        <v>0</v>
      </c>
      <c r="BE29" s="46" t="str">
        <f t="shared" si="25"/>
        <v>abs</v>
      </c>
      <c r="BF29" s="45">
        <f t="shared" si="0"/>
        <v>0</v>
      </c>
      <c r="BG29" s="46" t="b">
        <f t="shared" si="1"/>
        <v>0</v>
      </c>
      <c r="BH29" s="49" t="str">
        <f t="shared" si="26"/>
        <v>abs</v>
      </c>
      <c r="BI29" s="48"/>
      <c r="BJ29" s="48"/>
      <c r="BK29" s="48"/>
      <c r="BL29" s="48"/>
      <c r="BM29" s="48"/>
      <c r="BN29" s="48"/>
      <c r="BO29" s="47"/>
      <c r="BP29" s="47"/>
      <c r="BQ29" s="45">
        <f t="shared" si="27"/>
        <v>0</v>
      </c>
      <c r="BR29" s="46" t="b">
        <f t="shared" si="28"/>
        <v>0</v>
      </c>
      <c r="BS29" s="46" t="str">
        <f t="shared" si="29"/>
        <v>abs</v>
      </c>
      <c r="BT29" s="50"/>
      <c r="BU29" s="50"/>
      <c r="BV29" s="50"/>
      <c r="BW29" s="50"/>
      <c r="BX29" s="50"/>
      <c r="BY29" s="50"/>
      <c r="BZ29" s="47"/>
      <c r="CA29" s="47"/>
      <c r="CB29" s="45">
        <f>(COUNT(BX29:CA29)/2)+(COUNT(BT29:BW29))</f>
        <v>0</v>
      </c>
      <c r="CC29" s="46" t="b">
        <f>IF(CB29=0,FALSE,SUM(BT29:CA29)/CB29)</f>
        <v>0</v>
      </c>
      <c r="CD29" s="46" t="str">
        <f t="shared" si="32"/>
        <v>abs</v>
      </c>
      <c r="CE29" s="45"/>
      <c r="CF29" s="45"/>
      <c r="CG29" s="45"/>
      <c r="CH29" s="45"/>
      <c r="CI29" s="45"/>
      <c r="CJ29" s="45"/>
      <c r="CK29" s="47"/>
      <c r="CL29" s="47"/>
      <c r="CM29" s="45">
        <f>(COUNT(CI29:CL29)/2)+(COUNT(CE29:CH29))</f>
        <v>0</v>
      </c>
      <c r="CN29" s="46" t="b">
        <f>IF(CM29=0,FALSE,SUM(CE29:CL29)/CM29)</f>
        <v>0</v>
      </c>
      <c r="CO29" s="46" t="str">
        <f t="shared" si="35"/>
        <v>abs</v>
      </c>
      <c r="CP29" s="50"/>
      <c r="CQ29" s="50"/>
      <c r="CR29" s="50"/>
      <c r="CS29" s="50"/>
      <c r="CT29" s="50"/>
      <c r="CU29" s="50"/>
      <c r="CV29" s="50"/>
      <c r="CW29" s="50"/>
      <c r="CX29" s="50"/>
      <c r="CY29" s="50"/>
      <c r="CZ29" s="50"/>
      <c r="DA29" s="50"/>
      <c r="DB29" s="48"/>
      <c r="DC29" s="48"/>
      <c r="DD29" s="48"/>
      <c r="DE29" s="48"/>
      <c r="DF29" s="48"/>
      <c r="DG29" s="45"/>
      <c r="DH29" s="45">
        <f t="shared" si="36"/>
        <v>0</v>
      </c>
      <c r="DI29" s="46" t="b">
        <f t="shared" si="2"/>
        <v>0</v>
      </c>
      <c r="DJ29" s="46" t="str">
        <f t="shared" si="37"/>
        <v>abs</v>
      </c>
      <c r="DK29" s="45"/>
      <c r="DL29" s="45"/>
      <c r="DM29" s="45"/>
      <c r="DN29" s="48"/>
      <c r="DO29" s="48"/>
      <c r="DP29" s="47"/>
      <c r="DQ29" s="47"/>
      <c r="DR29" s="47"/>
      <c r="DS29" s="45">
        <f>(COUNT(DO29:DR29)/2)+(COUNT(DK29:DN29))</f>
        <v>0</v>
      </c>
      <c r="DT29" s="46" t="b">
        <f>IF(DS29=0,FALSE,SUM(DK29:DR29)/DS29)</f>
        <v>0</v>
      </c>
      <c r="DU29" s="46" t="str">
        <f t="shared" si="40"/>
        <v>abs</v>
      </c>
      <c r="DV29" s="50"/>
      <c r="DW29" s="50"/>
      <c r="DX29" s="50"/>
      <c r="DY29" s="50"/>
      <c r="DZ29" s="50"/>
      <c r="EA29" s="50"/>
      <c r="EB29" s="47"/>
      <c r="EC29" s="47"/>
      <c r="ED29" s="45">
        <f>(COUNT(DZ29:EC29)/2)+(COUNT(DV29:DY29))</f>
        <v>0</v>
      </c>
      <c r="EE29" s="46" t="b">
        <f>IF(ED29=0,FALSE,SUM(DV29:EC29)/ED29)</f>
        <v>0</v>
      </c>
      <c r="EF29" s="46" t="str">
        <f t="shared" si="43"/>
        <v>abs</v>
      </c>
      <c r="EG29" s="47"/>
      <c r="EH29" s="47"/>
      <c r="EI29" s="47"/>
      <c r="EJ29" s="48"/>
      <c r="EK29" s="48"/>
      <c r="EL29" s="48"/>
      <c r="EM29" s="47"/>
      <c r="EN29" s="47"/>
      <c r="EO29" s="45">
        <f>(COUNT(EK29:EN29)/2)+(COUNT(EG29:EJ29))</f>
        <v>0</v>
      </c>
      <c r="EP29" s="46" t="b">
        <f>IF(EO29=0,FALSE,SUM(EG29:EN29)/EO29)</f>
        <v>0</v>
      </c>
      <c r="EQ29" s="46" t="str">
        <f t="shared" si="46"/>
        <v>abs</v>
      </c>
      <c r="ER29" s="46">
        <f t="shared" si="3"/>
        <v>0</v>
      </c>
      <c r="ES29" s="46" t="b">
        <f t="shared" si="4"/>
        <v>0</v>
      </c>
      <c r="ET29" s="51" t="str">
        <f t="shared" si="47"/>
        <v>abs</v>
      </c>
      <c r="EU29" s="48"/>
      <c r="EV29" s="48"/>
      <c r="EW29" s="48"/>
      <c r="EX29" s="48"/>
      <c r="EY29" s="48"/>
      <c r="EZ29" s="47"/>
      <c r="FA29" s="47"/>
      <c r="FB29" s="47"/>
      <c r="FC29" s="45">
        <f>(COUNT(EW29:FB29)/1)+(COUNT(EU29:EV29)*2)</f>
        <v>0</v>
      </c>
      <c r="FD29" s="46" t="b">
        <f>IF(FC29=0,FALSE,SUM(EU29:FB29)/FC29)</f>
        <v>0</v>
      </c>
      <c r="FE29" s="46" t="str">
        <f t="shared" si="50"/>
        <v>abs</v>
      </c>
      <c r="FF29" s="48"/>
      <c r="FG29" s="48"/>
      <c r="FH29" s="48"/>
      <c r="FI29" s="48"/>
      <c r="FJ29" s="48"/>
      <c r="FK29" s="47"/>
      <c r="FL29" s="47"/>
      <c r="FM29" s="47"/>
      <c r="FN29" s="45">
        <f>(COUNT(FH29:FM29)/1)+(COUNT(FF29:FG29)*2)</f>
        <v>0</v>
      </c>
      <c r="FO29" s="46" t="b">
        <f>IF(FN29=0,FALSE,SUM(FF29:FM29)/FN29)</f>
        <v>0</v>
      </c>
      <c r="FP29" s="46" t="str">
        <f t="shared" si="53"/>
        <v>abs</v>
      </c>
      <c r="FQ29" s="48"/>
      <c r="FR29" s="48"/>
      <c r="FS29" s="48"/>
      <c r="FT29" s="48"/>
      <c r="FU29" s="48"/>
      <c r="FV29" s="47"/>
      <c r="FW29" s="47"/>
      <c r="FX29" s="47"/>
      <c r="FY29" s="45">
        <f>(COUNT(FS29:FX29)/1)+(COUNT(FQ29:FR29)*2)</f>
        <v>0</v>
      </c>
      <c r="FZ29" s="46" t="b">
        <f>IF(FY29=0,FALSE,SUM(FQ29:FX29)/FY29)</f>
        <v>0</v>
      </c>
      <c r="GA29" s="46" t="str">
        <f t="shared" si="56"/>
        <v>abs</v>
      </c>
      <c r="GB29" s="48"/>
      <c r="GC29" s="48"/>
      <c r="GD29" s="48"/>
      <c r="GE29" s="48"/>
      <c r="GF29" s="48"/>
      <c r="GG29" s="47"/>
      <c r="GH29" s="47"/>
      <c r="GI29" s="47"/>
      <c r="GJ29" s="45">
        <f t="shared" si="57"/>
        <v>0</v>
      </c>
      <c r="GK29" s="46" t="b">
        <f>IF(GJ29=0,FALSE,SUM(GB29:GI29)/GJ29)</f>
        <v>0</v>
      </c>
      <c r="GL29" s="46" t="str">
        <f t="shared" si="59"/>
        <v>abs</v>
      </c>
      <c r="GM29" s="50"/>
      <c r="GN29" s="50"/>
      <c r="GO29" s="50"/>
      <c r="GP29" s="50"/>
      <c r="GQ29" s="50"/>
      <c r="GR29" s="48"/>
      <c r="GS29" s="48"/>
      <c r="GT29" s="43"/>
      <c r="GU29" s="45">
        <f>(COUNT(GO29:GT29)/1)+(COUNT(GM29:GN29)*2)</f>
        <v>0</v>
      </c>
      <c r="GV29" s="46" t="b">
        <f>IF(GU29=0,FALSE,SUM(GM29:GS29)/GU29)</f>
        <v>0</v>
      </c>
      <c r="GW29" s="46" t="str">
        <f t="shared" si="61"/>
        <v>abs</v>
      </c>
      <c r="GX29" s="45"/>
      <c r="GY29" s="45"/>
      <c r="GZ29" s="47"/>
      <c r="HA29" s="47"/>
      <c r="HB29" s="45">
        <f>(COUNT(GX29:HA29)/1)</f>
        <v>0</v>
      </c>
      <c r="HC29" s="46" t="b">
        <f>IF(HB29=0,FALSE,SUM(GX29:HA29)/HB29)</f>
        <v>0</v>
      </c>
      <c r="HD29" s="46" t="str">
        <f>IF(HC29=FALSE,"Abs",HC29)</f>
        <v>Abs</v>
      </c>
      <c r="HE29" s="45"/>
      <c r="HF29" s="45"/>
      <c r="HG29" s="45"/>
      <c r="HH29" s="45"/>
      <c r="HI29" s="45"/>
      <c r="HJ29" s="45"/>
      <c r="HK29" s="45"/>
      <c r="HL29" s="45"/>
      <c r="HM29" s="45"/>
      <c r="HN29" s="45"/>
      <c r="HO29" s="45"/>
      <c r="HP29" s="45"/>
      <c r="HQ29" s="45"/>
      <c r="HR29" s="45"/>
      <c r="HS29" s="45"/>
      <c r="HT29" s="45">
        <f t="shared" si="65"/>
        <v>0</v>
      </c>
      <c r="HU29" s="46" t="b">
        <f>IF(HT29=0,FALSE,SUM(HE29:HH29)/HT29)</f>
        <v>0</v>
      </c>
      <c r="HV29" s="46" t="str">
        <f t="shared" si="67"/>
        <v>abs</v>
      </c>
      <c r="HW29" s="46">
        <f t="shared" si="6"/>
        <v>0</v>
      </c>
      <c r="HX29" s="46" t="b">
        <f t="shared" si="7"/>
        <v>0</v>
      </c>
      <c r="HY29" s="51" t="str">
        <f t="shared" si="68"/>
        <v>abs</v>
      </c>
      <c r="HZ29" s="46">
        <f t="shared" si="8"/>
        <v>0</v>
      </c>
      <c r="IA29" s="46" t="b">
        <f t="shared" si="9"/>
        <v>0</v>
      </c>
      <c r="IB29" s="52" t="str">
        <f t="shared" si="73"/>
        <v>abs</v>
      </c>
      <c r="IC29" s="65"/>
      <c r="ID29" s="54">
        <f t="shared" si="71"/>
        <v>16.199407738095239</v>
      </c>
      <c r="IE29" s="55" t="s">
        <v>840</v>
      </c>
      <c r="IF29" s="56"/>
      <c r="IG29" s="57" t="e">
        <f t="shared" si="69"/>
        <v>#VALUE!</v>
      </c>
    </row>
    <row r="30" spans="1:246" ht="12" customHeight="1" thickBot="1">
      <c r="A30" s="68"/>
      <c r="B30" s="68"/>
      <c r="C30" s="48"/>
      <c r="D30" s="48"/>
      <c r="E30" s="48"/>
      <c r="F30" s="48"/>
      <c r="G30" s="48"/>
      <c r="H30" s="48"/>
      <c r="I30" s="48"/>
      <c r="J30" s="48"/>
      <c r="K30" s="45">
        <f t="shared" si="72"/>
        <v>0</v>
      </c>
      <c r="L30" s="46" t="b">
        <f t="shared" si="12"/>
        <v>0</v>
      </c>
      <c r="M30" s="46" t="str">
        <f>IF(L30=FALSE,"",L30)</f>
        <v/>
      </c>
      <c r="N30" s="48"/>
      <c r="O30" s="48"/>
      <c r="P30" s="48"/>
      <c r="Q30" s="48"/>
      <c r="R30" s="48"/>
      <c r="S30" s="45"/>
      <c r="T30" s="45"/>
      <c r="U30" s="45"/>
      <c r="V30" s="45">
        <f t="shared" si="14"/>
        <v>0</v>
      </c>
      <c r="W30" s="46" t="b">
        <f t="shared" si="15"/>
        <v>0</v>
      </c>
      <c r="X30" s="46" t="str">
        <f>IF(W30=FALSE,"",W30)</f>
        <v/>
      </c>
      <c r="Y30" s="48"/>
      <c r="Z30" s="48"/>
      <c r="AA30" s="48"/>
      <c r="AB30" s="48"/>
      <c r="AC30" s="48"/>
      <c r="AD30" s="45"/>
      <c r="AE30" s="45"/>
      <c r="AF30" s="45"/>
      <c r="AG30" s="45">
        <f t="shared" si="17"/>
        <v>0</v>
      </c>
      <c r="AH30" s="46" t="b">
        <f t="shared" si="18"/>
        <v>0</v>
      </c>
      <c r="AI30" s="46" t="str">
        <f>IF(AH30=FALSE,"",AH30)</f>
        <v/>
      </c>
      <c r="AJ30" s="48"/>
      <c r="AK30" s="48"/>
      <c r="AL30" s="48"/>
      <c r="AM30" s="48"/>
      <c r="AN30" s="48"/>
      <c r="AO30" s="47"/>
      <c r="AP30" s="47"/>
      <c r="AQ30" s="47"/>
      <c r="AR30" s="45">
        <f>(COUNT(AN30:AQ30)/2)+(COUNT(AJ30:AM30))</f>
        <v>0</v>
      </c>
      <c r="AS30" s="46" t="b">
        <f>IF(AR30=0,FALSE,SUM(AJ30:AQ30)/AR30)</f>
        <v>0</v>
      </c>
      <c r="AT30" s="46" t="str">
        <f>IF(AS30=FALSE,"",AS30)</f>
        <v/>
      </c>
      <c r="AU30" s="48"/>
      <c r="AV30" s="48"/>
      <c r="AW30" s="48"/>
      <c r="AX30" s="48"/>
      <c r="AY30" s="48"/>
      <c r="AZ30" s="47"/>
      <c r="BA30" s="47"/>
      <c r="BB30" s="47"/>
      <c r="BC30" s="45">
        <f t="shared" si="23"/>
        <v>0</v>
      </c>
      <c r="BD30" s="46" t="b">
        <f t="shared" si="24"/>
        <v>0</v>
      </c>
      <c r="BE30" s="46" t="str">
        <f>IF(BD30=FALSE,"",BD30)</f>
        <v/>
      </c>
      <c r="BF30" s="45">
        <f t="shared" si="0"/>
        <v>0</v>
      </c>
      <c r="BG30" s="46" t="b">
        <f t="shared" si="1"/>
        <v>0</v>
      </c>
      <c r="BH30" s="49" t="str">
        <f>(IF(BG30=FALSE,"",BG30))</f>
        <v/>
      </c>
      <c r="BI30" s="48"/>
      <c r="BJ30" s="48"/>
      <c r="BK30" s="48"/>
      <c r="BL30" s="48"/>
      <c r="BM30" s="48"/>
      <c r="BN30" s="47"/>
      <c r="BO30" s="47"/>
      <c r="BP30" s="47"/>
      <c r="BQ30" s="45">
        <f>(COUNT(BK30:BP30)/1)+(COUNT(BI30:BJ30)*2)</f>
        <v>0</v>
      </c>
      <c r="BR30" s="46" t="b">
        <f>IF(BQ30=0,FALSE,SUM(BI30:BP30)/BQ30)</f>
        <v>0</v>
      </c>
      <c r="BS30" s="46" t="str">
        <f>IF(BR30=FALSE,"",BR30)</f>
        <v/>
      </c>
      <c r="BT30" s="48"/>
      <c r="BU30" s="48"/>
      <c r="BV30" s="48"/>
      <c r="BW30" s="48"/>
      <c r="BX30" s="48"/>
      <c r="BY30" s="47"/>
      <c r="BZ30" s="47"/>
      <c r="CA30" s="47"/>
      <c r="CB30" s="45">
        <f t="shared" si="30"/>
        <v>0</v>
      </c>
      <c r="CC30" s="46" t="b">
        <f t="shared" si="31"/>
        <v>0</v>
      </c>
      <c r="CD30" s="46" t="str">
        <f>IF(CC30=FALSE,"",CC30)</f>
        <v/>
      </c>
      <c r="CE30" s="48"/>
      <c r="CF30" s="48"/>
      <c r="CG30" s="48"/>
      <c r="CH30" s="48"/>
      <c r="CI30" s="48"/>
      <c r="CJ30" s="47"/>
      <c r="CK30" s="47"/>
      <c r="CL30" s="47"/>
      <c r="CM30" s="45">
        <f t="shared" si="33"/>
        <v>0</v>
      </c>
      <c r="CN30" s="46" t="b">
        <f t="shared" si="34"/>
        <v>0</v>
      </c>
      <c r="CO30" s="46" t="str">
        <f>IF(CN30=FALSE,"",CN30)</f>
        <v/>
      </c>
      <c r="CP30" s="48"/>
      <c r="CQ30" s="48"/>
      <c r="CR30" s="48"/>
      <c r="CS30" s="48"/>
      <c r="CT30" s="48"/>
      <c r="CU30" s="48"/>
      <c r="CV30" s="48"/>
      <c r="CW30" s="48"/>
      <c r="CX30" s="48"/>
      <c r="CY30" s="48"/>
      <c r="CZ30" s="48"/>
      <c r="DA30" s="47"/>
      <c r="DB30" s="47"/>
      <c r="DC30" s="47"/>
      <c r="DD30" s="47"/>
      <c r="DE30" s="47"/>
      <c r="DF30" s="47"/>
      <c r="DG30" s="47"/>
      <c r="DH30" s="45">
        <f t="shared" si="36"/>
        <v>0</v>
      </c>
      <c r="DI30" s="46" t="b">
        <f t="shared" si="2"/>
        <v>0</v>
      </c>
      <c r="DJ30" s="46" t="str">
        <f>IF(DI30=FALSE,"",DI30)</f>
        <v/>
      </c>
      <c r="DK30" s="48"/>
      <c r="DL30" s="48"/>
      <c r="DM30" s="48"/>
      <c r="DN30" s="48"/>
      <c r="DO30" s="48"/>
      <c r="DP30" s="47"/>
      <c r="DQ30" s="47"/>
      <c r="DR30" s="47"/>
      <c r="DS30" s="45">
        <f t="shared" si="38"/>
        <v>0</v>
      </c>
      <c r="DT30" s="46" t="b">
        <f t="shared" si="39"/>
        <v>0</v>
      </c>
      <c r="DU30" s="46" t="str">
        <f>IF(DT30=FALSE,"",DT30)</f>
        <v/>
      </c>
      <c r="DV30" s="47"/>
      <c r="DW30" s="48"/>
      <c r="DX30" s="48"/>
      <c r="DY30" s="48"/>
      <c r="DZ30" s="48"/>
      <c r="EA30" s="48"/>
      <c r="EB30" s="47"/>
      <c r="EC30" s="47"/>
      <c r="ED30" s="45">
        <f t="shared" si="41"/>
        <v>0</v>
      </c>
      <c r="EE30" s="46" t="b">
        <f t="shared" si="42"/>
        <v>0</v>
      </c>
      <c r="EF30" s="46" t="str">
        <f>IF(EE30=FALSE,"",EE30)</f>
        <v/>
      </c>
      <c r="EG30" s="47"/>
      <c r="EH30" s="48"/>
      <c r="EI30" s="48"/>
      <c r="EJ30" s="48"/>
      <c r="EK30" s="48"/>
      <c r="EL30" s="48"/>
      <c r="EM30" s="47"/>
      <c r="EN30" s="47"/>
      <c r="EO30" s="45">
        <f t="shared" si="44"/>
        <v>0</v>
      </c>
      <c r="EP30" s="46" t="b">
        <f t="shared" si="45"/>
        <v>0</v>
      </c>
      <c r="EQ30" s="46" t="str">
        <f>IF(EP30=FALSE,"",EP30)</f>
        <v/>
      </c>
      <c r="ER30" s="46">
        <f t="shared" si="3"/>
        <v>0</v>
      </c>
      <c r="ES30" s="46" t="b">
        <f t="shared" si="4"/>
        <v>0</v>
      </c>
      <c r="ET30" s="51" t="str">
        <f>IF(ES30=FALSE,"",ES30)</f>
        <v/>
      </c>
      <c r="EU30" s="48"/>
      <c r="EV30" s="48"/>
      <c r="EW30" s="48"/>
      <c r="EX30" s="48"/>
      <c r="EY30" s="48"/>
      <c r="EZ30" s="47"/>
      <c r="FA30" s="47"/>
      <c r="FB30" s="47"/>
      <c r="FC30" s="45">
        <f t="shared" si="48"/>
        <v>0</v>
      </c>
      <c r="FD30" s="46" t="b">
        <f t="shared" si="49"/>
        <v>0</v>
      </c>
      <c r="FE30" s="46" t="str">
        <f>IF(FD30=FALSE,"",FD30)</f>
        <v/>
      </c>
      <c r="FF30" s="48"/>
      <c r="FG30" s="48"/>
      <c r="FH30" s="48"/>
      <c r="FI30" s="48"/>
      <c r="FJ30" s="48"/>
      <c r="FK30" s="47"/>
      <c r="FL30" s="47"/>
      <c r="FM30" s="47"/>
      <c r="FN30" s="45">
        <f>(COUNT(FH30:FM30)/1)+(COUNT(FF30:FG30)*2)</f>
        <v>0</v>
      </c>
      <c r="FO30" s="46" t="b">
        <f>IF(FN30=0,FALSE,SUM(FF30:FM30)/FN30)</f>
        <v>0</v>
      </c>
      <c r="FP30" s="46" t="str">
        <f>IF(FO30=FALSE,"",FO30)</f>
        <v/>
      </c>
      <c r="FQ30" s="48"/>
      <c r="FR30" s="48"/>
      <c r="FS30" s="48"/>
      <c r="FT30" s="48"/>
      <c r="FU30" s="48"/>
      <c r="FV30" s="47"/>
      <c r="FW30" s="47"/>
      <c r="FX30" s="47"/>
      <c r="FY30" s="45">
        <f>(COUNT(FS30:FX30)/1)+(COUNT(FQ30:FR30)*2)</f>
        <v>0</v>
      </c>
      <c r="FZ30" s="46" t="b">
        <f>IF(FY30=0,FALSE,SUM(FQ30:FX30)/FY30)</f>
        <v>0</v>
      </c>
      <c r="GA30" s="46" t="str">
        <f>IF(FZ30=FALSE,"",FZ30)</f>
        <v/>
      </c>
      <c r="GB30" s="48"/>
      <c r="GC30" s="48"/>
      <c r="GD30" s="48"/>
      <c r="GE30" s="48"/>
      <c r="GF30" s="48"/>
      <c r="GG30" s="47"/>
      <c r="GH30" s="47"/>
      <c r="GI30" s="47"/>
      <c r="GJ30" s="45">
        <f t="shared" si="57"/>
        <v>0</v>
      </c>
      <c r="GK30" s="46" t="b">
        <f t="shared" si="58"/>
        <v>0</v>
      </c>
      <c r="GL30" s="46" t="str">
        <f>IF(GK30=FALSE,"",GK30)</f>
        <v/>
      </c>
      <c r="GM30" s="48"/>
      <c r="GN30" s="48"/>
      <c r="GO30" s="48"/>
      <c r="GP30" s="48"/>
      <c r="GQ30" s="48"/>
      <c r="GR30" s="47"/>
      <c r="GS30" s="47"/>
      <c r="GT30" s="47"/>
      <c r="GU30" s="45">
        <f t="shared" si="60"/>
        <v>0</v>
      </c>
      <c r="GV30" s="46" t="b">
        <f>IF(GU30=0,FALSE,SUM(GM30:GT30)/GU30)</f>
        <v>0</v>
      </c>
      <c r="GW30" s="46" t="str">
        <f>IF(GV30=FALSE,"",GV30)</f>
        <v/>
      </c>
      <c r="GX30" s="47"/>
      <c r="GY30" s="47"/>
      <c r="GZ30" s="47"/>
      <c r="HA30" s="47"/>
      <c r="HB30" s="45">
        <f t="shared" si="62"/>
        <v>0</v>
      </c>
      <c r="HC30" s="46" t="b">
        <f t="shared" si="63"/>
        <v>0</v>
      </c>
      <c r="HD30" s="46" t="str">
        <f>IF(HC30=FALSE,"",HC30)</f>
        <v/>
      </c>
      <c r="HE30" s="47"/>
      <c r="HF30" s="47"/>
      <c r="HG30" s="47"/>
      <c r="HH30" s="47"/>
      <c r="HI30" s="45"/>
      <c r="HJ30" s="45"/>
      <c r="HK30" s="45"/>
      <c r="HL30" s="45"/>
      <c r="HM30" s="45"/>
      <c r="HN30" s="45"/>
      <c r="HO30" s="45"/>
      <c r="HP30" s="45"/>
      <c r="HQ30" s="45"/>
      <c r="HR30" s="45"/>
      <c r="HS30" s="47"/>
      <c r="HT30" s="45">
        <f t="shared" si="65"/>
        <v>0</v>
      </c>
      <c r="HU30" s="46" t="b">
        <f>IF(HT30=0,FALSE,SUM(HE30:HH30)/HT30)</f>
        <v>0</v>
      </c>
      <c r="HV30" s="46" t="str">
        <f>IF(HU30=FALSE,"abs",HU30)</f>
        <v>abs</v>
      </c>
      <c r="HW30" s="46">
        <f t="shared" si="6"/>
        <v>0</v>
      </c>
      <c r="HX30" s="46" t="b">
        <f t="shared" si="7"/>
        <v>0</v>
      </c>
      <c r="HY30" s="51" t="str">
        <f t="shared" si="68"/>
        <v>abs</v>
      </c>
      <c r="HZ30" s="46">
        <f t="shared" si="8"/>
        <v>0</v>
      </c>
      <c r="IA30" s="46" t="b">
        <f t="shared" si="9"/>
        <v>0</v>
      </c>
      <c r="IB30" s="52" t="str">
        <f t="shared" si="73"/>
        <v>abs</v>
      </c>
      <c r="IC30" s="65"/>
      <c r="ID30" s="54">
        <f t="shared" si="71"/>
        <v>16.199407738095239</v>
      </c>
      <c r="IE30" s="55" t="s">
        <v>840</v>
      </c>
      <c r="IF30" s="55"/>
      <c r="IG30" s="57" t="e">
        <f t="shared" si="69"/>
        <v>#VALUE!</v>
      </c>
    </row>
    <row r="31" spans="1:246" ht="12" customHeight="1" thickBot="1">
      <c r="A31" s="68"/>
      <c r="B31" s="68"/>
      <c r="C31" s="48"/>
      <c r="D31" s="48"/>
      <c r="E31" s="48"/>
      <c r="F31" s="48"/>
      <c r="G31" s="48"/>
      <c r="H31" s="48"/>
      <c r="I31" s="48"/>
      <c r="J31" s="48"/>
      <c r="K31" s="45">
        <f t="shared" si="72"/>
        <v>0</v>
      </c>
      <c r="L31" s="46" t="b">
        <f t="shared" si="12"/>
        <v>0</v>
      </c>
      <c r="M31" s="46" t="str">
        <f>IF(L31=FALSE,"",L31)</f>
        <v/>
      </c>
      <c r="N31" s="48"/>
      <c r="O31" s="48"/>
      <c r="P31" s="48"/>
      <c r="Q31" s="48"/>
      <c r="R31" s="48"/>
      <c r="S31" s="45"/>
      <c r="T31" s="45"/>
      <c r="U31" s="45"/>
      <c r="V31" s="45">
        <f t="shared" si="14"/>
        <v>0</v>
      </c>
      <c r="W31" s="46" t="b">
        <f t="shared" si="15"/>
        <v>0</v>
      </c>
      <c r="X31" s="46" t="str">
        <f>IF(W31=FALSE,"",W31)</f>
        <v/>
      </c>
      <c r="Y31" s="48"/>
      <c r="Z31" s="48"/>
      <c r="AA31" s="48"/>
      <c r="AB31" s="48"/>
      <c r="AC31" s="48"/>
      <c r="AD31" s="45"/>
      <c r="AE31" s="45"/>
      <c r="AF31" s="45"/>
      <c r="AG31" s="45">
        <f t="shared" si="17"/>
        <v>0</v>
      </c>
      <c r="AH31" s="46" t="b">
        <f t="shared" si="18"/>
        <v>0</v>
      </c>
      <c r="AI31" s="46" t="str">
        <f>IF(AH31=FALSE,"",AH31)</f>
        <v/>
      </c>
      <c r="AJ31" s="48"/>
      <c r="AK31" s="48"/>
      <c r="AL31" s="48"/>
      <c r="AM31" s="48"/>
      <c r="AN31" s="48"/>
      <c r="AO31" s="47"/>
      <c r="AP31" s="47"/>
      <c r="AQ31" s="47"/>
      <c r="AR31" s="45">
        <f>(COUNT(AN31:AQ31)/2)+(COUNT(AJ31:AM31))</f>
        <v>0</v>
      </c>
      <c r="AS31" s="46" t="b">
        <f>IF(AR31=0,FALSE,SUM(AJ31:AQ31)/AR31)</f>
        <v>0</v>
      </c>
      <c r="AT31" s="46" t="str">
        <f>IF(AS31=FALSE,"",AS31)</f>
        <v/>
      </c>
      <c r="AU31" s="48"/>
      <c r="AV31" s="48"/>
      <c r="AW31" s="48"/>
      <c r="AX31" s="48"/>
      <c r="AY31" s="48"/>
      <c r="AZ31" s="47"/>
      <c r="BA31" s="47"/>
      <c r="BB31" s="47"/>
      <c r="BC31" s="45">
        <f t="shared" si="23"/>
        <v>0</v>
      </c>
      <c r="BD31" s="46" t="b">
        <f t="shared" si="24"/>
        <v>0</v>
      </c>
      <c r="BE31" s="46" t="str">
        <f>IF(BD31=FALSE,"",BD31)</f>
        <v/>
      </c>
      <c r="BF31" s="45">
        <f t="shared" si="0"/>
        <v>0</v>
      </c>
      <c r="BG31" s="46" t="b">
        <f t="shared" si="1"/>
        <v>0</v>
      </c>
      <c r="BH31" s="49" t="str">
        <f>(IF(BG31=FALSE,"",BG31))</f>
        <v/>
      </c>
      <c r="BI31" s="48"/>
      <c r="BJ31" s="48"/>
      <c r="BK31" s="48"/>
      <c r="BL31" s="48"/>
      <c r="BM31" s="48"/>
      <c r="BN31" s="47"/>
      <c r="BO31" s="47"/>
      <c r="BP31" s="47"/>
      <c r="BQ31" s="45">
        <f>(COUNT(BK31:BP31)/1)+(COUNT(BI31:BJ31)*2)</f>
        <v>0</v>
      </c>
      <c r="BR31" s="46" t="b">
        <f>IF(BQ31=0,FALSE,SUM(BI31:BP31)/BQ31)</f>
        <v>0</v>
      </c>
      <c r="BS31" s="46" t="str">
        <f>IF(BR31=FALSE,"",BR31)</f>
        <v/>
      </c>
      <c r="BT31" s="48"/>
      <c r="BU31" s="48"/>
      <c r="BV31" s="48"/>
      <c r="BW31" s="48"/>
      <c r="BX31" s="48"/>
      <c r="BY31" s="47"/>
      <c r="BZ31" s="47"/>
      <c r="CA31" s="47"/>
      <c r="CB31" s="45">
        <f t="shared" si="30"/>
        <v>0</v>
      </c>
      <c r="CC31" s="46" t="b">
        <f t="shared" si="31"/>
        <v>0</v>
      </c>
      <c r="CD31" s="46" t="str">
        <f>IF(CC31=FALSE,"",CC31)</f>
        <v/>
      </c>
      <c r="CE31" s="48"/>
      <c r="CF31" s="48"/>
      <c r="CG31" s="48"/>
      <c r="CH31" s="48"/>
      <c r="CI31" s="48"/>
      <c r="CJ31" s="47"/>
      <c r="CK31" s="47"/>
      <c r="CL31" s="47"/>
      <c r="CM31" s="45">
        <f t="shared" si="33"/>
        <v>0</v>
      </c>
      <c r="CN31" s="46" t="b">
        <f t="shared" si="34"/>
        <v>0</v>
      </c>
      <c r="CO31" s="46" t="str">
        <f>IF(CN31=FALSE,"",CN31)</f>
        <v/>
      </c>
      <c r="CP31" s="48"/>
      <c r="CQ31" s="48"/>
      <c r="CR31" s="48"/>
      <c r="CS31" s="48"/>
      <c r="CT31" s="48"/>
      <c r="CU31" s="48"/>
      <c r="CV31" s="48"/>
      <c r="CW31" s="48"/>
      <c r="CX31" s="48"/>
      <c r="CY31" s="48"/>
      <c r="CZ31" s="48"/>
      <c r="DA31" s="47"/>
      <c r="DB31" s="47"/>
      <c r="DC31" s="47"/>
      <c r="DD31" s="47"/>
      <c r="DE31" s="47"/>
      <c r="DF31" s="47"/>
      <c r="DG31" s="47"/>
      <c r="DH31" s="45">
        <f t="shared" si="36"/>
        <v>0</v>
      </c>
      <c r="DI31" s="46" t="b">
        <f t="shared" si="2"/>
        <v>0</v>
      </c>
      <c r="DJ31" s="46" t="str">
        <f>IF(DI31=FALSE,"",DI31)</f>
        <v/>
      </c>
      <c r="DK31" s="48"/>
      <c r="DL31" s="48"/>
      <c r="DM31" s="48"/>
      <c r="DN31" s="48"/>
      <c r="DO31" s="48"/>
      <c r="DP31" s="47"/>
      <c r="DQ31" s="47"/>
      <c r="DR31" s="47"/>
      <c r="DS31" s="45">
        <f t="shared" si="38"/>
        <v>0</v>
      </c>
      <c r="DT31" s="46" t="b">
        <f t="shared" si="39"/>
        <v>0</v>
      </c>
      <c r="DU31" s="46" t="str">
        <f>IF(DT31=FALSE,"",DT31)</f>
        <v/>
      </c>
      <c r="DV31" s="47"/>
      <c r="DW31" s="48"/>
      <c r="DX31" s="48"/>
      <c r="DY31" s="48"/>
      <c r="DZ31" s="48"/>
      <c r="EA31" s="48"/>
      <c r="EB31" s="47"/>
      <c r="EC31" s="47"/>
      <c r="ED31" s="45">
        <f t="shared" si="41"/>
        <v>0</v>
      </c>
      <c r="EE31" s="46" t="b">
        <f t="shared" si="42"/>
        <v>0</v>
      </c>
      <c r="EF31" s="46" t="str">
        <f>IF(EE31=FALSE,"",EE31)</f>
        <v/>
      </c>
      <c r="EG31" s="47"/>
      <c r="EH31" s="48"/>
      <c r="EI31" s="48"/>
      <c r="EJ31" s="48"/>
      <c r="EK31" s="48"/>
      <c r="EL31" s="48"/>
      <c r="EM31" s="47"/>
      <c r="EN31" s="47"/>
      <c r="EO31" s="45">
        <f t="shared" si="44"/>
        <v>0</v>
      </c>
      <c r="EP31" s="46" t="b">
        <f t="shared" si="45"/>
        <v>0</v>
      </c>
      <c r="EQ31" s="46" t="str">
        <f>IF(EP31=FALSE,"",EP31)</f>
        <v/>
      </c>
      <c r="ER31" s="46">
        <f t="shared" si="3"/>
        <v>0</v>
      </c>
      <c r="ES31" s="46" t="b">
        <f t="shared" si="4"/>
        <v>0</v>
      </c>
      <c r="ET31" s="51" t="str">
        <f>IF(ES31=FALSE,"",ES31)</f>
        <v/>
      </c>
      <c r="EU31" s="48"/>
      <c r="EV31" s="48"/>
      <c r="EW31" s="48"/>
      <c r="EX31" s="48"/>
      <c r="EY31" s="48"/>
      <c r="EZ31" s="47"/>
      <c r="FA31" s="47"/>
      <c r="FB31" s="47"/>
      <c r="FC31" s="45">
        <f t="shared" si="48"/>
        <v>0</v>
      </c>
      <c r="FD31" s="46" t="b">
        <f t="shared" si="49"/>
        <v>0</v>
      </c>
      <c r="FE31" s="46" t="str">
        <f>IF(FD31=FALSE,"",FD31)</f>
        <v/>
      </c>
      <c r="FF31" s="48"/>
      <c r="FG31" s="48"/>
      <c r="FH31" s="48"/>
      <c r="FI31" s="48"/>
      <c r="FJ31" s="48"/>
      <c r="FK31" s="47"/>
      <c r="FL31" s="47"/>
      <c r="FM31" s="47"/>
      <c r="FN31" s="45">
        <f>(COUNT(FH31:FM31)/1)+(COUNT(FF31:FG31)*2)</f>
        <v>0</v>
      </c>
      <c r="FO31" s="46" t="b">
        <f>IF(FN31=0,FALSE,SUM(FF31:FM31)/FN31)</f>
        <v>0</v>
      </c>
      <c r="FP31" s="46" t="str">
        <f>IF(FO31=FALSE,"",FO31)</f>
        <v/>
      </c>
      <c r="FQ31" s="48"/>
      <c r="FR31" s="48"/>
      <c r="FS31" s="48"/>
      <c r="FT31" s="48"/>
      <c r="FU31" s="48"/>
      <c r="FV31" s="47"/>
      <c r="FW31" s="47"/>
      <c r="FX31" s="47"/>
      <c r="FY31" s="45">
        <f>(COUNT(FS31:FX31)/1)+(COUNT(FQ31:FR31)*2)</f>
        <v>0</v>
      </c>
      <c r="FZ31" s="46" t="b">
        <f>IF(FY31=0,FALSE,SUM(FQ31:FX31)/FY31)</f>
        <v>0</v>
      </c>
      <c r="GA31" s="46" t="str">
        <f>IF(FZ31=FALSE,"",FZ31)</f>
        <v/>
      </c>
      <c r="GB31" s="48"/>
      <c r="GC31" s="48"/>
      <c r="GD31" s="48"/>
      <c r="GE31" s="48"/>
      <c r="GF31" s="48"/>
      <c r="GG31" s="47"/>
      <c r="GH31" s="47"/>
      <c r="GI31" s="47"/>
      <c r="GJ31" s="45">
        <f t="shared" si="57"/>
        <v>0</v>
      </c>
      <c r="GK31" s="46" t="b">
        <f t="shared" si="58"/>
        <v>0</v>
      </c>
      <c r="GL31" s="46" t="str">
        <f>IF(GK31=FALSE,"",GK31)</f>
        <v/>
      </c>
      <c r="GM31" s="48"/>
      <c r="GN31" s="48"/>
      <c r="GO31" s="48"/>
      <c r="GP31" s="48"/>
      <c r="GQ31" s="48"/>
      <c r="GR31" s="47"/>
      <c r="GS31" s="47"/>
      <c r="GT31" s="47"/>
      <c r="GU31" s="45">
        <f t="shared" si="60"/>
        <v>0</v>
      </c>
      <c r="GV31" s="46" t="b">
        <f>IF(GU31=0,FALSE,SUM(GM31:GT31)/GU31)</f>
        <v>0</v>
      </c>
      <c r="GW31" s="46" t="str">
        <f>IF(GV31=FALSE,"",GV31)</f>
        <v/>
      </c>
      <c r="GX31" s="47"/>
      <c r="GY31" s="47"/>
      <c r="GZ31" s="47"/>
      <c r="HA31" s="47"/>
      <c r="HB31" s="45">
        <f t="shared" si="62"/>
        <v>0</v>
      </c>
      <c r="HC31" s="46" t="b">
        <f t="shared" si="63"/>
        <v>0</v>
      </c>
      <c r="HD31" s="46" t="str">
        <f>IF(HC31=FALSE,"",HC31)</f>
        <v/>
      </c>
      <c r="HE31" s="47"/>
      <c r="HF31" s="47"/>
      <c r="HG31" s="47"/>
      <c r="HH31" s="47"/>
      <c r="HI31" s="45"/>
      <c r="HJ31" s="45"/>
      <c r="HK31" s="45"/>
      <c r="HL31" s="45"/>
      <c r="HM31" s="45"/>
      <c r="HN31" s="45"/>
      <c r="HO31" s="45"/>
      <c r="HP31" s="45"/>
      <c r="HQ31" s="45"/>
      <c r="HR31" s="45"/>
      <c r="HS31" s="47"/>
      <c r="HT31" s="45">
        <f t="shared" si="65"/>
        <v>0</v>
      </c>
      <c r="HU31" s="46" t="b">
        <f>IF(HT31=0,FALSE,SUM(HE31:HH31)/HT31)</f>
        <v>0</v>
      </c>
      <c r="HV31" s="46" t="str">
        <f>IF(HU31=FALSE,"abs",HU31)</f>
        <v>abs</v>
      </c>
      <c r="HW31" s="46">
        <f t="shared" si="6"/>
        <v>0</v>
      </c>
      <c r="HX31" s="46" t="b">
        <f t="shared" si="7"/>
        <v>0</v>
      </c>
      <c r="HY31" s="51" t="str">
        <f t="shared" si="68"/>
        <v>abs</v>
      </c>
      <c r="HZ31" s="46">
        <f t="shared" si="8"/>
        <v>0</v>
      </c>
      <c r="IA31" s="46" t="b">
        <f t="shared" si="9"/>
        <v>0</v>
      </c>
      <c r="IB31" s="52" t="str">
        <f t="shared" si="73"/>
        <v>abs</v>
      </c>
      <c r="IC31" s="65"/>
      <c r="ID31" s="54">
        <f t="shared" si="71"/>
        <v>16.199407738095239</v>
      </c>
      <c r="IE31" s="55" t="s">
        <v>840</v>
      </c>
      <c r="IF31" s="55"/>
      <c r="IG31" s="57" t="e">
        <f t="shared" si="69"/>
        <v>#VALUE!</v>
      </c>
    </row>
    <row r="32" spans="1:246" ht="12" customHeight="1">
      <c r="A32" s="68"/>
      <c r="B32" s="68"/>
      <c r="C32" s="48" t="e">
        <f>AVERAGE(C2:C31)</f>
        <v>#DIV/0!</v>
      </c>
      <c r="D32" s="48" t="e">
        <f t="shared" ref="D32:BO32" si="74">AVERAGE(D2:D31)</f>
        <v>#DIV/0!</v>
      </c>
      <c r="E32" s="48" t="e">
        <f t="shared" si="74"/>
        <v>#DIV/0!</v>
      </c>
      <c r="F32" s="48" t="e">
        <f t="shared" si="74"/>
        <v>#DIV/0!</v>
      </c>
      <c r="G32" s="48" t="e">
        <f t="shared" si="74"/>
        <v>#DIV/0!</v>
      </c>
      <c r="H32" s="48" t="e">
        <f t="shared" si="74"/>
        <v>#DIV/0!</v>
      </c>
      <c r="I32" s="48" t="e">
        <f t="shared" si="74"/>
        <v>#DIV/0!</v>
      </c>
      <c r="J32" s="48" t="e">
        <f t="shared" si="74"/>
        <v>#DIV/0!</v>
      </c>
      <c r="K32" s="48">
        <f t="shared" si="74"/>
        <v>0</v>
      </c>
      <c r="L32" s="48" t="e">
        <f t="shared" si="74"/>
        <v>#DIV/0!</v>
      </c>
      <c r="M32" s="48" t="e">
        <f t="shared" si="74"/>
        <v>#DIV/0!</v>
      </c>
      <c r="N32" s="48">
        <f t="shared" si="74"/>
        <v>16.927083333333332</v>
      </c>
      <c r="O32" s="48" t="e">
        <f t="shared" si="74"/>
        <v>#DIV/0!</v>
      </c>
      <c r="P32" s="48" t="e">
        <f t="shared" si="74"/>
        <v>#DIV/0!</v>
      </c>
      <c r="Q32" s="48" t="e">
        <f t="shared" si="74"/>
        <v>#DIV/0!</v>
      </c>
      <c r="R32" s="48" t="e">
        <f t="shared" si="74"/>
        <v>#DIV/0!</v>
      </c>
      <c r="S32" s="48" t="e">
        <f t="shared" si="74"/>
        <v>#DIV/0!</v>
      </c>
      <c r="T32" s="48" t="e">
        <f t="shared" si="74"/>
        <v>#DIV/0!</v>
      </c>
      <c r="U32" s="48" t="e">
        <f t="shared" si="74"/>
        <v>#DIV/0!</v>
      </c>
      <c r="V32" s="48">
        <f t="shared" si="74"/>
        <v>0.8</v>
      </c>
      <c r="W32" s="48">
        <f t="shared" si="74"/>
        <v>16.927083333333332</v>
      </c>
      <c r="X32" s="48">
        <f t="shared" si="74"/>
        <v>16.927083333333332</v>
      </c>
      <c r="Y32" s="48">
        <f t="shared" si="74"/>
        <v>13.270833333333334</v>
      </c>
      <c r="Z32" s="48" t="e">
        <f t="shared" si="74"/>
        <v>#DIV/0!</v>
      </c>
      <c r="AA32" s="48" t="e">
        <f t="shared" si="74"/>
        <v>#DIV/0!</v>
      </c>
      <c r="AB32" s="48" t="e">
        <f t="shared" si="74"/>
        <v>#DIV/0!</v>
      </c>
      <c r="AC32" s="48" t="e">
        <f t="shared" si="74"/>
        <v>#DIV/0!</v>
      </c>
      <c r="AD32" s="48" t="e">
        <f t="shared" si="74"/>
        <v>#DIV/0!</v>
      </c>
      <c r="AE32" s="48" t="e">
        <f t="shared" si="74"/>
        <v>#DIV/0!</v>
      </c>
      <c r="AF32" s="48" t="e">
        <f t="shared" si="74"/>
        <v>#DIV/0!</v>
      </c>
      <c r="AG32" s="48">
        <f t="shared" si="74"/>
        <v>0.8</v>
      </c>
      <c r="AH32" s="48">
        <f t="shared" si="74"/>
        <v>13.270833333333334</v>
      </c>
      <c r="AI32" s="48">
        <f t="shared" si="74"/>
        <v>13.270833333333334</v>
      </c>
      <c r="AJ32" s="48" t="e">
        <f t="shared" si="74"/>
        <v>#DIV/0!</v>
      </c>
      <c r="AK32" s="48" t="e">
        <f t="shared" si="74"/>
        <v>#DIV/0!</v>
      </c>
      <c r="AL32" s="48" t="e">
        <f t="shared" si="74"/>
        <v>#DIV/0!</v>
      </c>
      <c r="AM32" s="48" t="e">
        <f t="shared" si="74"/>
        <v>#DIV/0!</v>
      </c>
      <c r="AN32" s="48" t="e">
        <f t="shared" si="74"/>
        <v>#DIV/0!</v>
      </c>
      <c r="AO32" s="48" t="e">
        <f t="shared" si="74"/>
        <v>#DIV/0!</v>
      </c>
      <c r="AP32" s="48" t="e">
        <f t="shared" si="74"/>
        <v>#DIV/0!</v>
      </c>
      <c r="AQ32" s="48" t="e">
        <f t="shared" si="74"/>
        <v>#DIV/0!</v>
      </c>
      <c r="AR32" s="48">
        <f t="shared" si="74"/>
        <v>0</v>
      </c>
      <c r="AS32" s="48" t="e">
        <f t="shared" si="74"/>
        <v>#DIV/0!</v>
      </c>
      <c r="AT32" s="48" t="e">
        <f t="shared" si="74"/>
        <v>#DIV/0!</v>
      </c>
      <c r="AU32" s="48" t="e">
        <f t="shared" si="74"/>
        <v>#DIV/0!</v>
      </c>
      <c r="AV32" s="48" t="e">
        <f t="shared" si="74"/>
        <v>#DIV/0!</v>
      </c>
      <c r="AW32" s="48" t="e">
        <f t="shared" si="74"/>
        <v>#DIV/0!</v>
      </c>
      <c r="AX32" s="48" t="e">
        <f t="shared" si="74"/>
        <v>#DIV/0!</v>
      </c>
      <c r="AY32" s="48" t="e">
        <f t="shared" si="74"/>
        <v>#DIV/0!</v>
      </c>
      <c r="AZ32" s="48" t="e">
        <f t="shared" si="74"/>
        <v>#DIV/0!</v>
      </c>
      <c r="BA32" s="48" t="e">
        <f t="shared" si="74"/>
        <v>#DIV/0!</v>
      </c>
      <c r="BB32" s="48" t="e">
        <f t="shared" si="74"/>
        <v>#DIV/0!</v>
      </c>
      <c r="BC32" s="48">
        <f t="shared" si="74"/>
        <v>0</v>
      </c>
      <c r="BD32" s="48" t="e">
        <f t="shared" si="74"/>
        <v>#DIV/0!</v>
      </c>
      <c r="BE32" s="48" t="e">
        <f t="shared" si="74"/>
        <v>#DIV/0!</v>
      </c>
      <c r="BF32" s="48">
        <f t="shared" si="74"/>
        <v>1.6</v>
      </c>
      <c r="BG32" s="48">
        <f t="shared" si="74"/>
        <v>15.098958333333334</v>
      </c>
      <c r="BH32" s="48">
        <f t="shared" si="74"/>
        <v>15.098958333333334</v>
      </c>
      <c r="BI32" s="48" t="e">
        <f t="shared" si="74"/>
        <v>#DIV/0!</v>
      </c>
      <c r="BJ32" s="48" t="e">
        <f t="shared" si="74"/>
        <v>#DIV/0!</v>
      </c>
      <c r="BK32" s="48">
        <f t="shared" si="74"/>
        <v>9.5416666666666661</v>
      </c>
      <c r="BL32" s="48">
        <f t="shared" si="74"/>
        <v>9.6770833333333339</v>
      </c>
      <c r="BM32" s="48" t="e">
        <f t="shared" si="74"/>
        <v>#DIV/0!</v>
      </c>
      <c r="BN32" s="48" t="e">
        <f t="shared" si="74"/>
        <v>#DIV/0!</v>
      </c>
      <c r="BO32" s="48" t="e">
        <f t="shared" si="74"/>
        <v>#DIV/0!</v>
      </c>
      <c r="BP32" s="48" t="e">
        <f t="shared" ref="BP32:EA32" si="75">AVERAGE(BP2:BP31)</f>
        <v>#DIV/0!</v>
      </c>
      <c r="BQ32" s="48">
        <f t="shared" si="75"/>
        <v>1.6</v>
      </c>
      <c r="BR32" s="48">
        <f t="shared" si="75"/>
        <v>9.609375</v>
      </c>
      <c r="BS32" s="48">
        <f t="shared" si="75"/>
        <v>9.609375</v>
      </c>
      <c r="BT32" s="48">
        <f t="shared" si="75"/>
        <v>17.041666666666668</v>
      </c>
      <c r="BU32" s="48" t="e">
        <f t="shared" si="75"/>
        <v>#DIV/0!</v>
      </c>
      <c r="BV32" s="48" t="e">
        <f t="shared" si="75"/>
        <v>#DIV/0!</v>
      </c>
      <c r="BW32" s="48" t="e">
        <f t="shared" si="75"/>
        <v>#DIV/0!</v>
      </c>
      <c r="BX32" s="48" t="e">
        <f t="shared" si="75"/>
        <v>#DIV/0!</v>
      </c>
      <c r="BY32" s="48" t="e">
        <f t="shared" si="75"/>
        <v>#DIV/0!</v>
      </c>
      <c r="BZ32" s="48" t="e">
        <f t="shared" si="75"/>
        <v>#DIV/0!</v>
      </c>
      <c r="CA32" s="48" t="e">
        <f t="shared" si="75"/>
        <v>#DIV/0!</v>
      </c>
      <c r="CB32" s="48">
        <f t="shared" si="75"/>
        <v>0.8</v>
      </c>
      <c r="CC32" s="48">
        <f t="shared" si="75"/>
        <v>17.041666666666668</v>
      </c>
      <c r="CD32" s="48">
        <f t="shared" si="75"/>
        <v>17.041666666666668</v>
      </c>
      <c r="CE32" s="48" t="e">
        <f t="shared" si="75"/>
        <v>#DIV/0!</v>
      </c>
      <c r="CF32" s="48" t="e">
        <f t="shared" si="75"/>
        <v>#DIV/0!</v>
      </c>
      <c r="CG32" s="48" t="e">
        <f t="shared" si="75"/>
        <v>#DIV/0!</v>
      </c>
      <c r="CH32" s="48" t="e">
        <f t="shared" si="75"/>
        <v>#DIV/0!</v>
      </c>
      <c r="CI32" s="48" t="e">
        <f t="shared" si="75"/>
        <v>#DIV/0!</v>
      </c>
      <c r="CJ32" s="48" t="e">
        <f t="shared" si="75"/>
        <v>#DIV/0!</v>
      </c>
      <c r="CK32" s="48" t="e">
        <f t="shared" si="75"/>
        <v>#DIV/0!</v>
      </c>
      <c r="CL32" s="48" t="e">
        <f t="shared" si="75"/>
        <v>#DIV/0!</v>
      </c>
      <c r="CM32" s="48">
        <f t="shared" si="75"/>
        <v>0</v>
      </c>
      <c r="CN32" s="48" t="e">
        <f t="shared" si="75"/>
        <v>#DIV/0!</v>
      </c>
      <c r="CO32" s="48" t="e">
        <f t="shared" si="75"/>
        <v>#DIV/0!</v>
      </c>
      <c r="CP32" s="48">
        <f t="shared" si="75"/>
        <v>17.083333333333332</v>
      </c>
      <c r="CQ32" s="48">
        <f t="shared" si="75"/>
        <v>14.666666666666666</v>
      </c>
      <c r="CR32" s="48">
        <f t="shared" si="75"/>
        <v>13.326086956521738</v>
      </c>
      <c r="CS32" s="48">
        <f t="shared" si="75"/>
        <v>16.5</v>
      </c>
      <c r="CT32" s="48">
        <f t="shared" si="75"/>
        <v>15.916666666666666</v>
      </c>
      <c r="CU32" s="48" t="e">
        <f t="shared" si="75"/>
        <v>#DIV/0!</v>
      </c>
      <c r="CV32" s="48" t="e">
        <f t="shared" si="75"/>
        <v>#DIV/0!</v>
      </c>
      <c r="CW32" s="48" t="e">
        <f t="shared" si="75"/>
        <v>#DIV/0!</v>
      </c>
      <c r="CX32" s="48" t="e">
        <f t="shared" si="75"/>
        <v>#DIV/0!</v>
      </c>
      <c r="CY32" s="48" t="e">
        <f t="shared" si="75"/>
        <v>#DIV/0!</v>
      </c>
      <c r="CZ32" s="48" t="e">
        <f t="shared" si="75"/>
        <v>#DIV/0!</v>
      </c>
      <c r="DA32" s="48" t="e">
        <f t="shared" si="75"/>
        <v>#DIV/0!</v>
      </c>
      <c r="DB32" s="48" t="e">
        <f t="shared" si="75"/>
        <v>#DIV/0!</v>
      </c>
      <c r="DC32" s="48" t="e">
        <f t="shared" si="75"/>
        <v>#DIV/0!</v>
      </c>
      <c r="DD32" s="48" t="e">
        <f t="shared" si="75"/>
        <v>#DIV/0!</v>
      </c>
      <c r="DE32" s="48" t="e">
        <f t="shared" si="75"/>
        <v>#DIV/0!</v>
      </c>
      <c r="DF32" s="48"/>
      <c r="DG32" s="48" t="e">
        <f t="shared" si="75"/>
        <v>#DIV/0!</v>
      </c>
      <c r="DH32" s="48">
        <f t="shared" si="75"/>
        <v>3.9666666666666668</v>
      </c>
      <c r="DI32" s="48">
        <f t="shared" si="75"/>
        <v>15.482291666666663</v>
      </c>
      <c r="DJ32" s="48">
        <f t="shared" si="75"/>
        <v>15.482291666666663</v>
      </c>
      <c r="DK32" s="48" t="e">
        <f t="shared" si="75"/>
        <v>#DIV/0!</v>
      </c>
      <c r="DL32" s="48" t="e">
        <f t="shared" si="75"/>
        <v>#DIV/0!</v>
      </c>
      <c r="DM32" s="48" t="e">
        <f t="shared" si="75"/>
        <v>#DIV/0!</v>
      </c>
      <c r="DN32" s="48" t="e">
        <f t="shared" si="75"/>
        <v>#DIV/0!</v>
      </c>
      <c r="DO32" s="48" t="e">
        <f t="shared" si="75"/>
        <v>#DIV/0!</v>
      </c>
      <c r="DP32" s="48" t="e">
        <f t="shared" si="75"/>
        <v>#DIV/0!</v>
      </c>
      <c r="DQ32" s="48" t="e">
        <f t="shared" si="75"/>
        <v>#DIV/0!</v>
      </c>
      <c r="DR32" s="48" t="e">
        <f t="shared" si="75"/>
        <v>#DIV/0!</v>
      </c>
      <c r="DS32" s="48">
        <f t="shared" si="75"/>
        <v>0</v>
      </c>
      <c r="DT32" s="48" t="e">
        <f t="shared" si="75"/>
        <v>#DIV/0!</v>
      </c>
      <c r="DU32" s="48" t="e">
        <f t="shared" si="75"/>
        <v>#DIV/0!</v>
      </c>
      <c r="DV32" s="48">
        <f t="shared" si="75"/>
        <v>16.380434782608695</v>
      </c>
      <c r="DW32" s="48" t="e">
        <f t="shared" si="75"/>
        <v>#DIV/0!</v>
      </c>
      <c r="DX32" s="48" t="e">
        <f t="shared" si="75"/>
        <v>#DIV/0!</v>
      </c>
      <c r="DY32" s="48" t="e">
        <f t="shared" si="75"/>
        <v>#DIV/0!</v>
      </c>
      <c r="DZ32" s="48" t="e">
        <f t="shared" si="75"/>
        <v>#DIV/0!</v>
      </c>
      <c r="EA32" s="48" t="e">
        <f t="shared" si="75"/>
        <v>#DIV/0!</v>
      </c>
      <c r="EB32" s="48" t="e">
        <f t="shared" ref="EB32:GM32" si="76">AVERAGE(EB2:EB31)</f>
        <v>#DIV/0!</v>
      </c>
      <c r="EC32" s="48" t="e">
        <f t="shared" si="76"/>
        <v>#DIV/0!</v>
      </c>
      <c r="ED32" s="48">
        <f t="shared" si="76"/>
        <v>0.76666666666666672</v>
      </c>
      <c r="EE32" s="48">
        <f t="shared" si="76"/>
        <v>16.380434782608695</v>
      </c>
      <c r="EF32" s="48">
        <f t="shared" si="76"/>
        <v>16.380434782608695</v>
      </c>
      <c r="EG32" s="48" t="e">
        <f t="shared" si="76"/>
        <v>#DIV/0!</v>
      </c>
      <c r="EH32" s="48" t="e">
        <f t="shared" si="76"/>
        <v>#DIV/0!</v>
      </c>
      <c r="EI32" s="48" t="e">
        <f t="shared" si="76"/>
        <v>#DIV/0!</v>
      </c>
      <c r="EJ32" s="48" t="e">
        <f t="shared" si="76"/>
        <v>#DIV/0!</v>
      </c>
      <c r="EK32" s="48" t="e">
        <f t="shared" si="76"/>
        <v>#DIV/0!</v>
      </c>
      <c r="EL32" s="48" t="e">
        <f t="shared" si="76"/>
        <v>#DIV/0!</v>
      </c>
      <c r="EM32" s="48" t="e">
        <f t="shared" si="76"/>
        <v>#DIV/0!</v>
      </c>
      <c r="EN32" s="48" t="e">
        <f t="shared" si="76"/>
        <v>#DIV/0!</v>
      </c>
      <c r="EO32" s="48">
        <f t="shared" si="76"/>
        <v>0</v>
      </c>
      <c r="EP32" s="48" t="e">
        <f t="shared" si="76"/>
        <v>#DIV/0!</v>
      </c>
      <c r="EQ32" s="48" t="e">
        <f t="shared" si="76"/>
        <v>#DIV/0!</v>
      </c>
      <c r="ER32" s="48">
        <f t="shared" si="76"/>
        <v>2.7666666666666666</v>
      </c>
      <c r="ES32" s="48">
        <f t="shared" si="76"/>
        <v>16.743571428571428</v>
      </c>
      <c r="ET32" s="48">
        <f t="shared" si="76"/>
        <v>16.743571428571428</v>
      </c>
      <c r="EU32" s="48" t="e">
        <f t="shared" si="76"/>
        <v>#DIV/0!</v>
      </c>
      <c r="EV32" s="48" t="e">
        <f t="shared" si="76"/>
        <v>#DIV/0!</v>
      </c>
      <c r="EW32" s="48">
        <f t="shared" si="76"/>
        <v>9.5625</v>
      </c>
      <c r="EX32" s="48">
        <f t="shared" si="76"/>
        <v>7.197916666666667</v>
      </c>
      <c r="EY32" s="48" t="e">
        <f t="shared" si="76"/>
        <v>#DIV/0!</v>
      </c>
      <c r="EZ32" s="48" t="e">
        <f t="shared" si="76"/>
        <v>#DIV/0!</v>
      </c>
      <c r="FA32" s="48" t="e">
        <f t="shared" si="76"/>
        <v>#DIV/0!</v>
      </c>
      <c r="FB32" s="48" t="e">
        <f t="shared" si="76"/>
        <v>#DIV/0!</v>
      </c>
      <c r="FC32" s="48">
        <f t="shared" si="76"/>
        <v>1.6</v>
      </c>
      <c r="FD32" s="48">
        <f t="shared" si="76"/>
        <v>8.3802083333333339</v>
      </c>
      <c r="FE32" s="48">
        <f t="shared" si="76"/>
        <v>8.3802083333333339</v>
      </c>
      <c r="FF32" s="48" t="e">
        <f t="shared" si="76"/>
        <v>#DIV/0!</v>
      </c>
      <c r="FG32" s="48" t="e">
        <f t="shared" si="76"/>
        <v>#DIV/0!</v>
      </c>
      <c r="FH32" s="48" t="e">
        <f t="shared" si="76"/>
        <v>#DIV/0!</v>
      </c>
      <c r="FI32" s="48" t="e">
        <f t="shared" si="76"/>
        <v>#DIV/0!</v>
      </c>
      <c r="FJ32" s="48" t="e">
        <f t="shared" si="76"/>
        <v>#DIV/0!</v>
      </c>
      <c r="FK32" s="48" t="e">
        <f t="shared" si="76"/>
        <v>#DIV/0!</v>
      </c>
      <c r="FL32" s="48" t="e">
        <f t="shared" si="76"/>
        <v>#DIV/0!</v>
      </c>
      <c r="FM32" s="48" t="e">
        <f t="shared" si="76"/>
        <v>#DIV/0!</v>
      </c>
      <c r="FN32" s="48">
        <f t="shared" si="76"/>
        <v>0</v>
      </c>
      <c r="FO32" s="48" t="e">
        <f t="shared" si="76"/>
        <v>#DIV/0!</v>
      </c>
      <c r="FP32" s="48" t="e">
        <f t="shared" si="76"/>
        <v>#DIV/0!</v>
      </c>
      <c r="FQ32" s="48" t="e">
        <f t="shared" si="76"/>
        <v>#DIV/0!</v>
      </c>
      <c r="FR32" s="48" t="e">
        <f t="shared" si="76"/>
        <v>#DIV/0!</v>
      </c>
      <c r="FS32" s="48" t="e">
        <f t="shared" si="76"/>
        <v>#DIV/0!</v>
      </c>
      <c r="FT32" s="48" t="e">
        <f t="shared" si="76"/>
        <v>#DIV/0!</v>
      </c>
      <c r="FU32" s="48" t="e">
        <f t="shared" si="76"/>
        <v>#DIV/0!</v>
      </c>
      <c r="FV32" s="48" t="e">
        <f t="shared" si="76"/>
        <v>#DIV/0!</v>
      </c>
      <c r="FW32" s="48" t="e">
        <f t="shared" si="76"/>
        <v>#DIV/0!</v>
      </c>
      <c r="FX32" s="48" t="e">
        <f t="shared" si="76"/>
        <v>#DIV/0!</v>
      </c>
      <c r="FY32" s="48">
        <f t="shared" si="76"/>
        <v>0</v>
      </c>
      <c r="FZ32" s="48" t="e">
        <f t="shared" si="76"/>
        <v>#DIV/0!</v>
      </c>
      <c r="GA32" s="48" t="e">
        <f t="shared" si="76"/>
        <v>#DIV/0!</v>
      </c>
      <c r="GB32" s="48" t="e">
        <f t="shared" si="76"/>
        <v>#DIV/0!</v>
      </c>
      <c r="GC32" s="48" t="e">
        <f t="shared" si="76"/>
        <v>#DIV/0!</v>
      </c>
      <c r="GD32" s="48">
        <f t="shared" si="76"/>
        <v>9.1354166666666661</v>
      </c>
      <c r="GE32" s="48" t="e">
        <f t="shared" si="76"/>
        <v>#DIV/0!</v>
      </c>
      <c r="GF32" s="48" t="e">
        <f t="shared" si="76"/>
        <v>#DIV/0!</v>
      </c>
      <c r="GG32" s="48" t="e">
        <f t="shared" si="76"/>
        <v>#DIV/0!</v>
      </c>
      <c r="GH32" s="48" t="e">
        <f t="shared" si="76"/>
        <v>#DIV/0!</v>
      </c>
      <c r="GI32" s="48" t="e">
        <f t="shared" si="76"/>
        <v>#DIV/0!</v>
      </c>
      <c r="GJ32" s="45" t="e">
        <f>(COUNT(GD32:GI32)/1)+(GC32*2)+(GB32*1.5)</f>
        <v>#DIV/0!</v>
      </c>
      <c r="GK32" s="48">
        <f t="shared" si="76"/>
        <v>9.1354166666666661</v>
      </c>
      <c r="GL32" s="48">
        <f t="shared" si="76"/>
        <v>9.1354166666666661</v>
      </c>
      <c r="GM32" s="48" t="e">
        <f t="shared" si="76"/>
        <v>#DIV/0!</v>
      </c>
      <c r="GN32" s="48" t="e">
        <f t="shared" ref="GN32:ID32" si="77">AVERAGE(GN2:GN31)</f>
        <v>#DIV/0!</v>
      </c>
      <c r="GO32" s="48">
        <f t="shared" si="77"/>
        <v>8.5</v>
      </c>
      <c r="GP32" s="48" t="e">
        <f t="shared" si="77"/>
        <v>#DIV/0!</v>
      </c>
      <c r="GQ32" s="48" t="e">
        <f t="shared" si="77"/>
        <v>#DIV/0!</v>
      </c>
      <c r="GR32" s="48" t="e">
        <f t="shared" si="77"/>
        <v>#DIV/0!</v>
      </c>
      <c r="GS32" s="48" t="e">
        <f t="shared" si="77"/>
        <v>#DIV/0!</v>
      </c>
      <c r="GT32" s="48" t="e">
        <f t="shared" si="77"/>
        <v>#DIV/0!</v>
      </c>
      <c r="GU32" s="48">
        <f t="shared" si="77"/>
        <v>0.8</v>
      </c>
      <c r="GV32" s="48">
        <f t="shared" si="77"/>
        <v>8.5</v>
      </c>
      <c r="GW32" s="48">
        <f t="shared" si="77"/>
        <v>8.5</v>
      </c>
      <c r="GX32" s="48" t="e">
        <f t="shared" si="77"/>
        <v>#DIV/0!</v>
      </c>
      <c r="GY32" s="48" t="e">
        <f t="shared" si="77"/>
        <v>#DIV/0!</v>
      </c>
      <c r="GZ32" s="48" t="e">
        <f t="shared" si="77"/>
        <v>#DIV/0!</v>
      </c>
      <c r="HA32" s="48" t="e">
        <f t="shared" si="77"/>
        <v>#DIV/0!</v>
      </c>
      <c r="HB32" s="48">
        <f t="shared" si="77"/>
        <v>0</v>
      </c>
      <c r="HC32" s="48" t="e">
        <f t="shared" si="77"/>
        <v>#DIV/0!</v>
      </c>
      <c r="HD32" s="48" t="e">
        <f t="shared" si="77"/>
        <v>#DIV/0!</v>
      </c>
      <c r="HE32" s="48">
        <f t="shared" si="77"/>
        <v>9.25</v>
      </c>
      <c r="HF32" s="48">
        <f t="shared" si="77"/>
        <v>7.791666666666667</v>
      </c>
      <c r="HG32" s="48">
        <f t="shared" si="77"/>
        <v>8.5</v>
      </c>
      <c r="HH32" s="48">
        <f t="shared" si="77"/>
        <v>8.0833333333333339</v>
      </c>
      <c r="HI32" s="48">
        <f t="shared" si="77"/>
        <v>9.4166666666666661</v>
      </c>
      <c r="HJ32" s="48" t="e">
        <f t="shared" si="77"/>
        <v>#DIV/0!</v>
      </c>
      <c r="HK32" s="45"/>
      <c r="HL32" s="45"/>
      <c r="HM32" s="45"/>
      <c r="HN32" s="45"/>
      <c r="HO32" s="45"/>
      <c r="HP32" s="45"/>
      <c r="HQ32" s="45"/>
      <c r="HR32" s="45"/>
      <c r="HS32" s="48"/>
      <c r="HT32" s="48">
        <f t="shared" si="77"/>
        <v>4</v>
      </c>
      <c r="HU32" s="48">
        <f t="shared" si="77"/>
        <v>8.6083333333333343</v>
      </c>
      <c r="HV32" s="48">
        <f t="shared" si="77"/>
        <v>8.6083333333333343</v>
      </c>
      <c r="HW32" s="48">
        <f t="shared" si="77"/>
        <v>3.2</v>
      </c>
      <c r="HX32" s="48">
        <f t="shared" si="77"/>
        <v>8.6559895833333318</v>
      </c>
      <c r="HY32" s="48">
        <f t="shared" si="77"/>
        <v>8.6559895833333318</v>
      </c>
      <c r="HZ32" s="48">
        <f t="shared" si="77"/>
        <v>2</v>
      </c>
      <c r="IA32" s="48">
        <f t="shared" si="77"/>
        <v>16.199407738095239</v>
      </c>
      <c r="IB32" s="48">
        <f t="shared" si="77"/>
        <v>16.199407738095239</v>
      </c>
      <c r="IC32" s="48"/>
      <c r="ID32" s="48">
        <f t="shared" si="77"/>
        <v>16.199407738095246</v>
      </c>
    </row>
    <row r="33" spans="1:238" ht="12" customHeight="1">
      <c r="A33" s="68"/>
      <c r="B33" s="68"/>
      <c r="C33" s="68"/>
      <c r="D33" s="68"/>
      <c r="E33" s="68"/>
      <c r="F33" s="68"/>
      <c r="G33" s="68"/>
      <c r="H33" s="68"/>
      <c r="I33" s="68"/>
      <c r="J33" s="68"/>
      <c r="K33" s="68"/>
      <c r="L33" s="68"/>
      <c r="M33" s="68"/>
      <c r="BH33" s="69"/>
      <c r="ET33" s="69"/>
      <c r="HI33" s="45"/>
      <c r="HJ33" s="45"/>
      <c r="HK33" s="45"/>
      <c r="HL33" s="45"/>
      <c r="HM33" s="45"/>
      <c r="HN33" s="45"/>
      <c r="HO33" s="45"/>
      <c r="HP33" s="45"/>
      <c r="HQ33" s="45"/>
      <c r="HR33" s="45"/>
      <c r="HY33" s="70"/>
      <c r="HZ33" t="s">
        <v>841</v>
      </c>
      <c r="IB33" s="71"/>
      <c r="IC33" s="72"/>
    </row>
    <row r="34" spans="1:238" ht="12" customHeight="1">
      <c r="A34" s="68"/>
      <c r="B34" s="68"/>
      <c r="BH34" s="69"/>
      <c r="ET34" s="69"/>
      <c r="HI34" s="45"/>
      <c r="HJ34" s="45"/>
      <c r="HK34" s="45"/>
      <c r="HL34" s="45"/>
      <c r="HM34" s="45"/>
      <c r="HN34" s="45"/>
      <c r="HO34" s="45"/>
      <c r="HP34" s="45"/>
      <c r="HQ34" s="45"/>
      <c r="HR34" s="45"/>
      <c r="HY34" s="70"/>
      <c r="IB34" s="71"/>
      <c r="IC34" s="72"/>
      <c r="ID34" s="73"/>
    </row>
    <row r="35" spans="1:238" ht="12" customHeight="1">
      <c r="A35" s="68"/>
      <c r="B35" s="68"/>
      <c r="BH35" s="69"/>
      <c r="ET35" s="69"/>
      <c r="HI35" s="45"/>
      <c r="HJ35" s="45"/>
      <c r="HK35" s="45"/>
      <c r="HL35" s="45"/>
      <c r="HM35" s="45"/>
      <c r="HN35" s="45"/>
      <c r="HO35" s="45"/>
      <c r="HP35" s="45"/>
      <c r="HQ35" s="45"/>
      <c r="HR35" s="45"/>
      <c r="HY35" s="70"/>
      <c r="IB35" s="71"/>
      <c r="IC35" s="72"/>
      <c r="ID35" s="73"/>
    </row>
    <row r="36" spans="1:238" ht="12" customHeight="1">
      <c r="A36" s="68"/>
      <c r="B36" s="68"/>
      <c r="BH36" s="69"/>
      <c r="ET36" s="69"/>
      <c r="HI36" s="45"/>
      <c r="HJ36" s="45"/>
      <c r="HK36" s="45"/>
      <c r="HL36" s="45"/>
      <c r="HM36" s="45"/>
      <c r="HN36" s="45"/>
      <c r="HO36" s="45"/>
      <c r="HP36" s="45"/>
      <c r="HQ36" s="45"/>
      <c r="HR36" s="45"/>
      <c r="HY36" s="70"/>
      <c r="IB36" s="71"/>
      <c r="IC36" s="72"/>
      <c r="ID36" s="73"/>
    </row>
    <row r="37" spans="1:238" ht="12" customHeight="1">
      <c r="A37" s="68"/>
      <c r="B37" s="68"/>
      <c r="BH37" s="69"/>
      <c r="ET37" s="69"/>
      <c r="HI37" s="45"/>
      <c r="HJ37" s="45"/>
      <c r="HK37" s="45"/>
      <c r="HL37" s="45"/>
      <c r="HM37" s="45"/>
      <c r="HN37" s="45"/>
      <c r="HO37" s="45"/>
      <c r="HP37" s="45"/>
      <c r="HQ37" s="45"/>
      <c r="HR37" s="45"/>
      <c r="HY37" s="70"/>
      <c r="IB37" s="71"/>
      <c r="IC37" s="72"/>
      <c r="ID37" s="73"/>
    </row>
    <row r="38" spans="1:238" ht="12" customHeight="1">
      <c r="A38" s="68"/>
      <c r="B38" s="68"/>
      <c r="BH38" s="69"/>
      <c r="ET38" s="69"/>
      <c r="HI38" s="45"/>
      <c r="HJ38" s="45"/>
      <c r="HK38" s="45"/>
      <c r="HL38" s="45"/>
      <c r="HM38" s="45"/>
      <c r="HN38" s="45"/>
      <c r="HO38" s="45"/>
      <c r="HP38" s="45"/>
      <c r="HQ38" s="45"/>
      <c r="HR38" s="45"/>
      <c r="HY38" s="70"/>
      <c r="IB38" s="71"/>
      <c r="IC38" s="72"/>
      <c r="ID38" s="73"/>
    </row>
    <row r="39" spans="1:238" ht="12" customHeight="1">
      <c r="A39" s="68"/>
      <c r="B39" s="68"/>
      <c r="BH39" s="69"/>
      <c r="ET39" s="69"/>
      <c r="HI39" s="45"/>
      <c r="HJ39" s="45"/>
      <c r="HK39" s="45"/>
      <c r="HL39" s="45"/>
      <c r="HM39" s="45"/>
      <c r="HN39" s="45"/>
      <c r="HO39" s="45"/>
      <c r="HP39" s="45"/>
      <c r="HQ39" s="45"/>
      <c r="HR39" s="45"/>
      <c r="HY39" s="70"/>
      <c r="IB39" s="71"/>
      <c r="IC39" s="72"/>
    </row>
    <row r="40" spans="1:238" ht="12" customHeight="1">
      <c r="A40" s="68"/>
      <c r="B40" s="68"/>
      <c r="BH40" s="69"/>
      <c r="ET40" s="69"/>
      <c r="HI40" s="45"/>
      <c r="HJ40" s="45"/>
      <c r="HK40" s="45"/>
      <c r="HL40" s="45"/>
      <c r="HM40" s="45"/>
      <c r="HN40" s="45"/>
      <c r="HO40" s="45"/>
      <c r="HP40" s="45"/>
      <c r="HQ40" s="45"/>
      <c r="HR40" s="45"/>
      <c r="HY40" s="70"/>
      <c r="IB40" s="71"/>
      <c r="IC40" s="72"/>
    </row>
    <row r="41" spans="1:238" ht="12" customHeight="1">
      <c r="A41" s="68"/>
      <c r="B41" s="68"/>
      <c r="BH41" s="69"/>
      <c r="ET41" s="69"/>
      <c r="HI41" s="45"/>
      <c r="HJ41" s="45"/>
      <c r="HK41" s="45"/>
      <c r="HL41" s="45"/>
      <c r="HM41" s="45"/>
      <c r="HN41" s="45"/>
      <c r="HO41" s="45"/>
      <c r="HP41" s="45"/>
      <c r="HQ41" s="45"/>
      <c r="HR41" s="45"/>
      <c r="HY41" s="70"/>
      <c r="IB41" s="71"/>
      <c r="IC41" s="72"/>
    </row>
    <row r="42" spans="1:238" ht="12" customHeight="1">
      <c r="A42" s="68"/>
      <c r="B42" s="68"/>
      <c r="BH42" s="69"/>
      <c r="ET42" s="69"/>
      <c r="HI42" s="45"/>
      <c r="HJ42" s="45"/>
      <c r="HK42" s="45"/>
      <c r="HL42" s="45"/>
      <c r="HM42" s="45"/>
      <c r="HN42" s="45"/>
      <c r="HO42" s="45"/>
      <c r="HP42" s="45"/>
      <c r="HQ42" s="45"/>
      <c r="HR42" s="45"/>
      <c r="HY42" s="70"/>
      <c r="IB42" s="71"/>
      <c r="IC42" s="72"/>
    </row>
    <row r="43" spans="1:238" ht="12" customHeight="1">
      <c r="A43" s="68"/>
      <c r="B43" s="68"/>
      <c r="BH43" s="69"/>
      <c r="ET43" s="69"/>
      <c r="HI43" s="45"/>
      <c r="HJ43" s="45"/>
      <c r="HK43" s="45"/>
      <c r="HL43" s="45"/>
      <c r="HM43" s="45"/>
      <c r="HN43" s="45"/>
      <c r="HO43" s="45"/>
      <c r="HP43" s="45"/>
      <c r="HQ43" s="45"/>
      <c r="HR43" s="45"/>
      <c r="HY43" s="70"/>
      <c r="IB43" s="71"/>
      <c r="IC43" s="72"/>
    </row>
    <row r="44" spans="1:238" ht="12" customHeight="1">
      <c r="A44" s="68"/>
      <c r="B44" s="68"/>
      <c r="BH44" s="69"/>
      <c r="ET44" s="69"/>
      <c r="HI44" s="45"/>
      <c r="HJ44" s="45"/>
      <c r="HK44" s="45"/>
      <c r="HL44" s="45"/>
      <c r="HM44" s="45"/>
      <c r="HN44" s="45"/>
      <c r="HO44" s="45"/>
      <c r="HP44" s="45"/>
      <c r="HQ44" s="45"/>
      <c r="HR44" s="45"/>
      <c r="HY44" s="70"/>
      <c r="IB44" s="71"/>
      <c r="IC44" s="72"/>
    </row>
    <row r="45" spans="1:238">
      <c r="A45" s="68"/>
      <c r="B45" s="68"/>
    </row>
  </sheetData>
  <customSheetViews>
    <customSheetView guid="{C2DEAC16-39CE-4126-A089-791213E277A5}" scale="85" hiddenColumns="1">
      <pane xSplit="2" ySplit="1" topLeftCell="AQ2" activePane="bottomRight" state="frozen"/>
      <selection pane="bottomRight" activeCell="BK3" sqref="BK3"/>
      <pageMargins left="0.7" right="0.7" top="0.75" bottom="0.75" header="0.3" footer="0.3"/>
    </customSheetView>
  </customSheetViews>
  <conditionalFormatting sqref="IG2:IG31">
    <cfRule type="cellIs" dxfId="87" priority="3" stopIfTrue="1" operator="greaterThan">
      <formula>0</formula>
    </cfRule>
    <cfRule type="cellIs" dxfId="86" priority="4" stopIfTrue="1" operator="greaterThan">
      <formula>0</formula>
    </cfRule>
  </conditionalFormatting>
  <conditionalFormatting sqref="IB2:IB25">
    <cfRule type="top10" dxfId="85" priority="2" stopIfTrue="1" rank="10"/>
  </conditionalFormatting>
  <conditionalFormatting sqref="DJ2:DJ25">
    <cfRule type="cellIs" dxfId="84" priority="1" stopIfTrue="1" operator="greaterThan">
      <formula>15</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sheetPr filterMode="1"/>
  <dimension ref="A1:F589"/>
  <sheetViews>
    <sheetView zoomScale="90" zoomScaleNormal="90" workbookViewId="0">
      <pane xSplit="3" ySplit="3" topLeftCell="D4" activePane="bottomRight" state="frozen"/>
      <selection pane="topRight" activeCell="D1" sqref="D1"/>
      <selection pane="bottomLeft" activeCell="A4" sqref="A4"/>
      <selection pane="bottomRight" activeCell="B11" sqref="B11"/>
    </sheetView>
  </sheetViews>
  <sheetFormatPr baseColWidth="10" defaultRowHeight="15"/>
  <cols>
    <col min="1" max="2" width="5.5703125" customWidth="1"/>
    <col min="3" max="3" width="20.5703125" style="20" customWidth="1"/>
    <col min="4" max="4" width="4.7109375" style="20" customWidth="1"/>
    <col min="5" max="5" width="78.7109375" customWidth="1"/>
    <col min="6" max="6" width="5.140625" customWidth="1"/>
  </cols>
  <sheetData>
    <row r="1" spans="1:5" ht="18">
      <c r="A1" s="1"/>
      <c r="B1" s="2"/>
      <c r="C1" s="21" t="s">
        <v>851</v>
      </c>
      <c r="D1" s="21"/>
      <c r="E1" s="3"/>
    </row>
    <row r="2" spans="1:5" ht="64.5">
      <c r="A2" s="17" t="s">
        <v>0</v>
      </c>
      <c r="B2" s="17" t="s">
        <v>1</v>
      </c>
      <c r="C2" s="22" t="s">
        <v>2</v>
      </c>
      <c r="D2" s="22" t="s">
        <v>842</v>
      </c>
      <c r="E2" s="4" t="s">
        <v>3</v>
      </c>
    </row>
    <row r="3" spans="1:5" ht="35.1" hidden="1" customHeight="1">
      <c r="A3" s="33" t="s">
        <v>4</v>
      </c>
      <c r="B3" s="33"/>
      <c r="C3" s="6" t="s">
        <v>5</v>
      </c>
      <c r="D3" s="6"/>
      <c r="E3" s="7" t="s">
        <v>6</v>
      </c>
    </row>
    <row r="4" spans="1:5" ht="35.1" hidden="1" customHeight="1">
      <c r="A4" s="18" t="s">
        <v>7</v>
      </c>
      <c r="B4" s="18">
        <v>4</v>
      </c>
      <c r="C4" s="23" t="s">
        <v>5</v>
      </c>
      <c r="D4" s="23"/>
      <c r="E4" s="7" t="s">
        <v>8</v>
      </c>
    </row>
    <row r="5" spans="1:5" ht="35.1" hidden="1" customHeight="1">
      <c r="A5" s="9"/>
      <c r="B5" s="9"/>
      <c r="C5" s="8" t="s">
        <v>5</v>
      </c>
      <c r="D5" s="8"/>
      <c r="E5" s="10" t="s">
        <v>9</v>
      </c>
    </row>
    <row r="6" spans="1:5" ht="35.1" hidden="1" customHeight="1">
      <c r="A6" s="9"/>
      <c r="B6" s="9"/>
      <c r="C6" s="8" t="s">
        <v>5</v>
      </c>
      <c r="D6" s="8"/>
      <c r="E6" s="10" t="s">
        <v>10</v>
      </c>
    </row>
    <row r="7" spans="1:5" ht="35.1" hidden="1" customHeight="1">
      <c r="A7" s="33" t="s">
        <v>4</v>
      </c>
      <c r="B7" s="33"/>
      <c r="C7" s="6" t="s">
        <v>11</v>
      </c>
      <c r="D7" s="6"/>
      <c r="E7" s="7" t="s">
        <v>12</v>
      </c>
    </row>
    <row r="8" spans="1:5" ht="35.1" hidden="1" customHeight="1">
      <c r="A8" s="33" t="s">
        <v>4</v>
      </c>
      <c r="B8" s="33"/>
      <c r="C8" s="8" t="s">
        <v>11</v>
      </c>
      <c r="D8" s="8"/>
      <c r="E8" s="7" t="s">
        <v>13</v>
      </c>
    </row>
    <row r="9" spans="1:5" ht="35.1" hidden="1" customHeight="1">
      <c r="A9" s="33" t="s">
        <v>4</v>
      </c>
      <c r="B9" s="33"/>
      <c r="C9" s="8" t="s">
        <v>11</v>
      </c>
      <c r="D9" s="8"/>
      <c r="E9" s="7" t="s">
        <v>14</v>
      </c>
    </row>
    <row r="10" spans="1:5" ht="35.1" hidden="1" customHeight="1">
      <c r="A10" s="18" t="s">
        <v>7</v>
      </c>
      <c r="B10" s="18">
        <v>5</v>
      </c>
      <c r="C10" s="23" t="s">
        <v>5</v>
      </c>
      <c r="D10" s="23"/>
      <c r="E10" s="7" t="s">
        <v>8</v>
      </c>
    </row>
    <row r="11" spans="1:5" ht="24.75" customHeight="1">
      <c r="A11" s="18" t="s">
        <v>7</v>
      </c>
      <c r="B11" s="18">
        <v>2</v>
      </c>
      <c r="C11" s="23" t="s">
        <v>11</v>
      </c>
      <c r="D11" s="23">
        <v>2.1</v>
      </c>
      <c r="E11" s="7" t="s">
        <v>15</v>
      </c>
    </row>
    <row r="12" spans="1:5" ht="35.1" hidden="1" customHeight="1">
      <c r="A12" s="9"/>
      <c r="B12" s="9"/>
      <c r="C12" s="8" t="s">
        <v>11</v>
      </c>
      <c r="D12" s="8"/>
      <c r="E12" s="10" t="s">
        <v>16</v>
      </c>
    </row>
    <row r="13" spans="1:5" ht="35.1" hidden="1" customHeight="1">
      <c r="A13" s="18" t="s">
        <v>7</v>
      </c>
      <c r="B13" s="18">
        <v>3</v>
      </c>
      <c r="C13" s="23" t="s">
        <v>11</v>
      </c>
      <c r="D13" s="23"/>
      <c r="E13" s="7" t="s">
        <v>17</v>
      </c>
    </row>
    <row r="14" spans="1:5" ht="35.1" hidden="1" customHeight="1">
      <c r="A14" s="18" t="s">
        <v>7</v>
      </c>
      <c r="B14" s="18">
        <v>4</v>
      </c>
      <c r="C14" s="23" t="s">
        <v>11</v>
      </c>
      <c r="D14" s="23"/>
      <c r="E14" s="7" t="s">
        <v>18</v>
      </c>
    </row>
    <row r="15" spans="1:5" ht="35.1" hidden="1" customHeight="1">
      <c r="A15" s="18" t="s">
        <v>7</v>
      </c>
      <c r="B15" s="18">
        <v>5</v>
      </c>
      <c r="C15" s="23" t="s">
        <v>11</v>
      </c>
      <c r="D15" s="23"/>
      <c r="E15" s="7" t="s">
        <v>19</v>
      </c>
    </row>
    <row r="16" spans="1:5" ht="35.1" hidden="1" customHeight="1">
      <c r="A16" s="31" t="s">
        <v>20</v>
      </c>
      <c r="B16" s="31"/>
      <c r="C16" s="8" t="s">
        <v>11</v>
      </c>
      <c r="D16" s="8"/>
      <c r="E16" s="7" t="s">
        <v>21</v>
      </c>
    </row>
    <row r="17" spans="1:5" ht="35.1" hidden="1" customHeight="1">
      <c r="A17" s="9" t="s">
        <v>20</v>
      </c>
      <c r="B17" s="9"/>
      <c r="C17" s="8" t="s">
        <v>11</v>
      </c>
      <c r="D17" s="8"/>
      <c r="E17" s="10" t="s">
        <v>22</v>
      </c>
    </row>
    <row r="18" spans="1:5" ht="24.75" customHeight="1">
      <c r="A18" s="18" t="s">
        <v>7</v>
      </c>
      <c r="B18" s="18">
        <v>1</v>
      </c>
      <c r="C18" s="6" t="s">
        <v>23</v>
      </c>
      <c r="D18" s="74" t="s">
        <v>843</v>
      </c>
      <c r="E18" s="7" t="s">
        <v>24</v>
      </c>
    </row>
    <row r="19" spans="1:5" ht="35.1" hidden="1" customHeight="1">
      <c r="A19" s="18" t="s">
        <v>7</v>
      </c>
      <c r="B19" s="18">
        <v>3</v>
      </c>
      <c r="C19" s="6" t="s">
        <v>23</v>
      </c>
      <c r="D19" s="6"/>
      <c r="E19" s="7" t="s">
        <v>24</v>
      </c>
    </row>
    <row r="20" spans="1:5" ht="35.1" hidden="1" customHeight="1">
      <c r="A20" s="18" t="s">
        <v>7</v>
      </c>
      <c r="B20" s="18">
        <v>4</v>
      </c>
      <c r="C20" s="6" t="s">
        <v>23</v>
      </c>
      <c r="D20" s="6"/>
      <c r="E20" s="7" t="s">
        <v>24</v>
      </c>
    </row>
    <row r="21" spans="1:5" ht="35.1" hidden="1" customHeight="1">
      <c r="A21" s="18" t="s">
        <v>7</v>
      </c>
      <c r="B21" s="18">
        <v>5</v>
      </c>
      <c r="C21" s="6" t="s">
        <v>23</v>
      </c>
      <c r="D21" s="6"/>
      <c r="E21" s="7" t="s">
        <v>24</v>
      </c>
    </row>
    <row r="22" spans="1:5" ht="35.1" hidden="1" customHeight="1">
      <c r="A22" s="9"/>
      <c r="B22" s="9"/>
      <c r="C22" s="8" t="s">
        <v>23</v>
      </c>
      <c r="D22" s="8"/>
      <c r="E22" s="10" t="s">
        <v>25</v>
      </c>
    </row>
    <row r="23" spans="1:5" ht="35.1" hidden="1" customHeight="1">
      <c r="A23" s="33" t="s">
        <v>4</v>
      </c>
      <c r="B23" s="33"/>
      <c r="C23" s="6" t="s">
        <v>26</v>
      </c>
      <c r="D23" s="6"/>
      <c r="E23" s="7" t="s">
        <v>27</v>
      </c>
    </row>
    <row r="24" spans="1:5" ht="35.1" hidden="1" customHeight="1">
      <c r="A24" s="33" t="s">
        <v>4</v>
      </c>
      <c r="B24" s="33"/>
      <c r="C24" s="8" t="s">
        <v>26</v>
      </c>
      <c r="D24" s="8"/>
      <c r="E24" s="7" t="s">
        <v>28</v>
      </c>
    </row>
    <row r="25" spans="1:5" ht="35.1" hidden="1" customHeight="1">
      <c r="A25" s="33" t="s">
        <v>4</v>
      </c>
      <c r="B25" s="33"/>
      <c r="C25" s="8" t="s">
        <v>26</v>
      </c>
      <c r="D25" s="8"/>
      <c r="E25" s="7" t="s">
        <v>29</v>
      </c>
    </row>
    <row r="26" spans="1:5" ht="35.1" hidden="1" customHeight="1">
      <c r="A26" s="33" t="s">
        <v>4</v>
      </c>
      <c r="B26" s="33"/>
      <c r="C26" s="8" t="s">
        <v>26</v>
      </c>
      <c r="D26" s="8"/>
      <c r="E26" s="7" t="s">
        <v>30</v>
      </c>
    </row>
    <row r="27" spans="1:5" ht="35.1" hidden="1" customHeight="1">
      <c r="A27" s="33" t="s">
        <v>4</v>
      </c>
      <c r="B27" s="33"/>
      <c r="C27" s="8" t="s">
        <v>26</v>
      </c>
      <c r="D27" s="8"/>
      <c r="E27" s="7" t="s">
        <v>31</v>
      </c>
    </row>
    <row r="28" spans="1:5" ht="35.1" hidden="1" customHeight="1">
      <c r="A28" s="33" t="s">
        <v>4</v>
      </c>
      <c r="B28" s="33"/>
      <c r="C28" s="8" t="s">
        <v>26</v>
      </c>
      <c r="D28" s="8"/>
      <c r="E28" s="7" t="s">
        <v>32</v>
      </c>
    </row>
    <row r="29" spans="1:5" ht="35.1" hidden="1" customHeight="1">
      <c r="A29" s="33" t="s">
        <v>4</v>
      </c>
      <c r="B29" s="33"/>
      <c r="C29" s="8" t="s">
        <v>26</v>
      </c>
      <c r="D29" s="8"/>
      <c r="E29" s="7" t="s">
        <v>33</v>
      </c>
    </row>
    <row r="30" spans="1:5" ht="35.1" hidden="1" customHeight="1">
      <c r="A30" s="33" t="s">
        <v>4</v>
      </c>
      <c r="B30" s="33"/>
      <c r="C30" s="8" t="s">
        <v>26</v>
      </c>
      <c r="D30" s="8"/>
      <c r="E30" s="7" t="s">
        <v>34</v>
      </c>
    </row>
    <row r="31" spans="1:5" ht="35.1" hidden="1" customHeight="1">
      <c r="A31" s="33" t="s">
        <v>4</v>
      </c>
      <c r="B31" s="33"/>
      <c r="C31" s="8" t="s">
        <v>26</v>
      </c>
      <c r="D31" s="8"/>
      <c r="E31" s="7" t="s">
        <v>35</v>
      </c>
    </row>
    <row r="32" spans="1:5" ht="35.1" hidden="1" customHeight="1">
      <c r="A32" s="33" t="s">
        <v>4</v>
      </c>
      <c r="B32" s="33"/>
      <c r="C32" s="8" t="s">
        <v>26</v>
      </c>
      <c r="D32" s="8"/>
      <c r="E32" s="7" t="s">
        <v>36</v>
      </c>
    </row>
    <row r="33" spans="1:5" ht="35.1" hidden="1" customHeight="1">
      <c r="A33" s="33" t="s">
        <v>4</v>
      </c>
      <c r="B33" s="33"/>
      <c r="C33" s="8" t="s">
        <v>26</v>
      </c>
      <c r="D33" s="8"/>
      <c r="E33" s="7" t="s">
        <v>37</v>
      </c>
    </row>
    <row r="34" spans="1:5" ht="24.75" customHeight="1">
      <c r="A34" s="18" t="s">
        <v>7</v>
      </c>
      <c r="B34" s="18">
        <v>1</v>
      </c>
      <c r="C34" s="23" t="s">
        <v>26</v>
      </c>
      <c r="D34" s="23">
        <v>1.1000000000000001</v>
      </c>
      <c r="E34" s="7" t="s">
        <v>38</v>
      </c>
    </row>
    <row r="35" spans="1:5" ht="24.75" customHeight="1">
      <c r="A35" s="18" t="s">
        <v>7</v>
      </c>
      <c r="B35" s="18">
        <v>1</v>
      </c>
      <c r="C35" s="23" t="s">
        <v>26</v>
      </c>
      <c r="D35" s="23">
        <v>1.2</v>
      </c>
      <c r="E35" s="7" t="s">
        <v>39</v>
      </c>
    </row>
    <row r="36" spans="1:5" ht="24.75" customHeight="1">
      <c r="A36" s="18" t="s">
        <v>7</v>
      </c>
      <c r="B36" s="18">
        <v>1</v>
      </c>
      <c r="C36" s="23" t="s">
        <v>26</v>
      </c>
      <c r="D36" s="23">
        <v>1.3</v>
      </c>
      <c r="E36" s="7" t="s">
        <v>537</v>
      </c>
    </row>
    <row r="37" spans="1:5" ht="24.75" customHeight="1">
      <c r="A37" s="18" t="s">
        <v>7</v>
      </c>
      <c r="B37" s="18">
        <v>2</v>
      </c>
      <c r="C37" s="23" t="s">
        <v>26</v>
      </c>
      <c r="D37" s="23">
        <v>2.1</v>
      </c>
      <c r="E37" s="7" t="s">
        <v>608</v>
      </c>
    </row>
    <row r="38" spans="1:5" ht="35.1" hidden="1" customHeight="1">
      <c r="A38" s="18" t="s">
        <v>7</v>
      </c>
      <c r="B38" s="18"/>
      <c r="C38" s="23" t="s">
        <v>26</v>
      </c>
      <c r="D38" s="23"/>
      <c r="E38" s="7" t="s">
        <v>608</v>
      </c>
    </row>
    <row r="39" spans="1:5" ht="35.1" hidden="1" customHeight="1">
      <c r="A39" s="18" t="s">
        <v>7</v>
      </c>
      <c r="B39" s="18"/>
      <c r="C39" s="23" t="s">
        <v>26</v>
      </c>
      <c r="D39" s="23"/>
      <c r="E39" s="7" t="s">
        <v>608</v>
      </c>
    </row>
    <row r="40" spans="1:5" ht="35.1" hidden="1" customHeight="1">
      <c r="A40" s="18" t="s">
        <v>7</v>
      </c>
      <c r="B40" s="18"/>
      <c r="C40" s="23" t="s">
        <v>26</v>
      </c>
      <c r="D40" s="23"/>
      <c r="E40" s="7" t="s">
        <v>40</v>
      </c>
    </row>
    <row r="41" spans="1:5" ht="24.75" customHeight="1">
      <c r="A41" s="18" t="s">
        <v>7</v>
      </c>
      <c r="B41" s="18">
        <v>1</v>
      </c>
      <c r="C41" s="23" t="s">
        <v>26</v>
      </c>
      <c r="D41" s="23">
        <v>1.4</v>
      </c>
      <c r="E41" s="7" t="s">
        <v>538</v>
      </c>
    </row>
    <row r="42" spans="1:5" ht="35.1" hidden="1" customHeight="1">
      <c r="A42" s="18" t="s">
        <v>7</v>
      </c>
      <c r="B42" s="18"/>
      <c r="C42" s="23" t="s">
        <v>26</v>
      </c>
      <c r="D42" s="23"/>
      <c r="E42" s="7" t="s">
        <v>41</v>
      </c>
    </row>
    <row r="43" spans="1:5" ht="35.1" hidden="1" customHeight="1">
      <c r="A43" s="18" t="s">
        <v>7</v>
      </c>
      <c r="B43" s="18"/>
      <c r="C43" s="23" t="s">
        <v>26</v>
      </c>
      <c r="D43" s="23"/>
      <c r="E43" s="7" t="s">
        <v>42</v>
      </c>
    </row>
    <row r="44" spans="1:5" ht="24.75" customHeight="1">
      <c r="A44" s="18" t="s">
        <v>7</v>
      </c>
      <c r="B44" s="18">
        <v>1</v>
      </c>
      <c r="C44" s="23" t="s">
        <v>26</v>
      </c>
      <c r="D44" s="23">
        <v>1.5</v>
      </c>
      <c r="E44" s="7" t="s">
        <v>539</v>
      </c>
    </row>
    <row r="45" spans="1:5" ht="24.75" customHeight="1">
      <c r="A45" s="18" t="s">
        <v>7</v>
      </c>
      <c r="B45" s="18">
        <v>2</v>
      </c>
      <c r="C45" s="23" t="s">
        <v>26</v>
      </c>
      <c r="D45" s="23">
        <v>2.2000000000000002</v>
      </c>
      <c r="E45" s="7" t="s">
        <v>609</v>
      </c>
    </row>
    <row r="46" spans="1:5" ht="35.1" hidden="1" customHeight="1">
      <c r="A46" s="18" t="s">
        <v>7</v>
      </c>
      <c r="B46" s="18"/>
      <c r="C46" s="23" t="s">
        <v>26</v>
      </c>
      <c r="D46" s="23"/>
      <c r="E46" s="7" t="s">
        <v>43</v>
      </c>
    </row>
    <row r="47" spans="1:5" ht="35.1" hidden="1" customHeight="1">
      <c r="A47" s="18" t="s">
        <v>7</v>
      </c>
      <c r="B47" s="18"/>
      <c r="C47" s="23" t="s">
        <v>26</v>
      </c>
      <c r="D47" s="23"/>
      <c r="E47" s="7" t="s">
        <v>44</v>
      </c>
    </row>
    <row r="48" spans="1:5" ht="24.75" customHeight="1">
      <c r="A48" s="18" t="s">
        <v>7</v>
      </c>
      <c r="B48" s="18">
        <v>2</v>
      </c>
      <c r="C48" s="23" t="s">
        <v>26</v>
      </c>
      <c r="D48" s="23">
        <v>2.2999999999999998</v>
      </c>
      <c r="E48" s="7" t="s">
        <v>45</v>
      </c>
    </row>
    <row r="49" spans="1:5" ht="24.75" customHeight="1">
      <c r="A49" s="18" t="s">
        <v>7</v>
      </c>
      <c r="B49" s="18">
        <v>2</v>
      </c>
      <c r="C49" s="23" t="s">
        <v>26</v>
      </c>
      <c r="D49" s="23">
        <v>2.4</v>
      </c>
      <c r="E49" s="7" t="s">
        <v>46</v>
      </c>
    </row>
    <row r="50" spans="1:5" ht="35.1" hidden="1" customHeight="1">
      <c r="A50" s="31" t="s">
        <v>20</v>
      </c>
      <c r="B50" s="31"/>
      <c r="C50" s="8" t="s">
        <v>26</v>
      </c>
      <c r="D50" s="8"/>
      <c r="E50" s="7" t="s">
        <v>47</v>
      </c>
    </row>
    <row r="51" spans="1:5" ht="35.1" hidden="1" customHeight="1">
      <c r="A51" s="9"/>
      <c r="B51" s="9"/>
      <c r="C51" s="8" t="s">
        <v>26</v>
      </c>
      <c r="D51" s="8"/>
      <c r="E51" s="10" t="s">
        <v>48</v>
      </c>
    </row>
    <row r="52" spans="1:5" ht="35.1" hidden="1" customHeight="1">
      <c r="A52" s="31" t="s">
        <v>20</v>
      </c>
      <c r="B52" s="31"/>
      <c r="C52" s="8" t="s">
        <v>26</v>
      </c>
      <c r="D52" s="8"/>
      <c r="E52" s="7" t="s">
        <v>49</v>
      </c>
    </row>
    <row r="53" spans="1:5" ht="35.1" hidden="1" customHeight="1">
      <c r="A53" s="9"/>
      <c r="B53" s="9"/>
      <c r="C53" s="8" t="s">
        <v>26</v>
      </c>
      <c r="D53" s="8"/>
      <c r="E53" s="10" t="s">
        <v>50</v>
      </c>
    </row>
    <row r="54" spans="1:5" ht="35.1" hidden="1" customHeight="1">
      <c r="A54" s="9"/>
      <c r="B54" s="9"/>
      <c r="C54" s="8" t="s">
        <v>26</v>
      </c>
      <c r="D54" s="8"/>
      <c r="E54" s="10" t="s">
        <v>51</v>
      </c>
    </row>
    <row r="55" spans="1:5" ht="35.1" hidden="1" customHeight="1">
      <c r="A55" s="9"/>
      <c r="B55" s="9"/>
      <c r="C55" s="8" t="s">
        <v>26</v>
      </c>
      <c r="D55" s="8"/>
      <c r="E55" s="10" t="s">
        <v>52</v>
      </c>
    </row>
    <row r="56" spans="1:5" ht="35.1" hidden="1" customHeight="1">
      <c r="A56" s="9"/>
      <c r="B56" s="9"/>
      <c r="C56" s="8" t="s">
        <v>26</v>
      </c>
      <c r="D56" s="8"/>
      <c r="E56" s="10" t="s">
        <v>53</v>
      </c>
    </row>
    <row r="57" spans="1:5" ht="35.1" hidden="1" customHeight="1">
      <c r="A57" s="9"/>
      <c r="B57" s="9"/>
      <c r="C57" s="8" t="s">
        <v>26</v>
      </c>
      <c r="D57" s="8"/>
      <c r="E57" s="10" t="s">
        <v>54</v>
      </c>
    </row>
    <row r="58" spans="1:5" ht="35.1" hidden="1" customHeight="1">
      <c r="A58" s="9"/>
      <c r="B58" s="9"/>
      <c r="C58" s="8" t="s">
        <v>26</v>
      </c>
      <c r="D58" s="8"/>
      <c r="E58" s="10" t="s">
        <v>55</v>
      </c>
    </row>
    <row r="59" spans="1:5" ht="35.1" hidden="1" customHeight="1">
      <c r="A59" s="9"/>
      <c r="B59" s="9"/>
      <c r="C59" s="8" t="s">
        <v>26</v>
      </c>
      <c r="D59" s="8"/>
      <c r="E59" s="10" t="s">
        <v>56</v>
      </c>
    </row>
    <row r="60" spans="1:5" ht="35.1" hidden="1" customHeight="1">
      <c r="A60" s="9"/>
      <c r="B60" s="9"/>
      <c r="C60" s="8" t="s">
        <v>26</v>
      </c>
      <c r="D60" s="8"/>
      <c r="E60" s="10" t="s">
        <v>57</v>
      </c>
    </row>
    <row r="61" spans="1:5" ht="35.1" hidden="1" customHeight="1">
      <c r="A61" s="33" t="s">
        <v>4</v>
      </c>
      <c r="B61" s="33"/>
      <c r="C61" s="6" t="s">
        <v>58</v>
      </c>
      <c r="D61" s="6"/>
      <c r="E61" s="7" t="s">
        <v>59</v>
      </c>
    </row>
    <row r="62" spans="1:5" ht="35.1" hidden="1" customHeight="1">
      <c r="A62" s="33" t="s">
        <v>4</v>
      </c>
      <c r="B62" s="33"/>
      <c r="C62" s="8" t="s">
        <v>58</v>
      </c>
      <c r="D62" s="8"/>
      <c r="E62" s="7" t="s">
        <v>60</v>
      </c>
    </row>
    <row r="63" spans="1:5" ht="35.1" hidden="1" customHeight="1">
      <c r="A63" s="33" t="s">
        <v>4</v>
      </c>
      <c r="B63" s="33"/>
      <c r="C63" s="8" t="s">
        <v>58</v>
      </c>
      <c r="D63" s="8"/>
      <c r="E63" s="7" t="s">
        <v>61</v>
      </c>
    </row>
    <row r="64" spans="1:5" ht="35.1" hidden="1" customHeight="1">
      <c r="A64" s="33" t="s">
        <v>4</v>
      </c>
      <c r="B64" s="33"/>
      <c r="C64" s="8" t="s">
        <v>58</v>
      </c>
      <c r="D64" s="8"/>
      <c r="E64" s="7" t="s">
        <v>62</v>
      </c>
    </row>
    <row r="65" spans="1:5" ht="24.75" customHeight="1">
      <c r="A65" s="18" t="s">
        <v>7</v>
      </c>
      <c r="B65" s="18">
        <v>2</v>
      </c>
      <c r="C65" s="23" t="s">
        <v>58</v>
      </c>
      <c r="D65" s="23">
        <v>2.5</v>
      </c>
      <c r="E65" s="7" t="s">
        <v>63</v>
      </c>
    </row>
    <row r="66" spans="1:5" ht="35.1" hidden="1" customHeight="1">
      <c r="A66" s="18" t="s">
        <v>7</v>
      </c>
      <c r="B66" s="18"/>
      <c r="C66" s="23" t="s">
        <v>58</v>
      </c>
      <c r="D66" s="23"/>
      <c r="E66" s="7" t="s">
        <v>63</v>
      </c>
    </row>
    <row r="67" spans="1:5" ht="35.1" hidden="1" customHeight="1">
      <c r="A67" s="18" t="s">
        <v>7</v>
      </c>
      <c r="B67" s="18"/>
      <c r="C67" s="23" t="s">
        <v>58</v>
      </c>
      <c r="D67" s="23"/>
      <c r="E67" s="7" t="s">
        <v>63</v>
      </c>
    </row>
    <row r="68" spans="1:5" ht="24.75" customHeight="1">
      <c r="A68" s="18" t="s">
        <v>7</v>
      </c>
      <c r="B68" s="18">
        <v>2</v>
      </c>
      <c r="C68" s="23" t="s">
        <v>58</v>
      </c>
      <c r="D68" s="23">
        <v>2.6</v>
      </c>
      <c r="E68" s="7" t="s">
        <v>64</v>
      </c>
    </row>
    <row r="69" spans="1:5" ht="35.1" hidden="1" customHeight="1">
      <c r="A69" s="18" t="s">
        <v>7</v>
      </c>
      <c r="B69" s="18"/>
      <c r="C69" s="23" t="s">
        <v>58</v>
      </c>
      <c r="D69" s="23"/>
      <c r="E69" s="7" t="s">
        <v>65</v>
      </c>
    </row>
    <row r="70" spans="1:5" ht="35.1" hidden="1" customHeight="1">
      <c r="A70" s="18" t="s">
        <v>7</v>
      </c>
      <c r="B70" s="18"/>
      <c r="C70" s="23" t="s">
        <v>58</v>
      </c>
      <c r="D70" s="23"/>
      <c r="E70" s="7" t="s">
        <v>66</v>
      </c>
    </row>
    <row r="71" spans="1:5" ht="35.1" hidden="1" customHeight="1">
      <c r="A71" s="31" t="s">
        <v>20</v>
      </c>
      <c r="B71" s="31"/>
      <c r="C71" s="8" t="s">
        <v>58</v>
      </c>
      <c r="D71" s="8"/>
      <c r="E71" s="7" t="s">
        <v>67</v>
      </c>
    </row>
    <row r="72" spans="1:5" ht="35.1" hidden="1" customHeight="1">
      <c r="A72" s="31" t="s">
        <v>20</v>
      </c>
      <c r="B72" s="31"/>
      <c r="C72" s="8" t="s">
        <v>58</v>
      </c>
      <c r="D72" s="8"/>
      <c r="E72" s="7" t="s">
        <v>68</v>
      </c>
    </row>
    <row r="73" spans="1:5" ht="35.1" hidden="1" customHeight="1">
      <c r="A73" s="31" t="s">
        <v>20</v>
      </c>
      <c r="B73" s="31"/>
      <c r="C73" s="8" t="s">
        <v>58</v>
      </c>
      <c r="D73" s="8"/>
      <c r="E73" s="7" t="s">
        <v>69</v>
      </c>
    </row>
    <row r="74" spans="1:5" ht="35.1" hidden="1" customHeight="1">
      <c r="A74" s="31" t="s">
        <v>20</v>
      </c>
      <c r="B74" s="31"/>
      <c r="C74" s="8" t="s">
        <v>58</v>
      </c>
      <c r="D74" s="8"/>
      <c r="E74" s="7" t="s">
        <v>70</v>
      </c>
    </row>
    <row r="75" spans="1:5" ht="35.1" hidden="1" customHeight="1">
      <c r="A75" s="9"/>
      <c r="B75" s="9"/>
      <c r="C75" s="8" t="s">
        <v>58</v>
      </c>
      <c r="D75" s="8"/>
      <c r="E75" s="10" t="s">
        <v>71</v>
      </c>
    </row>
    <row r="76" spans="1:5" ht="35.1" hidden="1" customHeight="1">
      <c r="A76" s="33" t="s">
        <v>4</v>
      </c>
      <c r="B76" s="33"/>
      <c r="C76" s="6" t="s">
        <v>72</v>
      </c>
      <c r="D76" s="6"/>
      <c r="E76" s="7" t="s">
        <v>73</v>
      </c>
    </row>
    <row r="77" spans="1:5" ht="35.1" hidden="1" customHeight="1">
      <c r="A77" s="33" t="s">
        <v>4</v>
      </c>
      <c r="B77" s="33"/>
      <c r="C77" s="8" t="s">
        <v>72</v>
      </c>
      <c r="D77" s="8"/>
      <c r="E77" s="7" t="s">
        <v>74</v>
      </c>
    </row>
    <row r="78" spans="1:5" ht="24.75" customHeight="1">
      <c r="A78" s="18" t="s">
        <v>7</v>
      </c>
      <c r="B78" s="18">
        <v>2</v>
      </c>
      <c r="C78" s="23" t="s">
        <v>72</v>
      </c>
      <c r="D78" s="23">
        <v>2.1</v>
      </c>
      <c r="E78" s="7" t="s">
        <v>75</v>
      </c>
    </row>
    <row r="79" spans="1:5" ht="35.1" hidden="1" customHeight="1">
      <c r="A79" s="9"/>
      <c r="B79" s="9"/>
      <c r="C79" s="8" t="s">
        <v>72</v>
      </c>
      <c r="D79" s="8"/>
      <c r="E79" s="10" t="s">
        <v>76</v>
      </c>
    </row>
    <row r="80" spans="1:5" ht="35.1" hidden="1" customHeight="1">
      <c r="A80" s="9"/>
      <c r="B80" s="9"/>
      <c r="C80" s="8" t="s">
        <v>72</v>
      </c>
      <c r="D80" s="8"/>
      <c r="E80" s="10" t="s">
        <v>77</v>
      </c>
    </row>
    <row r="81" spans="1:5" ht="35.1" hidden="1" customHeight="1">
      <c r="A81" s="33" t="s">
        <v>4</v>
      </c>
      <c r="B81" s="33"/>
      <c r="C81" s="6" t="s">
        <v>78</v>
      </c>
      <c r="D81" s="6"/>
      <c r="E81" s="7" t="s">
        <v>79</v>
      </c>
    </row>
    <row r="82" spans="1:5" ht="35.1" hidden="1" customHeight="1">
      <c r="A82" s="33" t="s">
        <v>4</v>
      </c>
      <c r="B82" s="33"/>
      <c r="C82" s="8" t="s">
        <v>78</v>
      </c>
      <c r="D82" s="8"/>
      <c r="E82" s="7" t="s">
        <v>80</v>
      </c>
    </row>
    <row r="83" spans="1:5" ht="35.1" hidden="1" customHeight="1">
      <c r="A83" s="33" t="s">
        <v>4</v>
      </c>
      <c r="B83" s="33"/>
      <c r="C83" s="8" t="s">
        <v>78</v>
      </c>
      <c r="D83" s="8"/>
      <c r="E83" s="7" t="s">
        <v>81</v>
      </c>
    </row>
    <row r="84" spans="1:5" ht="35.1" hidden="1" customHeight="1">
      <c r="A84" s="33" t="s">
        <v>4</v>
      </c>
      <c r="B84" s="33"/>
      <c r="C84" s="8" t="s">
        <v>78</v>
      </c>
      <c r="D84" s="8"/>
      <c r="E84" s="7" t="s">
        <v>82</v>
      </c>
    </row>
    <row r="85" spans="1:5" ht="35.1" hidden="1" customHeight="1">
      <c r="A85" s="18" t="s">
        <v>7</v>
      </c>
      <c r="B85" s="18"/>
      <c r="C85" s="23" t="s">
        <v>78</v>
      </c>
      <c r="D85" s="23"/>
      <c r="E85" s="7" t="s">
        <v>83</v>
      </c>
    </row>
    <row r="86" spans="1:5" ht="24.75" customHeight="1">
      <c r="A86" s="18" t="s">
        <v>7</v>
      </c>
      <c r="B86" s="18">
        <v>1</v>
      </c>
      <c r="C86" s="23" t="s">
        <v>78</v>
      </c>
      <c r="D86" s="23">
        <v>1.1000000000000001</v>
      </c>
      <c r="E86" s="7" t="s">
        <v>81</v>
      </c>
    </row>
    <row r="87" spans="1:5" ht="35.1" customHeight="1">
      <c r="A87" s="18" t="s">
        <v>7</v>
      </c>
      <c r="B87" s="18">
        <v>1</v>
      </c>
      <c r="C87" s="23" t="s">
        <v>78</v>
      </c>
      <c r="D87" s="23">
        <v>1.2</v>
      </c>
      <c r="E87" s="7" t="s">
        <v>540</v>
      </c>
    </row>
    <row r="88" spans="1:5" ht="35.1" customHeight="1">
      <c r="A88" s="18" t="s">
        <v>7</v>
      </c>
      <c r="B88" s="18">
        <v>2</v>
      </c>
      <c r="C88" s="23" t="s">
        <v>78</v>
      </c>
      <c r="D88" s="23">
        <v>2.1</v>
      </c>
      <c r="E88" s="7" t="s">
        <v>610</v>
      </c>
    </row>
    <row r="89" spans="1:5" ht="35.1" hidden="1" customHeight="1">
      <c r="A89" s="18" t="s">
        <v>7</v>
      </c>
      <c r="B89" s="18"/>
      <c r="C89" s="23" t="s">
        <v>78</v>
      </c>
      <c r="D89" s="23"/>
      <c r="E89" s="7" t="s">
        <v>84</v>
      </c>
    </row>
    <row r="90" spans="1:5" ht="35.1" hidden="1" customHeight="1">
      <c r="A90" s="9"/>
      <c r="B90" s="9"/>
      <c r="C90" s="8" t="s">
        <v>78</v>
      </c>
      <c r="D90" s="8"/>
      <c r="E90" s="10" t="s">
        <v>85</v>
      </c>
    </row>
    <row r="91" spans="1:5" ht="35.1" hidden="1" customHeight="1">
      <c r="A91" s="31" t="s">
        <v>20</v>
      </c>
      <c r="B91" s="31"/>
      <c r="C91" s="8" t="s">
        <v>78</v>
      </c>
      <c r="D91" s="8"/>
      <c r="E91" s="7" t="s">
        <v>86</v>
      </c>
    </row>
    <row r="92" spans="1:5" ht="35.1" hidden="1" customHeight="1">
      <c r="A92" s="31" t="s">
        <v>20</v>
      </c>
      <c r="B92" s="31"/>
      <c r="C92" s="8" t="s">
        <v>78</v>
      </c>
      <c r="D92" s="8"/>
      <c r="E92" s="7" t="s">
        <v>87</v>
      </c>
    </row>
    <row r="93" spans="1:5" ht="35.1" hidden="1" customHeight="1">
      <c r="A93" s="31" t="s">
        <v>20</v>
      </c>
      <c r="B93" s="31"/>
      <c r="C93" s="8" t="s">
        <v>78</v>
      </c>
      <c r="D93" s="8"/>
      <c r="E93" s="7" t="s">
        <v>88</v>
      </c>
    </row>
    <row r="94" spans="1:5" ht="35.1" hidden="1" customHeight="1">
      <c r="A94" s="31" t="s">
        <v>20</v>
      </c>
      <c r="B94" s="31"/>
      <c r="C94" s="8" t="s">
        <v>78</v>
      </c>
      <c r="D94" s="8"/>
      <c r="E94" s="7" t="s">
        <v>89</v>
      </c>
    </row>
    <row r="95" spans="1:5" ht="35.1" hidden="1" customHeight="1">
      <c r="A95" s="9"/>
      <c r="B95" s="9"/>
      <c r="C95" s="8" t="s">
        <v>78</v>
      </c>
      <c r="D95" s="8"/>
      <c r="E95" s="10" t="s">
        <v>90</v>
      </c>
    </row>
    <row r="96" spans="1:5" ht="35.1" hidden="1" customHeight="1">
      <c r="A96" s="33" t="s">
        <v>4</v>
      </c>
      <c r="B96" s="33"/>
      <c r="C96" s="6" t="s">
        <v>91</v>
      </c>
      <c r="D96" s="6"/>
      <c r="E96" s="7" t="s">
        <v>92</v>
      </c>
    </row>
    <row r="97" spans="1:5" ht="35.1" hidden="1" customHeight="1">
      <c r="A97" s="33" t="s">
        <v>4</v>
      </c>
      <c r="B97" s="33"/>
      <c r="C97" s="8" t="s">
        <v>91</v>
      </c>
      <c r="D97" s="8"/>
      <c r="E97" s="7" t="s">
        <v>93</v>
      </c>
    </row>
    <row r="98" spans="1:5" ht="22.5" hidden="1" customHeight="1">
      <c r="A98" s="18" t="s">
        <v>7</v>
      </c>
      <c r="B98" s="18"/>
      <c r="C98" s="23" t="s">
        <v>91</v>
      </c>
      <c r="D98" s="23"/>
      <c r="E98" s="7" t="s">
        <v>94</v>
      </c>
    </row>
    <row r="99" spans="1:5" ht="35.1" hidden="1" customHeight="1">
      <c r="A99" s="31" t="s">
        <v>20</v>
      </c>
      <c r="B99" s="31"/>
      <c r="C99" s="8" t="s">
        <v>91</v>
      </c>
      <c r="D99" s="8"/>
      <c r="E99" s="7" t="s">
        <v>95</v>
      </c>
    </row>
    <row r="100" spans="1:5" ht="35.1" hidden="1" customHeight="1">
      <c r="A100" s="31" t="s">
        <v>20</v>
      </c>
      <c r="B100" s="31"/>
      <c r="C100" s="8" t="s">
        <v>91</v>
      </c>
      <c r="D100" s="8"/>
      <c r="E100" s="7" t="s">
        <v>96</v>
      </c>
    </row>
    <row r="101" spans="1:5" ht="35.1" hidden="1" customHeight="1">
      <c r="A101" s="33" t="s">
        <v>4</v>
      </c>
      <c r="B101" s="33"/>
      <c r="C101" s="6" t="s">
        <v>97</v>
      </c>
      <c r="D101" s="6"/>
      <c r="E101" s="7" t="s">
        <v>98</v>
      </c>
    </row>
    <row r="102" spans="1:5" ht="35.1" hidden="1" customHeight="1">
      <c r="A102" s="33" t="s">
        <v>4</v>
      </c>
      <c r="B102" s="33"/>
      <c r="C102" s="8" t="s">
        <v>97</v>
      </c>
      <c r="D102" s="8"/>
      <c r="E102" s="7" t="s">
        <v>99</v>
      </c>
    </row>
    <row r="103" spans="1:5" ht="35.1" hidden="1" customHeight="1">
      <c r="A103" s="33" t="s">
        <v>4</v>
      </c>
      <c r="B103" s="33"/>
      <c r="C103" s="8" t="s">
        <v>97</v>
      </c>
      <c r="D103" s="8"/>
      <c r="E103" s="7" t="s">
        <v>100</v>
      </c>
    </row>
    <row r="104" spans="1:5" ht="35.1" hidden="1" customHeight="1">
      <c r="A104" s="33" t="s">
        <v>4</v>
      </c>
      <c r="B104" s="33"/>
      <c r="C104" s="8" t="s">
        <v>97</v>
      </c>
      <c r="D104" s="8"/>
      <c r="E104" s="7" t="s">
        <v>101</v>
      </c>
    </row>
    <row r="105" spans="1:5" ht="22.5" customHeight="1">
      <c r="A105" s="18" t="s">
        <v>7</v>
      </c>
      <c r="B105" s="18">
        <v>1</v>
      </c>
      <c r="C105" s="23" t="s">
        <v>97</v>
      </c>
      <c r="D105" s="23">
        <v>1.1000000000000001</v>
      </c>
      <c r="E105" s="7" t="s">
        <v>102</v>
      </c>
    </row>
    <row r="106" spans="1:5" ht="22.5" hidden="1" customHeight="1">
      <c r="A106" s="18" t="s">
        <v>7</v>
      </c>
      <c r="B106" s="18"/>
      <c r="C106" s="23" t="s">
        <v>97</v>
      </c>
      <c r="D106" s="23"/>
      <c r="E106" s="7" t="s">
        <v>103</v>
      </c>
    </row>
    <row r="107" spans="1:5" ht="22.5" hidden="1" customHeight="1">
      <c r="A107" s="18" t="s">
        <v>7</v>
      </c>
      <c r="B107" s="18"/>
      <c r="C107" s="23" t="s">
        <v>97</v>
      </c>
      <c r="D107" s="23"/>
      <c r="E107" s="7" t="s">
        <v>104</v>
      </c>
    </row>
    <row r="108" spans="1:5" ht="35.1" hidden="1" customHeight="1">
      <c r="A108" s="31" t="s">
        <v>20</v>
      </c>
      <c r="B108" s="31"/>
      <c r="C108" s="8" t="s">
        <v>97</v>
      </c>
      <c r="D108" s="8"/>
      <c r="E108" s="7" t="s">
        <v>105</v>
      </c>
    </row>
    <row r="109" spans="1:5" ht="35.1" hidden="1" customHeight="1">
      <c r="A109" s="31" t="s">
        <v>20</v>
      </c>
      <c r="B109" s="31"/>
      <c r="C109" s="8" t="s">
        <v>97</v>
      </c>
      <c r="D109" s="8"/>
      <c r="E109" s="7" t="s">
        <v>106</v>
      </c>
    </row>
    <row r="110" spans="1:5" ht="35.1" hidden="1" customHeight="1">
      <c r="A110" s="31" t="s">
        <v>20</v>
      </c>
      <c r="B110" s="31"/>
      <c r="C110" s="8" t="s">
        <v>97</v>
      </c>
      <c r="D110" s="8"/>
      <c r="E110" s="7" t="s">
        <v>107</v>
      </c>
    </row>
    <row r="111" spans="1:5" ht="35.1" hidden="1" customHeight="1">
      <c r="A111" s="31" t="s">
        <v>20</v>
      </c>
      <c r="B111" s="31"/>
      <c r="C111" s="8" t="s">
        <v>97</v>
      </c>
      <c r="D111" s="8"/>
      <c r="E111" s="7" t="s">
        <v>108</v>
      </c>
    </row>
    <row r="112" spans="1:5" ht="35.1" hidden="1" customHeight="1">
      <c r="A112" s="9"/>
      <c r="B112" s="9"/>
      <c r="C112" s="8" t="s">
        <v>97</v>
      </c>
      <c r="D112" s="8"/>
      <c r="E112" s="10" t="s">
        <v>109</v>
      </c>
    </row>
    <row r="113" spans="1:5" ht="35.1" hidden="1" customHeight="1">
      <c r="A113" s="9"/>
      <c r="B113" s="9"/>
      <c r="C113" s="8" t="s">
        <v>97</v>
      </c>
      <c r="D113" s="8"/>
      <c r="E113" s="10" t="s">
        <v>110</v>
      </c>
    </row>
    <row r="114" spans="1:5" ht="35.1" hidden="1" customHeight="1">
      <c r="A114" s="9"/>
      <c r="B114" s="9"/>
      <c r="C114" s="8" t="s">
        <v>97</v>
      </c>
      <c r="D114" s="8"/>
      <c r="E114" s="10" t="s">
        <v>111</v>
      </c>
    </row>
    <row r="115" spans="1:5" ht="35.1" hidden="1" customHeight="1">
      <c r="A115" s="33" t="s">
        <v>4</v>
      </c>
      <c r="B115" s="33"/>
      <c r="C115" s="6" t="s">
        <v>112</v>
      </c>
      <c r="D115" s="6"/>
      <c r="E115" s="7" t="s">
        <v>113</v>
      </c>
    </row>
    <row r="116" spans="1:5" ht="22.5" customHeight="1">
      <c r="A116" s="18" t="s">
        <v>7</v>
      </c>
      <c r="B116" s="18">
        <v>2</v>
      </c>
      <c r="C116" s="23" t="s">
        <v>112</v>
      </c>
      <c r="D116" s="23">
        <v>2.1</v>
      </c>
      <c r="E116" s="7" t="s">
        <v>114</v>
      </c>
    </row>
    <row r="117" spans="1:5" ht="22.5" customHeight="1">
      <c r="A117" s="18" t="s">
        <v>7</v>
      </c>
      <c r="B117" s="18">
        <v>2</v>
      </c>
      <c r="C117" s="23" t="s">
        <v>112</v>
      </c>
      <c r="D117" s="23">
        <v>2.2000000000000002</v>
      </c>
      <c r="E117" s="7" t="s">
        <v>115</v>
      </c>
    </row>
    <row r="118" spans="1:5" ht="22.5" customHeight="1">
      <c r="A118" s="18" t="s">
        <v>7</v>
      </c>
      <c r="B118" s="18">
        <v>2</v>
      </c>
      <c r="C118" s="23" t="s">
        <v>112</v>
      </c>
      <c r="D118" s="23">
        <v>2.2999999999999998</v>
      </c>
      <c r="E118" s="7" t="s">
        <v>116</v>
      </c>
    </row>
    <row r="119" spans="1:5" ht="22.5" customHeight="1">
      <c r="A119" s="18" t="s">
        <v>7</v>
      </c>
      <c r="B119" s="18">
        <v>2</v>
      </c>
      <c r="C119" s="23" t="s">
        <v>112</v>
      </c>
      <c r="D119" s="23">
        <v>2.4</v>
      </c>
      <c r="E119" s="7" t="s">
        <v>117</v>
      </c>
    </row>
    <row r="120" spans="1:5" ht="35.1" hidden="1" customHeight="1">
      <c r="A120" s="31" t="s">
        <v>20</v>
      </c>
      <c r="B120" s="31"/>
      <c r="C120" s="8" t="s">
        <v>112</v>
      </c>
      <c r="D120" s="8"/>
      <c r="E120" s="7" t="s">
        <v>118</v>
      </c>
    </row>
    <row r="121" spans="1:5" ht="35.1" hidden="1" customHeight="1">
      <c r="A121" s="31" t="s">
        <v>20</v>
      </c>
      <c r="B121" s="31"/>
      <c r="C121" s="8" t="s">
        <v>112</v>
      </c>
      <c r="D121" s="8"/>
      <c r="E121" s="7" t="s">
        <v>119</v>
      </c>
    </row>
    <row r="122" spans="1:5" ht="35.1" hidden="1" customHeight="1">
      <c r="A122" s="31" t="s">
        <v>20</v>
      </c>
      <c r="B122" s="31"/>
      <c r="C122" s="8" t="s">
        <v>112</v>
      </c>
      <c r="D122" s="8"/>
      <c r="E122" s="7" t="s">
        <v>120</v>
      </c>
    </row>
    <row r="123" spans="1:5" ht="35.1" hidden="1" customHeight="1">
      <c r="A123" s="31" t="s">
        <v>20</v>
      </c>
      <c r="B123" s="31"/>
      <c r="C123" s="8" t="s">
        <v>112</v>
      </c>
      <c r="D123" s="8"/>
      <c r="E123" s="7" t="s">
        <v>121</v>
      </c>
    </row>
    <row r="124" spans="1:5" ht="35.1" hidden="1" customHeight="1">
      <c r="A124" s="33" t="s">
        <v>4</v>
      </c>
      <c r="B124" s="33"/>
      <c r="C124" s="6" t="s">
        <v>122</v>
      </c>
      <c r="D124" s="6"/>
      <c r="E124" s="7" t="s">
        <v>123</v>
      </c>
    </row>
    <row r="125" spans="1:5" ht="35.1" hidden="1" customHeight="1">
      <c r="A125" s="33" t="s">
        <v>4</v>
      </c>
      <c r="B125" s="33"/>
      <c r="C125" s="8" t="s">
        <v>122</v>
      </c>
      <c r="D125" s="8"/>
      <c r="E125" s="7" t="s">
        <v>124</v>
      </c>
    </row>
    <row r="126" spans="1:5" ht="22.5" customHeight="1">
      <c r="A126" s="18" t="s">
        <v>7</v>
      </c>
      <c r="B126" s="18">
        <v>1</v>
      </c>
      <c r="C126" s="23" t="s">
        <v>122</v>
      </c>
      <c r="D126" s="23">
        <v>1.2</v>
      </c>
      <c r="E126" s="7" t="s">
        <v>125</v>
      </c>
    </row>
    <row r="127" spans="1:5" ht="22.5" customHeight="1">
      <c r="A127" s="18" t="s">
        <v>7</v>
      </c>
      <c r="B127" s="18">
        <v>1</v>
      </c>
      <c r="C127" s="23" t="s">
        <v>122</v>
      </c>
      <c r="D127" s="23">
        <v>1.3</v>
      </c>
      <c r="E127" s="7" t="s">
        <v>126</v>
      </c>
    </row>
    <row r="128" spans="1:5" ht="22.5" customHeight="1">
      <c r="A128" s="18" t="s">
        <v>7</v>
      </c>
      <c r="B128" s="18">
        <v>1</v>
      </c>
      <c r="C128" s="23" t="s">
        <v>122</v>
      </c>
      <c r="D128" s="23">
        <v>1.4</v>
      </c>
      <c r="E128" s="7" t="s">
        <v>127</v>
      </c>
    </row>
    <row r="129" spans="1:5" ht="35.1" hidden="1" customHeight="1">
      <c r="A129" s="9" t="s">
        <v>20</v>
      </c>
      <c r="B129" s="9"/>
      <c r="C129" s="8" t="s">
        <v>122</v>
      </c>
      <c r="D129" s="8"/>
      <c r="E129" s="10" t="s">
        <v>128</v>
      </c>
    </row>
    <row r="130" spans="1:5" ht="35.1" hidden="1" customHeight="1">
      <c r="A130" s="33" t="s">
        <v>4</v>
      </c>
      <c r="B130" s="33"/>
      <c r="C130" s="6" t="s">
        <v>129</v>
      </c>
      <c r="D130" s="6"/>
      <c r="E130" s="7" t="s">
        <v>130</v>
      </c>
    </row>
    <row r="131" spans="1:5" ht="35.1" hidden="1" customHeight="1">
      <c r="A131" s="33" t="s">
        <v>4</v>
      </c>
      <c r="B131" s="33"/>
      <c r="C131" s="8" t="s">
        <v>129</v>
      </c>
      <c r="D131" s="8"/>
      <c r="E131" s="7" t="s">
        <v>131</v>
      </c>
    </row>
    <row r="132" spans="1:5" ht="22.5" customHeight="1">
      <c r="A132" s="18" t="s">
        <v>7</v>
      </c>
      <c r="B132" s="18">
        <v>1</v>
      </c>
      <c r="C132" s="23" t="s">
        <v>129</v>
      </c>
      <c r="D132" s="23">
        <v>1.1000000000000001</v>
      </c>
      <c r="E132" s="7" t="s">
        <v>132</v>
      </c>
    </row>
    <row r="133" spans="1:5" ht="22.5" hidden="1" customHeight="1">
      <c r="A133" s="18" t="s">
        <v>7</v>
      </c>
      <c r="B133" s="18"/>
      <c r="C133" s="23" t="s">
        <v>129</v>
      </c>
      <c r="D133" s="23"/>
      <c r="E133" s="7" t="s">
        <v>133</v>
      </c>
    </row>
    <row r="134" spans="1:5" ht="35.1" hidden="1" customHeight="1">
      <c r="A134" s="31" t="s">
        <v>20</v>
      </c>
      <c r="B134" s="31"/>
      <c r="C134" s="8" t="s">
        <v>129</v>
      </c>
      <c r="D134" s="8"/>
      <c r="E134" s="7" t="s">
        <v>134</v>
      </c>
    </row>
    <row r="135" spans="1:5" ht="35.1" hidden="1" customHeight="1">
      <c r="A135" s="31" t="s">
        <v>20</v>
      </c>
      <c r="B135" s="31"/>
      <c r="C135" s="8" t="s">
        <v>129</v>
      </c>
      <c r="D135" s="8"/>
      <c r="E135" s="7" t="s">
        <v>135</v>
      </c>
    </row>
    <row r="136" spans="1:5" ht="35.1" hidden="1" customHeight="1">
      <c r="A136" s="31" t="s">
        <v>20</v>
      </c>
      <c r="B136" s="31"/>
      <c r="C136" s="8" t="s">
        <v>129</v>
      </c>
      <c r="D136" s="8"/>
      <c r="E136" s="7" t="s">
        <v>136</v>
      </c>
    </row>
    <row r="137" spans="1:5" ht="35.1" hidden="1" customHeight="1">
      <c r="A137" s="31" t="s">
        <v>20</v>
      </c>
      <c r="B137" s="31"/>
      <c r="C137" s="8" t="s">
        <v>129</v>
      </c>
      <c r="D137" s="8"/>
      <c r="E137" s="7" t="s">
        <v>137</v>
      </c>
    </row>
    <row r="138" spans="1:5" ht="35.1" hidden="1" customHeight="1">
      <c r="A138" s="33" t="s">
        <v>4</v>
      </c>
      <c r="B138" s="33"/>
      <c r="C138" s="11" t="s">
        <v>138</v>
      </c>
      <c r="D138" s="11"/>
      <c r="E138" s="7" t="s">
        <v>139</v>
      </c>
    </row>
    <row r="139" spans="1:5" ht="35.1" hidden="1" customHeight="1">
      <c r="A139" s="33" t="s">
        <v>4</v>
      </c>
      <c r="B139" s="33"/>
      <c r="C139" s="8" t="s">
        <v>138</v>
      </c>
      <c r="D139" s="8"/>
      <c r="E139" s="7" t="s">
        <v>140</v>
      </c>
    </row>
    <row r="140" spans="1:5" ht="22.5" customHeight="1">
      <c r="A140" s="18" t="s">
        <v>7</v>
      </c>
      <c r="B140" s="18">
        <v>1</v>
      </c>
      <c r="C140" s="23" t="s">
        <v>138</v>
      </c>
      <c r="D140" s="23">
        <v>1.2</v>
      </c>
      <c r="E140" s="7" t="s">
        <v>541</v>
      </c>
    </row>
    <row r="141" spans="1:5" ht="35.1" hidden="1" customHeight="1">
      <c r="A141" s="31" t="s">
        <v>20</v>
      </c>
      <c r="B141" s="31"/>
      <c r="C141" s="8" t="s">
        <v>138</v>
      </c>
      <c r="D141" s="8"/>
      <c r="E141" s="7" t="s">
        <v>141</v>
      </c>
    </row>
    <row r="142" spans="1:5" ht="35.1" hidden="1" customHeight="1">
      <c r="A142" s="31" t="s">
        <v>20</v>
      </c>
      <c r="B142" s="31"/>
      <c r="C142" s="8" t="s">
        <v>138</v>
      </c>
      <c r="D142" s="8"/>
      <c r="E142" s="7" t="s">
        <v>142</v>
      </c>
    </row>
    <row r="143" spans="1:5" ht="35.1" hidden="1" customHeight="1">
      <c r="A143" s="31" t="s">
        <v>20</v>
      </c>
      <c r="B143" s="31"/>
      <c r="C143" s="8" t="s">
        <v>138</v>
      </c>
      <c r="D143" s="8"/>
      <c r="E143" s="7" t="s">
        <v>143</v>
      </c>
    </row>
    <row r="144" spans="1:5" ht="35.1" hidden="1" customHeight="1">
      <c r="A144" s="9"/>
      <c r="B144" s="9"/>
      <c r="C144" s="8" t="s">
        <v>138</v>
      </c>
      <c r="D144" s="8"/>
      <c r="E144" s="10" t="s">
        <v>144</v>
      </c>
    </row>
    <row r="145" spans="1:5" ht="35.1" hidden="1" customHeight="1">
      <c r="A145" s="33" t="s">
        <v>4</v>
      </c>
      <c r="B145" s="33"/>
      <c r="C145" s="6" t="s">
        <v>145</v>
      </c>
      <c r="D145" s="6"/>
      <c r="E145" s="7" t="s">
        <v>146</v>
      </c>
    </row>
    <row r="146" spans="1:5" ht="35.1" hidden="1" customHeight="1">
      <c r="A146" s="33" t="s">
        <v>4</v>
      </c>
      <c r="B146" s="33"/>
      <c r="C146" s="8" t="s">
        <v>145</v>
      </c>
      <c r="D146" s="8"/>
      <c r="E146" s="7" t="s">
        <v>147</v>
      </c>
    </row>
    <row r="147" spans="1:5" ht="35.1" hidden="1" customHeight="1">
      <c r="A147" s="33" t="s">
        <v>4</v>
      </c>
      <c r="B147" s="33"/>
      <c r="C147" s="8" t="s">
        <v>145</v>
      </c>
      <c r="D147" s="8"/>
      <c r="E147" s="7" t="s">
        <v>148</v>
      </c>
    </row>
    <row r="148" spans="1:5" ht="35.1" hidden="1" customHeight="1">
      <c r="A148" s="33" t="s">
        <v>4</v>
      </c>
      <c r="B148" s="33"/>
      <c r="C148" s="8" t="s">
        <v>145</v>
      </c>
      <c r="D148" s="8"/>
      <c r="E148" s="7" t="s">
        <v>149</v>
      </c>
    </row>
    <row r="149" spans="1:5" ht="35.1" hidden="1" customHeight="1">
      <c r="A149" s="33" t="s">
        <v>4</v>
      </c>
      <c r="B149" s="33"/>
      <c r="C149" s="8" t="s">
        <v>145</v>
      </c>
      <c r="D149" s="8"/>
      <c r="E149" s="7" t="s">
        <v>150</v>
      </c>
    </row>
    <row r="150" spans="1:5" ht="35.1" hidden="1" customHeight="1">
      <c r="A150" s="33" t="s">
        <v>4</v>
      </c>
      <c r="B150" s="33"/>
      <c r="C150" s="8" t="s">
        <v>145</v>
      </c>
      <c r="D150" s="8"/>
      <c r="E150" s="7" t="s">
        <v>151</v>
      </c>
    </row>
    <row r="151" spans="1:5" ht="35.1" hidden="1" customHeight="1">
      <c r="A151" s="33" t="s">
        <v>4</v>
      </c>
      <c r="B151" s="33"/>
      <c r="C151" s="8" t="s">
        <v>145</v>
      </c>
      <c r="D151" s="8"/>
      <c r="E151" s="7" t="s">
        <v>152</v>
      </c>
    </row>
    <row r="152" spans="1:5" ht="35.1" hidden="1" customHeight="1">
      <c r="A152" s="33" t="s">
        <v>4</v>
      </c>
      <c r="B152" s="33"/>
      <c r="C152" s="8" t="s">
        <v>145</v>
      </c>
      <c r="D152" s="8"/>
      <c r="E152" s="7" t="s">
        <v>153</v>
      </c>
    </row>
    <row r="153" spans="1:5" ht="35.1" hidden="1" customHeight="1">
      <c r="A153" s="18" t="s">
        <v>7</v>
      </c>
      <c r="B153" s="18"/>
      <c r="C153" s="23" t="s">
        <v>138</v>
      </c>
      <c r="D153" s="23"/>
      <c r="E153" s="7" t="s">
        <v>542</v>
      </c>
    </row>
    <row r="154" spans="1:5" ht="24.75" customHeight="1">
      <c r="A154" s="18" t="s">
        <v>7</v>
      </c>
      <c r="B154" s="18">
        <v>2</v>
      </c>
      <c r="C154" s="23" t="s">
        <v>138</v>
      </c>
      <c r="D154" s="23">
        <v>2.1</v>
      </c>
      <c r="E154" s="7" t="s">
        <v>611</v>
      </c>
    </row>
    <row r="155" spans="1:5" ht="24.75" customHeight="1">
      <c r="A155" s="18" t="s">
        <v>7</v>
      </c>
      <c r="B155" s="18">
        <v>1</v>
      </c>
      <c r="C155" s="23" t="s">
        <v>145</v>
      </c>
      <c r="D155" s="23">
        <v>1.3</v>
      </c>
      <c r="E155" s="7" t="s">
        <v>543</v>
      </c>
    </row>
    <row r="156" spans="1:5" ht="21.75" hidden="1" customHeight="1">
      <c r="A156" s="18" t="s">
        <v>7</v>
      </c>
      <c r="B156" s="18"/>
      <c r="C156" s="23" t="s">
        <v>145</v>
      </c>
      <c r="D156" s="23"/>
      <c r="E156" s="7" t="s">
        <v>154</v>
      </c>
    </row>
    <row r="157" spans="1:5" ht="21.75" customHeight="1">
      <c r="A157" s="18" t="s">
        <v>7</v>
      </c>
      <c r="B157" s="18">
        <v>2</v>
      </c>
      <c r="C157" s="23" t="s">
        <v>145</v>
      </c>
      <c r="D157" s="23">
        <v>2.2000000000000002</v>
      </c>
      <c r="E157" s="7" t="s">
        <v>615</v>
      </c>
    </row>
    <row r="158" spans="1:5" ht="21.75" hidden="1" customHeight="1">
      <c r="A158" s="18" t="s">
        <v>7</v>
      </c>
      <c r="B158" s="18"/>
      <c r="C158" s="23" t="s">
        <v>145</v>
      </c>
      <c r="D158" s="23"/>
      <c r="E158" s="7" t="s">
        <v>155</v>
      </c>
    </row>
    <row r="159" spans="1:5" ht="21.75" hidden="1" customHeight="1">
      <c r="A159" s="18" t="s">
        <v>7</v>
      </c>
      <c r="B159" s="18"/>
      <c r="C159" s="23" t="s">
        <v>145</v>
      </c>
      <c r="D159" s="23"/>
      <c r="E159" s="7" t="s">
        <v>156</v>
      </c>
    </row>
    <row r="160" spans="1:5" ht="21.75" hidden="1" customHeight="1">
      <c r="A160" s="18" t="s">
        <v>7</v>
      </c>
      <c r="B160" s="18"/>
      <c r="C160" s="23" t="s">
        <v>145</v>
      </c>
      <c r="D160" s="23"/>
      <c r="E160" s="7" t="s">
        <v>157</v>
      </c>
    </row>
    <row r="161" spans="1:5" ht="21.75" hidden="1" customHeight="1">
      <c r="A161" s="18" t="s">
        <v>7</v>
      </c>
      <c r="B161" s="18"/>
      <c r="C161" s="23" t="s">
        <v>145</v>
      </c>
      <c r="D161" s="23"/>
      <c r="E161" s="7" t="s">
        <v>158</v>
      </c>
    </row>
    <row r="162" spans="1:5" ht="21.75" hidden="1" customHeight="1">
      <c r="A162" s="18" t="s">
        <v>7</v>
      </c>
      <c r="B162" s="18"/>
      <c r="C162" s="23" t="s">
        <v>145</v>
      </c>
      <c r="D162" s="23"/>
      <c r="E162" s="7" t="s">
        <v>159</v>
      </c>
    </row>
    <row r="163" spans="1:5" ht="35.1" hidden="1" customHeight="1">
      <c r="A163" s="31" t="s">
        <v>20</v>
      </c>
      <c r="B163" s="31"/>
      <c r="C163" s="8" t="s">
        <v>145</v>
      </c>
      <c r="D163" s="8"/>
      <c r="E163" s="7" t="s">
        <v>160</v>
      </c>
    </row>
    <row r="164" spans="1:5" ht="35.1" hidden="1" customHeight="1">
      <c r="A164" s="31" t="s">
        <v>20</v>
      </c>
      <c r="B164" s="31"/>
      <c r="C164" s="8" t="s">
        <v>145</v>
      </c>
      <c r="D164" s="8"/>
      <c r="E164" s="7" t="s">
        <v>161</v>
      </c>
    </row>
    <row r="165" spans="1:5" ht="35.1" hidden="1" customHeight="1">
      <c r="A165" s="9"/>
      <c r="B165" s="9"/>
      <c r="C165" s="8" t="s">
        <v>145</v>
      </c>
      <c r="D165" s="8"/>
      <c r="E165" s="10" t="s">
        <v>162</v>
      </c>
    </row>
    <row r="166" spans="1:5" ht="35.1" hidden="1" customHeight="1">
      <c r="A166" s="33" t="s">
        <v>4</v>
      </c>
      <c r="B166" s="33"/>
      <c r="C166" s="6" t="s">
        <v>163</v>
      </c>
      <c r="D166" s="6"/>
      <c r="E166" s="7" t="s">
        <v>164</v>
      </c>
    </row>
    <row r="167" spans="1:5" ht="35.1" hidden="1" customHeight="1">
      <c r="A167" s="33" t="s">
        <v>4</v>
      </c>
      <c r="B167" s="33"/>
      <c r="C167" s="8" t="s">
        <v>163</v>
      </c>
      <c r="D167" s="8"/>
      <c r="E167" s="7" t="s">
        <v>165</v>
      </c>
    </row>
    <row r="168" spans="1:5" ht="35.1" hidden="1" customHeight="1">
      <c r="A168" s="33" t="s">
        <v>4</v>
      </c>
      <c r="B168" s="33"/>
      <c r="C168" s="8" t="s">
        <v>163</v>
      </c>
      <c r="D168" s="8"/>
      <c r="E168" s="7" t="s">
        <v>166</v>
      </c>
    </row>
    <row r="169" spans="1:5" ht="35.1" hidden="1" customHeight="1">
      <c r="A169" s="33" t="s">
        <v>4</v>
      </c>
      <c r="B169" s="33"/>
      <c r="C169" s="8" t="s">
        <v>163</v>
      </c>
      <c r="D169" s="8"/>
      <c r="E169" s="7" t="s">
        <v>167</v>
      </c>
    </row>
    <row r="170" spans="1:5" ht="21.75" customHeight="1">
      <c r="A170" s="18" t="s">
        <v>7</v>
      </c>
      <c r="B170" s="18">
        <v>1</v>
      </c>
      <c r="C170" s="23" t="s">
        <v>163</v>
      </c>
      <c r="D170" s="23">
        <v>1.4</v>
      </c>
      <c r="E170" s="7" t="s">
        <v>168</v>
      </c>
    </row>
    <row r="171" spans="1:5" ht="21.75" hidden="1" customHeight="1">
      <c r="A171" s="18" t="s">
        <v>7</v>
      </c>
      <c r="B171" s="18"/>
      <c r="C171" s="23" t="s">
        <v>163</v>
      </c>
      <c r="D171" s="23"/>
      <c r="E171" s="7" t="s">
        <v>169</v>
      </c>
    </row>
    <row r="172" spans="1:5" ht="21.75" customHeight="1">
      <c r="A172" s="18" t="s">
        <v>7</v>
      </c>
      <c r="B172" s="18">
        <v>1</v>
      </c>
      <c r="C172" s="23" t="s">
        <v>163</v>
      </c>
      <c r="D172" s="23">
        <v>1.5</v>
      </c>
      <c r="E172" s="7" t="s">
        <v>612</v>
      </c>
    </row>
    <row r="173" spans="1:5" ht="35.1" hidden="1" customHeight="1">
      <c r="A173" s="31" t="s">
        <v>20</v>
      </c>
      <c r="B173" s="31"/>
      <c r="C173" s="8" t="s">
        <v>163</v>
      </c>
      <c r="D173" s="8"/>
      <c r="E173" s="7" t="s">
        <v>170</v>
      </c>
    </row>
    <row r="174" spans="1:5" ht="35.1" hidden="1" customHeight="1">
      <c r="A174" s="31" t="s">
        <v>20</v>
      </c>
      <c r="B174" s="31"/>
      <c r="C174" s="8" t="s">
        <v>163</v>
      </c>
      <c r="D174" s="8"/>
      <c r="E174" s="7" t="s">
        <v>171</v>
      </c>
    </row>
    <row r="175" spans="1:5" ht="35.1" hidden="1" customHeight="1">
      <c r="A175" s="9"/>
      <c r="B175" s="9"/>
      <c r="C175" s="8" t="s">
        <v>163</v>
      </c>
      <c r="D175" s="8"/>
      <c r="E175" s="10" t="s">
        <v>172</v>
      </c>
    </row>
    <row r="176" spans="1:5" ht="35.1" hidden="1" customHeight="1">
      <c r="A176" s="33" t="s">
        <v>4</v>
      </c>
      <c r="B176" s="33"/>
      <c r="C176" s="6" t="s">
        <v>173</v>
      </c>
      <c r="D176" s="6"/>
      <c r="E176" s="7" t="s">
        <v>174</v>
      </c>
    </row>
    <row r="177" spans="1:5" ht="35.1" hidden="1" customHeight="1">
      <c r="A177" s="33"/>
      <c r="B177" s="33"/>
      <c r="C177" s="23" t="s">
        <v>163</v>
      </c>
      <c r="D177" s="23"/>
      <c r="E177" s="7" t="s">
        <v>544</v>
      </c>
    </row>
    <row r="178" spans="1:5" ht="35.1" hidden="1" customHeight="1">
      <c r="A178" s="33"/>
      <c r="B178" s="33"/>
      <c r="C178" s="23" t="s">
        <v>163</v>
      </c>
      <c r="D178" s="23"/>
      <c r="E178" s="7" t="s">
        <v>544</v>
      </c>
    </row>
    <row r="179" spans="1:5" ht="35.1" hidden="1" customHeight="1">
      <c r="A179" s="33"/>
      <c r="B179" s="33"/>
      <c r="C179" s="23" t="s">
        <v>163</v>
      </c>
      <c r="D179" s="23"/>
      <c r="E179" s="7" t="s">
        <v>544</v>
      </c>
    </row>
    <row r="180" spans="1:5" ht="35.1" hidden="1" customHeight="1">
      <c r="A180" s="33"/>
      <c r="B180" s="33"/>
      <c r="C180" s="23" t="s">
        <v>163</v>
      </c>
      <c r="D180" s="23"/>
      <c r="E180" s="7" t="s">
        <v>544</v>
      </c>
    </row>
    <row r="181" spans="1:5" ht="35.1" customHeight="1">
      <c r="A181" s="18" t="s">
        <v>7</v>
      </c>
      <c r="B181" s="18">
        <v>2</v>
      </c>
      <c r="C181" s="23" t="s">
        <v>163</v>
      </c>
      <c r="D181" s="23">
        <v>2.2999999999999998</v>
      </c>
      <c r="E181" s="7" t="s">
        <v>614</v>
      </c>
    </row>
    <row r="182" spans="1:5" ht="35.1" hidden="1" customHeight="1">
      <c r="A182" s="18" t="s">
        <v>7</v>
      </c>
      <c r="B182" s="18"/>
      <c r="C182" s="23" t="s">
        <v>163</v>
      </c>
      <c r="D182" s="23"/>
      <c r="E182" s="7" t="s">
        <v>613</v>
      </c>
    </row>
    <row r="183" spans="1:5" ht="35.1" hidden="1" customHeight="1">
      <c r="A183" s="18" t="s">
        <v>7</v>
      </c>
      <c r="B183" s="18"/>
      <c r="C183" s="23" t="s">
        <v>163</v>
      </c>
      <c r="D183" s="23"/>
      <c r="E183" s="7" t="s">
        <v>613</v>
      </c>
    </row>
    <row r="184" spans="1:5" ht="35.1" hidden="1" customHeight="1">
      <c r="A184" s="18" t="s">
        <v>7</v>
      </c>
      <c r="B184" s="18"/>
      <c r="C184" s="23" t="s">
        <v>163</v>
      </c>
      <c r="D184" s="23"/>
      <c r="E184" s="7" t="s">
        <v>613</v>
      </c>
    </row>
    <row r="185" spans="1:5" ht="24.75" hidden="1" customHeight="1">
      <c r="A185" s="18" t="s">
        <v>7</v>
      </c>
      <c r="B185" s="18"/>
      <c r="C185" s="23" t="s">
        <v>173</v>
      </c>
      <c r="D185" s="23"/>
      <c r="E185" s="7" t="s">
        <v>175</v>
      </c>
    </row>
    <row r="186" spans="1:5" ht="24.75" hidden="1" customHeight="1">
      <c r="A186" s="18" t="s">
        <v>7</v>
      </c>
      <c r="B186" s="18"/>
      <c r="C186" s="23" t="s">
        <v>173</v>
      </c>
      <c r="D186" s="23"/>
      <c r="E186" s="7" t="s">
        <v>176</v>
      </c>
    </row>
    <row r="187" spans="1:5" ht="35.1" hidden="1" customHeight="1">
      <c r="A187" s="31" t="s">
        <v>20</v>
      </c>
      <c r="B187" s="31"/>
      <c r="C187" s="8" t="s">
        <v>173</v>
      </c>
      <c r="D187" s="8"/>
      <c r="E187" s="7" t="s">
        <v>177</v>
      </c>
    </row>
    <row r="188" spans="1:5" ht="35.1" hidden="1" customHeight="1">
      <c r="A188" s="33" t="s">
        <v>4</v>
      </c>
      <c r="B188" s="33"/>
      <c r="C188" s="6" t="s">
        <v>178</v>
      </c>
      <c r="D188" s="6"/>
      <c r="E188" s="7" t="s">
        <v>179</v>
      </c>
    </row>
    <row r="189" spans="1:5" ht="24.75" customHeight="1">
      <c r="A189" s="18" t="s">
        <v>7</v>
      </c>
      <c r="B189" s="18">
        <v>1</v>
      </c>
      <c r="C189" s="23" t="s">
        <v>178</v>
      </c>
      <c r="D189" s="23">
        <v>1.1000000000000001</v>
      </c>
      <c r="E189" s="7" t="s">
        <v>545</v>
      </c>
    </row>
    <row r="190" spans="1:5" ht="35.1" hidden="1" customHeight="1">
      <c r="A190" s="9" t="s">
        <v>20</v>
      </c>
      <c r="B190" s="9"/>
      <c r="C190" s="8" t="s">
        <v>178</v>
      </c>
      <c r="D190" s="8"/>
      <c r="E190" s="10" t="s">
        <v>181</v>
      </c>
    </row>
    <row r="191" spans="1:5" ht="35.1" hidden="1" customHeight="1">
      <c r="A191" s="33" t="s">
        <v>4</v>
      </c>
      <c r="B191" s="33"/>
      <c r="C191" s="6" t="s">
        <v>182</v>
      </c>
      <c r="D191" s="6"/>
      <c r="E191" s="7" t="s">
        <v>183</v>
      </c>
    </row>
    <row r="192" spans="1:5" ht="35.1" hidden="1" customHeight="1">
      <c r="A192" s="33" t="s">
        <v>4</v>
      </c>
      <c r="B192" s="33"/>
      <c r="C192" s="8" t="s">
        <v>182</v>
      </c>
      <c r="D192" s="8"/>
      <c r="E192" s="7" t="s">
        <v>184</v>
      </c>
    </row>
    <row r="193" spans="1:5" ht="35.1" hidden="1" customHeight="1">
      <c r="A193" s="33" t="s">
        <v>4</v>
      </c>
      <c r="B193" s="33"/>
      <c r="C193" s="8" t="s">
        <v>182</v>
      </c>
      <c r="D193" s="8"/>
      <c r="E193" s="7" t="s">
        <v>185</v>
      </c>
    </row>
    <row r="194" spans="1:5" ht="35.1" hidden="1" customHeight="1">
      <c r="A194" s="33" t="s">
        <v>4</v>
      </c>
      <c r="B194" s="33"/>
      <c r="C194" s="8" t="s">
        <v>182</v>
      </c>
      <c r="D194" s="8"/>
      <c r="E194" s="7" t="s">
        <v>186</v>
      </c>
    </row>
    <row r="195" spans="1:5" ht="35.1" hidden="1" customHeight="1">
      <c r="A195" s="33" t="s">
        <v>4</v>
      </c>
      <c r="B195" s="33"/>
      <c r="C195" s="6" t="s">
        <v>187</v>
      </c>
      <c r="D195" s="6"/>
      <c r="E195" s="7" t="s">
        <v>188</v>
      </c>
    </row>
    <row r="196" spans="1:5" ht="35.1" hidden="1" customHeight="1">
      <c r="A196" s="33" t="s">
        <v>4</v>
      </c>
      <c r="B196" s="33"/>
      <c r="C196" s="8" t="s">
        <v>187</v>
      </c>
      <c r="D196" s="8"/>
      <c r="E196" s="7" t="s">
        <v>189</v>
      </c>
    </row>
    <row r="197" spans="1:5" ht="35.1" hidden="1" customHeight="1">
      <c r="A197" s="33" t="s">
        <v>4</v>
      </c>
      <c r="B197" s="33"/>
      <c r="C197" s="8" t="s">
        <v>187</v>
      </c>
      <c r="D197" s="8"/>
      <c r="E197" s="7" t="s">
        <v>190</v>
      </c>
    </row>
    <row r="198" spans="1:5" ht="35.1" hidden="1" customHeight="1">
      <c r="A198" s="33" t="s">
        <v>4</v>
      </c>
      <c r="B198" s="33"/>
      <c r="C198" s="8" t="s">
        <v>187</v>
      </c>
      <c r="D198" s="8"/>
      <c r="E198" s="7" t="s">
        <v>191</v>
      </c>
    </row>
    <row r="199" spans="1:5" ht="35.1" hidden="1" customHeight="1">
      <c r="A199" s="33" t="s">
        <v>4</v>
      </c>
      <c r="B199" s="33"/>
      <c r="C199" s="8" t="s">
        <v>187</v>
      </c>
      <c r="D199" s="8"/>
      <c r="E199" s="7" t="s">
        <v>192</v>
      </c>
    </row>
    <row r="200" spans="1:5" ht="35.1" hidden="1" customHeight="1">
      <c r="A200" s="33" t="s">
        <v>4</v>
      </c>
      <c r="B200" s="33"/>
      <c r="C200" s="8" t="s">
        <v>187</v>
      </c>
      <c r="D200" s="8"/>
      <c r="E200" s="7" t="s">
        <v>193</v>
      </c>
    </row>
    <row r="201" spans="1:5" ht="24.75" customHeight="1">
      <c r="A201" s="18" t="s">
        <v>7</v>
      </c>
      <c r="B201" s="18">
        <v>2</v>
      </c>
      <c r="C201" s="23" t="s">
        <v>178</v>
      </c>
      <c r="D201" s="23">
        <v>2.1</v>
      </c>
      <c r="E201" s="7" t="s">
        <v>546</v>
      </c>
    </row>
    <row r="202" spans="1:5" ht="24.75" hidden="1" customHeight="1">
      <c r="A202" s="18" t="s">
        <v>7</v>
      </c>
      <c r="B202" s="18"/>
      <c r="C202" s="23" t="s">
        <v>178</v>
      </c>
      <c r="D202" s="23"/>
      <c r="E202" s="7" t="s">
        <v>548</v>
      </c>
    </row>
    <row r="203" spans="1:5" ht="24.75" hidden="1" customHeight="1">
      <c r="A203" s="18" t="s">
        <v>7</v>
      </c>
      <c r="B203" s="18"/>
      <c r="C203" s="23" t="s">
        <v>178</v>
      </c>
      <c r="D203" s="23"/>
      <c r="E203" s="7" t="s">
        <v>547</v>
      </c>
    </row>
    <row r="204" spans="1:5" ht="24.75" hidden="1" customHeight="1">
      <c r="A204" s="18" t="s">
        <v>7</v>
      </c>
      <c r="B204" s="18"/>
      <c r="C204" s="23" t="s">
        <v>178</v>
      </c>
      <c r="D204" s="23"/>
      <c r="E204" s="7" t="s">
        <v>180</v>
      </c>
    </row>
    <row r="205" spans="1:5" ht="24.75" customHeight="1">
      <c r="A205" s="18" t="s">
        <v>7</v>
      </c>
      <c r="B205" s="18">
        <v>2</v>
      </c>
      <c r="C205" s="23" t="s">
        <v>187</v>
      </c>
      <c r="D205" s="23">
        <v>2.2000000000000002</v>
      </c>
      <c r="E205" s="7" t="s">
        <v>194</v>
      </c>
    </row>
    <row r="206" spans="1:5" ht="24.75" customHeight="1">
      <c r="A206" s="18" t="s">
        <v>7</v>
      </c>
      <c r="B206" s="18">
        <v>1</v>
      </c>
      <c r="C206" s="23" t="s">
        <v>187</v>
      </c>
      <c r="D206" s="23">
        <v>1.1000000000000001</v>
      </c>
      <c r="E206" s="7" t="s">
        <v>549</v>
      </c>
    </row>
    <row r="207" spans="1:5" ht="35.1" hidden="1" customHeight="1">
      <c r="A207" s="18"/>
      <c r="B207" s="18"/>
      <c r="C207" s="23" t="s">
        <v>187</v>
      </c>
      <c r="D207" s="23"/>
      <c r="E207" s="7" t="s">
        <v>195</v>
      </c>
    </row>
    <row r="208" spans="1:5" ht="24" customHeight="1">
      <c r="A208" s="18" t="s">
        <v>7</v>
      </c>
      <c r="B208" s="18">
        <v>2</v>
      </c>
      <c r="C208" s="23" t="s">
        <v>187</v>
      </c>
      <c r="D208" s="23">
        <v>2.2999999999999998</v>
      </c>
      <c r="E208" s="7" t="s">
        <v>616</v>
      </c>
    </row>
    <row r="209" spans="1:5" ht="24.75" hidden="1" customHeight="1">
      <c r="A209" s="18" t="s">
        <v>7</v>
      </c>
      <c r="B209" s="18"/>
      <c r="C209" s="23" t="s">
        <v>187</v>
      </c>
      <c r="D209" s="23"/>
      <c r="E209" s="7" t="s">
        <v>196</v>
      </c>
    </row>
    <row r="210" spans="1:5" ht="24.75" customHeight="1">
      <c r="A210" s="18" t="s">
        <v>7</v>
      </c>
      <c r="B210" s="18">
        <v>2</v>
      </c>
      <c r="C210" s="23" t="s">
        <v>187</v>
      </c>
      <c r="D210" s="23">
        <v>2.4</v>
      </c>
      <c r="E210" s="7" t="s">
        <v>618</v>
      </c>
    </row>
    <row r="211" spans="1:5" ht="24.75" hidden="1" customHeight="1">
      <c r="A211" s="18" t="s">
        <v>7</v>
      </c>
      <c r="B211" s="18"/>
      <c r="C211" s="23" t="s">
        <v>187</v>
      </c>
      <c r="D211" s="23"/>
      <c r="E211" s="7" t="s">
        <v>197</v>
      </c>
    </row>
    <row r="212" spans="1:5" ht="24.75" hidden="1" customHeight="1">
      <c r="A212" s="18" t="s">
        <v>7</v>
      </c>
      <c r="B212" s="18"/>
      <c r="C212" s="23" t="s">
        <v>187</v>
      </c>
      <c r="D212" s="23"/>
      <c r="E212" s="7" t="s">
        <v>198</v>
      </c>
    </row>
    <row r="213" spans="1:5" ht="24.75" customHeight="1">
      <c r="A213" s="18" t="s">
        <v>7</v>
      </c>
      <c r="B213" s="18">
        <v>1</v>
      </c>
      <c r="C213" s="23" t="s">
        <v>187</v>
      </c>
      <c r="D213" s="23">
        <v>1.2</v>
      </c>
      <c r="E213" s="7" t="s">
        <v>550</v>
      </c>
    </row>
    <row r="214" spans="1:5" ht="35.1" hidden="1" customHeight="1">
      <c r="A214" s="18"/>
      <c r="B214" s="18"/>
      <c r="C214" s="23" t="s">
        <v>187</v>
      </c>
      <c r="D214" s="23"/>
      <c r="E214" s="7" t="s">
        <v>199</v>
      </c>
    </row>
    <row r="215" spans="1:5" ht="35.1" hidden="1" customHeight="1">
      <c r="A215" s="18"/>
      <c r="B215" s="18"/>
      <c r="C215" s="23" t="s">
        <v>187</v>
      </c>
      <c r="D215" s="23"/>
      <c r="E215" s="7" t="s">
        <v>199</v>
      </c>
    </row>
    <row r="216" spans="1:5" ht="35.1" hidden="1" customHeight="1">
      <c r="A216" s="18"/>
      <c r="B216" s="18"/>
      <c r="C216" s="23" t="s">
        <v>187</v>
      </c>
      <c r="D216" s="23"/>
      <c r="E216" s="7" t="s">
        <v>199</v>
      </c>
    </row>
    <row r="217" spans="1:5" ht="35.1" hidden="1" customHeight="1">
      <c r="A217" s="18"/>
      <c r="B217" s="18"/>
      <c r="C217" s="23" t="s">
        <v>187</v>
      </c>
      <c r="D217" s="23"/>
      <c r="E217" s="7" t="s">
        <v>199</v>
      </c>
    </row>
    <row r="218" spans="1:5" ht="22.5" customHeight="1">
      <c r="A218" s="18" t="s">
        <v>7</v>
      </c>
      <c r="B218" s="18">
        <v>2</v>
      </c>
      <c r="C218" s="23" t="s">
        <v>187</v>
      </c>
      <c r="D218" s="23">
        <v>2.5</v>
      </c>
      <c r="E218" s="7" t="s">
        <v>617</v>
      </c>
    </row>
    <row r="219" spans="1:5" ht="24.75" hidden="1" customHeight="1">
      <c r="A219" s="18" t="s">
        <v>7</v>
      </c>
      <c r="B219" s="18"/>
      <c r="C219" s="23" t="s">
        <v>187</v>
      </c>
      <c r="D219" s="23"/>
      <c r="E219" s="7" t="s">
        <v>200</v>
      </c>
    </row>
    <row r="220" spans="1:5" ht="35.1" hidden="1" customHeight="1">
      <c r="A220" s="30" t="s">
        <v>20</v>
      </c>
      <c r="B220" s="30"/>
      <c r="C220" s="8" t="s">
        <v>187</v>
      </c>
      <c r="D220" s="8"/>
      <c r="E220" s="7" t="s">
        <v>201</v>
      </c>
    </row>
    <row r="221" spans="1:5" ht="35.1" hidden="1" customHeight="1">
      <c r="A221" s="30" t="s">
        <v>20</v>
      </c>
      <c r="B221" s="30"/>
      <c r="C221" s="8" t="s">
        <v>187</v>
      </c>
      <c r="D221" s="8"/>
      <c r="E221" s="7" t="s">
        <v>202</v>
      </c>
    </row>
    <row r="222" spans="1:5" ht="35.1" hidden="1" customHeight="1">
      <c r="A222" s="30" t="s">
        <v>20</v>
      </c>
      <c r="B222" s="30"/>
      <c r="C222" s="8" t="s">
        <v>187</v>
      </c>
      <c r="D222" s="8"/>
      <c r="E222" s="7" t="s">
        <v>203</v>
      </c>
    </row>
    <row r="223" spans="1:5" ht="35.1" hidden="1" customHeight="1">
      <c r="A223" s="30" t="s">
        <v>20</v>
      </c>
      <c r="B223" s="30"/>
      <c r="C223" s="8" t="s">
        <v>187</v>
      </c>
      <c r="D223" s="8"/>
      <c r="E223" s="7" t="s">
        <v>204</v>
      </c>
    </row>
    <row r="224" spans="1:5" ht="35.1" hidden="1" customHeight="1">
      <c r="A224" s="9"/>
      <c r="B224" s="9"/>
      <c r="C224" s="8" t="s">
        <v>187</v>
      </c>
      <c r="D224" s="8"/>
      <c r="E224" s="10" t="s">
        <v>205</v>
      </c>
    </row>
    <row r="225" spans="1:5" ht="35.1" hidden="1" customHeight="1">
      <c r="A225" s="33" t="s">
        <v>4</v>
      </c>
      <c r="B225" s="33"/>
      <c r="C225" s="6" t="s">
        <v>206</v>
      </c>
      <c r="D225" s="6"/>
      <c r="E225" s="7" t="s">
        <v>207</v>
      </c>
    </row>
    <row r="226" spans="1:5" ht="35.1" hidden="1" customHeight="1">
      <c r="A226" s="33" t="s">
        <v>4</v>
      </c>
      <c r="B226" s="33"/>
      <c r="C226" s="8" t="s">
        <v>206</v>
      </c>
      <c r="D226" s="8"/>
      <c r="E226" s="7" t="s">
        <v>208</v>
      </c>
    </row>
    <row r="227" spans="1:5" ht="35.1" hidden="1" customHeight="1">
      <c r="A227" s="33" t="s">
        <v>4</v>
      </c>
      <c r="B227" s="33"/>
      <c r="C227" s="8" t="s">
        <v>206</v>
      </c>
      <c r="D227" s="8"/>
      <c r="E227" s="7" t="s">
        <v>209</v>
      </c>
    </row>
    <row r="228" spans="1:5" ht="24.75" customHeight="1">
      <c r="A228" s="18" t="s">
        <v>7</v>
      </c>
      <c r="B228" s="18">
        <v>1</v>
      </c>
      <c r="C228" s="23" t="s">
        <v>206</v>
      </c>
      <c r="D228" s="23">
        <v>1.3</v>
      </c>
      <c r="E228" s="7" t="s">
        <v>210</v>
      </c>
    </row>
    <row r="229" spans="1:5" ht="24.75" customHeight="1">
      <c r="A229" s="18" t="s">
        <v>7</v>
      </c>
      <c r="B229" s="18">
        <v>2</v>
      </c>
      <c r="C229" s="23" t="s">
        <v>206</v>
      </c>
      <c r="D229" s="23">
        <v>2.6</v>
      </c>
      <c r="E229" s="7" t="s">
        <v>210</v>
      </c>
    </row>
    <row r="230" spans="1:5" ht="24.75" customHeight="1">
      <c r="A230" s="18" t="s">
        <v>7</v>
      </c>
      <c r="B230" s="18">
        <v>2</v>
      </c>
      <c r="C230" s="23" t="s">
        <v>206</v>
      </c>
      <c r="D230" s="23">
        <v>2.7</v>
      </c>
      <c r="E230" s="7" t="s">
        <v>211</v>
      </c>
    </row>
    <row r="231" spans="1:5" ht="24.75" customHeight="1">
      <c r="A231" s="18" t="s">
        <v>7</v>
      </c>
      <c r="B231" s="18">
        <v>2</v>
      </c>
      <c r="C231" s="23" t="s">
        <v>206</v>
      </c>
      <c r="D231" s="23">
        <v>2.8</v>
      </c>
      <c r="E231" s="7" t="s">
        <v>212</v>
      </c>
    </row>
    <row r="232" spans="1:5" ht="35.1" hidden="1" customHeight="1">
      <c r="A232" s="31" t="s">
        <v>20</v>
      </c>
      <c r="B232" s="31"/>
      <c r="C232" s="8" t="s">
        <v>206</v>
      </c>
      <c r="D232" s="8"/>
      <c r="E232" s="7" t="s">
        <v>213</v>
      </c>
    </row>
    <row r="233" spans="1:5" ht="35.1" hidden="1" customHeight="1">
      <c r="A233" s="31" t="s">
        <v>20</v>
      </c>
      <c r="B233" s="31"/>
      <c r="C233" s="8" t="s">
        <v>206</v>
      </c>
      <c r="D233" s="8"/>
      <c r="E233" s="7" t="s">
        <v>214</v>
      </c>
    </row>
    <row r="234" spans="1:5" ht="35.1" hidden="1" customHeight="1">
      <c r="A234" s="31" t="s">
        <v>20</v>
      </c>
      <c r="B234" s="31"/>
      <c r="C234" s="8" t="s">
        <v>206</v>
      </c>
      <c r="D234" s="8"/>
      <c r="E234" s="7" t="s">
        <v>215</v>
      </c>
    </row>
    <row r="235" spans="1:5" ht="35.1" hidden="1" customHeight="1">
      <c r="A235" s="9" t="s">
        <v>20</v>
      </c>
      <c r="B235" s="9"/>
      <c r="C235" s="8" t="s">
        <v>206</v>
      </c>
      <c r="D235" s="8"/>
      <c r="E235" s="10" t="s">
        <v>216</v>
      </c>
    </row>
    <row r="236" spans="1:5" ht="35.1" hidden="1" customHeight="1">
      <c r="A236" s="27"/>
      <c r="B236" s="27"/>
      <c r="C236" s="13" t="s">
        <v>217</v>
      </c>
      <c r="D236" s="13"/>
      <c r="E236" s="7" t="s">
        <v>218</v>
      </c>
    </row>
    <row r="237" spans="1:5" ht="35.1" hidden="1" customHeight="1">
      <c r="A237" s="27"/>
      <c r="B237" s="27"/>
      <c r="C237" s="8" t="s">
        <v>217</v>
      </c>
      <c r="D237" s="8"/>
      <c r="E237" s="7" t="s">
        <v>219</v>
      </c>
    </row>
    <row r="238" spans="1:5" ht="35.1" hidden="1" customHeight="1">
      <c r="A238" s="27"/>
      <c r="B238" s="27"/>
      <c r="C238" s="8" t="s">
        <v>217</v>
      </c>
      <c r="D238" s="8"/>
      <c r="E238" s="7" t="s">
        <v>220</v>
      </c>
    </row>
    <row r="239" spans="1:5" ht="35.1" hidden="1" customHeight="1">
      <c r="A239" s="27"/>
      <c r="B239" s="27"/>
      <c r="C239" s="8" t="s">
        <v>217</v>
      </c>
      <c r="D239" s="8"/>
      <c r="E239" s="7" t="s">
        <v>221</v>
      </c>
    </row>
    <row r="240" spans="1:5" ht="35.1" hidden="1" customHeight="1">
      <c r="A240" s="27"/>
      <c r="B240" s="27"/>
      <c r="C240" s="8" t="s">
        <v>217</v>
      </c>
      <c r="D240" s="8"/>
      <c r="E240" s="7" t="s">
        <v>222</v>
      </c>
    </row>
    <row r="241" spans="1:5" ht="35.1" hidden="1" customHeight="1">
      <c r="A241" s="27"/>
      <c r="B241" s="27"/>
      <c r="C241" s="8" t="s">
        <v>217</v>
      </c>
      <c r="D241" s="8"/>
      <c r="E241" s="7" t="s">
        <v>223</v>
      </c>
    </row>
    <row r="242" spans="1:5" ht="35.1" hidden="1" customHeight="1">
      <c r="A242" s="9"/>
      <c r="B242" s="9"/>
      <c r="C242" s="13" t="s">
        <v>224</v>
      </c>
      <c r="D242" s="13"/>
      <c r="E242" s="10" t="s">
        <v>225</v>
      </c>
    </row>
    <row r="243" spans="1:5" ht="35.1" hidden="1" customHeight="1">
      <c r="A243" s="9"/>
      <c r="B243" s="9"/>
      <c r="C243" s="8" t="s">
        <v>224</v>
      </c>
      <c r="D243" s="8"/>
      <c r="E243" s="10" t="s">
        <v>226</v>
      </c>
    </row>
    <row r="244" spans="1:5" ht="35.1" hidden="1" customHeight="1">
      <c r="A244" s="9"/>
      <c r="B244" s="9"/>
      <c r="C244" s="8" t="s">
        <v>224</v>
      </c>
      <c r="D244" s="8"/>
      <c r="E244" s="10" t="s">
        <v>227</v>
      </c>
    </row>
    <row r="245" spans="1:5" ht="35.1" hidden="1" customHeight="1">
      <c r="A245" s="9"/>
      <c r="B245" s="9"/>
      <c r="C245" s="8" t="s">
        <v>224</v>
      </c>
      <c r="D245" s="8"/>
      <c r="E245" s="10" t="s">
        <v>228</v>
      </c>
    </row>
    <row r="246" spans="1:5" ht="35.1" hidden="1" customHeight="1">
      <c r="A246" s="9"/>
      <c r="B246" s="9"/>
      <c r="C246" s="13" t="s">
        <v>229</v>
      </c>
      <c r="D246" s="13"/>
      <c r="E246" s="10" t="s">
        <v>230</v>
      </c>
    </row>
    <row r="247" spans="1:5" ht="35.1" hidden="1" customHeight="1">
      <c r="A247" s="9"/>
      <c r="B247" s="9"/>
      <c r="C247" s="8" t="s">
        <v>229</v>
      </c>
      <c r="D247" s="8"/>
      <c r="E247" s="10" t="s">
        <v>231</v>
      </c>
    </row>
    <row r="248" spans="1:5" ht="35.1" hidden="1" customHeight="1">
      <c r="A248" s="9"/>
      <c r="B248" s="9"/>
      <c r="C248" s="8" t="s">
        <v>229</v>
      </c>
      <c r="D248" s="8"/>
      <c r="E248" s="10" t="s">
        <v>232</v>
      </c>
    </row>
    <row r="249" spans="1:5" ht="35.1" hidden="1" customHeight="1">
      <c r="A249" s="9"/>
      <c r="B249" s="9"/>
      <c r="C249" s="13" t="s">
        <v>233</v>
      </c>
      <c r="D249" s="13"/>
      <c r="E249" s="10" t="s">
        <v>234</v>
      </c>
    </row>
    <row r="250" spans="1:5" ht="35.1" hidden="1" customHeight="1">
      <c r="A250" s="9"/>
      <c r="B250" s="9"/>
      <c r="C250" s="8" t="s">
        <v>233</v>
      </c>
      <c r="D250" s="8"/>
      <c r="E250" s="10" t="s">
        <v>235</v>
      </c>
    </row>
    <row r="251" spans="1:5" ht="35.1" hidden="1" customHeight="1">
      <c r="A251" s="9"/>
      <c r="B251" s="9"/>
      <c r="C251" s="8" t="s">
        <v>233</v>
      </c>
      <c r="D251" s="8"/>
      <c r="E251" s="10" t="s">
        <v>236</v>
      </c>
    </row>
    <row r="252" spans="1:5" ht="35.1" hidden="1" customHeight="1">
      <c r="A252" s="9"/>
      <c r="B252" s="9"/>
      <c r="C252" s="13" t="s">
        <v>237</v>
      </c>
      <c r="D252" s="13"/>
      <c r="E252" s="10" t="s">
        <v>238</v>
      </c>
    </row>
    <row r="253" spans="1:5" ht="35.1" hidden="1" customHeight="1">
      <c r="A253" s="9"/>
      <c r="B253" s="9"/>
      <c r="C253" s="8" t="s">
        <v>237</v>
      </c>
      <c r="D253" s="8"/>
      <c r="E253" s="10" t="s">
        <v>239</v>
      </c>
    </row>
    <row r="254" spans="1:5" ht="35.1" hidden="1" customHeight="1">
      <c r="A254" s="9"/>
      <c r="B254" s="9"/>
      <c r="C254" s="13" t="s">
        <v>240</v>
      </c>
      <c r="D254" s="13"/>
      <c r="E254" s="10" t="s">
        <v>241</v>
      </c>
    </row>
    <row r="255" spans="1:5" ht="35.1" hidden="1" customHeight="1">
      <c r="A255" s="9"/>
      <c r="B255" s="9"/>
      <c r="C255" s="8" t="s">
        <v>240</v>
      </c>
      <c r="D255" s="8"/>
      <c r="E255" s="10" t="s">
        <v>242</v>
      </c>
    </row>
    <row r="256" spans="1:5" ht="35.1" hidden="1" customHeight="1">
      <c r="A256" s="9"/>
      <c r="B256" s="9"/>
      <c r="C256" s="8" t="s">
        <v>240</v>
      </c>
      <c r="D256" s="8"/>
      <c r="E256" s="10" t="s">
        <v>243</v>
      </c>
    </row>
    <row r="257" spans="1:5" ht="35.1" hidden="1" customHeight="1">
      <c r="A257" s="9"/>
      <c r="B257" s="9"/>
      <c r="C257" s="8" t="s">
        <v>240</v>
      </c>
      <c r="D257" s="8"/>
      <c r="E257" s="10" t="s">
        <v>244</v>
      </c>
    </row>
    <row r="258" spans="1:5" ht="35.1" hidden="1" customHeight="1">
      <c r="A258" s="9"/>
      <c r="B258" s="9"/>
      <c r="C258" s="8" t="s">
        <v>240</v>
      </c>
      <c r="D258" s="8"/>
      <c r="E258" s="10" t="s">
        <v>245</v>
      </c>
    </row>
    <row r="259" spans="1:5" ht="35.1" hidden="1" customHeight="1">
      <c r="A259" s="33" t="s">
        <v>4</v>
      </c>
      <c r="B259" s="33"/>
      <c r="C259" s="6" t="s">
        <v>246</v>
      </c>
      <c r="D259" s="6"/>
      <c r="E259" s="7" t="s">
        <v>247</v>
      </c>
    </row>
    <row r="260" spans="1:5" ht="35.1" hidden="1" customHeight="1">
      <c r="A260" s="33" t="s">
        <v>4</v>
      </c>
      <c r="B260" s="33"/>
      <c r="C260" s="8" t="s">
        <v>246</v>
      </c>
      <c r="D260" s="8"/>
      <c r="E260" s="7" t="s">
        <v>248</v>
      </c>
    </row>
    <row r="261" spans="1:5" ht="35.1" hidden="1" customHeight="1">
      <c r="A261" s="33" t="s">
        <v>4</v>
      </c>
      <c r="B261" s="33"/>
      <c r="C261" s="8" t="s">
        <v>246</v>
      </c>
      <c r="D261" s="8"/>
      <c r="E261" s="7" t="s">
        <v>249</v>
      </c>
    </row>
    <row r="262" spans="1:5" ht="35.1" hidden="1" customHeight="1">
      <c r="A262" s="33" t="s">
        <v>4</v>
      </c>
      <c r="B262" s="33"/>
      <c r="C262" s="8" t="s">
        <v>246</v>
      </c>
      <c r="D262" s="8"/>
      <c r="E262" s="7" t="s">
        <v>250</v>
      </c>
    </row>
    <row r="263" spans="1:5" ht="24.75" customHeight="1">
      <c r="A263" s="18" t="s">
        <v>7</v>
      </c>
      <c r="B263" s="18">
        <v>1</v>
      </c>
      <c r="C263" s="23" t="s">
        <v>251</v>
      </c>
      <c r="D263" s="23">
        <v>1.1000000000000001</v>
      </c>
      <c r="E263" s="7" t="s">
        <v>252</v>
      </c>
    </row>
    <row r="264" spans="1:5" ht="24.75" customHeight="1">
      <c r="A264" s="18" t="s">
        <v>7</v>
      </c>
      <c r="B264" s="18">
        <v>2</v>
      </c>
      <c r="C264" s="23" t="s">
        <v>251</v>
      </c>
      <c r="D264" s="23">
        <v>2.1</v>
      </c>
      <c r="E264" s="7" t="s">
        <v>252</v>
      </c>
    </row>
    <row r="265" spans="1:5" ht="24.75" customHeight="1">
      <c r="A265" s="18" t="s">
        <v>7</v>
      </c>
      <c r="B265" s="18">
        <v>1</v>
      </c>
      <c r="C265" s="23" t="s">
        <v>251</v>
      </c>
      <c r="D265" s="23">
        <v>1.2</v>
      </c>
      <c r="E265" s="7" t="s">
        <v>248</v>
      </c>
    </row>
    <row r="266" spans="1:5" ht="24.75" customHeight="1">
      <c r="A266" s="18" t="s">
        <v>7</v>
      </c>
      <c r="B266" s="18">
        <v>2</v>
      </c>
      <c r="C266" s="23" t="s">
        <v>251</v>
      </c>
      <c r="D266" s="23">
        <v>2.2000000000000002</v>
      </c>
      <c r="E266" s="7" t="s">
        <v>253</v>
      </c>
    </row>
    <row r="267" spans="1:5" ht="35.1" hidden="1" customHeight="1">
      <c r="A267" s="33" t="s">
        <v>4</v>
      </c>
      <c r="B267" s="33"/>
      <c r="C267" s="6" t="s">
        <v>254</v>
      </c>
      <c r="D267" s="6"/>
      <c r="E267" s="7" t="s">
        <v>255</v>
      </c>
    </row>
    <row r="268" spans="1:5" ht="35.1" hidden="1" customHeight="1">
      <c r="A268" s="9"/>
      <c r="B268" s="9"/>
      <c r="C268" s="8" t="s">
        <v>254</v>
      </c>
      <c r="D268" s="8"/>
      <c r="E268" s="10" t="s">
        <v>256</v>
      </c>
    </row>
    <row r="269" spans="1:5" ht="35.1" hidden="1" customHeight="1">
      <c r="A269" s="33" t="s">
        <v>4</v>
      </c>
      <c r="B269" s="33"/>
      <c r="C269" s="8" t="s">
        <v>254</v>
      </c>
      <c r="D269" s="8"/>
      <c r="E269" s="7" t="s">
        <v>257</v>
      </c>
    </row>
    <row r="270" spans="1:5" ht="35.1" customHeight="1">
      <c r="A270" s="18" t="s">
        <v>7</v>
      </c>
      <c r="B270" s="18">
        <v>1</v>
      </c>
      <c r="C270" s="23" t="s">
        <v>254</v>
      </c>
      <c r="D270" s="23">
        <v>1.1000000000000001</v>
      </c>
      <c r="E270" s="7" t="s">
        <v>551</v>
      </c>
    </row>
    <row r="271" spans="1:5" ht="35.1" hidden="1" customHeight="1">
      <c r="A271" s="18"/>
      <c r="B271" s="18"/>
      <c r="C271" s="23" t="s">
        <v>254</v>
      </c>
      <c r="D271" s="23"/>
      <c r="E271" s="7" t="s">
        <v>258</v>
      </c>
    </row>
    <row r="272" spans="1:5" ht="35.1" hidden="1" customHeight="1">
      <c r="A272" s="18"/>
      <c r="B272" s="18"/>
      <c r="C272" s="23" t="s">
        <v>254</v>
      </c>
      <c r="D272" s="23"/>
      <c r="E272" s="7" t="s">
        <v>258</v>
      </c>
    </row>
    <row r="273" spans="1:5" ht="35.1" hidden="1" customHeight="1">
      <c r="A273" s="18"/>
      <c r="B273" s="18"/>
      <c r="C273" s="23" t="s">
        <v>254</v>
      </c>
      <c r="D273" s="23"/>
      <c r="E273" s="7" t="s">
        <v>258</v>
      </c>
    </row>
    <row r="274" spans="1:5" ht="35.1" hidden="1" customHeight="1">
      <c r="A274" s="18"/>
      <c r="B274" s="18"/>
      <c r="C274" s="23" t="s">
        <v>254</v>
      </c>
      <c r="D274" s="23"/>
      <c r="E274" s="7" t="s">
        <v>258</v>
      </c>
    </row>
    <row r="275" spans="1:5" ht="24" customHeight="1">
      <c r="A275" s="18" t="s">
        <v>7</v>
      </c>
      <c r="B275" s="18">
        <v>2</v>
      </c>
      <c r="C275" s="23" t="s">
        <v>254</v>
      </c>
      <c r="D275" s="23">
        <v>2.1</v>
      </c>
      <c r="E275" s="7" t="s">
        <v>620</v>
      </c>
    </row>
    <row r="276" spans="1:5" ht="24" customHeight="1">
      <c r="A276" s="18" t="s">
        <v>7</v>
      </c>
      <c r="B276" s="18">
        <v>2</v>
      </c>
      <c r="C276" s="23" t="s">
        <v>254</v>
      </c>
      <c r="D276" s="23">
        <v>2.2000000000000002</v>
      </c>
      <c r="E276" s="7" t="s">
        <v>621</v>
      </c>
    </row>
    <row r="277" spans="1:5" ht="24" hidden="1" customHeight="1">
      <c r="A277" s="18" t="s">
        <v>7</v>
      </c>
      <c r="B277" s="18"/>
      <c r="C277" s="23" t="s">
        <v>254</v>
      </c>
      <c r="D277" s="23"/>
      <c r="E277" s="7" t="s">
        <v>259</v>
      </c>
    </row>
    <row r="278" spans="1:5" ht="24" hidden="1" customHeight="1">
      <c r="A278" s="18" t="s">
        <v>7</v>
      </c>
      <c r="B278" s="18"/>
      <c r="C278" s="23" t="s">
        <v>254</v>
      </c>
      <c r="D278" s="23"/>
      <c r="E278" s="7" t="s">
        <v>260</v>
      </c>
    </row>
    <row r="279" spans="1:5" ht="35.1" hidden="1" customHeight="1">
      <c r="A279" s="31" t="s">
        <v>20</v>
      </c>
      <c r="B279" s="31"/>
      <c r="C279" s="8" t="s">
        <v>254</v>
      </c>
      <c r="D279" s="8"/>
      <c r="E279" s="7" t="s">
        <v>261</v>
      </c>
    </row>
    <row r="280" spans="1:5" ht="35.1" hidden="1" customHeight="1">
      <c r="A280" s="31" t="s">
        <v>20</v>
      </c>
      <c r="B280" s="31"/>
      <c r="C280" s="8" t="s">
        <v>254</v>
      </c>
      <c r="D280" s="8"/>
      <c r="E280" s="7" t="s">
        <v>262</v>
      </c>
    </row>
    <row r="281" spans="1:5" ht="35.1" hidden="1" customHeight="1">
      <c r="A281" s="9"/>
      <c r="B281" s="9"/>
      <c r="C281" s="8" t="s">
        <v>254</v>
      </c>
      <c r="D281" s="8"/>
      <c r="E281" s="10" t="s">
        <v>263</v>
      </c>
    </row>
    <row r="282" spans="1:5" ht="35.1" hidden="1" customHeight="1">
      <c r="A282" s="9"/>
      <c r="B282" s="9"/>
      <c r="C282" s="8" t="s">
        <v>254</v>
      </c>
      <c r="D282" s="8"/>
      <c r="E282" s="10" t="s">
        <v>264</v>
      </c>
    </row>
    <row r="283" spans="1:5" ht="35.1" hidden="1" customHeight="1">
      <c r="A283" s="33" t="s">
        <v>4</v>
      </c>
      <c r="B283" s="33"/>
      <c r="C283" s="6" t="s">
        <v>265</v>
      </c>
      <c r="D283" s="6"/>
      <c r="E283" s="7" t="s">
        <v>266</v>
      </c>
    </row>
    <row r="284" spans="1:5" ht="35.1" hidden="1" customHeight="1">
      <c r="A284" s="33" t="s">
        <v>4</v>
      </c>
      <c r="B284" s="33"/>
      <c r="C284" s="8" t="s">
        <v>265</v>
      </c>
      <c r="D284" s="8"/>
      <c r="E284" s="7" t="s">
        <v>267</v>
      </c>
    </row>
    <row r="285" spans="1:5" ht="35.1" hidden="1" customHeight="1">
      <c r="A285" s="33" t="s">
        <v>4</v>
      </c>
      <c r="B285" s="33"/>
      <c r="C285" s="8" t="s">
        <v>265</v>
      </c>
      <c r="D285" s="8"/>
      <c r="E285" s="7" t="s">
        <v>268</v>
      </c>
    </row>
    <row r="286" spans="1:5" ht="35.1" hidden="1" customHeight="1">
      <c r="A286" s="33" t="s">
        <v>4</v>
      </c>
      <c r="B286" s="33"/>
      <c r="C286" s="8" t="s">
        <v>265</v>
      </c>
      <c r="D286" s="8"/>
      <c r="E286" s="7" t="s">
        <v>269</v>
      </c>
    </row>
    <row r="287" spans="1:5" ht="24" customHeight="1">
      <c r="A287" s="18" t="s">
        <v>7</v>
      </c>
      <c r="B287" s="18">
        <v>1</v>
      </c>
      <c r="C287" s="23" t="s">
        <v>265</v>
      </c>
      <c r="D287" s="23">
        <v>1.2</v>
      </c>
      <c r="E287" s="7" t="s">
        <v>552</v>
      </c>
    </row>
    <row r="288" spans="1:5" ht="35.1" hidden="1" customHeight="1">
      <c r="A288" s="18"/>
      <c r="B288" s="18"/>
      <c r="C288" s="23" t="s">
        <v>265</v>
      </c>
      <c r="D288" s="23"/>
      <c r="E288" s="7" t="s">
        <v>270</v>
      </c>
    </row>
    <row r="289" spans="1:5" ht="24" customHeight="1">
      <c r="A289" s="18" t="s">
        <v>7</v>
      </c>
      <c r="B289" s="18">
        <v>2</v>
      </c>
      <c r="C289" s="23" t="s">
        <v>265</v>
      </c>
      <c r="D289" s="23">
        <v>2.1</v>
      </c>
      <c r="E289" s="7" t="s">
        <v>619</v>
      </c>
    </row>
    <row r="290" spans="1:5" ht="24" hidden="1" customHeight="1">
      <c r="A290" s="18" t="s">
        <v>7</v>
      </c>
      <c r="B290" s="18"/>
      <c r="C290" s="23" t="s">
        <v>265</v>
      </c>
      <c r="D290" s="23"/>
      <c r="E290" s="7" t="s">
        <v>271</v>
      </c>
    </row>
    <row r="291" spans="1:5" ht="24" customHeight="1">
      <c r="A291" s="18" t="s">
        <v>7</v>
      </c>
      <c r="B291" s="18">
        <v>2</v>
      </c>
      <c r="C291" s="23" t="s">
        <v>265</v>
      </c>
      <c r="D291" s="23">
        <v>2.2000000000000002</v>
      </c>
      <c r="E291" s="7" t="s">
        <v>553</v>
      </c>
    </row>
    <row r="292" spans="1:5" ht="24" hidden="1" customHeight="1">
      <c r="A292" s="18" t="s">
        <v>7</v>
      </c>
      <c r="B292" s="18"/>
      <c r="C292" s="23" t="s">
        <v>265</v>
      </c>
      <c r="D292" s="23"/>
      <c r="E292" s="7" t="s">
        <v>554</v>
      </c>
    </row>
    <row r="293" spans="1:5" ht="24" hidden="1" customHeight="1">
      <c r="A293" s="18" t="s">
        <v>7</v>
      </c>
      <c r="B293" s="18"/>
      <c r="C293" s="23" t="s">
        <v>265</v>
      </c>
      <c r="D293" s="23"/>
      <c r="E293" s="7" t="s">
        <v>555</v>
      </c>
    </row>
    <row r="294" spans="1:5" ht="35.1" hidden="1" customHeight="1">
      <c r="A294" s="31" t="s">
        <v>20</v>
      </c>
      <c r="B294" s="31"/>
      <c r="C294" s="8" t="s">
        <v>265</v>
      </c>
      <c r="D294" s="8"/>
      <c r="E294" s="7" t="s">
        <v>272</v>
      </c>
    </row>
    <row r="295" spans="1:5" ht="35.1" hidden="1" customHeight="1">
      <c r="A295" s="31" t="s">
        <v>20</v>
      </c>
      <c r="B295" s="31"/>
      <c r="C295" s="8" t="s">
        <v>265</v>
      </c>
      <c r="D295" s="8"/>
      <c r="E295" s="7" t="s">
        <v>273</v>
      </c>
    </row>
    <row r="296" spans="1:5" ht="35.1" hidden="1" customHeight="1">
      <c r="A296" s="9"/>
      <c r="B296" s="9"/>
      <c r="C296" s="8" t="s">
        <v>265</v>
      </c>
      <c r="D296" s="8"/>
      <c r="E296" s="10" t="s">
        <v>274</v>
      </c>
    </row>
    <row r="297" spans="1:5" ht="35.1" hidden="1" customHeight="1">
      <c r="A297" s="31" t="s">
        <v>20</v>
      </c>
      <c r="B297" s="31"/>
      <c r="C297" s="8" t="s">
        <v>265</v>
      </c>
      <c r="D297" s="8"/>
      <c r="E297" s="7" t="s">
        <v>275</v>
      </c>
    </row>
    <row r="298" spans="1:5" ht="35.1" hidden="1" customHeight="1">
      <c r="A298" s="9"/>
      <c r="B298" s="9"/>
      <c r="C298" s="8" t="s">
        <v>265</v>
      </c>
      <c r="D298" s="8"/>
      <c r="E298" s="10" t="s">
        <v>276</v>
      </c>
    </row>
    <row r="299" spans="1:5" ht="35.1" hidden="1" customHeight="1">
      <c r="A299" s="34" t="s">
        <v>4</v>
      </c>
      <c r="B299" s="34"/>
      <c r="C299" s="6" t="s">
        <v>277</v>
      </c>
      <c r="D299" s="6"/>
      <c r="E299" s="10" t="s">
        <v>278</v>
      </c>
    </row>
    <row r="300" spans="1:5" ht="24" customHeight="1">
      <c r="A300" s="18" t="s">
        <v>7</v>
      </c>
      <c r="B300" s="18">
        <v>1</v>
      </c>
      <c r="C300" s="23" t="s">
        <v>277</v>
      </c>
      <c r="D300" s="23">
        <v>1.1000000000000001</v>
      </c>
      <c r="E300" s="7" t="s">
        <v>556</v>
      </c>
    </row>
    <row r="301" spans="1:5" ht="35.1" hidden="1" customHeight="1">
      <c r="A301" s="31" t="s">
        <v>20</v>
      </c>
      <c r="B301" s="31"/>
      <c r="C301" s="8" t="s">
        <v>277</v>
      </c>
      <c r="D301" s="8"/>
      <c r="E301" s="7" t="s">
        <v>280</v>
      </c>
    </row>
    <row r="302" spans="1:5" ht="35.1" hidden="1" customHeight="1">
      <c r="A302" s="27"/>
      <c r="B302" s="27"/>
      <c r="C302" s="23" t="s">
        <v>277</v>
      </c>
      <c r="D302" s="23"/>
      <c r="E302" s="7" t="s">
        <v>279</v>
      </c>
    </row>
    <row r="303" spans="1:5" ht="35.1" hidden="1" customHeight="1">
      <c r="A303" s="27"/>
      <c r="B303" s="27"/>
      <c r="C303" s="23" t="s">
        <v>277</v>
      </c>
      <c r="D303" s="23"/>
      <c r="E303" s="7" t="s">
        <v>279</v>
      </c>
    </row>
    <row r="304" spans="1:5" ht="35.1" hidden="1" customHeight="1">
      <c r="A304" s="27"/>
      <c r="B304" s="27"/>
      <c r="C304" s="23" t="s">
        <v>277</v>
      </c>
      <c r="D304" s="23"/>
      <c r="E304" s="7" t="s">
        <v>279</v>
      </c>
    </row>
    <row r="305" spans="1:5" ht="35.1" hidden="1" customHeight="1">
      <c r="A305" s="27"/>
      <c r="B305" s="27"/>
      <c r="C305" s="23" t="s">
        <v>277</v>
      </c>
      <c r="D305" s="23"/>
      <c r="E305" s="7" t="s">
        <v>279</v>
      </c>
    </row>
    <row r="306" spans="1:5" ht="46.5" customHeight="1">
      <c r="A306" s="18" t="s">
        <v>7</v>
      </c>
      <c r="B306" s="18">
        <v>2</v>
      </c>
      <c r="C306" s="23" t="s">
        <v>277</v>
      </c>
      <c r="D306" s="23">
        <v>2.1</v>
      </c>
      <c r="E306" s="7" t="s">
        <v>622</v>
      </c>
    </row>
    <row r="307" spans="1:5" ht="22.5" hidden="1" customHeight="1">
      <c r="A307" s="18" t="s">
        <v>7</v>
      </c>
      <c r="B307" s="18"/>
      <c r="C307" s="23" t="s">
        <v>281</v>
      </c>
      <c r="D307" s="23"/>
      <c r="E307" s="7" t="s">
        <v>282</v>
      </c>
    </row>
    <row r="308" spans="1:5" ht="22.5" hidden="1" customHeight="1">
      <c r="A308" s="18" t="s">
        <v>7</v>
      </c>
      <c r="B308" s="18"/>
      <c r="C308" s="23" t="s">
        <v>281</v>
      </c>
      <c r="D308" s="23"/>
      <c r="E308" s="7" t="s">
        <v>283</v>
      </c>
    </row>
    <row r="309" spans="1:5" ht="35.1" hidden="1" customHeight="1">
      <c r="A309" s="31" t="s">
        <v>20</v>
      </c>
      <c r="B309" s="31"/>
      <c r="C309" s="8" t="s">
        <v>281</v>
      </c>
      <c r="D309" s="8"/>
      <c r="E309" s="7" t="s">
        <v>284</v>
      </c>
    </row>
    <row r="310" spans="1:5" ht="35.1" hidden="1" customHeight="1">
      <c r="A310" s="31" t="s">
        <v>20</v>
      </c>
      <c r="B310" s="31"/>
      <c r="C310" s="8" t="s">
        <v>281</v>
      </c>
      <c r="D310" s="8"/>
      <c r="E310" s="7" t="s">
        <v>285</v>
      </c>
    </row>
    <row r="311" spans="1:5" ht="35.1" hidden="1" customHeight="1">
      <c r="A311" s="31" t="s">
        <v>20</v>
      </c>
      <c r="B311" s="31"/>
      <c r="C311" s="8" t="s">
        <v>281</v>
      </c>
      <c r="D311" s="8"/>
      <c r="E311" s="10" t="s">
        <v>286</v>
      </c>
    </row>
    <row r="312" spans="1:5" ht="22.5" hidden="1" customHeight="1">
      <c r="A312" s="18" t="s">
        <v>7</v>
      </c>
      <c r="B312" s="18"/>
      <c r="C312" s="23" t="s">
        <v>287</v>
      </c>
      <c r="D312" s="23"/>
      <c r="E312" s="7" t="s">
        <v>288</v>
      </c>
    </row>
    <row r="313" spans="1:5" ht="22.5" hidden="1" customHeight="1">
      <c r="A313" s="18" t="s">
        <v>7</v>
      </c>
      <c r="B313" s="18"/>
      <c r="C313" s="23" t="s">
        <v>287</v>
      </c>
      <c r="D313" s="23"/>
      <c r="E313" s="7" t="s">
        <v>289</v>
      </c>
    </row>
    <row r="314" spans="1:5" ht="22.5" hidden="1" customHeight="1">
      <c r="A314" s="18" t="s">
        <v>7</v>
      </c>
      <c r="B314" s="18"/>
      <c r="C314" s="23" t="s">
        <v>287</v>
      </c>
      <c r="D314" s="23"/>
      <c r="E314" s="7" t="s">
        <v>290</v>
      </c>
    </row>
    <row r="315" spans="1:5" ht="24" hidden="1" customHeight="1">
      <c r="A315" s="18" t="s">
        <v>7</v>
      </c>
      <c r="B315" s="18"/>
      <c r="C315" s="23" t="s">
        <v>287</v>
      </c>
      <c r="D315" s="23"/>
      <c r="E315" s="7" t="s">
        <v>291</v>
      </c>
    </row>
    <row r="316" spans="1:5" ht="24" hidden="1" customHeight="1">
      <c r="A316" s="18" t="s">
        <v>7</v>
      </c>
      <c r="B316" s="18"/>
      <c r="C316" s="23" t="s">
        <v>287</v>
      </c>
      <c r="D316" s="23"/>
      <c r="E316" s="7" t="s">
        <v>292</v>
      </c>
    </row>
    <row r="317" spans="1:5" ht="35.1" hidden="1" customHeight="1">
      <c r="A317" s="31" t="s">
        <v>20</v>
      </c>
      <c r="B317" s="31"/>
      <c r="C317" s="8" t="s">
        <v>287</v>
      </c>
      <c r="D317" s="8"/>
      <c r="E317" s="7" t="s">
        <v>293</v>
      </c>
    </row>
    <row r="318" spans="1:5" ht="35.1" hidden="1" customHeight="1">
      <c r="A318" s="31" t="s">
        <v>20</v>
      </c>
      <c r="B318" s="31"/>
      <c r="C318" s="8" t="s">
        <v>287</v>
      </c>
      <c r="D318" s="8"/>
      <c r="E318" s="7" t="s">
        <v>294</v>
      </c>
    </row>
    <row r="319" spans="1:5" ht="35.1" hidden="1" customHeight="1">
      <c r="A319" s="31" t="s">
        <v>20</v>
      </c>
      <c r="B319" s="31"/>
      <c r="C319" s="8" t="s">
        <v>287</v>
      </c>
      <c r="D319" s="8"/>
      <c r="E319" s="7" t="s">
        <v>295</v>
      </c>
    </row>
    <row r="320" spans="1:5" ht="35.1" hidden="1" customHeight="1">
      <c r="A320" s="31" t="s">
        <v>20</v>
      </c>
      <c r="B320" s="31"/>
      <c r="C320" s="8" t="s">
        <v>287</v>
      </c>
      <c r="D320" s="8"/>
      <c r="E320" s="7" t="s">
        <v>296</v>
      </c>
    </row>
    <row r="321" spans="1:5" ht="35.1" hidden="1" customHeight="1">
      <c r="A321" s="31" t="s">
        <v>20</v>
      </c>
      <c r="B321" s="31"/>
      <c r="C321" s="8" t="s">
        <v>287</v>
      </c>
      <c r="D321" s="8"/>
      <c r="E321" s="7" t="s">
        <v>297</v>
      </c>
    </row>
    <row r="322" spans="1:5" ht="35.1" hidden="1" customHeight="1">
      <c r="A322" s="14"/>
      <c r="B322" s="14"/>
      <c r="C322" s="8" t="s">
        <v>287</v>
      </c>
      <c r="D322" s="8"/>
      <c r="E322" s="10" t="s">
        <v>298</v>
      </c>
    </row>
    <row r="323" spans="1:5" ht="35.1" hidden="1" customHeight="1">
      <c r="A323" s="33" t="s">
        <v>4</v>
      </c>
      <c r="B323" s="33"/>
      <c r="C323" s="6" t="s">
        <v>299</v>
      </c>
      <c r="D323" s="6"/>
      <c r="E323" s="7" t="s">
        <v>300</v>
      </c>
    </row>
    <row r="324" spans="1:5" ht="35.1" hidden="1" customHeight="1">
      <c r="A324" s="33" t="s">
        <v>4</v>
      </c>
      <c r="B324" s="33"/>
      <c r="C324" s="8" t="s">
        <v>299</v>
      </c>
      <c r="D324" s="8"/>
      <c r="E324" s="7" t="s">
        <v>301</v>
      </c>
    </row>
    <row r="325" spans="1:5" ht="35.1" hidden="1" customHeight="1">
      <c r="A325" s="33" t="s">
        <v>4</v>
      </c>
      <c r="B325" s="33"/>
      <c r="C325" s="8" t="s">
        <v>299</v>
      </c>
      <c r="D325" s="8"/>
      <c r="E325" s="7" t="s">
        <v>302</v>
      </c>
    </row>
    <row r="326" spans="1:5" ht="35.1" hidden="1" customHeight="1">
      <c r="A326" s="33" t="s">
        <v>4</v>
      </c>
      <c r="B326" s="33"/>
      <c r="C326" s="8" t="s">
        <v>299</v>
      </c>
      <c r="D326" s="8"/>
      <c r="E326" s="7" t="s">
        <v>303</v>
      </c>
    </row>
    <row r="327" spans="1:5" ht="35.1" hidden="1" customHeight="1">
      <c r="A327" s="33" t="s">
        <v>4</v>
      </c>
      <c r="B327" s="33"/>
      <c r="C327" s="8" t="s">
        <v>299</v>
      </c>
      <c r="D327" s="8"/>
      <c r="E327" s="7" t="s">
        <v>304</v>
      </c>
    </row>
    <row r="328" spans="1:5" ht="35.1" hidden="1" customHeight="1">
      <c r="A328" s="33" t="s">
        <v>4</v>
      </c>
      <c r="B328" s="33"/>
      <c r="C328" s="8" t="s">
        <v>299</v>
      </c>
      <c r="D328" s="8"/>
      <c r="E328" s="7" t="s">
        <v>305</v>
      </c>
    </row>
    <row r="329" spans="1:5" ht="24" customHeight="1">
      <c r="A329" s="18" t="s">
        <v>7</v>
      </c>
      <c r="B329" s="18">
        <v>1</v>
      </c>
      <c r="C329" s="23" t="s">
        <v>299</v>
      </c>
      <c r="D329" s="23">
        <v>1.1000000000000001</v>
      </c>
      <c r="E329" s="7" t="s">
        <v>306</v>
      </c>
    </row>
    <row r="330" spans="1:5" ht="24" customHeight="1">
      <c r="A330" s="18" t="s">
        <v>7</v>
      </c>
      <c r="B330" s="18">
        <v>1</v>
      </c>
      <c r="C330" s="23" t="s">
        <v>299</v>
      </c>
      <c r="D330" s="23">
        <v>1.2</v>
      </c>
      <c r="E330" s="7" t="s">
        <v>557</v>
      </c>
    </row>
    <row r="331" spans="1:5" ht="35.1" hidden="1" customHeight="1">
      <c r="A331" s="18"/>
      <c r="B331" s="18"/>
      <c r="C331" s="23" t="s">
        <v>299</v>
      </c>
      <c r="D331" s="23"/>
      <c r="E331" s="7" t="s">
        <v>307</v>
      </c>
    </row>
    <row r="332" spans="1:5" ht="35.1" hidden="1" customHeight="1">
      <c r="A332" s="18"/>
      <c r="B332" s="18"/>
      <c r="C332" s="23" t="s">
        <v>299</v>
      </c>
      <c r="D332" s="23"/>
      <c r="E332" s="7" t="s">
        <v>307</v>
      </c>
    </row>
    <row r="333" spans="1:5" ht="35.1" hidden="1" customHeight="1">
      <c r="A333" s="18"/>
      <c r="B333" s="18"/>
      <c r="C333" s="23" t="s">
        <v>299</v>
      </c>
      <c r="D333" s="23"/>
      <c r="E333" s="7" t="s">
        <v>307</v>
      </c>
    </row>
    <row r="334" spans="1:5" ht="35.1" hidden="1" customHeight="1">
      <c r="A334" s="18"/>
      <c r="B334" s="18"/>
      <c r="C334" s="23" t="s">
        <v>299</v>
      </c>
      <c r="D334" s="23"/>
      <c r="E334" s="7" t="s">
        <v>307</v>
      </c>
    </row>
    <row r="335" spans="1:5" ht="24" customHeight="1">
      <c r="A335" s="18" t="s">
        <v>7</v>
      </c>
      <c r="B335" s="18">
        <v>2</v>
      </c>
      <c r="C335" s="23" t="s">
        <v>299</v>
      </c>
      <c r="D335" s="23">
        <v>2.1</v>
      </c>
      <c r="E335" s="7" t="s">
        <v>623</v>
      </c>
    </row>
    <row r="336" spans="1:5" ht="24" customHeight="1">
      <c r="A336" s="18" t="s">
        <v>7</v>
      </c>
      <c r="B336" s="18">
        <v>2</v>
      </c>
      <c r="C336" s="23" t="s">
        <v>299</v>
      </c>
      <c r="D336" s="23">
        <v>2.2000000000000002</v>
      </c>
      <c r="E336" s="7" t="s">
        <v>624</v>
      </c>
    </row>
    <row r="337" spans="1:5" ht="35.1" hidden="1" customHeight="1">
      <c r="A337" s="31" t="s">
        <v>20</v>
      </c>
      <c r="B337" s="31"/>
      <c r="C337" s="8" t="s">
        <v>299</v>
      </c>
      <c r="D337" s="8"/>
      <c r="E337" s="7" t="s">
        <v>308</v>
      </c>
    </row>
    <row r="338" spans="1:5" ht="35.1" hidden="1" customHeight="1">
      <c r="A338" s="31" t="s">
        <v>20</v>
      </c>
      <c r="B338" s="31"/>
      <c r="C338" s="8" t="s">
        <v>299</v>
      </c>
      <c r="D338" s="8"/>
      <c r="E338" s="7" t="s">
        <v>309</v>
      </c>
    </row>
    <row r="339" spans="1:5" ht="35.1" hidden="1" customHeight="1">
      <c r="A339" s="31" t="s">
        <v>20</v>
      </c>
      <c r="B339" s="31"/>
      <c r="C339" s="8" t="s">
        <v>299</v>
      </c>
      <c r="D339" s="8"/>
      <c r="E339" s="7" t="s">
        <v>310</v>
      </c>
    </row>
    <row r="340" spans="1:5" ht="35.1" hidden="1" customHeight="1">
      <c r="A340" s="31" t="s">
        <v>20</v>
      </c>
      <c r="B340" s="31"/>
      <c r="C340" s="8" t="s">
        <v>299</v>
      </c>
      <c r="D340" s="8"/>
      <c r="E340" s="7" t="s">
        <v>311</v>
      </c>
    </row>
    <row r="341" spans="1:5" ht="35.1" hidden="1" customHeight="1">
      <c r="A341" s="9"/>
      <c r="B341" s="9"/>
      <c r="C341" s="8" t="s">
        <v>299</v>
      </c>
      <c r="D341" s="8"/>
      <c r="E341" s="10" t="s">
        <v>312</v>
      </c>
    </row>
    <row r="342" spans="1:5" ht="35.1" hidden="1" customHeight="1">
      <c r="A342" s="9"/>
      <c r="B342" s="9"/>
      <c r="C342" s="8" t="s">
        <v>299</v>
      </c>
      <c r="D342" s="8"/>
      <c r="E342" s="10" t="s">
        <v>313</v>
      </c>
    </row>
    <row r="343" spans="1:5" ht="35.1" hidden="1" customHeight="1">
      <c r="A343" s="33" t="s">
        <v>4</v>
      </c>
      <c r="B343" s="33"/>
      <c r="C343" s="6" t="s">
        <v>314</v>
      </c>
      <c r="D343" s="6"/>
      <c r="E343" s="7" t="s">
        <v>315</v>
      </c>
    </row>
    <row r="344" spans="1:5" ht="35.1" hidden="1" customHeight="1">
      <c r="A344" s="33" t="s">
        <v>4</v>
      </c>
      <c r="B344" s="33"/>
      <c r="C344" s="8" t="s">
        <v>314</v>
      </c>
      <c r="D344" s="8"/>
      <c r="E344" s="7" t="s">
        <v>316</v>
      </c>
    </row>
    <row r="345" spans="1:5" ht="24" hidden="1" customHeight="1">
      <c r="A345" s="18" t="s">
        <v>7</v>
      </c>
      <c r="B345" s="18"/>
      <c r="C345" s="23" t="s">
        <v>314</v>
      </c>
      <c r="D345" s="23"/>
      <c r="E345" s="7" t="s">
        <v>317</v>
      </c>
    </row>
    <row r="346" spans="1:5" ht="24" hidden="1" customHeight="1">
      <c r="A346" s="18" t="s">
        <v>7</v>
      </c>
      <c r="B346" s="18"/>
      <c r="C346" s="23" t="s">
        <v>314</v>
      </c>
      <c r="D346" s="23"/>
      <c r="E346" s="7" t="s">
        <v>318</v>
      </c>
    </row>
    <row r="347" spans="1:5" ht="35.1" hidden="1" customHeight="1">
      <c r="A347" s="31" t="s">
        <v>20</v>
      </c>
      <c r="B347" s="31"/>
      <c r="C347" s="8" t="s">
        <v>314</v>
      </c>
      <c r="D347" s="8"/>
      <c r="E347" s="7" t="s">
        <v>319</v>
      </c>
    </row>
    <row r="348" spans="1:5" ht="35.1" hidden="1" customHeight="1">
      <c r="A348" s="31" t="s">
        <v>20</v>
      </c>
      <c r="B348" s="31"/>
      <c r="C348" s="8" t="s">
        <v>314</v>
      </c>
      <c r="D348" s="8"/>
      <c r="E348" s="7" t="s">
        <v>320</v>
      </c>
    </row>
    <row r="349" spans="1:5" ht="35.1" hidden="1" customHeight="1">
      <c r="A349" s="9"/>
      <c r="B349" s="9"/>
      <c r="C349" s="8" t="s">
        <v>314</v>
      </c>
      <c r="D349" s="8"/>
      <c r="E349" s="10" t="s">
        <v>321</v>
      </c>
    </row>
    <row r="350" spans="1:5" ht="35.1" hidden="1" customHeight="1">
      <c r="A350" s="33" t="s">
        <v>4</v>
      </c>
      <c r="B350" s="33"/>
      <c r="C350" s="6" t="s">
        <v>322</v>
      </c>
      <c r="D350" s="6"/>
      <c r="E350" s="7" t="s">
        <v>323</v>
      </c>
    </row>
    <row r="351" spans="1:5" ht="35.1" hidden="1" customHeight="1">
      <c r="A351" s="33" t="s">
        <v>4</v>
      </c>
      <c r="B351" s="33"/>
      <c r="C351" s="8" t="s">
        <v>322</v>
      </c>
      <c r="D351" s="8"/>
      <c r="E351" s="7" t="s">
        <v>324</v>
      </c>
    </row>
    <row r="352" spans="1:5" ht="24" hidden="1" customHeight="1">
      <c r="A352" s="18" t="s">
        <v>7</v>
      </c>
      <c r="B352" s="18"/>
      <c r="C352" s="23" t="s">
        <v>322</v>
      </c>
      <c r="D352" s="23"/>
      <c r="E352" s="7" t="s">
        <v>325</v>
      </c>
    </row>
    <row r="353" spans="1:5" ht="24.75" hidden="1" customHeight="1">
      <c r="A353" s="18" t="s">
        <v>7</v>
      </c>
      <c r="B353" s="18"/>
      <c r="C353" s="23" t="s">
        <v>322</v>
      </c>
      <c r="D353" s="23"/>
      <c r="E353" s="7" t="s">
        <v>326</v>
      </c>
    </row>
    <row r="354" spans="1:5" ht="35.1" hidden="1" customHeight="1">
      <c r="A354" s="31" t="s">
        <v>20</v>
      </c>
      <c r="B354" s="31"/>
      <c r="C354" s="8" t="s">
        <v>322</v>
      </c>
      <c r="D354" s="8"/>
      <c r="E354" s="7" t="s">
        <v>327</v>
      </c>
    </row>
    <row r="355" spans="1:5" ht="35.1" hidden="1" customHeight="1">
      <c r="A355" s="9"/>
      <c r="B355" s="9"/>
      <c r="C355" s="8" t="s">
        <v>322</v>
      </c>
      <c r="D355" s="8"/>
      <c r="E355" s="10" t="s">
        <v>328</v>
      </c>
    </row>
    <row r="356" spans="1:5" ht="35.1" hidden="1" customHeight="1">
      <c r="A356" s="33" t="s">
        <v>4</v>
      </c>
      <c r="B356" s="33"/>
      <c r="C356" s="6" t="s">
        <v>329</v>
      </c>
      <c r="D356" s="6"/>
      <c r="E356" s="7" t="s">
        <v>330</v>
      </c>
    </row>
    <row r="357" spans="1:5" ht="35.1" hidden="1" customHeight="1">
      <c r="A357" s="33" t="s">
        <v>4</v>
      </c>
      <c r="B357" s="33"/>
      <c r="C357" s="8" t="s">
        <v>329</v>
      </c>
      <c r="D357" s="8"/>
      <c r="E357" s="7" t="s">
        <v>331</v>
      </c>
    </row>
    <row r="358" spans="1:5" ht="35.1" hidden="1" customHeight="1">
      <c r="A358" s="33" t="s">
        <v>4</v>
      </c>
      <c r="B358" s="33"/>
      <c r="C358" s="8" t="s">
        <v>329</v>
      </c>
      <c r="D358" s="8"/>
      <c r="E358" s="7" t="s">
        <v>332</v>
      </c>
    </row>
    <row r="359" spans="1:5" ht="35.1" hidden="1" customHeight="1">
      <c r="A359" s="33" t="s">
        <v>4</v>
      </c>
      <c r="B359" s="33"/>
      <c r="C359" s="8" t="s">
        <v>329</v>
      </c>
      <c r="D359" s="8"/>
      <c r="E359" s="7" t="s">
        <v>333</v>
      </c>
    </row>
    <row r="360" spans="1:5" ht="35.1" hidden="1" customHeight="1">
      <c r="A360" s="33" t="s">
        <v>4</v>
      </c>
      <c r="B360" s="33"/>
      <c r="C360" s="8" t="s">
        <v>329</v>
      </c>
      <c r="D360" s="8"/>
      <c r="E360" s="7" t="s">
        <v>334</v>
      </c>
    </row>
    <row r="361" spans="1:5" ht="35.1" hidden="1" customHeight="1">
      <c r="A361" s="33" t="s">
        <v>4</v>
      </c>
      <c r="B361" s="33"/>
      <c r="C361" s="8" t="s">
        <v>329</v>
      </c>
      <c r="D361" s="8"/>
      <c r="E361" s="7" t="s">
        <v>335</v>
      </c>
    </row>
    <row r="362" spans="1:5" ht="35.1" hidden="1" customHeight="1">
      <c r="A362" s="33" t="s">
        <v>4</v>
      </c>
      <c r="B362" s="33"/>
      <c r="C362" s="8" t="s">
        <v>329</v>
      </c>
      <c r="D362" s="8"/>
      <c r="E362" s="7" t="s">
        <v>336</v>
      </c>
    </row>
    <row r="363" spans="1:5" ht="35.1" hidden="1" customHeight="1">
      <c r="A363" s="33" t="s">
        <v>4</v>
      </c>
      <c r="B363" s="33"/>
      <c r="C363" s="8" t="s">
        <v>329</v>
      </c>
      <c r="D363" s="8"/>
      <c r="E363" s="7" t="s">
        <v>337</v>
      </c>
    </row>
    <row r="364" spans="1:5" ht="35.1" hidden="1" customHeight="1">
      <c r="A364" s="33" t="s">
        <v>4</v>
      </c>
      <c r="B364" s="33"/>
      <c r="C364" s="8" t="s">
        <v>329</v>
      </c>
      <c r="D364" s="8"/>
      <c r="E364" s="7" t="s">
        <v>338</v>
      </c>
    </row>
    <row r="365" spans="1:5" ht="24.75" customHeight="1">
      <c r="A365" s="18" t="s">
        <v>7</v>
      </c>
      <c r="B365" s="18">
        <v>1</v>
      </c>
      <c r="C365" s="23" t="s">
        <v>329</v>
      </c>
      <c r="D365" s="23">
        <v>1.1000000000000001</v>
      </c>
      <c r="E365" s="7" t="s">
        <v>558</v>
      </c>
    </row>
    <row r="366" spans="1:5" ht="24.75" customHeight="1">
      <c r="A366" s="18" t="s">
        <v>7</v>
      </c>
      <c r="B366" s="18">
        <v>2</v>
      </c>
      <c r="C366" s="23" t="s">
        <v>329</v>
      </c>
      <c r="D366" s="23">
        <v>2.1</v>
      </c>
      <c r="E366" s="7" t="s">
        <v>625</v>
      </c>
    </row>
    <row r="367" spans="1:5" ht="24.75" hidden="1" customHeight="1">
      <c r="A367" s="18" t="s">
        <v>7</v>
      </c>
      <c r="B367" s="18"/>
      <c r="C367" s="23" t="s">
        <v>329</v>
      </c>
      <c r="D367" s="23"/>
      <c r="E367" s="7" t="s">
        <v>339</v>
      </c>
    </row>
    <row r="368" spans="1:5" ht="24.75" hidden="1" customHeight="1">
      <c r="A368" s="18" t="s">
        <v>7</v>
      </c>
      <c r="B368" s="18"/>
      <c r="C368" s="23" t="s">
        <v>329</v>
      </c>
      <c r="D368" s="23"/>
      <c r="E368" s="7" t="s">
        <v>339</v>
      </c>
    </row>
    <row r="369" spans="1:5" ht="24.75" hidden="1" customHeight="1">
      <c r="A369" s="18" t="s">
        <v>7</v>
      </c>
      <c r="B369" s="18"/>
      <c r="C369" s="23" t="s">
        <v>329</v>
      </c>
      <c r="D369" s="23"/>
      <c r="E369" s="7" t="s">
        <v>339</v>
      </c>
    </row>
    <row r="370" spans="1:5" ht="24.75" customHeight="1">
      <c r="A370" s="18" t="s">
        <v>7</v>
      </c>
      <c r="B370" s="18">
        <v>1</v>
      </c>
      <c r="C370" s="23" t="s">
        <v>329</v>
      </c>
      <c r="D370" s="23">
        <v>1.2</v>
      </c>
      <c r="E370" s="7" t="s">
        <v>340</v>
      </c>
    </row>
    <row r="371" spans="1:5" ht="24.75" hidden="1" customHeight="1">
      <c r="A371" s="18" t="s">
        <v>7</v>
      </c>
      <c r="B371" s="18"/>
      <c r="C371" s="23" t="s">
        <v>329</v>
      </c>
      <c r="D371" s="23"/>
      <c r="E371" s="7" t="s">
        <v>341</v>
      </c>
    </row>
    <row r="372" spans="1:5" ht="35.1" hidden="1" customHeight="1">
      <c r="A372" s="31" t="s">
        <v>20</v>
      </c>
      <c r="B372" s="31"/>
      <c r="C372" s="8" t="s">
        <v>329</v>
      </c>
      <c r="D372" s="8"/>
      <c r="E372" s="7" t="s">
        <v>342</v>
      </c>
    </row>
    <row r="373" spans="1:5" ht="35.1" hidden="1" customHeight="1">
      <c r="A373" s="31" t="s">
        <v>20</v>
      </c>
      <c r="B373" s="31"/>
      <c r="C373" s="8" t="s">
        <v>329</v>
      </c>
      <c r="D373" s="8"/>
      <c r="E373" s="7" t="s">
        <v>343</v>
      </c>
    </row>
    <row r="374" spans="1:5" ht="35.1" hidden="1" customHeight="1">
      <c r="A374" s="31" t="s">
        <v>20</v>
      </c>
      <c r="B374" s="31"/>
      <c r="C374" s="8" t="s">
        <v>329</v>
      </c>
      <c r="D374" s="8"/>
      <c r="E374" s="7" t="s">
        <v>344</v>
      </c>
    </row>
    <row r="375" spans="1:5" ht="35.1" hidden="1" customHeight="1">
      <c r="A375" s="9"/>
      <c r="B375" s="9"/>
      <c r="C375" s="8" t="s">
        <v>329</v>
      </c>
      <c r="D375" s="8"/>
      <c r="E375" s="10" t="s">
        <v>345</v>
      </c>
    </row>
    <row r="376" spans="1:5" ht="35.1" hidden="1" customHeight="1">
      <c r="A376" s="9"/>
      <c r="B376" s="9"/>
      <c r="C376" s="8" t="s">
        <v>329</v>
      </c>
      <c r="D376" s="8"/>
      <c r="E376" s="10" t="s">
        <v>346</v>
      </c>
    </row>
    <row r="377" spans="1:5" ht="24.75" hidden="1" customHeight="1">
      <c r="A377" s="18" t="s">
        <v>7</v>
      </c>
      <c r="B377" s="18"/>
      <c r="C377" s="23" t="s">
        <v>347</v>
      </c>
      <c r="D377" s="23"/>
      <c r="E377" s="7" t="s">
        <v>348</v>
      </c>
    </row>
    <row r="378" spans="1:5" ht="24" hidden="1" customHeight="1">
      <c r="A378" s="18" t="s">
        <v>7</v>
      </c>
      <c r="B378" s="18"/>
      <c r="C378" s="23" t="s">
        <v>347</v>
      </c>
      <c r="D378" s="23"/>
      <c r="E378" s="7" t="s">
        <v>349</v>
      </c>
    </row>
    <row r="379" spans="1:5" ht="35.1" hidden="1" customHeight="1">
      <c r="A379" s="31" t="s">
        <v>20</v>
      </c>
      <c r="B379" s="31"/>
      <c r="C379" s="8" t="s">
        <v>347</v>
      </c>
      <c r="D379" s="8"/>
      <c r="E379" s="7" t="s">
        <v>350</v>
      </c>
    </row>
    <row r="380" spans="1:5" ht="35.1" hidden="1" customHeight="1">
      <c r="A380" s="31" t="s">
        <v>20</v>
      </c>
      <c r="B380" s="31"/>
      <c r="C380" s="8" t="s">
        <v>347</v>
      </c>
      <c r="D380" s="8"/>
      <c r="E380" s="7" t="s">
        <v>351</v>
      </c>
    </row>
    <row r="381" spans="1:5" ht="35.1" hidden="1" customHeight="1">
      <c r="A381" s="9"/>
      <c r="B381" s="9"/>
      <c r="C381" s="8" t="s">
        <v>347</v>
      </c>
      <c r="D381" s="8"/>
      <c r="E381" s="10" t="s">
        <v>352</v>
      </c>
    </row>
    <row r="382" spans="1:5" ht="24" hidden="1" customHeight="1">
      <c r="A382" s="18" t="s">
        <v>7</v>
      </c>
      <c r="B382" s="18"/>
      <c r="C382" s="23" t="s">
        <v>353</v>
      </c>
      <c r="D382" s="23"/>
      <c r="E382" s="7" t="s">
        <v>354</v>
      </c>
    </row>
    <row r="383" spans="1:5" ht="24" hidden="1" customHeight="1">
      <c r="A383" s="18" t="s">
        <v>7</v>
      </c>
      <c r="B383" s="18"/>
      <c r="C383" s="23" t="s">
        <v>353</v>
      </c>
      <c r="D383" s="23"/>
      <c r="E383" s="7" t="s">
        <v>355</v>
      </c>
    </row>
    <row r="384" spans="1:5" ht="35.1" hidden="1" customHeight="1">
      <c r="A384" s="31" t="s">
        <v>20</v>
      </c>
      <c r="B384" s="31"/>
      <c r="C384" s="8" t="s">
        <v>353</v>
      </c>
      <c r="D384" s="8"/>
      <c r="E384" s="7" t="s">
        <v>356</v>
      </c>
    </row>
    <row r="385" spans="1:5" ht="35.1" hidden="1" customHeight="1">
      <c r="A385" s="33" t="s">
        <v>4</v>
      </c>
      <c r="B385" s="33"/>
      <c r="C385" s="6" t="s">
        <v>357</v>
      </c>
      <c r="D385" s="6"/>
      <c r="E385" s="7" t="s">
        <v>358</v>
      </c>
    </row>
    <row r="386" spans="1:5" ht="24" customHeight="1">
      <c r="A386" s="18" t="s">
        <v>7</v>
      </c>
      <c r="B386" s="18">
        <v>1</v>
      </c>
      <c r="C386" s="23" t="s">
        <v>357</v>
      </c>
      <c r="D386" s="23">
        <v>1.3</v>
      </c>
      <c r="E386" s="7" t="s">
        <v>559</v>
      </c>
    </row>
    <row r="387" spans="1:5" ht="35.1" hidden="1" customHeight="1">
      <c r="A387" s="9" t="s">
        <v>20</v>
      </c>
      <c r="B387" s="9"/>
      <c r="C387" s="8" t="s">
        <v>357</v>
      </c>
      <c r="D387" s="8"/>
      <c r="E387" s="10" t="s">
        <v>360</v>
      </c>
    </row>
    <row r="388" spans="1:5" ht="35.1" hidden="1" customHeight="1">
      <c r="A388" s="31" t="s">
        <v>20</v>
      </c>
      <c r="B388" s="31"/>
      <c r="C388" s="8" t="s">
        <v>357</v>
      </c>
      <c r="D388" s="8"/>
      <c r="E388" s="7" t="s">
        <v>361</v>
      </c>
    </row>
    <row r="389" spans="1:5" ht="35.1" hidden="1" customHeight="1">
      <c r="A389" s="33" t="s">
        <v>4</v>
      </c>
      <c r="B389" s="33"/>
      <c r="C389" s="6" t="s">
        <v>362</v>
      </c>
      <c r="D389" s="6"/>
      <c r="E389" s="7" t="s">
        <v>363</v>
      </c>
    </row>
    <row r="390" spans="1:5" ht="35.1" hidden="1" customHeight="1">
      <c r="A390" s="33" t="s">
        <v>4</v>
      </c>
      <c r="B390" s="33"/>
      <c r="C390" s="8" t="s">
        <v>362</v>
      </c>
      <c r="D390" s="8"/>
      <c r="E390" s="7" t="s">
        <v>364</v>
      </c>
    </row>
    <row r="391" spans="1:5" ht="35.1" hidden="1" customHeight="1">
      <c r="A391" s="18"/>
      <c r="B391" s="18"/>
      <c r="C391" s="23" t="s">
        <v>357</v>
      </c>
      <c r="D391" s="23"/>
      <c r="E391" s="7" t="s">
        <v>359</v>
      </c>
    </row>
    <row r="392" spans="1:5" ht="35.1" hidden="1" customHeight="1">
      <c r="A392" s="18"/>
      <c r="B392" s="18"/>
      <c r="C392" s="23" t="s">
        <v>357</v>
      </c>
      <c r="D392" s="23"/>
      <c r="E392" s="7" t="s">
        <v>359</v>
      </c>
    </row>
    <row r="393" spans="1:5" ht="35.1" hidden="1" customHeight="1">
      <c r="A393" s="18"/>
      <c r="B393" s="18"/>
      <c r="C393" s="23" t="s">
        <v>357</v>
      </c>
      <c r="D393" s="23"/>
      <c r="E393" s="7" t="s">
        <v>359</v>
      </c>
    </row>
    <row r="394" spans="1:5" ht="35.1" hidden="1" customHeight="1">
      <c r="A394" s="18"/>
      <c r="B394" s="18"/>
      <c r="C394" s="23" t="s">
        <v>357</v>
      </c>
      <c r="D394" s="23"/>
      <c r="E394" s="7" t="s">
        <v>359</v>
      </c>
    </row>
    <row r="395" spans="1:5" ht="24" customHeight="1">
      <c r="A395" s="18" t="s">
        <v>7</v>
      </c>
      <c r="B395" s="18">
        <v>2</v>
      </c>
      <c r="C395" s="23" t="s">
        <v>357</v>
      </c>
      <c r="D395" s="23">
        <v>2.2000000000000002</v>
      </c>
      <c r="E395" s="7" t="s">
        <v>626</v>
      </c>
    </row>
    <row r="396" spans="1:5" ht="24" hidden="1" customHeight="1">
      <c r="A396" s="18" t="s">
        <v>7</v>
      </c>
      <c r="B396" s="18"/>
      <c r="C396" s="23" t="s">
        <v>362</v>
      </c>
      <c r="D396" s="23"/>
      <c r="E396" s="7" t="s">
        <v>365</v>
      </c>
    </row>
    <row r="397" spans="1:5" ht="24" hidden="1" customHeight="1">
      <c r="A397" s="18" t="s">
        <v>7</v>
      </c>
      <c r="B397" s="18"/>
      <c r="C397" s="23" t="s">
        <v>362</v>
      </c>
      <c r="D397" s="23"/>
      <c r="E397" s="7" t="s">
        <v>366</v>
      </c>
    </row>
    <row r="398" spans="1:5" ht="24" hidden="1" customHeight="1">
      <c r="A398" s="18" t="s">
        <v>7</v>
      </c>
      <c r="B398" s="18"/>
      <c r="C398" s="23" t="s">
        <v>362</v>
      </c>
      <c r="D398" s="23"/>
      <c r="E398" s="7" t="s">
        <v>367</v>
      </c>
    </row>
    <row r="399" spans="1:5" ht="24" hidden="1" customHeight="1">
      <c r="A399" s="18" t="s">
        <v>7</v>
      </c>
      <c r="B399" s="18"/>
      <c r="C399" s="23" t="s">
        <v>362</v>
      </c>
      <c r="D399" s="23"/>
      <c r="E399" s="7" t="s">
        <v>368</v>
      </c>
    </row>
    <row r="400" spans="1:5" ht="24" hidden="1" customHeight="1">
      <c r="A400" s="18" t="s">
        <v>7</v>
      </c>
      <c r="B400" s="18"/>
      <c r="C400" s="23" t="s">
        <v>362</v>
      </c>
      <c r="D400" s="23"/>
      <c r="E400" s="7" t="s">
        <v>369</v>
      </c>
    </row>
    <row r="401" spans="1:5" ht="35.1" hidden="1" customHeight="1">
      <c r="A401" s="31" t="s">
        <v>20</v>
      </c>
      <c r="B401" s="31"/>
      <c r="C401" s="6" t="s">
        <v>362</v>
      </c>
      <c r="D401" s="6"/>
      <c r="E401" s="7" t="s">
        <v>370</v>
      </c>
    </row>
    <row r="402" spans="1:5" ht="35.1" hidden="1" customHeight="1">
      <c r="A402" s="9"/>
      <c r="B402" s="9"/>
      <c r="C402" s="6" t="s">
        <v>362</v>
      </c>
      <c r="D402" s="6"/>
      <c r="E402" s="10" t="s">
        <v>371</v>
      </c>
    </row>
    <row r="403" spans="1:5" ht="35.1" hidden="1" customHeight="1">
      <c r="A403" s="9"/>
      <c r="B403" s="9"/>
      <c r="C403" s="6" t="s">
        <v>362</v>
      </c>
      <c r="D403" s="6"/>
      <c r="E403" s="10" t="s">
        <v>372</v>
      </c>
    </row>
    <row r="404" spans="1:5" ht="35.1" hidden="1" customHeight="1">
      <c r="A404" s="9"/>
      <c r="B404" s="9"/>
      <c r="C404" s="6" t="s">
        <v>362</v>
      </c>
      <c r="D404" s="6"/>
      <c r="E404" s="10" t="s">
        <v>373</v>
      </c>
    </row>
    <row r="405" spans="1:5" ht="35.1" hidden="1" customHeight="1">
      <c r="A405" s="9"/>
      <c r="B405" s="9"/>
      <c r="C405" s="6" t="s">
        <v>374</v>
      </c>
      <c r="D405" s="6"/>
      <c r="E405" s="10" t="s">
        <v>375</v>
      </c>
    </row>
    <row r="406" spans="1:5" ht="35.1" hidden="1" customHeight="1">
      <c r="A406" s="9"/>
      <c r="B406" s="9"/>
      <c r="C406" s="6" t="s">
        <v>374</v>
      </c>
      <c r="D406" s="6"/>
      <c r="E406" s="10" t="s">
        <v>376</v>
      </c>
    </row>
    <row r="407" spans="1:5" ht="35.1" hidden="1" customHeight="1">
      <c r="A407" s="12"/>
      <c r="B407" s="12"/>
      <c r="C407" s="6" t="s">
        <v>374</v>
      </c>
      <c r="D407" s="6"/>
      <c r="E407" s="7" t="s">
        <v>377</v>
      </c>
    </row>
    <row r="408" spans="1:5" ht="35.1" hidden="1" customHeight="1">
      <c r="A408" s="9"/>
      <c r="B408" s="9"/>
      <c r="C408" s="6" t="s">
        <v>374</v>
      </c>
      <c r="D408" s="6"/>
      <c r="E408" s="10" t="s">
        <v>378</v>
      </c>
    </row>
    <row r="409" spans="1:5" ht="35.1" hidden="1" customHeight="1">
      <c r="A409" s="12"/>
      <c r="B409" s="12"/>
      <c r="C409" s="6" t="s">
        <v>374</v>
      </c>
      <c r="D409" s="6"/>
      <c r="E409" s="7" t="s">
        <v>379</v>
      </c>
    </row>
    <row r="410" spans="1:5" ht="35.1" hidden="1" customHeight="1">
      <c r="A410" s="12"/>
      <c r="B410" s="12"/>
      <c r="C410" s="6" t="s">
        <v>374</v>
      </c>
      <c r="D410" s="6"/>
      <c r="E410" s="7" t="s">
        <v>380</v>
      </c>
    </row>
    <row r="411" spans="1:5" ht="35.1" hidden="1" customHeight="1">
      <c r="A411" s="12"/>
      <c r="B411" s="12"/>
      <c r="C411" s="6" t="s">
        <v>374</v>
      </c>
      <c r="D411" s="6"/>
      <c r="E411" s="7" t="s">
        <v>381</v>
      </c>
    </row>
    <row r="412" spans="1:5" ht="35.1" customHeight="1">
      <c r="A412" s="18" t="s">
        <v>7</v>
      </c>
      <c r="B412" s="18">
        <v>1</v>
      </c>
      <c r="C412" s="6" t="s">
        <v>560</v>
      </c>
      <c r="D412" s="6">
        <v>1.1000000000000001</v>
      </c>
      <c r="E412" s="24" t="s">
        <v>561</v>
      </c>
    </row>
    <row r="413" spans="1:5" ht="35.1" customHeight="1">
      <c r="A413" s="18" t="s">
        <v>7</v>
      </c>
      <c r="B413" s="18">
        <v>1</v>
      </c>
      <c r="C413" s="6" t="s">
        <v>560</v>
      </c>
      <c r="D413" s="6">
        <v>1.2</v>
      </c>
      <c r="E413" s="25" t="s">
        <v>562</v>
      </c>
    </row>
    <row r="414" spans="1:5" ht="35.1" customHeight="1">
      <c r="A414" s="18" t="s">
        <v>7</v>
      </c>
      <c r="B414" s="18">
        <v>1</v>
      </c>
      <c r="C414" s="6" t="s">
        <v>563</v>
      </c>
      <c r="D414" s="6">
        <v>1.3</v>
      </c>
      <c r="E414" s="7" t="s">
        <v>564</v>
      </c>
    </row>
    <row r="415" spans="1:5" ht="35.1" customHeight="1">
      <c r="A415" s="18" t="s">
        <v>7</v>
      </c>
      <c r="B415" s="18">
        <v>1</v>
      </c>
      <c r="C415" s="6" t="s">
        <v>563</v>
      </c>
      <c r="D415" s="6">
        <v>1.4</v>
      </c>
      <c r="E415" s="7" t="s">
        <v>565</v>
      </c>
    </row>
    <row r="416" spans="1:5" ht="35.1" customHeight="1">
      <c r="A416" s="18" t="s">
        <v>7</v>
      </c>
      <c r="B416" s="18">
        <v>1</v>
      </c>
      <c r="C416" s="6" t="s">
        <v>563</v>
      </c>
      <c r="D416" s="6">
        <v>1.5</v>
      </c>
      <c r="E416" s="26" t="s">
        <v>566</v>
      </c>
    </row>
    <row r="417" spans="1:6" s="29" customFormat="1" ht="35.1" customHeight="1">
      <c r="A417" s="18" t="s">
        <v>7</v>
      </c>
      <c r="B417" s="18">
        <v>1</v>
      </c>
      <c r="C417" s="6" t="s">
        <v>563</v>
      </c>
      <c r="D417" s="6">
        <v>1.6</v>
      </c>
      <c r="E417" s="28" t="s">
        <v>567</v>
      </c>
      <c r="F417"/>
    </row>
    <row r="418" spans="1:6" ht="35.1" hidden="1" customHeight="1">
      <c r="A418" s="9"/>
      <c r="B418" s="9"/>
      <c r="C418" s="6" t="s">
        <v>382</v>
      </c>
      <c r="D418" s="6"/>
      <c r="E418" s="10" t="s">
        <v>383</v>
      </c>
    </row>
    <row r="419" spans="1:6" ht="47.25" customHeight="1">
      <c r="A419" s="19" t="s">
        <v>7</v>
      </c>
      <c r="B419" s="19">
        <v>2</v>
      </c>
      <c r="C419" s="6" t="s">
        <v>627</v>
      </c>
      <c r="D419" s="6">
        <v>2.1</v>
      </c>
      <c r="E419" s="28" t="s">
        <v>628</v>
      </c>
    </row>
    <row r="420" spans="1:6" ht="58.5" customHeight="1">
      <c r="A420" s="19" t="s">
        <v>7</v>
      </c>
      <c r="B420" s="19">
        <v>2</v>
      </c>
      <c r="C420" s="6" t="s">
        <v>629</v>
      </c>
      <c r="D420" s="6">
        <v>2.2000000000000002</v>
      </c>
      <c r="E420" s="7" t="s">
        <v>630</v>
      </c>
    </row>
    <row r="421" spans="1:6" ht="71.25" customHeight="1">
      <c r="A421" s="19" t="s">
        <v>7</v>
      </c>
      <c r="B421" s="19">
        <v>2</v>
      </c>
      <c r="C421" s="6" t="s">
        <v>629</v>
      </c>
      <c r="D421" s="6">
        <v>2.2999999999999998</v>
      </c>
      <c r="E421" s="7" t="s">
        <v>631</v>
      </c>
    </row>
    <row r="422" spans="1:6" ht="35.1" hidden="1" customHeight="1">
      <c r="A422" s="5"/>
      <c r="B422" s="5"/>
      <c r="C422" s="6" t="s">
        <v>384</v>
      </c>
      <c r="D422" s="6"/>
      <c r="E422" s="7" t="s">
        <v>385</v>
      </c>
    </row>
    <row r="423" spans="1:6" ht="35.1" hidden="1" customHeight="1">
      <c r="A423" s="5"/>
      <c r="B423" s="5"/>
      <c r="C423" s="6" t="s">
        <v>384</v>
      </c>
      <c r="D423" s="6"/>
      <c r="E423" s="7" t="s">
        <v>386</v>
      </c>
    </row>
    <row r="424" spans="1:6" ht="35.1" hidden="1" customHeight="1">
      <c r="A424" s="9"/>
      <c r="B424" s="9"/>
      <c r="C424" s="6" t="s">
        <v>384</v>
      </c>
      <c r="D424" s="6"/>
      <c r="E424" s="10" t="s">
        <v>387</v>
      </c>
    </row>
    <row r="425" spans="1:6" ht="35.1" hidden="1" customHeight="1">
      <c r="A425" s="5"/>
      <c r="B425" s="5"/>
      <c r="C425" s="6" t="s">
        <v>388</v>
      </c>
      <c r="D425" s="6"/>
      <c r="E425" s="7" t="s">
        <v>389</v>
      </c>
    </row>
    <row r="426" spans="1:6" ht="35.1" hidden="1" customHeight="1">
      <c r="A426" s="5"/>
      <c r="B426" s="5"/>
      <c r="C426" s="6" t="s">
        <v>388</v>
      </c>
      <c r="D426" s="6"/>
      <c r="E426" s="7" t="s">
        <v>390</v>
      </c>
    </row>
    <row r="427" spans="1:6" ht="35.1" hidden="1" customHeight="1">
      <c r="A427" s="9"/>
      <c r="B427" s="9"/>
      <c r="C427" s="6" t="s">
        <v>388</v>
      </c>
      <c r="D427" s="6"/>
      <c r="E427" s="10" t="s">
        <v>391</v>
      </c>
    </row>
    <row r="428" spans="1:6" ht="35.1" hidden="1" customHeight="1">
      <c r="A428" s="5"/>
      <c r="B428" s="5"/>
      <c r="C428" s="6" t="s">
        <v>392</v>
      </c>
      <c r="D428" s="6"/>
      <c r="E428" s="7" t="s">
        <v>393</v>
      </c>
    </row>
    <row r="429" spans="1:6" ht="35.1" hidden="1" customHeight="1">
      <c r="A429" s="5"/>
      <c r="B429" s="5"/>
      <c r="C429" s="6" t="s">
        <v>392</v>
      </c>
      <c r="D429" s="6"/>
      <c r="E429" s="7" t="s">
        <v>394</v>
      </c>
    </row>
    <row r="430" spans="1:6" ht="35.1" hidden="1" customHeight="1">
      <c r="A430" s="5"/>
      <c r="B430" s="5"/>
      <c r="C430" s="6" t="s">
        <v>392</v>
      </c>
      <c r="D430" s="6"/>
      <c r="E430" s="7" t="s">
        <v>395</v>
      </c>
    </row>
    <row r="431" spans="1:6" ht="35.1" hidden="1" customHeight="1">
      <c r="A431" s="9"/>
      <c r="B431" s="9"/>
      <c r="C431" s="6" t="s">
        <v>392</v>
      </c>
      <c r="D431" s="6"/>
      <c r="E431" s="10" t="s">
        <v>396</v>
      </c>
    </row>
    <row r="432" spans="1:6" ht="35.1" hidden="1" customHeight="1">
      <c r="A432" s="5"/>
      <c r="B432" s="5"/>
      <c r="C432" s="6" t="s">
        <v>397</v>
      </c>
      <c r="D432" s="6"/>
      <c r="E432" s="7" t="s">
        <v>398</v>
      </c>
    </row>
    <row r="433" spans="1:5" ht="35.1" hidden="1" customHeight="1">
      <c r="A433" s="5"/>
      <c r="B433" s="5"/>
      <c r="C433" s="6" t="s">
        <v>397</v>
      </c>
      <c r="D433" s="6"/>
      <c r="E433" s="7" t="s">
        <v>399</v>
      </c>
    </row>
    <row r="434" spans="1:5" ht="35.1" hidden="1" customHeight="1">
      <c r="A434" s="5"/>
      <c r="B434" s="5"/>
      <c r="C434" s="6" t="s">
        <v>397</v>
      </c>
      <c r="D434" s="6"/>
      <c r="E434" s="7" t="s">
        <v>400</v>
      </c>
    </row>
    <row r="435" spans="1:5" ht="35.1" hidden="1" customHeight="1">
      <c r="A435" s="9"/>
      <c r="B435" s="9"/>
      <c r="C435" s="6" t="s">
        <v>397</v>
      </c>
      <c r="D435" s="6"/>
      <c r="E435" s="10" t="s">
        <v>401</v>
      </c>
    </row>
    <row r="436" spans="1:5" ht="35.1" hidden="1" customHeight="1">
      <c r="A436" s="5"/>
      <c r="B436" s="5"/>
      <c r="C436" s="6" t="s">
        <v>402</v>
      </c>
      <c r="D436" s="6"/>
      <c r="E436" s="7" t="s">
        <v>403</v>
      </c>
    </row>
    <row r="437" spans="1:5" ht="35.1" hidden="1" customHeight="1">
      <c r="A437" s="5"/>
      <c r="B437" s="5"/>
      <c r="C437" s="6" t="s">
        <v>402</v>
      </c>
      <c r="D437" s="6"/>
      <c r="E437" s="7" t="s">
        <v>404</v>
      </c>
    </row>
    <row r="438" spans="1:5" ht="35.1" hidden="1" customHeight="1">
      <c r="A438" s="5"/>
      <c r="B438" s="5"/>
      <c r="C438" s="6" t="s">
        <v>402</v>
      </c>
      <c r="D438" s="6"/>
      <c r="E438" s="7" t="s">
        <v>405</v>
      </c>
    </row>
    <row r="439" spans="1:5" ht="35.1" hidden="1" customHeight="1">
      <c r="A439" s="5"/>
      <c r="B439" s="5"/>
      <c r="C439" s="6" t="s">
        <v>402</v>
      </c>
      <c r="D439" s="6"/>
      <c r="E439" s="7" t="s">
        <v>406</v>
      </c>
    </row>
    <row r="440" spans="1:5" ht="35.1" hidden="1" customHeight="1">
      <c r="A440" s="9"/>
      <c r="B440" s="9"/>
      <c r="C440" s="6" t="s">
        <v>568</v>
      </c>
      <c r="D440" s="6"/>
      <c r="E440" s="10" t="s">
        <v>407</v>
      </c>
    </row>
    <row r="441" spans="1:5" ht="35.1" customHeight="1">
      <c r="A441" s="18" t="s">
        <v>7</v>
      </c>
      <c r="B441" s="18">
        <v>1</v>
      </c>
      <c r="C441" s="6" t="s">
        <v>569</v>
      </c>
      <c r="D441" s="6">
        <v>1.7</v>
      </c>
      <c r="E441" s="7" t="s">
        <v>570</v>
      </c>
    </row>
    <row r="442" spans="1:5" ht="48.75" customHeight="1">
      <c r="A442" s="18" t="s">
        <v>7</v>
      </c>
      <c r="B442" s="18">
        <v>1</v>
      </c>
      <c r="C442" s="6" t="s">
        <v>569</v>
      </c>
      <c r="D442" s="6">
        <v>1.8</v>
      </c>
      <c r="E442" s="7" t="s">
        <v>571</v>
      </c>
    </row>
    <row r="443" spans="1:5" ht="35.1" customHeight="1">
      <c r="A443" s="18" t="s">
        <v>7</v>
      </c>
      <c r="B443" s="18">
        <v>1</v>
      </c>
      <c r="C443" s="6" t="s">
        <v>572</v>
      </c>
      <c r="D443" s="6">
        <v>1.9</v>
      </c>
      <c r="E443" s="7" t="s">
        <v>573</v>
      </c>
    </row>
    <row r="444" spans="1:5" ht="35.1" customHeight="1">
      <c r="A444" s="18" t="s">
        <v>7</v>
      </c>
      <c r="B444" s="18">
        <v>1</v>
      </c>
      <c r="C444" s="6" t="s">
        <v>572</v>
      </c>
      <c r="D444" s="6">
        <v>1.1100000000000001</v>
      </c>
      <c r="E444" s="26" t="s">
        <v>574</v>
      </c>
    </row>
    <row r="445" spans="1:5" ht="35.1" customHeight="1">
      <c r="A445" s="18" t="s">
        <v>7</v>
      </c>
      <c r="B445" s="18">
        <v>1</v>
      </c>
      <c r="C445" s="6" t="s">
        <v>572</v>
      </c>
      <c r="D445" s="6">
        <v>1.1200000000000001</v>
      </c>
      <c r="E445" s="26" t="s">
        <v>575</v>
      </c>
    </row>
    <row r="446" spans="1:5" ht="47.25" customHeight="1">
      <c r="A446" s="18" t="s">
        <v>7</v>
      </c>
      <c r="B446" s="18">
        <v>2</v>
      </c>
      <c r="C446" s="6" t="s">
        <v>632</v>
      </c>
      <c r="D446" s="6">
        <v>2.4</v>
      </c>
      <c r="E446" s="26" t="s">
        <v>633</v>
      </c>
    </row>
    <row r="447" spans="1:5" ht="25.5" customHeight="1">
      <c r="A447" s="18" t="s">
        <v>7</v>
      </c>
      <c r="B447" s="18">
        <v>2</v>
      </c>
      <c r="C447" s="6" t="s">
        <v>632</v>
      </c>
      <c r="D447" s="6">
        <v>2.5</v>
      </c>
      <c r="E447" s="26" t="s">
        <v>634</v>
      </c>
    </row>
    <row r="448" spans="1:5" ht="35.1" hidden="1" customHeight="1">
      <c r="A448" s="9"/>
      <c r="B448" s="9"/>
      <c r="C448" s="6" t="s">
        <v>408</v>
      </c>
      <c r="D448" s="6"/>
      <c r="E448" s="10" t="s">
        <v>409</v>
      </c>
    </row>
    <row r="449" spans="1:5" ht="35.1" hidden="1" customHeight="1">
      <c r="A449" s="9"/>
      <c r="B449" s="9"/>
      <c r="C449" s="6" t="s">
        <v>408</v>
      </c>
      <c r="D449" s="6"/>
      <c r="E449" s="10" t="s">
        <v>410</v>
      </c>
    </row>
    <row r="450" spans="1:5" ht="35.1" hidden="1" customHeight="1">
      <c r="A450" s="5"/>
      <c r="B450" s="5"/>
      <c r="C450" s="6" t="s">
        <v>411</v>
      </c>
      <c r="D450" s="6"/>
      <c r="E450" s="7" t="s">
        <v>412</v>
      </c>
    </row>
    <row r="451" spans="1:5" ht="35.1" hidden="1" customHeight="1">
      <c r="A451" s="5"/>
      <c r="B451" s="5"/>
      <c r="C451" s="6" t="s">
        <v>411</v>
      </c>
      <c r="D451" s="6"/>
      <c r="E451" s="7" t="s">
        <v>413</v>
      </c>
    </row>
    <row r="452" spans="1:5" ht="35.1" hidden="1" customHeight="1">
      <c r="A452" s="5"/>
      <c r="B452" s="5"/>
      <c r="C452" s="6" t="s">
        <v>411</v>
      </c>
      <c r="D452" s="6"/>
      <c r="E452" s="7" t="s">
        <v>414</v>
      </c>
    </row>
    <row r="453" spans="1:5" ht="35.1" hidden="1" customHeight="1">
      <c r="A453" s="5"/>
      <c r="B453" s="5"/>
      <c r="C453" s="6" t="s">
        <v>411</v>
      </c>
      <c r="D453" s="6"/>
      <c r="E453" s="7" t="s">
        <v>415</v>
      </c>
    </row>
    <row r="454" spans="1:5" ht="35.1" hidden="1" customHeight="1">
      <c r="A454" s="9"/>
      <c r="B454" s="9"/>
      <c r="C454" s="6" t="s">
        <v>411</v>
      </c>
      <c r="D454" s="6"/>
      <c r="E454" s="10" t="s">
        <v>416</v>
      </c>
    </row>
    <row r="455" spans="1:5" ht="35.1" hidden="1" customHeight="1">
      <c r="A455" s="9"/>
      <c r="B455" s="9"/>
      <c r="C455" s="6" t="s">
        <v>417</v>
      </c>
      <c r="D455" s="6"/>
      <c r="E455" s="10" t="s">
        <v>418</v>
      </c>
    </row>
    <row r="456" spans="1:5" ht="35.1" hidden="1" customHeight="1">
      <c r="A456" s="9"/>
      <c r="B456" s="9"/>
      <c r="C456" s="6" t="s">
        <v>419</v>
      </c>
      <c r="D456" s="6"/>
      <c r="E456" s="10" t="s">
        <v>420</v>
      </c>
    </row>
    <row r="457" spans="1:5" ht="35.1" hidden="1" customHeight="1">
      <c r="A457" s="9"/>
      <c r="B457" s="9"/>
      <c r="C457" s="6" t="s">
        <v>421</v>
      </c>
      <c r="D457" s="6"/>
      <c r="E457" s="10" t="s">
        <v>422</v>
      </c>
    </row>
    <row r="458" spans="1:5" ht="35.1" hidden="1" customHeight="1">
      <c r="A458" s="9"/>
      <c r="B458" s="9"/>
      <c r="C458" s="6" t="s">
        <v>421</v>
      </c>
      <c r="D458" s="6"/>
      <c r="E458" s="10" t="s">
        <v>423</v>
      </c>
    </row>
    <row r="459" spans="1:5" ht="35.1" hidden="1" customHeight="1">
      <c r="A459" s="9"/>
      <c r="B459" s="9"/>
      <c r="C459" s="6" t="s">
        <v>424</v>
      </c>
      <c r="D459" s="6"/>
      <c r="E459" s="10" t="s">
        <v>425</v>
      </c>
    </row>
    <row r="460" spans="1:5" ht="35.1" hidden="1" customHeight="1">
      <c r="A460" s="9"/>
      <c r="B460" s="9"/>
      <c r="C460" s="6" t="s">
        <v>424</v>
      </c>
      <c r="D460" s="6"/>
      <c r="E460" s="10" t="s">
        <v>426</v>
      </c>
    </row>
    <row r="461" spans="1:5" ht="35.1" hidden="1" customHeight="1">
      <c r="A461" s="9"/>
      <c r="B461" s="9"/>
      <c r="C461" s="6" t="s">
        <v>424</v>
      </c>
      <c r="D461" s="6"/>
      <c r="E461" s="10" t="s">
        <v>427</v>
      </c>
    </row>
    <row r="462" spans="1:5" ht="35.1" hidden="1" customHeight="1">
      <c r="A462" s="9"/>
      <c r="B462" s="9"/>
      <c r="C462" s="6" t="s">
        <v>428</v>
      </c>
      <c r="D462" s="6"/>
      <c r="E462" s="10" t="s">
        <v>429</v>
      </c>
    </row>
    <row r="463" spans="1:5" s="29" customFormat="1" ht="35.1" hidden="1" customHeight="1">
      <c r="A463" s="27"/>
      <c r="B463" s="27"/>
      <c r="C463" s="6" t="s">
        <v>428</v>
      </c>
      <c r="D463" s="6"/>
      <c r="E463" s="28" t="s">
        <v>576</v>
      </c>
    </row>
    <row r="464" spans="1:5" s="29" customFormat="1" ht="35.1" hidden="1" customHeight="1">
      <c r="A464" s="27"/>
      <c r="B464" s="27"/>
      <c r="C464" s="6" t="s">
        <v>428</v>
      </c>
      <c r="D464" s="6"/>
      <c r="E464" s="28" t="s">
        <v>577</v>
      </c>
    </row>
    <row r="465" spans="1:6" s="29" customFormat="1" ht="35.1" customHeight="1">
      <c r="A465" s="32" t="s">
        <v>7</v>
      </c>
      <c r="B465" s="32">
        <v>1</v>
      </c>
      <c r="C465" s="6" t="s">
        <v>428</v>
      </c>
      <c r="D465" s="6">
        <v>1.1000000000000001</v>
      </c>
      <c r="E465" s="28" t="s">
        <v>578</v>
      </c>
      <c r="F465"/>
    </row>
    <row r="466" spans="1:6" s="29" customFormat="1" ht="35.1" customHeight="1">
      <c r="A466" s="32" t="s">
        <v>7</v>
      </c>
      <c r="B466" s="32">
        <v>1</v>
      </c>
      <c r="C466" s="6" t="s">
        <v>428</v>
      </c>
      <c r="D466" s="6">
        <v>1.2</v>
      </c>
      <c r="E466" s="28" t="s">
        <v>579</v>
      </c>
      <c r="F466"/>
    </row>
    <row r="467" spans="1:6" ht="35.1" hidden="1" customHeight="1">
      <c r="A467" s="9"/>
      <c r="B467" s="9"/>
      <c r="C467" s="6" t="s">
        <v>430</v>
      </c>
      <c r="D467" s="6"/>
      <c r="E467" s="10" t="s">
        <v>431</v>
      </c>
    </row>
    <row r="468" spans="1:6" ht="35.1" hidden="1" customHeight="1">
      <c r="A468" s="9"/>
      <c r="B468" s="9"/>
      <c r="C468" s="6" t="s">
        <v>430</v>
      </c>
      <c r="D468" s="6"/>
      <c r="E468" s="10" t="s">
        <v>432</v>
      </c>
    </row>
    <row r="469" spans="1:6" ht="35.1" hidden="1" customHeight="1">
      <c r="A469" s="9"/>
      <c r="B469" s="9"/>
      <c r="C469" s="6" t="s">
        <v>430</v>
      </c>
      <c r="D469" s="6"/>
      <c r="E469" s="10" t="s">
        <v>433</v>
      </c>
    </row>
    <row r="470" spans="1:6" ht="35.1" hidden="1" customHeight="1">
      <c r="A470" s="9"/>
      <c r="B470" s="9"/>
      <c r="C470" s="6" t="s">
        <v>430</v>
      </c>
      <c r="D470" s="6"/>
      <c r="E470" s="10" t="s">
        <v>434</v>
      </c>
    </row>
    <row r="471" spans="1:6" ht="35.1" hidden="1" customHeight="1">
      <c r="A471" s="9"/>
      <c r="B471" s="9"/>
      <c r="C471" s="6" t="s">
        <v>430</v>
      </c>
      <c r="D471" s="6"/>
      <c r="E471" s="10" t="s">
        <v>435</v>
      </c>
    </row>
    <row r="472" spans="1:6" ht="35.1" hidden="1" customHeight="1">
      <c r="A472" s="5"/>
      <c r="B472" s="5"/>
      <c r="C472" s="6" t="s">
        <v>436</v>
      </c>
      <c r="D472" s="6"/>
      <c r="E472" s="15" t="s">
        <v>437</v>
      </c>
    </row>
    <row r="473" spans="1:6" ht="35.1" customHeight="1">
      <c r="A473" s="18" t="s">
        <v>7</v>
      </c>
      <c r="B473" s="18">
        <v>1</v>
      </c>
      <c r="C473" s="6" t="s">
        <v>585</v>
      </c>
      <c r="D473" s="6">
        <v>1.1000000000000001</v>
      </c>
      <c r="E473" s="7" t="s">
        <v>586</v>
      </c>
    </row>
    <row r="474" spans="1:6" ht="35.1" customHeight="1">
      <c r="A474" s="18" t="s">
        <v>7</v>
      </c>
      <c r="B474" s="18">
        <v>1</v>
      </c>
      <c r="C474" s="6" t="s">
        <v>585</v>
      </c>
      <c r="D474" s="6">
        <v>1.2</v>
      </c>
      <c r="E474" s="7" t="s">
        <v>587</v>
      </c>
    </row>
    <row r="475" spans="1:6" ht="35.1" customHeight="1">
      <c r="A475" s="18" t="s">
        <v>7</v>
      </c>
      <c r="B475" s="18">
        <v>1</v>
      </c>
      <c r="C475" s="6" t="s">
        <v>585</v>
      </c>
      <c r="D475" s="6">
        <v>1.3</v>
      </c>
      <c r="E475" s="7" t="s">
        <v>588</v>
      </c>
    </row>
    <row r="476" spans="1:6" ht="35.1" customHeight="1">
      <c r="A476" s="18" t="s">
        <v>7</v>
      </c>
      <c r="B476" s="18">
        <v>1</v>
      </c>
      <c r="C476" s="6" t="s">
        <v>585</v>
      </c>
      <c r="D476" s="6">
        <v>1.4</v>
      </c>
      <c r="E476" s="7" t="s">
        <v>589</v>
      </c>
    </row>
    <row r="477" spans="1:6" ht="35.1" customHeight="1">
      <c r="A477" s="18" t="s">
        <v>7</v>
      </c>
      <c r="B477" s="18">
        <v>1</v>
      </c>
      <c r="C477" s="6" t="s">
        <v>585</v>
      </c>
      <c r="D477" s="6">
        <v>1.5</v>
      </c>
      <c r="E477" s="7" t="s">
        <v>590</v>
      </c>
    </row>
    <row r="478" spans="1:6" ht="35.1" customHeight="1">
      <c r="A478" s="18" t="s">
        <v>7</v>
      </c>
      <c r="B478" s="18">
        <v>2</v>
      </c>
      <c r="C478" s="6" t="s">
        <v>643</v>
      </c>
      <c r="D478" s="6">
        <v>2.1</v>
      </c>
      <c r="E478" s="7" t="s">
        <v>644</v>
      </c>
    </row>
    <row r="479" spans="1:6" ht="35.1" customHeight="1">
      <c r="A479" s="18" t="s">
        <v>7</v>
      </c>
      <c r="B479" s="18">
        <v>2</v>
      </c>
      <c r="C479" s="6" t="s">
        <v>643</v>
      </c>
      <c r="D479" s="6">
        <v>2.2000000000000002</v>
      </c>
      <c r="E479" s="7" t="s">
        <v>645</v>
      </c>
    </row>
    <row r="480" spans="1:6" ht="57.75" customHeight="1">
      <c r="A480" s="18" t="s">
        <v>7</v>
      </c>
      <c r="B480" s="18">
        <v>2</v>
      </c>
      <c r="C480" s="6" t="s">
        <v>643</v>
      </c>
      <c r="D480" s="6">
        <v>2.2999999999999998</v>
      </c>
      <c r="E480" s="7" t="s">
        <v>646</v>
      </c>
    </row>
    <row r="481" spans="1:5" ht="35.1" customHeight="1">
      <c r="A481" s="18" t="s">
        <v>7</v>
      </c>
      <c r="B481" s="18">
        <v>2</v>
      </c>
      <c r="C481" s="6" t="s">
        <v>647</v>
      </c>
      <c r="D481" s="6">
        <v>2.4</v>
      </c>
      <c r="E481" s="7" t="s">
        <v>648</v>
      </c>
    </row>
    <row r="482" spans="1:5" ht="35.1" customHeight="1">
      <c r="A482" s="18" t="s">
        <v>7</v>
      </c>
      <c r="B482" s="18">
        <v>2</v>
      </c>
      <c r="C482" s="6" t="s">
        <v>647</v>
      </c>
      <c r="D482" s="6">
        <v>2.5</v>
      </c>
      <c r="E482" s="16" t="s">
        <v>649</v>
      </c>
    </row>
    <row r="483" spans="1:5" ht="35.1" customHeight="1">
      <c r="A483" s="18" t="s">
        <v>7</v>
      </c>
      <c r="B483" s="18">
        <v>2</v>
      </c>
      <c r="C483" s="6" t="s">
        <v>647</v>
      </c>
      <c r="D483" s="6">
        <v>2.6</v>
      </c>
      <c r="E483" s="7" t="s">
        <v>650</v>
      </c>
    </row>
    <row r="484" spans="1:5" ht="35.1" customHeight="1">
      <c r="A484" s="18" t="s">
        <v>7</v>
      </c>
      <c r="B484" s="18">
        <v>2</v>
      </c>
      <c r="C484" s="6" t="s">
        <v>647</v>
      </c>
      <c r="D484" s="6">
        <v>2.7</v>
      </c>
      <c r="E484" s="7" t="s">
        <v>651</v>
      </c>
    </row>
    <row r="485" spans="1:5" ht="35.1" customHeight="1">
      <c r="A485" s="18" t="s">
        <v>7</v>
      </c>
      <c r="B485" s="18">
        <v>2</v>
      </c>
      <c r="C485" s="6" t="s">
        <v>647</v>
      </c>
      <c r="D485" s="6">
        <v>2.8</v>
      </c>
      <c r="E485" s="16" t="s">
        <v>652</v>
      </c>
    </row>
    <row r="486" spans="1:5" ht="35.1" hidden="1" customHeight="1">
      <c r="A486" s="5"/>
      <c r="B486" s="5"/>
      <c r="C486" s="6" t="s">
        <v>438</v>
      </c>
      <c r="D486" s="6"/>
      <c r="E486" s="16" t="s">
        <v>439</v>
      </c>
    </row>
    <row r="487" spans="1:5" ht="35.1" hidden="1" customHeight="1">
      <c r="A487" s="5"/>
      <c r="B487" s="5"/>
      <c r="C487" s="6" t="s">
        <v>438</v>
      </c>
      <c r="D487" s="6"/>
      <c r="E487" s="7" t="s">
        <v>440</v>
      </c>
    </row>
    <row r="488" spans="1:5" ht="35.1" hidden="1" customHeight="1">
      <c r="A488" s="5"/>
      <c r="B488" s="5"/>
      <c r="C488" s="6" t="s">
        <v>438</v>
      </c>
      <c r="D488" s="6"/>
      <c r="E488" s="7" t="s">
        <v>441</v>
      </c>
    </row>
    <row r="489" spans="1:5" ht="35.1" hidden="1" customHeight="1">
      <c r="A489" s="5"/>
      <c r="B489" s="5"/>
      <c r="C489" s="6" t="s">
        <v>442</v>
      </c>
      <c r="D489" s="6"/>
      <c r="E489" s="7" t="s">
        <v>443</v>
      </c>
    </row>
    <row r="490" spans="1:5" ht="35.1" hidden="1" customHeight="1">
      <c r="A490" s="5"/>
      <c r="B490" s="5"/>
      <c r="C490" s="6" t="s">
        <v>442</v>
      </c>
      <c r="D490" s="6"/>
      <c r="E490" s="7" t="s">
        <v>444</v>
      </c>
    </row>
    <row r="491" spans="1:5" ht="35.1" hidden="1" customHeight="1">
      <c r="A491" s="5"/>
      <c r="B491" s="5"/>
      <c r="C491" s="6" t="s">
        <v>442</v>
      </c>
      <c r="D491" s="6"/>
      <c r="E491" s="7" t="s">
        <v>445</v>
      </c>
    </row>
    <row r="492" spans="1:5" ht="35.1" hidden="1" customHeight="1">
      <c r="A492" s="5"/>
      <c r="B492" s="5"/>
      <c r="C492" s="6" t="s">
        <v>442</v>
      </c>
      <c r="D492" s="6"/>
      <c r="E492" s="7" t="s">
        <v>446</v>
      </c>
    </row>
    <row r="493" spans="1:5" ht="35.1" hidden="1" customHeight="1">
      <c r="A493" s="5"/>
      <c r="B493" s="5"/>
      <c r="C493" s="6" t="s">
        <v>447</v>
      </c>
      <c r="D493" s="6"/>
      <c r="E493" s="7" t="s">
        <v>448</v>
      </c>
    </row>
    <row r="494" spans="1:5" ht="35.1" hidden="1" customHeight="1">
      <c r="A494" s="5"/>
      <c r="B494" s="5"/>
      <c r="C494" s="6" t="s">
        <v>447</v>
      </c>
      <c r="D494" s="6"/>
      <c r="E494" s="7" t="s">
        <v>449</v>
      </c>
    </row>
    <row r="495" spans="1:5" ht="35.1" hidden="1" customHeight="1">
      <c r="A495" s="5"/>
      <c r="B495" s="5"/>
      <c r="C495" s="6" t="s">
        <v>447</v>
      </c>
      <c r="D495" s="6"/>
      <c r="E495" s="7" t="s">
        <v>450</v>
      </c>
    </row>
    <row r="496" spans="1:5" ht="48.75" customHeight="1">
      <c r="A496" s="18" t="s">
        <v>7</v>
      </c>
      <c r="B496" s="18">
        <v>1</v>
      </c>
      <c r="C496" s="6" t="s">
        <v>451</v>
      </c>
      <c r="D496" s="6">
        <v>1.1000000000000001</v>
      </c>
      <c r="E496" s="7" t="s">
        <v>591</v>
      </c>
    </row>
    <row r="497" spans="1:5" ht="35.1" customHeight="1">
      <c r="A497" s="18" t="s">
        <v>7</v>
      </c>
      <c r="B497" s="18">
        <v>1</v>
      </c>
      <c r="C497" s="6" t="s">
        <v>451</v>
      </c>
      <c r="D497" s="6">
        <v>1.2</v>
      </c>
      <c r="E497" s="7" t="s">
        <v>592</v>
      </c>
    </row>
    <row r="498" spans="1:5" ht="35.1" customHeight="1">
      <c r="A498" s="18" t="s">
        <v>7</v>
      </c>
      <c r="B498" s="18">
        <v>1</v>
      </c>
      <c r="C498" s="6" t="s">
        <v>451</v>
      </c>
      <c r="D498" s="6">
        <v>1.3</v>
      </c>
      <c r="E498" s="7" t="s">
        <v>593</v>
      </c>
    </row>
    <row r="499" spans="1:5" ht="35.1" customHeight="1">
      <c r="A499" s="18" t="s">
        <v>7</v>
      </c>
      <c r="B499" s="18">
        <v>2</v>
      </c>
      <c r="C499" s="6" t="s">
        <v>451</v>
      </c>
      <c r="D499" s="6">
        <v>2.1</v>
      </c>
      <c r="E499" s="7" t="s">
        <v>653</v>
      </c>
    </row>
    <row r="500" spans="1:5" ht="48" customHeight="1">
      <c r="A500" s="18" t="s">
        <v>7</v>
      </c>
      <c r="B500" s="18">
        <v>2</v>
      </c>
      <c r="C500" s="6" t="s">
        <v>451</v>
      </c>
      <c r="D500" s="6">
        <v>2.2000000000000002</v>
      </c>
      <c r="E500" s="7" t="s">
        <v>654</v>
      </c>
    </row>
    <row r="501" spans="1:5" ht="35.1" hidden="1" customHeight="1">
      <c r="A501" s="5"/>
      <c r="B501" s="5"/>
      <c r="C501" s="6" t="s">
        <v>452</v>
      </c>
      <c r="D501" s="6"/>
      <c r="E501" s="7" t="s">
        <v>453</v>
      </c>
    </row>
    <row r="502" spans="1:5" ht="35.1" hidden="1" customHeight="1">
      <c r="A502" s="5"/>
      <c r="B502" s="5"/>
      <c r="C502" s="6" t="s">
        <v>452</v>
      </c>
      <c r="D502" s="6"/>
      <c r="E502" s="7" t="s">
        <v>454</v>
      </c>
    </row>
    <row r="503" spans="1:5" ht="35.1" hidden="1" customHeight="1">
      <c r="A503" s="5"/>
      <c r="B503" s="5"/>
      <c r="C503" s="6" t="s">
        <v>455</v>
      </c>
      <c r="D503" s="6"/>
      <c r="E503" s="7" t="s">
        <v>456</v>
      </c>
    </row>
    <row r="504" spans="1:5" ht="35.1" hidden="1" customHeight="1">
      <c r="A504" s="5"/>
      <c r="B504" s="5"/>
      <c r="C504" s="6" t="s">
        <v>457</v>
      </c>
      <c r="D504" s="6"/>
      <c r="E504" s="7" t="s">
        <v>458</v>
      </c>
    </row>
    <row r="505" spans="1:5" ht="35.1" hidden="1" customHeight="1">
      <c r="A505" s="5"/>
      <c r="B505" s="5"/>
      <c r="C505" s="6" t="s">
        <v>457</v>
      </c>
      <c r="D505" s="6"/>
      <c r="E505" s="7" t="s">
        <v>459</v>
      </c>
    </row>
    <row r="506" spans="1:5" ht="35.1" hidden="1" customHeight="1">
      <c r="A506" s="9"/>
      <c r="B506" s="9"/>
      <c r="C506" s="6" t="s">
        <v>460</v>
      </c>
      <c r="D506" s="6"/>
      <c r="E506" s="10" t="s">
        <v>461</v>
      </c>
    </row>
    <row r="507" spans="1:5" ht="35.1" hidden="1" customHeight="1">
      <c r="A507" s="9"/>
      <c r="B507" s="9"/>
      <c r="C507" s="6" t="s">
        <v>460</v>
      </c>
      <c r="D507" s="6"/>
      <c r="E507" s="10" t="s">
        <v>462</v>
      </c>
    </row>
    <row r="508" spans="1:5" ht="35.1" customHeight="1">
      <c r="A508" s="18" t="s">
        <v>7</v>
      </c>
      <c r="B508" s="18">
        <v>1</v>
      </c>
      <c r="C508" s="6" t="s">
        <v>463</v>
      </c>
      <c r="D508" s="6">
        <v>1.1000000000000001</v>
      </c>
      <c r="E508" s="16" t="s">
        <v>464</v>
      </c>
    </row>
    <row r="509" spans="1:5" ht="35.1" customHeight="1">
      <c r="A509" s="18" t="s">
        <v>7</v>
      </c>
      <c r="B509" s="18">
        <v>2</v>
      </c>
      <c r="C509" s="6" t="s">
        <v>463</v>
      </c>
      <c r="D509" s="6">
        <v>2.1</v>
      </c>
      <c r="E509" s="16" t="s">
        <v>464</v>
      </c>
    </row>
    <row r="510" spans="1:5" ht="35.1" customHeight="1">
      <c r="A510" s="18" t="s">
        <v>7</v>
      </c>
      <c r="B510" s="18">
        <v>2</v>
      </c>
      <c r="C510" s="6" t="s">
        <v>463</v>
      </c>
      <c r="D510" s="6">
        <v>2.2000000000000002</v>
      </c>
      <c r="E510" s="16" t="s">
        <v>606</v>
      </c>
    </row>
    <row r="511" spans="1:5" ht="35.1" customHeight="1">
      <c r="A511" s="18" t="s">
        <v>7</v>
      </c>
      <c r="B511" s="18">
        <v>1</v>
      </c>
      <c r="C511" s="6" t="s">
        <v>463</v>
      </c>
      <c r="D511" s="6">
        <v>1.2</v>
      </c>
      <c r="E511" s="16" t="s">
        <v>465</v>
      </c>
    </row>
    <row r="512" spans="1:5" ht="35.1" customHeight="1">
      <c r="A512" s="18" t="s">
        <v>7</v>
      </c>
      <c r="B512" s="18">
        <v>1</v>
      </c>
      <c r="C512" s="6" t="s">
        <v>463</v>
      </c>
      <c r="D512" s="6">
        <v>1.3</v>
      </c>
      <c r="E512" s="16" t="s">
        <v>466</v>
      </c>
    </row>
    <row r="513" spans="1:5" ht="35.1" customHeight="1">
      <c r="A513" s="18" t="s">
        <v>7</v>
      </c>
      <c r="B513" s="18">
        <v>1</v>
      </c>
      <c r="C513" s="6" t="s">
        <v>467</v>
      </c>
      <c r="D513" s="6">
        <v>1.1000000000000001</v>
      </c>
      <c r="E513" s="16" t="s">
        <v>468</v>
      </c>
    </row>
    <row r="514" spans="1:5" ht="35.1" customHeight="1">
      <c r="A514" s="18" t="s">
        <v>7</v>
      </c>
      <c r="B514" s="18">
        <v>1</v>
      </c>
      <c r="C514" s="6" t="s">
        <v>467</v>
      </c>
      <c r="D514" s="6">
        <v>1.2</v>
      </c>
      <c r="E514" s="16" t="s">
        <v>607</v>
      </c>
    </row>
    <row r="515" spans="1:5" ht="35.1" hidden="1" customHeight="1">
      <c r="A515" s="5"/>
      <c r="B515" s="5"/>
      <c r="C515" s="6" t="s">
        <v>467</v>
      </c>
      <c r="D515" s="6"/>
      <c r="E515" s="16" t="s">
        <v>469</v>
      </c>
    </row>
    <row r="516" spans="1:5" ht="35.1" hidden="1" customHeight="1">
      <c r="A516" s="5"/>
      <c r="B516" s="5"/>
      <c r="C516" s="6" t="s">
        <v>467</v>
      </c>
      <c r="D516" s="6"/>
      <c r="E516" s="16" t="s">
        <v>470</v>
      </c>
    </row>
    <row r="517" spans="1:5" ht="35.1" hidden="1" customHeight="1">
      <c r="A517" s="5"/>
      <c r="B517" s="5"/>
      <c r="C517" s="6" t="s">
        <v>467</v>
      </c>
      <c r="D517" s="6"/>
      <c r="E517" s="16" t="s">
        <v>471</v>
      </c>
    </row>
    <row r="518" spans="1:5" ht="35.1" hidden="1" customHeight="1">
      <c r="A518" s="5"/>
      <c r="B518" s="5"/>
      <c r="C518" s="6" t="s">
        <v>472</v>
      </c>
      <c r="D518" s="6"/>
      <c r="E518" s="16" t="s">
        <v>473</v>
      </c>
    </row>
    <row r="519" spans="1:5" ht="35.1" hidden="1" customHeight="1">
      <c r="A519" s="5"/>
      <c r="B519" s="5"/>
      <c r="C519" s="6" t="s">
        <v>472</v>
      </c>
      <c r="D519" s="6"/>
      <c r="E519" s="16" t="s">
        <v>474</v>
      </c>
    </row>
    <row r="520" spans="1:5" ht="35.1" hidden="1" customHeight="1">
      <c r="A520" s="5"/>
      <c r="B520" s="5"/>
      <c r="C520" s="6" t="s">
        <v>472</v>
      </c>
      <c r="D520" s="6"/>
      <c r="E520" s="16" t="s">
        <v>475</v>
      </c>
    </row>
    <row r="521" spans="1:5" ht="35.1" hidden="1" customHeight="1">
      <c r="A521" s="5"/>
      <c r="B521" s="5"/>
      <c r="C521" s="6" t="s">
        <v>476</v>
      </c>
      <c r="D521" s="6"/>
      <c r="E521" s="16" t="s">
        <v>477</v>
      </c>
    </row>
    <row r="522" spans="1:5" ht="35.1" customHeight="1">
      <c r="A522" s="18" t="s">
        <v>7</v>
      </c>
      <c r="B522" s="18">
        <v>1</v>
      </c>
      <c r="C522" s="6" t="s">
        <v>476</v>
      </c>
      <c r="D522" s="6">
        <v>1.1000000000000001</v>
      </c>
      <c r="E522" s="16" t="s">
        <v>478</v>
      </c>
    </row>
    <row r="523" spans="1:5" ht="35.1" hidden="1" customHeight="1">
      <c r="A523" s="5"/>
      <c r="B523" s="5"/>
      <c r="C523" s="6" t="s">
        <v>476</v>
      </c>
      <c r="D523" s="6"/>
      <c r="E523" s="16" t="s">
        <v>479</v>
      </c>
    </row>
    <row r="524" spans="1:5" ht="35.1" customHeight="1">
      <c r="A524" s="18" t="s">
        <v>7</v>
      </c>
      <c r="B524" s="18">
        <v>2</v>
      </c>
      <c r="C524" s="6" t="s">
        <v>480</v>
      </c>
      <c r="D524" s="6">
        <v>2.1</v>
      </c>
      <c r="E524" s="16" t="s">
        <v>660</v>
      </c>
    </row>
    <row r="525" spans="1:5" ht="35.1" customHeight="1">
      <c r="A525" s="18" t="s">
        <v>7</v>
      </c>
      <c r="B525" s="18">
        <v>2</v>
      </c>
      <c r="C525" s="6" t="s">
        <v>480</v>
      </c>
      <c r="D525" s="6">
        <v>2.2000000000000002</v>
      </c>
      <c r="E525" s="16" t="s">
        <v>481</v>
      </c>
    </row>
    <row r="526" spans="1:5" ht="35.1" hidden="1" customHeight="1">
      <c r="A526" s="5"/>
      <c r="B526" s="5"/>
      <c r="C526" s="6" t="s">
        <v>480</v>
      </c>
      <c r="D526" s="6"/>
      <c r="E526" s="16" t="s">
        <v>482</v>
      </c>
    </row>
    <row r="527" spans="1:5" ht="35.1" hidden="1" customHeight="1">
      <c r="A527" s="5"/>
      <c r="B527" s="5"/>
      <c r="C527" s="6" t="s">
        <v>480</v>
      </c>
      <c r="D527" s="6"/>
      <c r="E527" s="16" t="s">
        <v>483</v>
      </c>
    </row>
    <row r="528" spans="1:5" ht="35.1" hidden="1" customHeight="1">
      <c r="A528" s="5"/>
      <c r="B528" s="5"/>
      <c r="C528" s="6" t="s">
        <v>480</v>
      </c>
      <c r="D528" s="6"/>
      <c r="E528" s="16" t="s">
        <v>484</v>
      </c>
    </row>
    <row r="529" spans="1:5" ht="35.1" hidden="1" customHeight="1">
      <c r="A529" s="5"/>
      <c r="B529" s="5"/>
      <c r="C529" s="6" t="s">
        <v>480</v>
      </c>
      <c r="D529" s="6"/>
      <c r="E529" s="16" t="s">
        <v>485</v>
      </c>
    </row>
    <row r="530" spans="1:5" ht="35.1" hidden="1" customHeight="1">
      <c r="A530" s="5"/>
      <c r="B530" s="5"/>
      <c r="C530" s="6" t="s">
        <v>486</v>
      </c>
      <c r="D530" s="6"/>
      <c r="E530" s="16" t="s">
        <v>487</v>
      </c>
    </row>
    <row r="531" spans="1:5" ht="35.1" hidden="1" customHeight="1">
      <c r="A531" s="5"/>
      <c r="B531" s="5"/>
      <c r="C531" s="6" t="s">
        <v>486</v>
      </c>
      <c r="D531" s="6"/>
      <c r="E531" s="16" t="s">
        <v>488</v>
      </c>
    </row>
    <row r="532" spans="1:5" ht="35.1" hidden="1" customHeight="1">
      <c r="A532" s="5"/>
      <c r="B532" s="5"/>
      <c r="C532" s="6" t="s">
        <v>486</v>
      </c>
      <c r="D532" s="6"/>
      <c r="E532" s="16" t="s">
        <v>489</v>
      </c>
    </row>
    <row r="533" spans="1:5" ht="35.1" hidden="1" customHeight="1">
      <c r="A533" s="5"/>
      <c r="B533" s="5"/>
      <c r="C533" s="6" t="s">
        <v>486</v>
      </c>
      <c r="D533" s="6"/>
      <c r="E533" s="16" t="s">
        <v>490</v>
      </c>
    </row>
    <row r="534" spans="1:5" ht="35.1" hidden="1" customHeight="1">
      <c r="A534" s="5"/>
      <c r="B534" s="5"/>
      <c r="C534" s="6" t="s">
        <v>486</v>
      </c>
      <c r="D534" s="6"/>
      <c r="E534" s="16" t="s">
        <v>491</v>
      </c>
    </row>
    <row r="535" spans="1:5" ht="35.1" hidden="1" customHeight="1">
      <c r="A535" s="5"/>
      <c r="B535" s="5"/>
      <c r="C535" s="6" t="s">
        <v>486</v>
      </c>
      <c r="D535" s="6"/>
      <c r="E535" s="16" t="s">
        <v>492</v>
      </c>
    </row>
    <row r="536" spans="1:5" ht="35.1" hidden="1" customHeight="1">
      <c r="A536" s="5"/>
      <c r="B536" s="5"/>
      <c r="C536" s="6" t="s">
        <v>493</v>
      </c>
      <c r="D536" s="6"/>
      <c r="E536" s="16" t="s">
        <v>494</v>
      </c>
    </row>
    <row r="537" spans="1:5" ht="35.1" hidden="1" customHeight="1">
      <c r="A537" s="5"/>
      <c r="B537" s="5"/>
      <c r="C537" s="6" t="s">
        <v>493</v>
      </c>
      <c r="D537" s="6"/>
      <c r="E537" s="16" t="s">
        <v>495</v>
      </c>
    </row>
    <row r="538" spans="1:5" ht="35.1" hidden="1" customHeight="1">
      <c r="A538" s="5"/>
      <c r="B538" s="5"/>
      <c r="C538" s="6" t="s">
        <v>493</v>
      </c>
      <c r="D538" s="6"/>
      <c r="E538" s="16" t="s">
        <v>496</v>
      </c>
    </row>
    <row r="539" spans="1:5" ht="35.1" hidden="1" customHeight="1">
      <c r="A539" s="5"/>
      <c r="B539" s="5"/>
      <c r="C539" s="6" t="s">
        <v>493</v>
      </c>
      <c r="D539" s="6"/>
      <c r="E539" s="7" t="s">
        <v>497</v>
      </c>
    </row>
    <row r="540" spans="1:5" ht="35.1" hidden="1" customHeight="1">
      <c r="A540" s="5"/>
      <c r="B540" s="5"/>
      <c r="C540" s="6" t="s">
        <v>493</v>
      </c>
      <c r="D540" s="6"/>
      <c r="E540" s="7" t="s">
        <v>498</v>
      </c>
    </row>
    <row r="541" spans="1:5" ht="35.1" hidden="1" customHeight="1">
      <c r="A541" s="5"/>
      <c r="B541" s="5"/>
      <c r="C541" s="6" t="s">
        <v>493</v>
      </c>
      <c r="D541" s="6"/>
      <c r="E541" s="7" t="s">
        <v>499</v>
      </c>
    </row>
    <row r="542" spans="1:5" ht="35.1" hidden="1" customHeight="1">
      <c r="A542" s="5"/>
      <c r="B542" s="5"/>
      <c r="C542" s="6" t="s">
        <v>500</v>
      </c>
      <c r="D542" s="6"/>
      <c r="E542" s="7" t="s">
        <v>501</v>
      </c>
    </row>
    <row r="543" spans="1:5" ht="35.1" hidden="1" customHeight="1">
      <c r="A543" s="5"/>
      <c r="B543" s="5"/>
      <c r="C543" s="6" t="s">
        <v>500</v>
      </c>
      <c r="D543" s="6"/>
      <c r="E543" s="7" t="s">
        <v>502</v>
      </c>
    </row>
    <row r="544" spans="1:5" ht="35.1" hidden="1" customHeight="1">
      <c r="A544" s="5"/>
      <c r="B544" s="5"/>
      <c r="C544" s="6" t="s">
        <v>500</v>
      </c>
      <c r="D544" s="6"/>
      <c r="E544" s="7" t="s">
        <v>503</v>
      </c>
    </row>
    <row r="545" spans="1:5" ht="35.1" hidden="1" customHeight="1">
      <c r="A545" s="5"/>
      <c r="B545" s="5"/>
      <c r="C545" s="6" t="s">
        <v>500</v>
      </c>
      <c r="D545" s="6"/>
      <c r="E545" s="7" t="s">
        <v>504</v>
      </c>
    </row>
    <row r="546" spans="1:5" ht="35.1" hidden="1" customHeight="1">
      <c r="A546" s="5"/>
      <c r="B546" s="5"/>
      <c r="C546" s="6" t="s">
        <v>500</v>
      </c>
      <c r="D546" s="6"/>
      <c r="E546" s="7" t="s">
        <v>505</v>
      </c>
    </row>
    <row r="547" spans="1:5" ht="35.1" hidden="1" customHeight="1">
      <c r="A547" s="5"/>
      <c r="B547" s="5"/>
      <c r="C547" s="6" t="s">
        <v>500</v>
      </c>
      <c r="D547" s="6"/>
      <c r="E547" s="7" t="s">
        <v>506</v>
      </c>
    </row>
    <row r="548" spans="1:5" ht="35.1" hidden="1" customHeight="1">
      <c r="A548" s="9"/>
      <c r="B548" s="9"/>
      <c r="C548" s="6" t="s">
        <v>507</v>
      </c>
      <c r="D548" s="6"/>
      <c r="E548" s="10" t="s">
        <v>508</v>
      </c>
    </row>
    <row r="549" spans="1:5" ht="35.1" hidden="1" customHeight="1">
      <c r="A549" s="9"/>
      <c r="B549" s="9"/>
      <c r="C549" s="6" t="s">
        <v>507</v>
      </c>
      <c r="D549" s="6"/>
      <c r="E549" s="10" t="s">
        <v>509</v>
      </c>
    </row>
    <row r="550" spans="1:5" ht="35.1" hidden="1" customHeight="1">
      <c r="A550" s="9"/>
      <c r="B550" s="9"/>
      <c r="C550" s="6" t="s">
        <v>507</v>
      </c>
      <c r="D550" s="6"/>
      <c r="E550" s="10" t="s">
        <v>510</v>
      </c>
    </row>
    <row r="551" spans="1:5" ht="35.1" hidden="1" customHeight="1">
      <c r="A551" s="9"/>
      <c r="B551" s="9"/>
      <c r="C551" s="6" t="s">
        <v>507</v>
      </c>
      <c r="D551" s="6"/>
      <c r="E551" s="10" t="s">
        <v>511</v>
      </c>
    </row>
    <row r="552" spans="1:5" ht="35.1" hidden="1" customHeight="1">
      <c r="A552" s="9"/>
      <c r="B552" s="9"/>
      <c r="C552" s="6" t="s">
        <v>507</v>
      </c>
      <c r="D552" s="6"/>
      <c r="E552" s="10" t="s">
        <v>512</v>
      </c>
    </row>
    <row r="553" spans="1:5" ht="35.1" hidden="1" customHeight="1">
      <c r="A553" s="9"/>
      <c r="B553" s="9"/>
      <c r="C553" s="13" t="s">
        <v>513</v>
      </c>
      <c r="D553" s="13"/>
      <c r="E553" s="10" t="s">
        <v>514</v>
      </c>
    </row>
    <row r="554" spans="1:5" ht="35.1" hidden="1" customHeight="1">
      <c r="A554" s="9"/>
      <c r="B554" s="9"/>
      <c r="C554" s="6" t="s">
        <v>513</v>
      </c>
      <c r="D554" s="6"/>
      <c r="E554" s="10" t="s">
        <v>515</v>
      </c>
    </row>
    <row r="555" spans="1:5" ht="35.1" hidden="1" customHeight="1">
      <c r="A555" s="9"/>
      <c r="B555" s="9"/>
      <c r="C555" s="6" t="s">
        <v>513</v>
      </c>
      <c r="D555" s="6"/>
      <c r="E555" s="10" t="s">
        <v>516</v>
      </c>
    </row>
    <row r="556" spans="1:5" ht="35.1" hidden="1" customHeight="1">
      <c r="A556" s="9"/>
      <c r="B556" s="9"/>
      <c r="C556" s="13" t="s">
        <v>517</v>
      </c>
      <c r="D556" s="13"/>
      <c r="E556" s="10" t="s">
        <v>518</v>
      </c>
    </row>
    <row r="557" spans="1:5" ht="35.1" hidden="1" customHeight="1">
      <c r="A557" s="9"/>
      <c r="B557" s="9"/>
      <c r="C557" s="6" t="s">
        <v>517</v>
      </c>
      <c r="D557" s="6"/>
      <c r="E557" s="10" t="s">
        <v>519</v>
      </c>
    </row>
    <row r="558" spans="1:5" ht="47.25" customHeight="1">
      <c r="A558" s="19" t="s">
        <v>7</v>
      </c>
      <c r="B558" s="19">
        <v>1</v>
      </c>
      <c r="C558" s="13" t="s">
        <v>594</v>
      </c>
      <c r="D558" s="13">
        <v>1.1000000000000001</v>
      </c>
      <c r="E558" s="7" t="s">
        <v>595</v>
      </c>
    </row>
    <row r="559" spans="1:5" ht="35.1" customHeight="1">
      <c r="A559" s="19" t="s">
        <v>7</v>
      </c>
      <c r="B559" s="19">
        <v>1</v>
      </c>
      <c r="C559" s="13" t="s">
        <v>594</v>
      </c>
      <c r="D559" s="13">
        <v>1.2</v>
      </c>
      <c r="E559" s="7" t="s">
        <v>596</v>
      </c>
    </row>
    <row r="560" spans="1:5" ht="35.1" customHeight="1">
      <c r="A560" s="19" t="s">
        <v>7</v>
      </c>
      <c r="B560" s="19">
        <v>1</v>
      </c>
      <c r="C560" s="6" t="s">
        <v>597</v>
      </c>
      <c r="D560" s="6">
        <v>1.3</v>
      </c>
      <c r="E560" s="7" t="s">
        <v>598</v>
      </c>
    </row>
    <row r="561" spans="1:5" ht="35.1" customHeight="1">
      <c r="A561" s="19" t="s">
        <v>7</v>
      </c>
      <c r="B561" s="19">
        <v>1</v>
      </c>
      <c r="C561" s="6" t="s">
        <v>597</v>
      </c>
      <c r="D561" s="6">
        <v>1.4</v>
      </c>
      <c r="E561" s="7" t="s">
        <v>599</v>
      </c>
    </row>
    <row r="562" spans="1:5" ht="35.1" customHeight="1">
      <c r="A562" s="19" t="s">
        <v>7</v>
      </c>
      <c r="B562" s="19">
        <v>1</v>
      </c>
      <c r="C562" s="6" t="s">
        <v>597</v>
      </c>
      <c r="D562" s="6">
        <v>1.5</v>
      </c>
      <c r="E562" s="7" t="s">
        <v>600</v>
      </c>
    </row>
    <row r="563" spans="1:5" ht="35.1" customHeight="1">
      <c r="A563" s="19" t="s">
        <v>7</v>
      </c>
      <c r="B563" s="19">
        <v>1</v>
      </c>
      <c r="C563" s="6" t="s">
        <v>601</v>
      </c>
      <c r="D563" s="6">
        <v>1.6</v>
      </c>
      <c r="E563" s="7" t="s">
        <v>602</v>
      </c>
    </row>
    <row r="564" spans="1:5" ht="35.1" customHeight="1">
      <c r="A564" s="19" t="s">
        <v>7</v>
      </c>
      <c r="B564" s="19">
        <v>1</v>
      </c>
      <c r="C564" s="6" t="s">
        <v>601</v>
      </c>
      <c r="D564" s="6">
        <v>1.7</v>
      </c>
      <c r="E564" s="26" t="s">
        <v>603</v>
      </c>
    </row>
    <row r="565" spans="1:5" ht="72" customHeight="1">
      <c r="A565" s="19" t="s">
        <v>7</v>
      </c>
      <c r="B565" s="19">
        <v>1</v>
      </c>
      <c r="C565" s="6" t="s">
        <v>604</v>
      </c>
      <c r="D565" s="6">
        <v>1.8</v>
      </c>
      <c r="E565" s="26" t="s">
        <v>605</v>
      </c>
    </row>
    <row r="566" spans="1:5" ht="35.25" customHeight="1">
      <c r="A566" s="19" t="s">
        <v>7</v>
      </c>
      <c r="B566" s="19">
        <v>2</v>
      </c>
      <c r="C566" s="6" t="s">
        <v>655</v>
      </c>
      <c r="D566" s="6">
        <v>2.1</v>
      </c>
      <c r="E566" s="26" t="s">
        <v>656</v>
      </c>
    </row>
    <row r="567" spans="1:5" ht="35.25" customHeight="1">
      <c r="A567" s="19" t="s">
        <v>7</v>
      </c>
      <c r="B567" s="19">
        <v>2</v>
      </c>
      <c r="C567" s="6" t="s">
        <v>657</v>
      </c>
      <c r="D567" s="6">
        <v>2.2000000000000002</v>
      </c>
      <c r="E567" s="26" t="s">
        <v>658</v>
      </c>
    </row>
    <row r="568" spans="1:5" ht="35.25" customHeight="1">
      <c r="A568" s="19" t="s">
        <v>7</v>
      </c>
      <c r="B568" s="19">
        <v>2</v>
      </c>
      <c r="C568" s="6" t="s">
        <v>657</v>
      </c>
      <c r="D568" s="6">
        <v>2.2999999999999998</v>
      </c>
      <c r="E568" s="26" t="s">
        <v>659</v>
      </c>
    </row>
    <row r="569" spans="1:5" ht="35.1" hidden="1" customHeight="1">
      <c r="A569" s="9"/>
      <c r="B569" s="9"/>
      <c r="C569" s="13" t="s">
        <v>520</v>
      </c>
      <c r="D569" s="13"/>
      <c r="E569" s="10" t="s">
        <v>521</v>
      </c>
    </row>
    <row r="570" spans="1:5" ht="35.1" hidden="1" customHeight="1">
      <c r="A570" s="9"/>
      <c r="B570" s="9"/>
      <c r="C570" s="6" t="s">
        <v>520</v>
      </c>
      <c r="D570" s="6"/>
      <c r="E570" s="10" t="s">
        <v>522</v>
      </c>
    </row>
    <row r="571" spans="1:5" ht="35.1" hidden="1" customHeight="1">
      <c r="A571" s="9"/>
      <c r="B571" s="9"/>
      <c r="C571" s="6" t="s">
        <v>520</v>
      </c>
      <c r="D571" s="6"/>
      <c r="E571" s="10" t="s">
        <v>523</v>
      </c>
    </row>
    <row r="572" spans="1:5" ht="35.1" hidden="1" customHeight="1">
      <c r="A572" s="9"/>
      <c r="B572" s="9"/>
      <c r="C572" s="13" t="s">
        <v>524</v>
      </c>
      <c r="D572" s="13"/>
      <c r="E572" s="10" t="s">
        <v>525</v>
      </c>
    </row>
    <row r="573" spans="1:5" ht="35.1" hidden="1" customHeight="1">
      <c r="A573" s="9"/>
      <c r="B573" s="9"/>
      <c r="C573" s="6" t="s">
        <v>524</v>
      </c>
      <c r="D573" s="6"/>
      <c r="E573" s="10" t="s">
        <v>526</v>
      </c>
    </row>
    <row r="574" spans="1:5" ht="35.1" hidden="1" customHeight="1">
      <c r="A574" s="9"/>
      <c r="B574" s="9"/>
      <c r="C574" s="6" t="s">
        <v>524</v>
      </c>
      <c r="D574" s="6"/>
      <c r="E574" s="10" t="s">
        <v>527</v>
      </c>
    </row>
    <row r="575" spans="1:5" ht="35.1" hidden="1" customHeight="1">
      <c r="A575" s="9"/>
      <c r="B575" s="9"/>
      <c r="C575" s="6" t="s">
        <v>524</v>
      </c>
      <c r="D575" s="6"/>
      <c r="E575" s="10" t="s">
        <v>528</v>
      </c>
    </row>
    <row r="576" spans="1:5" ht="35.1" hidden="1" customHeight="1">
      <c r="A576" s="9"/>
      <c r="B576" s="9"/>
      <c r="C576" s="13" t="s">
        <v>529</v>
      </c>
      <c r="D576" s="13"/>
      <c r="E576" s="10" t="s">
        <v>530</v>
      </c>
    </row>
    <row r="577" spans="1:5" ht="35.1" customHeight="1">
      <c r="A577" s="18" t="s">
        <v>7</v>
      </c>
      <c r="B577" s="18">
        <v>1</v>
      </c>
      <c r="C577" s="13" t="s">
        <v>580</v>
      </c>
      <c r="D577" s="13">
        <v>1.1000000000000001</v>
      </c>
      <c r="E577" s="16" t="s">
        <v>581</v>
      </c>
    </row>
    <row r="578" spans="1:5" ht="35.1" customHeight="1">
      <c r="A578" s="18" t="s">
        <v>7</v>
      </c>
      <c r="B578" s="18">
        <v>1</v>
      </c>
      <c r="C578" s="6" t="s">
        <v>531</v>
      </c>
      <c r="D578" s="6">
        <v>1.2</v>
      </c>
      <c r="E578" s="16" t="s">
        <v>582</v>
      </c>
    </row>
    <row r="579" spans="1:5" ht="35.1" customHeight="1">
      <c r="A579" s="18" t="s">
        <v>7</v>
      </c>
      <c r="B579" s="18">
        <v>1</v>
      </c>
      <c r="C579" s="6" t="s">
        <v>531</v>
      </c>
      <c r="D579" s="6">
        <v>1.3</v>
      </c>
      <c r="E579" s="16" t="s">
        <v>583</v>
      </c>
    </row>
    <row r="580" spans="1:5" ht="35.1" customHeight="1">
      <c r="A580" s="18" t="s">
        <v>7</v>
      </c>
      <c r="B580" s="18">
        <v>1</v>
      </c>
      <c r="C580" s="6" t="s">
        <v>531</v>
      </c>
      <c r="D580" s="6">
        <v>1.4</v>
      </c>
      <c r="E580" s="16" t="s">
        <v>584</v>
      </c>
    </row>
    <row r="581" spans="1:5" ht="35.1" hidden="1" customHeight="1">
      <c r="A581" s="18" t="s">
        <v>7</v>
      </c>
      <c r="B581" s="18">
        <v>3</v>
      </c>
      <c r="C581" s="6" t="s">
        <v>635</v>
      </c>
      <c r="D581" s="6">
        <v>3.1</v>
      </c>
      <c r="E581" s="16" t="s">
        <v>636</v>
      </c>
    </row>
    <row r="582" spans="1:5" ht="35.1" hidden="1" customHeight="1">
      <c r="A582" s="18" t="s">
        <v>7</v>
      </c>
      <c r="B582" s="18">
        <v>3</v>
      </c>
      <c r="C582" s="6" t="s">
        <v>635</v>
      </c>
      <c r="D582" s="6">
        <v>3.2</v>
      </c>
      <c r="E582" s="16" t="s">
        <v>637</v>
      </c>
    </row>
    <row r="583" spans="1:5" ht="94.5" hidden="1" customHeight="1">
      <c r="A583" s="18" t="s">
        <v>7</v>
      </c>
      <c r="B583" s="18">
        <v>3</v>
      </c>
      <c r="C583" s="6" t="s">
        <v>635</v>
      </c>
      <c r="D583" s="6">
        <v>3.3</v>
      </c>
      <c r="E583" s="16" t="s">
        <v>638</v>
      </c>
    </row>
    <row r="584" spans="1:5" ht="81" hidden="1" customHeight="1">
      <c r="A584" s="18" t="s">
        <v>7</v>
      </c>
      <c r="B584" s="18">
        <v>3</v>
      </c>
      <c r="C584" s="6" t="s">
        <v>635</v>
      </c>
      <c r="D584" s="6">
        <v>3.4</v>
      </c>
      <c r="E584" s="16" t="s">
        <v>639</v>
      </c>
    </row>
    <row r="585" spans="1:5" ht="33.75" customHeight="1">
      <c r="A585" s="18" t="s">
        <v>7</v>
      </c>
      <c r="B585" s="18">
        <v>2</v>
      </c>
      <c r="C585" s="6" t="s">
        <v>640</v>
      </c>
      <c r="D585" s="6">
        <v>2.1</v>
      </c>
      <c r="E585" s="16" t="s">
        <v>641</v>
      </c>
    </row>
    <row r="586" spans="1:5" ht="45" customHeight="1">
      <c r="A586" s="18" t="s">
        <v>7</v>
      </c>
      <c r="B586" s="18">
        <v>2</v>
      </c>
      <c r="C586" s="6" t="s">
        <v>635</v>
      </c>
      <c r="D586" s="6">
        <v>2.2000000000000002</v>
      </c>
      <c r="E586" s="16" t="s">
        <v>642</v>
      </c>
    </row>
    <row r="587" spans="1:5" ht="35.1" hidden="1" customHeight="1">
      <c r="A587" s="5"/>
      <c r="B587" s="5"/>
      <c r="C587" s="6" t="s">
        <v>532</v>
      </c>
      <c r="D587" s="6"/>
      <c r="E587" s="16" t="s">
        <v>533</v>
      </c>
    </row>
    <row r="588" spans="1:5" ht="35.1" hidden="1" customHeight="1">
      <c r="A588" s="5"/>
      <c r="B588" s="5"/>
      <c r="C588" s="13" t="s">
        <v>534</v>
      </c>
      <c r="D588" s="13"/>
      <c r="E588" s="16" t="s">
        <v>535</v>
      </c>
    </row>
    <row r="589" spans="1:5" ht="35.1" hidden="1" customHeight="1">
      <c r="A589" s="5"/>
      <c r="B589" s="5"/>
      <c r="C589" s="6" t="s">
        <v>534</v>
      </c>
      <c r="D589" s="6"/>
      <c r="E589" s="16" t="s">
        <v>536</v>
      </c>
    </row>
  </sheetData>
  <autoFilter ref="A2:E589">
    <filterColumn colId="0">
      <filters>
        <filter val="CM1"/>
      </filters>
    </filterColumn>
    <filterColumn colId="1">
      <filters>
        <filter val="1"/>
        <filter val="2"/>
      </filters>
    </filterColumn>
  </autoFilter>
  <customSheetViews>
    <customSheetView guid="{C2DEAC16-39CE-4126-A089-791213E277A5}" scale="90" filter="1" showAutoFilter="1">
      <pane ySplit="16" topLeftCell="A140" activePane="bottomLeft" state="frozen"/>
      <selection pane="bottomLeft" activeCell="E170" sqref="E170:E172"/>
      <pageMargins left="0.7" right="0.7" top="0.75" bottom="0.75" header="0.3" footer="0.3"/>
      <pageSetup paperSize="9" orientation="portrait" horizontalDpi="4294967293" verticalDpi="0" r:id="rId1"/>
      <autoFilter ref="B1:F1">
        <filterColumn colId="0">
          <filters>
            <filter val="CM1"/>
          </filters>
        </filterColumn>
        <filterColumn colId="1">
          <filters>
            <filter val="1"/>
          </filters>
        </filterColumn>
      </autoFilter>
    </customSheetView>
  </customSheetViews>
  <conditionalFormatting sqref="E18">
    <cfRule type="expression" dxfId="83" priority="83" stopIfTrue="1">
      <formula>SUBTOTAL(3,E12:E18)=1</formula>
    </cfRule>
  </conditionalFormatting>
  <conditionalFormatting sqref="C24:D60">
    <cfRule type="expression" dxfId="82" priority="82" stopIfTrue="1">
      <formula>SUBTOTAL(3,C$19:C24)=1</formula>
    </cfRule>
  </conditionalFormatting>
  <conditionalFormatting sqref="C62:D75">
    <cfRule type="expression" dxfId="81" priority="81" stopIfTrue="1">
      <formula>SUBTOTAL(3,C$51:C62)=1</formula>
    </cfRule>
  </conditionalFormatting>
  <conditionalFormatting sqref="C77:D80">
    <cfRule type="expression" dxfId="80" priority="80" stopIfTrue="1">
      <formula>SUBTOTAL(3,C$64:C77)=1</formula>
    </cfRule>
  </conditionalFormatting>
  <conditionalFormatting sqref="C82:D95">
    <cfRule type="expression" dxfId="79" priority="79" stopIfTrue="1">
      <formula>SUBTOTAL(3,C$69:C82)=1</formula>
    </cfRule>
  </conditionalFormatting>
  <conditionalFormatting sqref="C97:D100">
    <cfRule type="expression" dxfId="78" priority="78" stopIfTrue="1">
      <formula>SUBTOTAL(3,C$82:C97)=1</formula>
    </cfRule>
  </conditionalFormatting>
  <conditionalFormatting sqref="C102:D114">
    <cfRule type="expression" dxfId="77" priority="77" stopIfTrue="1">
      <formula>SUBTOTAL(3,C$87:C102)=1</formula>
    </cfRule>
  </conditionalFormatting>
  <conditionalFormatting sqref="C116:D123">
    <cfRule type="expression" dxfId="76" priority="76" stopIfTrue="1">
      <formula>SUBTOTAL(3,C$101:C116)=1</formula>
    </cfRule>
  </conditionalFormatting>
  <conditionalFormatting sqref="C125:D129">
    <cfRule type="expression" dxfId="75" priority="75" stopIfTrue="1">
      <formula>SUBTOTAL(3,C$110:C125)=1</formula>
    </cfRule>
  </conditionalFormatting>
  <conditionalFormatting sqref="C131:D137">
    <cfRule type="expression" dxfId="74" priority="74" stopIfTrue="1">
      <formula>SUBTOTAL(3,C$116:C131)=1</formula>
    </cfRule>
  </conditionalFormatting>
  <conditionalFormatting sqref="C139:D144 C153:D154">
    <cfRule type="expression" dxfId="73" priority="73" stopIfTrue="1">
      <formula>SUBTOTAL(3,C$124:C139)=1</formula>
    </cfRule>
  </conditionalFormatting>
  <conditionalFormatting sqref="C146:D165">
    <cfRule type="expression" dxfId="72" priority="72" stopIfTrue="1">
      <formula>SUBTOTAL(3,C$131:C146)=1</formula>
    </cfRule>
  </conditionalFormatting>
  <conditionalFormatting sqref="C167:D175 C177:D184">
    <cfRule type="expression" dxfId="71" priority="71" stopIfTrue="1">
      <formula>SUBTOTAL(3,C$149:C167)=1</formula>
    </cfRule>
  </conditionalFormatting>
  <conditionalFormatting sqref="C185:D187">
    <cfRule type="expression" dxfId="70" priority="70" stopIfTrue="1">
      <formula>SUBTOTAL(3,C$159:C185)=1</formula>
    </cfRule>
  </conditionalFormatting>
  <conditionalFormatting sqref="C189:D190 C201:D204">
    <cfRule type="expression" dxfId="69" priority="69" stopIfTrue="1">
      <formula>SUBTOTAL(3,C$163:C189)=1</formula>
    </cfRule>
  </conditionalFormatting>
  <conditionalFormatting sqref="C192:D194">
    <cfRule type="expression" dxfId="68" priority="68" stopIfTrue="1">
      <formula>SUBTOTAL(3,C$166:C192)=1</formula>
    </cfRule>
  </conditionalFormatting>
  <conditionalFormatting sqref="C196:D223">
    <cfRule type="expression" dxfId="67" priority="67" stopIfTrue="1">
      <formula>SUBTOTAL(3,C$170:C196)=1</formula>
    </cfRule>
  </conditionalFormatting>
  <conditionalFormatting sqref="C224:D224">
    <cfRule type="expression" dxfId="66" priority="66" stopIfTrue="1">
      <formula>SUBTOTAL(3,C$170:C224)=1</formula>
    </cfRule>
  </conditionalFormatting>
  <conditionalFormatting sqref="C226:D235">
    <cfRule type="expression" dxfId="65" priority="65" stopIfTrue="1">
      <formula>SUBTOTAL(3,C$188:C226)=1</formula>
    </cfRule>
  </conditionalFormatting>
  <conditionalFormatting sqref="C237:D241">
    <cfRule type="expression" dxfId="64" priority="64" stopIfTrue="1">
      <formula>SUBTOTAL(3,C$198:C237)=1</formula>
    </cfRule>
  </conditionalFormatting>
  <conditionalFormatting sqref="C243:D245">
    <cfRule type="expression" dxfId="63" priority="63" stopIfTrue="1">
      <formula>SUBTOTAL(3,C$204:C243)=1</formula>
    </cfRule>
  </conditionalFormatting>
  <conditionalFormatting sqref="C247:D248">
    <cfRule type="expression" dxfId="62" priority="62" stopIfTrue="1">
      <formula>SUBTOTAL(3,C$208:C247)=1</formula>
    </cfRule>
  </conditionalFormatting>
  <conditionalFormatting sqref="C250:D251">
    <cfRule type="expression" dxfId="61" priority="61" stopIfTrue="1">
      <formula>SUBTOTAL(3,C$211:C250)=1</formula>
    </cfRule>
  </conditionalFormatting>
  <conditionalFormatting sqref="C253:D253">
    <cfRule type="expression" dxfId="60" priority="60" stopIfTrue="1">
      <formula>SUBTOTAL(3,C$214:C253)=1</formula>
    </cfRule>
  </conditionalFormatting>
  <conditionalFormatting sqref="C255:D258">
    <cfRule type="expression" dxfId="59" priority="59" stopIfTrue="1">
      <formula>SUBTOTAL(3,C$216:C255)=1</formula>
    </cfRule>
  </conditionalFormatting>
  <conditionalFormatting sqref="C260:D262">
    <cfRule type="expression" dxfId="58" priority="58" stopIfTrue="1">
      <formula>SUBTOTAL(3,C$221:C260)=1</formula>
    </cfRule>
  </conditionalFormatting>
  <conditionalFormatting sqref="C265:D266">
    <cfRule type="expression" dxfId="57" priority="57" stopIfTrue="1">
      <formula>SUBTOTAL(3,C$225:C265)=1</formula>
    </cfRule>
  </conditionalFormatting>
  <conditionalFormatting sqref="C268:D282">
    <cfRule type="expression" dxfId="56" priority="56" stopIfTrue="1">
      <formula>SUBTOTAL(3,C$228:C268)=1</formula>
    </cfRule>
  </conditionalFormatting>
  <conditionalFormatting sqref="C284:D298">
    <cfRule type="expression" dxfId="55" priority="55" stopIfTrue="1">
      <formula>SUBTOTAL(3,C$238:C284)=1</formula>
    </cfRule>
  </conditionalFormatting>
  <conditionalFormatting sqref="C313:D322">
    <cfRule type="expression" dxfId="54" priority="54" stopIfTrue="1">
      <formula>SUBTOTAL(3,C$260:C313)=1</formula>
    </cfRule>
  </conditionalFormatting>
  <conditionalFormatting sqref="C324:D342">
    <cfRule type="expression" dxfId="53" priority="53" stopIfTrue="1">
      <formula>SUBTOTAL(3,C$271:C324)=1</formula>
    </cfRule>
  </conditionalFormatting>
  <conditionalFormatting sqref="C344:D349">
    <cfRule type="expression" dxfId="52" priority="52" stopIfTrue="1">
      <formula>SUBTOTAL(3,C$287:C344)=1</formula>
    </cfRule>
  </conditionalFormatting>
  <conditionalFormatting sqref="C351:D355">
    <cfRule type="expression" dxfId="51" priority="51" stopIfTrue="1">
      <formula>SUBTOTAL(3,C$294:C351)=1</formula>
    </cfRule>
  </conditionalFormatting>
  <conditionalFormatting sqref="C357:D376">
    <cfRule type="expression" dxfId="50" priority="50" stopIfTrue="1">
      <formula>SUBTOTAL(3,C$300:C357)=1</formula>
    </cfRule>
  </conditionalFormatting>
  <conditionalFormatting sqref="C378:D381">
    <cfRule type="expression" dxfId="49" priority="49" stopIfTrue="1">
      <formula>SUBTOTAL(3,C$317:C378)=1</formula>
    </cfRule>
  </conditionalFormatting>
  <conditionalFormatting sqref="C383:D384">
    <cfRule type="expression" dxfId="48" priority="48" stopIfTrue="1">
      <formula>SUBTOTAL(3,C$322:C383)=1</formula>
    </cfRule>
  </conditionalFormatting>
  <conditionalFormatting sqref="C386:D388 C391:D395">
    <cfRule type="expression" dxfId="47" priority="47" stopIfTrue="1">
      <formula>SUBTOTAL(3,C$325:C386)=1</formula>
    </cfRule>
  </conditionalFormatting>
  <conditionalFormatting sqref="C390:D404">
    <cfRule type="expression" dxfId="46" priority="46" stopIfTrue="1">
      <formula>SUBTOTAL(3,C$329:C390)=1</formula>
    </cfRule>
  </conditionalFormatting>
  <conditionalFormatting sqref="C406:D411">
    <cfRule type="expression" dxfId="45" priority="45" stopIfTrue="1">
      <formula>SUBTOTAL(3,C$340:C406)=1</formula>
    </cfRule>
  </conditionalFormatting>
  <conditionalFormatting sqref="C418:D419">
    <cfRule type="expression" dxfId="44" priority="44" stopIfTrue="1">
      <formula>SUBTOTAL(3,C$347:C418)=1</formula>
    </cfRule>
  </conditionalFormatting>
  <conditionalFormatting sqref="C422:D424">
    <cfRule type="expression" dxfId="43" priority="43" stopIfTrue="1">
      <formula>SUBTOTAL(3,C$352:C422)=1</formula>
    </cfRule>
  </conditionalFormatting>
  <conditionalFormatting sqref="C426:D427">
    <cfRule type="expression" dxfId="42" priority="42" stopIfTrue="1">
      <formula>SUBTOTAL(3,C$357:C426)=1</formula>
    </cfRule>
  </conditionalFormatting>
  <conditionalFormatting sqref="C433:D435">
    <cfRule type="expression" dxfId="41" priority="41" stopIfTrue="1">
      <formula>SUBTOTAL(3,C$364:C433)=1</formula>
    </cfRule>
  </conditionalFormatting>
  <conditionalFormatting sqref="C437:D440">
    <cfRule type="expression" dxfId="40" priority="40" stopIfTrue="1">
      <formula>SUBTOTAL(3,C$368:C437)=1</formula>
    </cfRule>
  </conditionalFormatting>
  <conditionalFormatting sqref="C448:D449">
    <cfRule type="expression" dxfId="39" priority="39" stopIfTrue="1">
      <formula>SUBTOTAL(3,C$373:C448)=1</formula>
    </cfRule>
  </conditionalFormatting>
  <conditionalFormatting sqref="C451:D454">
    <cfRule type="expression" dxfId="38" priority="38" stopIfTrue="1">
      <formula>SUBTOTAL(3,C$378:C451)=1</formula>
    </cfRule>
  </conditionalFormatting>
  <conditionalFormatting sqref="C458:D458">
    <cfRule type="expression" dxfId="37" priority="37" stopIfTrue="1">
      <formula>SUBTOTAL(3,C$385:C458)=1</formula>
    </cfRule>
  </conditionalFormatting>
  <conditionalFormatting sqref="C460:D461">
    <cfRule type="expression" dxfId="36" priority="36" stopIfTrue="1">
      <formula>SUBTOTAL(3,C$387:C460)=1</formula>
    </cfRule>
  </conditionalFormatting>
  <conditionalFormatting sqref="C468:D471">
    <cfRule type="expression" dxfId="35" priority="35" stopIfTrue="1">
      <formula>SUBTOTAL(3,C$391:C468)=1</formula>
    </cfRule>
  </conditionalFormatting>
  <conditionalFormatting sqref="C487:D488">
    <cfRule type="expression" dxfId="34" priority="32" stopIfTrue="1">
      <formula>SUBTOTAL(3,C$406:C487)=1</formula>
    </cfRule>
  </conditionalFormatting>
  <conditionalFormatting sqref="C490:D492">
    <cfRule type="expression" dxfId="33" priority="31" stopIfTrue="1">
      <formula>SUBTOTAL(3,C$409:C490)=1</formula>
    </cfRule>
  </conditionalFormatting>
  <conditionalFormatting sqref="C494:D495">
    <cfRule type="expression" dxfId="32" priority="30" stopIfTrue="1">
      <formula>SUBTOTAL(3,C$413:C494)=1</formula>
    </cfRule>
  </conditionalFormatting>
  <conditionalFormatting sqref="C497:D500">
    <cfRule type="expression" dxfId="31" priority="29" stopIfTrue="1">
      <formula>SUBTOTAL(3,C$416:C497)=1</formula>
    </cfRule>
  </conditionalFormatting>
  <conditionalFormatting sqref="C500:D500">
    <cfRule type="expression" dxfId="30" priority="28" stopIfTrue="1">
      <formula>SUBTOTAL(3,C$419:C500)=1</formula>
    </cfRule>
  </conditionalFormatting>
  <conditionalFormatting sqref="C502:D502">
    <cfRule type="expression" dxfId="29" priority="27" stopIfTrue="1">
      <formula>SUBTOTAL(3,C$421:C502)=1</formula>
    </cfRule>
  </conditionalFormatting>
  <conditionalFormatting sqref="C505:D505">
    <cfRule type="expression" dxfId="28" priority="26" stopIfTrue="1">
      <formula>SUBTOTAL(3,C$424:C505)=1</formula>
    </cfRule>
  </conditionalFormatting>
  <conditionalFormatting sqref="C507:D507">
    <cfRule type="expression" dxfId="27" priority="25" stopIfTrue="1">
      <formula>SUBTOTAL(3,C$426:C507)=1</formula>
    </cfRule>
  </conditionalFormatting>
  <conditionalFormatting sqref="C511:D512">
    <cfRule type="expression" dxfId="26" priority="24" stopIfTrue="1">
      <formula>SUBTOTAL(3,C$428:C511)=1</formula>
    </cfRule>
  </conditionalFormatting>
  <conditionalFormatting sqref="C515:D517">
    <cfRule type="expression" dxfId="25" priority="23" stopIfTrue="1">
      <formula>SUBTOTAL(3,C$431:C515)=1</formula>
    </cfRule>
  </conditionalFormatting>
  <conditionalFormatting sqref="C519:D520">
    <cfRule type="expression" dxfId="24" priority="22" stopIfTrue="1">
      <formula>SUBTOTAL(3,C$435:C519)=1</formula>
    </cfRule>
  </conditionalFormatting>
  <conditionalFormatting sqref="C522:D523">
    <cfRule type="expression" dxfId="23" priority="21" stopIfTrue="1">
      <formula>SUBTOTAL(3,C$438:C522)=1</formula>
    </cfRule>
  </conditionalFormatting>
  <conditionalFormatting sqref="C525:D529">
    <cfRule type="expression" dxfId="22" priority="20" stopIfTrue="1">
      <formula>SUBTOTAL(3,C$441:C525)=1</formula>
    </cfRule>
  </conditionalFormatting>
  <conditionalFormatting sqref="C531:D535">
    <cfRule type="expression" dxfId="21" priority="19" stopIfTrue="1">
      <formula>SUBTOTAL(3,C$447:C531)=1</formula>
    </cfRule>
  </conditionalFormatting>
  <conditionalFormatting sqref="C537:D541">
    <cfRule type="expression" dxfId="20" priority="18" stopIfTrue="1">
      <formula>SUBTOTAL(3,C$453:C537)=1</formula>
    </cfRule>
  </conditionalFormatting>
  <conditionalFormatting sqref="C543:D547">
    <cfRule type="expression" dxfId="19" priority="17" stopIfTrue="1">
      <formula>SUBTOTAL(3,C$459:C543)=1</formula>
    </cfRule>
  </conditionalFormatting>
  <conditionalFormatting sqref="C549:D552">
    <cfRule type="expression" dxfId="18" priority="16" stopIfTrue="1">
      <formula>SUBTOTAL(3,C$465:C549)=1</formula>
    </cfRule>
  </conditionalFormatting>
  <conditionalFormatting sqref="C554:D555">
    <cfRule type="expression" dxfId="17" priority="15" stopIfTrue="1">
      <formula>SUBTOTAL(3,C$470:C554)=1</formula>
    </cfRule>
  </conditionalFormatting>
  <conditionalFormatting sqref="C557:D557">
    <cfRule type="expression" dxfId="16" priority="14" stopIfTrue="1">
      <formula>SUBTOTAL(3,C$473:C557)=1</formula>
    </cfRule>
  </conditionalFormatting>
  <conditionalFormatting sqref="C560:D568">
    <cfRule type="expression" dxfId="15" priority="13" stopIfTrue="1">
      <formula>SUBTOTAL(3,C$475:C560)=1</formula>
    </cfRule>
  </conditionalFormatting>
  <conditionalFormatting sqref="C570:D571">
    <cfRule type="expression" dxfId="14" priority="12" stopIfTrue="1">
      <formula>SUBTOTAL(3,C$481:C570)=1</formula>
    </cfRule>
  </conditionalFormatting>
  <conditionalFormatting sqref="C573:D575">
    <cfRule type="expression" dxfId="13" priority="11" stopIfTrue="1">
      <formula>SUBTOTAL(3,C$484:C573)=1</formula>
    </cfRule>
  </conditionalFormatting>
  <conditionalFormatting sqref="C578:D580">
    <cfRule type="expression" dxfId="12" priority="10" stopIfTrue="1">
      <formula>SUBTOTAL(3,C$489:C578)=1</formula>
    </cfRule>
  </conditionalFormatting>
  <conditionalFormatting sqref="C581:D586">
    <cfRule type="expression" dxfId="11" priority="9" stopIfTrue="1">
      <formula>SUBTOTAL(3,C$491:C581)=1</formula>
    </cfRule>
  </conditionalFormatting>
  <conditionalFormatting sqref="C586:D587">
    <cfRule type="expression" dxfId="10" priority="8" stopIfTrue="1">
      <formula>SUBTOTAL(3,C$495:C586)=1</formula>
    </cfRule>
  </conditionalFormatting>
  <conditionalFormatting sqref="C589:D589">
    <cfRule type="expression" dxfId="9" priority="7" stopIfTrue="1">
      <formula>SUBTOTAL(3,C$498:C589)=1</formula>
    </cfRule>
  </conditionalFormatting>
  <conditionalFormatting sqref="C4:D6 C10:D10">
    <cfRule type="expression" dxfId="8" priority="6" stopIfTrue="1">
      <formula>SUBTOTAL(3,C$3:C4)=1</formula>
    </cfRule>
  </conditionalFormatting>
  <conditionalFormatting sqref="C8:D17">
    <cfRule type="expression" dxfId="7" priority="5" stopIfTrue="1">
      <formula>SUBTOTAL(3,C$7:C8)=1</formula>
    </cfRule>
  </conditionalFormatting>
  <conditionalFormatting sqref="C22:D22">
    <cfRule type="expression" dxfId="6" priority="4" stopIfTrue="1">
      <formula>SUBTOTAL(3,C$17:C22)=1</formula>
    </cfRule>
  </conditionalFormatting>
  <conditionalFormatting sqref="C429:D431">
    <cfRule type="expression" dxfId="5" priority="3" stopIfTrue="1">
      <formula>SUBTOTAL(3,C$360:C429)=1</formula>
    </cfRule>
  </conditionalFormatting>
  <conditionalFormatting sqref="C300:D306">
    <cfRule type="expression" dxfId="4" priority="2" stopIfTrue="1">
      <formula>SUBTOTAL(3,C$252:C300)=1</formula>
    </cfRule>
  </conditionalFormatting>
  <conditionalFormatting sqref="C308:D311">
    <cfRule type="expression" dxfId="3" priority="1" stopIfTrue="1">
      <formula>SUBTOTAL(3,C$255:C308)=1</formula>
    </cfRule>
  </conditionalFormatting>
  <conditionalFormatting sqref="E21">
    <cfRule type="expression" dxfId="2" priority="85" stopIfTrue="1">
      <formula>SUBTOTAL(3,E13:E21)=1</formula>
    </cfRule>
  </conditionalFormatting>
  <conditionalFormatting sqref="E20">
    <cfRule type="expression" dxfId="1" priority="87" stopIfTrue="1">
      <formula>SUBTOTAL(3,E13:E20)=1</formula>
    </cfRule>
  </conditionalFormatting>
  <conditionalFormatting sqref="E19:E21">
    <cfRule type="expression" dxfId="0" priority="89" stopIfTrue="1">
      <formula>SUBTOTAL(3,E14:E19)=1</formula>
    </cfRule>
  </conditionalFormatting>
  <dataValidations xWindow="591" yWindow="553" count="5">
    <dataValidation allowBlank="1" showErrorMessage="1" sqref="C2:E2"/>
    <dataValidation type="list" operator="equal" showInputMessage="1" showErrorMessage="1" errorTitle="Attention !" error="5 périodes prévues." promptTitle="Période" prompt="Choisissez la période de l'année correspondant à l'évaluation de cette connaissance (Suppr pour remettre à zéro)" sqref="B3:B589">
      <formula1>"1,2,3,4,5"</formula1>
    </dataValidation>
    <dataValidation type="list" operator="equal" allowBlank="1" showErrorMessage="1" sqref="A3:A589">
      <formula1>"CE2,CM1,CM2,CLIS"</formula1>
      <formula2>0</formula2>
    </dataValidation>
    <dataValidation operator="equal" allowBlank="1" showInputMessage="1" showErrorMessage="1" promptTitle="Titre" prompt="Saisissez un titre ou laissez vide !" sqref="E1">
      <formula1>0</formula1>
      <formula2>0</formula2>
    </dataValidation>
    <dataValidation operator="equal" allowBlank="1" showErrorMessage="1" sqref="C1:D1"/>
  </dataValidations>
  <pageMargins left="0.7" right="0.7" top="0.75" bottom="0.75" header="0.3" footer="0.3"/>
  <pageSetup paperSize="9" orientation="portrait" horizontalDpi="4294967293" verticalDpi="0" r:id="rId2"/>
</worksheet>
</file>

<file path=xl/worksheets/sheet3.xml><?xml version="1.0" encoding="utf-8"?>
<worksheet xmlns="http://schemas.openxmlformats.org/spreadsheetml/2006/main" xmlns:r="http://schemas.openxmlformats.org/officeDocument/2006/relationships">
  <dimension ref="A1:B25"/>
  <sheetViews>
    <sheetView workbookViewId="0">
      <selection activeCell="B4" sqref="B4"/>
    </sheetView>
  </sheetViews>
  <sheetFormatPr baseColWidth="10" defaultRowHeight="15"/>
  <cols>
    <col min="1" max="1" width="14.140625" customWidth="1"/>
    <col min="2" max="2" width="11.42578125" style="76"/>
  </cols>
  <sheetData>
    <row r="1" spans="1:2">
      <c r="A1" t="s">
        <v>661</v>
      </c>
      <c r="B1" s="76" t="s">
        <v>662</v>
      </c>
    </row>
    <row r="2" spans="1:2">
      <c r="A2" s="75" t="s">
        <v>849</v>
      </c>
      <c r="B2" s="75" t="s">
        <v>850</v>
      </c>
    </row>
    <row r="3" spans="1:2" ht="12.75" customHeight="1">
      <c r="A3" s="75" t="s">
        <v>849</v>
      </c>
      <c r="B3" s="75" t="s">
        <v>850</v>
      </c>
    </row>
    <row r="4" spans="1:2" ht="14.25" customHeight="1">
      <c r="A4" s="75" t="s">
        <v>849</v>
      </c>
      <c r="B4" s="75" t="s">
        <v>850</v>
      </c>
    </row>
    <row r="5" spans="1:2">
      <c r="A5" s="75" t="s">
        <v>849</v>
      </c>
      <c r="B5" s="75" t="s">
        <v>850</v>
      </c>
    </row>
    <row r="6" spans="1:2">
      <c r="A6" s="75" t="s">
        <v>849</v>
      </c>
      <c r="B6" s="75" t="s">
        <v>850</v>
      </c>
    </row>
    <row r="7" spans="1:2">
      <c r="A7" s="75" t="s">
        <v>849</v>
      </c>
      <c r="B7" s="75" t="s">
        <v>850</v>
      </c>
    </row>
    <row r="8" spans="1:2" ht="15" customHeight="1">
      <c r="A8" s="75" t="s">
        <v>849</v>
      </c>
      <c r="B8" s="75" t="s">
        <v>850</v>
      </c>
    </row>
    <row r="9" spans="1:2">
      <c r="A9" s="75" t="s">
        <v>849</v>
      </c>
      <c r="B9" s="75" t="s">
        <v>850</v>
      </c>
    </row>
    <row r="10" spans="1:2">
      <c r="A10" s="75" t="s">
        <v>849</v>
      </c>
      <c r="B10" s="75" t="s">
        <v>850</v>
      </c>
    </row>
    <row r="11" spans="1:2">
      <c r="A11" s="75" t="s">
        <v>849</v>
      </c>
      <c r="B11" s="75" t="s">
        <v>850</v>
      </c>
    </row>
    <row r="12" spans="1:2">
      <c r="A12" s="75" t="s">
        <v>849</v>
      </c>
      <c r="B12" s="75" t="s">
        <v>850</v>
      </c>
    </row>
    <row r="13" spans="1:2" ht="15.75" customHeight="1">
      <c r="A13" s="75" t="s">
        <v>849</v>
      </c>
      <c r="B13" s="75" t="s">
        <v>850</v>
      </c>
    </row>
    <row r="14" spans="1:2">
      <c r="A14" s="75" t="s">
        <v>849</v>
      </c>
      <c r="B14" s="75" t="s">
        <v>850</v>
      </c>
    </row>
    <row r="15" spans="1:2">
      <c r="A15" s="75" t="s">
        <v>849</v>
      </c>
      <c r="B15" s="75" t="s">
        <v>850</v>
      </c>
    </row>
    <row r="16" spans="1:2">
      <c r="A16" s="75" t="s">
        <v>849</v>
      </c>
      <c r="B16" s="75" t="s">
        <v>850</v>
      </c>
    </row>
    <row r="17" spans="1:2">
      <c r="A17" s="75" t="s">
        <v>849</v>
      </c>
      <c r="B17" s="75" t="s">
        <v>850</v>
      </c>
    </row>
    <row r="18" spans="1:2">
      <c r="A18" s="75" t="s">
        <v>849</v>
      </c>
      <c r="B18" s="75" t="s">
        <v>850</v>
      </c>
    </row>
    <row r="19" spans="1:2">
      <c r="A19" s="75" t="s">
        <v>849</v>
      </c>
      <c r="B19" s="75" t="s">
        <v>850</v>
      </c>
    </row>
    <row r="20" spans="1:2">
      <c r="A20" s="75" t="s">
        <v>849</v>
      </c>
      <c r="B20" s="75" t="s">
        <v>850</v>
      </c>
    </row>
    <row r="21" spans="1:2">
      <c r="A21" s="75" t="s">
        <v>849</v>
      </c>
      <c r="B21" s="75" t="s">
        <v>850</v>
      </c>
    </row>
    <row r="22" spans="1:2">
      <c r="A22" s="75" t="s">
        <v>849</v>
      </c>
      <c r="B22" s="75" t="s">
        <v>850</v>
      </c>
    </row>
    <row r="23" spans="1:2">
      <c r="A23" s="75" t="s">
        <v>849</v>
      </c>
      <c r="B23" s="75" t="s">
        <v>850</v>
      </c>
    </row>
    <row r="24" spans="1:2">
      <c r="A24" s="75" t="s">
        <v>849</v>
      </c>
      <c r="B24" s="75" t="s">
        <v>850</v>
      </c>
    </row>
    <row r="25" spans="1:2" ht="15" customHeight="1">
      <c r="A25" s="75" t="s">
        <v>849</v>
      </c>
      <c r="B25" s="75" t="s">
        <v>850</v>
      </c>
    </row>
  </sheetData>
  <customSheetViews>
    <customSheetView guid="{C2DEAC16-39CE-4126-A089-791213E277A5}">
      <selection sqref="A1:B1"/>
      <pageMargins left="0.7" right="0.7" top="0.75" bottom="0.75" header="0.3" footer="0.3"/>
    </customSheetView>
  </customSheetView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J595"/>
  <sheetViews>
    <sheetView view="pageLayout" zoomScaleNormal="100" workbookViewId="0">
      <selection activeCell="A6" sqref="A6"/>
    </sheetView>
  </sheetViews>
  <sheetFormatPr baseColWidth="10" defaultRowHeight="15"/>
  <cols>
    <col min="1" max="1" width="91.5703125" customWidth="1"/>
    <col min="2" max="2" width="8.7109375" customWidth="1"/>
    <col min="3" max="3" width="89.5703125" customWidth="1"/>
    <col min="4" max="4" width="26.85546875" customWidth="1"/>
    <col min="5" max="10" width="8.7109375" customWidth="1"/>
  </cols>
  <sheetData>
    <row r="1" spans="1:10">
      <c r="A1" s="79" t="s">
        <v>844</v>
      </c>
      <c r="B1" s="79" t="s">
        <v>845</v>
      </c>
      <c r="C1" s="78"/>
      <c r="D1" s="77"/>
      <c r="E1" s="77"/>
      <c r="F1" s="77"/>
      <c r="G1" s="77"/>
      <c r="H1" s="77"/>
      <c r="I1" s="77"/>
      <c r="J1" s="79"/>
    </row>
    <row r="2" spans="1:10">
      <c r="A2" s="77" t="s">
        <v>846</v>
      </c>
      <c r="B2" s="77"/>
      <c r="C2" s="77"/>
      <c r="D2" s="77"/>
      <c r="E2" s="77"/>
      <c r="F2" s="77"/>
      <c r="G2" s="77"/>
      <c r="H2" s="77"/>
      <c r="I2" s="77"/>
      <c r="J2" s="77"/>
    </row>
    <row r="3" spans="1:10" ht="14.25" customHeight="1">
      <c r="A3" s="80" t="str">
        <f>IF(OR((Compétences!B11=1),(Compétences!B11=2))*AND(Compétences!A11="CM1"),Compétences!E11,"")</f>
        <v xml:space="preserve">Demander et prendre la parole à bon escient. </v>
      </c>
      <c r="B3" s="81"/>
      <c r="C3" s="77"/>
      <c r="D3" s="77"/>
      <c r="E3" s="77"/>
      <c r="F3" s="77"/>
      <c r="G3" s="77"/>
      <c r="H3" s="77"/>
      <c r="I3" s="77"/>
      <c r="J3" s="77"/>
    </row>
    <row r="4" spans="1:10">
      <c r="A4" s="80" t="str">
        <f>IF(OR((Compétences!B12=1),(Compétences!B12=2))*AND(Compétences!A12="CM1"),Compétences!E12,"")</f>
        <v/>
      </c>
      <c r="B4" s="81"/>
      <c r="C4" s="77"/>
      <c r="D4" s="77"/>
      <c r="E4" s="77"/>
      <c r="F4" s="77"/>
      <c r="G4" s="77"/>
      <c r="H4" s="77"/>
      <c r="I4" s="77"/>
      <c r="J4" s="77"/>
    </row>
    <row r="5" spans="1:10">
      <c r="A5" s="80" t="str">
        <f>IF(OR((Compétences!B13=1),(Compétences!B13=2))*AND(Compétences!A13="CM1"),Compétences!E13,"")</f>
        <v/>
      </c>
      <c r="B5" s="81"/>
      <c r="C5" s="77"/>
      <c r="D5" s="77"/>
      <c r="E5" s="77"/>
      <c r="F5" s="77"/>
      <c r="G5" s="77"/>
      <c r="H5" s="77"/>
      <c r="I5" s="77"/>
      <c r="J5" s="77"/>
    </row>
    <row r="6" spans="1:10">
      <c r="A6" s="80" t="str">
        <f>IF(OR((Compétences!B14=1),(Compétences!B14=2))*AND(Compétences!A14="CM1"),Compétences!E14,"")</f>
        <v/>
      </c>
      <c r="B6" s="81"/>
      <c r="C6" s="77"/>
      <c r="D6" s="77"/>
      <c r="E6" s="77"/>
      <c r="F6" s="77"/>
      <c r="G6" s="77"/>
      <c r="H6" s="77"/>
      <c r="I6" s="77"/>
      <c r="J6" s="77"/>
    </row>
    <row r="7" spans="1:10">
      <c r="A7" s="80" t="str">
        <f>IF(OR((Compétences!B15=1),(Compétences!B15=2))*AND(Compétences!A15="CM1"),Compétences!E15,"")</f>
        <v/>
      </c>
      <c r="B7" s="81"/>
      <c r="C7" s="77"/>
      <c r="D7" s="77"/>
      <c r="E7" s="77"/>
      <c r="F7" s="77"/>
      <c r="G7" s="77"/>
      <c r="H7" s="77"/>
      <c r="I7" s="77"/>
      <c r="J7" s="77"/>
    </row>
    <row r="8" spans="1:10">
      <c r="A8" s="80" t="str">
        <f>IF(OR((Compétences!B16=1),(Compétences!B16=2))*AND(Compétences!A16="CM1"),Compétences!E16,"")</f>
        <v/>
      </c>
      <c r="B8" s="81"/>
      <c r="C8" s="77"/>
      <c r="D8" s="77"/>
      <c r="E8" s="77"/>
      <c r="F8" s="77"/>
      <c r="G8" s="77"/>
      <c r="H8" s="77"/>
      <c r="I8" s="77"/>
      <c r="J8" s="77"/>
    </row>
    <row r="9" spans="1:10">
      <c r="A9" s="80" t="str">
        <f>IF(OR((Compétences!B17=1),(Compétences!B17=2))*AND(Compétences!A17="CM1"),Compétences!E17,"")</f>
        <v/>
      </c>
      <c r="B9" s="81"/>
      <c r="C9" s="77"/>
      <c r="D9" s="77"/>
      <c r="E9" s="77"/>
      <c r="F9" s="77"/>
      <c r="G9" s="77"/>
      <c r="H9" s="77"/>
      <c r="I9" s="77"/>
      <c r="J9" s="77"/>
    </row>
    <row r="10" spans="1:10">
      <c r="A10" s="80" t="str">
        <f>IF(OR((Compétences!B18=1),(Compétences!B18=2))*AND(Compétences!A18="CM1"),Compétences!E18,"")</f>
        <v>Dire sans erreur et de manière expressive des textes en prose ou des poèmes (une dizaine).</v>
      </c>
      <c r="B10" s="81"/>
      <c r="C10" s="77"/>
      <c r="D10" s="77"/>
      <c r="E10" s="77"/>
      <c r="F10" s="77"/>
      <c r="G10" s="77"/>
      <c r="H10" s="77"/>
      <c r="I10" s="77"/>
      <c r="J10" s="77"/>
    </row>
    <row r="11" spans="1:10">
      <c r="A11" s="80" t="str">
        <f>IF(OR((Compétences!B19=1),(Compétences!B19=2))*AND(Compétences!A19="CM1"),Compétences!E19,"")</f>
        <v/>
      </c>
      <c r="B11" s="81"/>
      <c r="C11" s="77"/>
      <c r="D11" s="77"/>
      <c r="E11" s="77"/>
      <c r="F11" s="77"/>
      <c r="G11" s="77"/>
      <c r="H11" s="77"/>
      <c r="I11" s="77"/>
      <c r="J11" s="77"/>
    </row>
    <row r="12" spans="1:10">
      <c r="A12" s="80" t="str">
        <f>IF(OR((Compétences!B20=1),(Compétences!B20=2))*AND(Compétences!A20="CM1"),Compétences!E20,"")</f>
        <v/>
      </c>
      <c r="B12" s="81"/>
      <c r="C12" s="77"/>
      <c r="D12" s="77"/>
      <c r="E12" s="77"/>
      <c r="F12" s="77"/>
      <c r="G12" s="77"/>
      <c r="H12" s="77"/>
      <c r="I12" s="77"/>
      <c r="J12" s="77"/>
    </row>
    <row r="13" spans="1:10">
      <c r="A13" s="80" t="str">
        <f>IF(OR((Compétences!B21=1),(Compétences!B21=2))*AND(Compétences!A21="CM1"),Compétences!E21,"")</f>
        <v/>
      </c>
      <c r="B13" s="81"/>
      <c r="C13" s="77"/>
      <c r="D13" s="77"/>
      <c r="E13" s="77"/>
      <c r="F13" s="77"/>
      <c r="G13" s="77"/>
      <c r="H13" s="77"/>
      <c r="I13" s="77"/>
      <c r="J13" s="77"/>
    </row>
    <row r="14" spans="1:10">
      <c r="A14" s="80" t="str">
        <f>IF(OR((Compétences!B22=1),(Compétences!B22=2))*AND(Compétences!A22="CM1"),Compétences!E22,"")</f>
        <v/>
      </c>
      <c r="B14" s="81"/>
      <c r="C14" s="77"/>
      <c r="D14" s="77"/>
      <c r="E14" s="77"/>
      <c r="F14" s="77"/>
      <c r="G14" s="77"/>
      <c r="H14" s="77"/>
      <c r="I14" s="77"/>
      <c r="J14" s="77"/>
    </row>
    <row r="15" spans="1:10">
      <c r="A15" s="80" t="str">
        <f>IF(OR((Compétences!B23=1),(Compétences!B23=2))*AND(Compétences!A23="CM1"),Compétences!E23,"")</f>
        <v/>
      </c>
      <c r="B15" s="81"/>
      <c r="C15" s="77"/>
      <c r="D15" s="77"/>
      <c r="E15" s="77"/>
      <c r="F15" s="77"/>
      <c r="G15" s="77"/>
      <c r="H15" s="77"/>
      <c r="I15" s="77"/>
      <c r="J15" s="77"/>
    </row>
    <row r="16" spans="1:10">
      <c r="A16" s="80" t="str">
        <f>IF(OR((Compétences!B24=1),(Compétences!B24=2))*AND(Compétences!A24="CM1"),Compétences!E24,"")</f>
        <v/>
      </c>
      <c r="B16" s="81"/>
      <c r="C16" s="77"/>
      <c r="D16" s="77"/>
      <c r="E16" s="77"/>
      <c r="F16" s="77"/>
      <c r="G16" s="77"/>
      <c r="H16" s="77"/>
      <c r="I16" s="77"/>
      <c r="J16" s="77"/>
    </row>
    <row r="17" spans="1:10">
      <c r="A17" s="80" t="str">
        <f>IF(OR((Compétences!B25=1),(Compétences!B25=2))*AND(Compétences!A25="CM1"),Compétences!E25,"")</f>
        <v/>
      </c>
      <c r="B17" s="81"/>
      <c r="C17" s="77"/>
      <c r="D17" s="77"/>
      <c r="E17" s="77"/>
      <c r="F17" s="77"/>
      <c r="G17" s="77"/>
      <c r="H17" s="77"/>
      <c r="I17" s="77"/>
      <c r="J17" s="77"/>
    </row>
    <row r="18" spans="1:10">
      <c r="A18" s="80" t="str">
        <f>IF(OR((Compétences!B26=1),(Compétences!B26=2))*AND(Compétences!A26="CM1"),Compétences!E26,"")</f>
        <v/>
      </c>
      <c r="B18" s="81"/>
      <c r="C18" s="77"/>
      <c r="D18" s="77"/>
      <c r="E18" s="77"/>
      <c r="F18" s="77"/>
      <c r="G18" s="77"/>
      <c r="H18" s="77"/>
      <c r="I18" s="77"/>
      <c r="J18" s="77"/>
    </row>
    <row r="19" spans="1:10">
      <c r="A19" s="80" t="str">
        <f>IF(OR((Compétences!B27=1),(Compétences!B27=2))*AND(Compétences!A27="CM1"),Compétences!E27,"")</f>
        <v/>
      </c>
      <c r="B19" s="81"/>
      <c r="C19" s="77"/>
      <c r="D19" s="77"/>
      <c r="E19" s="77"/>
      <c r="F19" s="77"/>
      <c r="G19" s="77"/>
      <c r="H19" s="77"/>
      <c r="I19" s="77"/>
      <c r="J19" s="77"/>
    </row>
    <row r="20" spans="1:10">
      <c r="A20" s="80" t="str">
        <f>IF(OR((Compétences!B28=1),(Compétences!B28=2))*AND(Compétences!A28="CM1"),Compétences!E28,"")</f>
        <v/>
      </c>
      <c r="B20" s="81"/>
      <c r="C20" s="77"/>
      <c r="D20" s="77"/>
      <c r="E20" s="77"/>
      <c r="F20" s="77"/>
      <c r="G20" s="77"/>
      <c r="H20" s="77"/>
      <c r="I20" s="77"/>
      <c r="J20" s="77"/>
    </row>
    <row r="21" spans="1:10">
      <c r="A21" s="80" t="str">
        <f>IF(OR((Compétences!B29=1),(Compétences!B29=2))*AND(Compétences!A29="CM1"),Compétences!E29,"")</f>
        <v/>
      </c>
      <c r="B21" s="81"/>
      <c r="C21" s="77"/>
      <c r="D21" s="77"/>
      <c r="E21" s="77"/>
      <c r="F21" s="77"/>
      <c r="G21" s="77"/>
      <c r="H21" s="77"/>
      <c r="I21" s="77"/>
      <c r="J21" s="77"/>
    </row>
    <row r="22" spans="1:10">
      <c r="A22" s="80" t="str">
        <f>IF(OR((Compétences!B30=1),(Compétences!B30=2))*AND(Compétences!A30="CM1"),Compétences!E30,"")</f>
        <v/>
      </c>
      <c r="B22" s="81"/>
      <c r="C22" s="77"/>
      <c r="D22" s="77"/>
      <c r="E22" s="77"/>
      <c r="F22" s="77"/>
      <c r="G22" s="77"/>
      <c r="H22" s="77"/>
      <c r="I22" s="77"/>
      <c r="J22" s="77"/>
    </row>
    <row r="23" spans="1:10">
      <c r="A23" s="80" t="str">
        <f>IF(OR((Compétences!B31=1),(Compétences!B31=2))*AND(Compétences!A31="CM1"),Compétences!E31,"")</f>
        <v/>
      </c>
      <c r="B23" s="81"/>
      <c r="C23" s="77"/>
      <c r="D23" s="77"/>
      <c r="E23" s="77"/>
      <c r="F23" s="77"/>
      <c r="G23" s="77"/>
      <c r="H23" s="77"/>
      <c r="I23" s="77"/>
      <c r="J23" s="77"/>
    </row>
    <row r="24" spans="1:10">
      <c r="A24" s="80" t="str">
        <f>IF(OR((Compétences!B32=1),(Compétences!B32=2))*AND(Compétences!A32="CM1"),Compétences!E32,"")</f>
        <v/>
      </c>
      <c r="B24" s="81"/>
      <c r="C24" s="77"/>
      <c r="D24" s="77"/>
      <c r="E24" s="77"/>
      <c r="F24" s="77"/>
      <c r="G24" s="77"/>
      <c r="H24" s="77"/>
      <c r="I24" s="77"/>
      <c r="J24" s="77"/>
    </row>
    <row r="25" spans="1:10">
      <c r="A25" s="80" t="str">
        <f>IF(OR((Compétences!B33=1),(Compétences!B33=2))*AND(Compétences!A33="CM1"),Compétences!E33,"")</f>
        <v/>
      </c>
      <c r="B25" s="81"/>
      <c r="C25" s="77"/>
      <c r="D25" s="77"/>
      <c r="E25" s="77"/>
      <c r="F25" s="77"/>
      <c r="G25" s="77"/>
      <c r="H25" s="77"/>
      <c r="I25" s="77"/>
      <c r="J25" s="77"/>
    </row>
    <row r="26" spans="1:10" ht="14.25" customHeight="1">
      <c r="A26" s="80" t="str">
        <f>IF(OR((Compétences!B34=1),(Compétences!B34=2))*AND(Compétences!A34="CM1"),Compétences!E34,"")</f>
        <v xml:space="preserve">Lire sans aide les consignes du travail scolaire, les énoncés de problèmes. </v>
      </c>
      <c r="B26" s="81"/>
      <c r="C26" s="77"/>
      <c r="D26" s="77"/>
      <c r="E26" s="77"/>
      <c r="F26" s="77"/>
      <c r="G26" s="77"/>
      <c r="H26" s="77"/>
      <c r="I26" s="77"/>
      <c r="J26" s="77"/>
    </row>
    <row r="27" spans="1:10" ht="14.25" customHeight="1">
      <c r="A27" s="80" t="str">
        <f>IF(OR((Compétences!B35=1),(Compétences!B35=2))*AND(Compétences!A35="CM1"),Compétences!E35,"")</f>
        <v xml:space="preserve">Lire à haute voix avec fluidité et de manière expressive un texte d'une dizaine de lignes, après préparation. </v>
      </c>
      <c r="B27" s="81"/>
      <c r="C27" s="77"/>
      <c r="D27" s="77"/>
      <c r="E27" s="77"/>
      <c r="F27" s="77"/>
      <c r="G27" s="77"/>
      <c r="H27" s="77"/>
      <c r="I27" s="77"/>
      <c r="J27" s="77"/>
    </row>
    <row r="28" spans="1:10">
      <c r="A28" s="80" t="str">
        <f>IF(OR((Compétences!B36=1),(Compétences!B36=2))*AND(Compétences!A36="CM1"),Compétences!E36,"")</f>
        <v xml:space="preserve">Lire silencieusement un texte documentaire et le comprendre (reformuler, résumer, répondre à des questions sur ce texte). </v>
      </c>
      <c r="B28" s="81"/>
      <c r="C28" s="77"/>
      <c r="D28" s="77"/>
      <c r="E28" s="77"/>
      <c r="F28" s="77"/>
      <c r="G28" s="77"/>
      <c r="H28" s="77"/>
      <c r="I28" s="77"/>
      <c r="J28" s="77"/>
    </row>
    <row r="29" spans="1:10">
      <c r="A29" s="80" t="str">
        <f>IF(OR((Compétences!B37=1),(Compétences!B37=2))*AND(Compétences!A37="CM1"),Compétences!E37,"")</f>
        <v xml:space="preserve">Lire silencieusement un texte littéraire et le comprendre (reformuler, résumer, répondre à des questions sur ce texte). </v>
      </c>
      <c r="B29" s="81"/>
      <c r="C29" s="77"/>
      <c r="D29" s="77"/>
      <c r="E29" s="77"/>
      <c r="F29" s="77"/>
      <c r="G29" s="77"/>
      <c r="H29" s="77"/>
      <c r="I29" s="77"/>
      <c r="J29" s="77"/>
    </row>
    <row r="30" spans="1:10">
      <c r="A30" s="80" t="str">
        <f>IF(OR((Compétences!B38=1),(Compétences!B38=2))*AND(Compétences!A38="CM1"),Compétences!E38,"")</f>
        <v/>
      </c>
      <c r="B30" s="81"/>
      <c r="C30" s="77"/>
      <c r="D30" s="77"/>
      <c r="E30" s="77"/>
      <c r="F30" s="77"/>
      <c r="G30" s="77"/>
      <c r="H30" s="77"/>
      <c r="I30" s="77"/>
      <c r="J30" s="77"/>
    </row>
    <row r="31" spans="1:10">
      <c r="A31" s="80" t="str">
        <f>IF(OR((Compétences!B39=1),(Compétences!B39=2))*AND(Compétences!A39="CM1"),Compétences!E39,"")</f>
        <v/>
      </c>
      <c r="B31" s="81"/>
      <c r="C31" s="77"/>
      <c r="D31" s="77"/>
      <c r="E31" s="77"/>
      <c r="F31" s="77"/>
      <c r="G31" s="77"/>
      <c r="H31" s="77"/>
      <c r="I31" s="77"/>
      <c r="J31" s="77"/>
    </row>
    <row r="32" spans="1:10">
      <c r="A32" s="80" t="str">
        <f>IF(OR((Compétences!B40=1),(Compétences!B40=2))*AND(Compétences!A40="CM1"),Compétences!E40,"")</f>
        <v/>
      </c>
      <c r="B32" s="81"/>
      <c r="C32" s="77"/>
      <c r="D32" s="77"/>
      <c r="E32" s="77"/>
      <c r="F32" s="77"/>
      <c r="G32" s="77"/>
      <c r="H32" s="77"/>
      <c r="I32" s="77"/>
      <c r="J32" s="77"/>
    </row>
    <row r="33" spans="1:10">
      <c r="A33" s="80" t="str">
        <f>IF(OR((Compétences!B41=1),(Compétences!B41=2))*AND(Compétences!A41="CM1"),Compétences!E41,"")</f>
        <v>Repérer dans un texte des informations explicites,</v>
      </c>
      <c r="B33" s="81"/>
      <c r="C33" s="77"/>
      <c r="D33" s="77"/>
      <c r="E33" s="77"/>
      <c r="F33" s="77"/>
      <c r="G33" s="77"/>
      <c r="H33" s="77"/>
      <c r="I33" s="77"/>
      <c r="J33" s="77"/>
    </row>
    <row r="34" spans="1:10">
      <c r="A34" s="80" t="str">
        <f>IF(OR((Compétences!B42=1),(Compétences!B42=2))*AND(Compétences!A42="CM1"),Compétences!E42,"")</f>
        <v/>
      </c>
      <c r="B34" s="81"/>
      <c r="C34" s="77"/>
      <c r="D34" s="77"/>
      <c r="E34" s="77"/>
      <c r="F34" s="77"/>
      <c r="G34" s="77"/>
      <c r="H34" s="77"/>
      <c r="I34" s="77"/>
      <c r="J34" s="77"/>
    </row>
    <row r="35" spans="1:10">
      <c r="A35" s="80" t="str">
        <f>IF(OR((Compétences!B43=1),(Compétences!B43=2))*AND(Compétences!A43="CM1"),Compétences!E43,"")</f>
        <v/>
      </c>
      <c r="B35" s="81"/>
      <c r="C35" s="77"/>
      <c r="D35" s="77"/>
      <c r="E35" s="77"/>
      <c r="F35" s="77"/>
      <c r="G35" s="77"/>
      <c r="H35" s="77"/>
      <c r="I35" s="77"/>
      <c r="J35" s="77"/>
    </row>
    <row r="36" spans="1:10">
      <c r="A36" s="80" t="str">
        <f>IF(OR((Compétences!B44=1),(Compétences!B44=2))*AND(Compétences!A44="CM1"),Compétences!E44,"")</f>
        <v xml:space="preserve">Comprendre l'usage du présent dans un texte scientifique ou documentaire. </v>
      </c>
      <c r="B36" s="81"/>
      <c r="C36" s="77"/>
      <c r="D36" s="77"/>
      <c r="E36" s="77"/>
      <c r="F36" s="77"/>
      <c r="G36" s="77"/>
      <c r="H36" s="77"/>
      <c r="I36" s="77"/>
      <c r="J36" s="77"/>
    </row>
    <row r="37" spans="1:10">
      <c r="A37" s="80" t="str">
        <f>IF(OR((Compétences!B45=1),(Compétences!B45=2))*AND(Compétences!A45="CM1"),Compétences!E45,"")</f>
        <v xml:space="preserve">Comprendre l'usage de l'imparfait et du passé simple dans un récit. </v>
      </c>
      <c r="B37" s="81"/>
      <c r="C37" s="77"/>
      <c r="D37" s="77"/>
      <c r="E37" s="77"/>
      <c r="F37" s="77"/>
      <c r="G37" s="77"/>
      <c r="H37" s="77"/>
      <c r="I37" s="77"/>
      <c r="J37" s="77"/>
    </row>
    <row r="38" spans="1:10">
      <c r="A38" s="80" t="str">
        <f>IF(OR((Compétences!B46=1),(Compétences!B46=2))*AND(Compétences!A46="CM1"),Compétences!E46,"")</f>
        <v/>
      </c>
      <c r="B38" s="81"/>
      <c r="C38" s="77"/>
      <c r="D38" s="77"/>
      <c r="E38" s="77"/>
      <c r="F38" s="77"/>
      <c r="G38" s="77"/>
      <c r="H38" s="77"/>
      <c r="I38" s="77"/>
      <c r="J38" s="77"/>
    </row>
    <row r="39" spans="1:10">
      <c r="A39" s="80" t="str">
        <f>IF(OR((Compétences!B47=1),(Compétences!B47=2))*AND(Compétences!A47="CM1"),Compétences!E47,"")</f>
        <v/>
      </c>
      <c r="B39" s="81"/>
      <c r="C39" s="77"/>
      <c r="D39" s="77"/>
      <c r="E39" s="77"/>
      <c r="F39" s="77"/>
      <c r="G39" s="77"/>
      <c r="H39" s="77"/>
      <c r="I39" s="77"/>
      <c r="J39" s="77"/>
    </row>
    <row r="40" spans="1:10">
      <c r="A40" s="80" t="str">
        <f>IF(OR((Compétences!B48=1),(Compétences!B48=2))*AND(Compétences!A48="CM1"),Compétences!E48,"")</f>
        <v xml:space="preserve">Utiliser les outils usuels de la classe (manuels, affichages, etc.) pour rechercher une information, surmonter une difficulté. </v>
      </c>
      <c r="B40" s="81"/>
      <c r="C40" s="77"/>
      <c r="D40" s="77"/>
      <c r="E40" s="77"/>
      <c r="F40" s="77"/>
      <c r="G40" s="77"/>
      <c r="H40" s="77"/>
      <c r="I40" s="77"/>
      <c r="J40" s="77"/>
    </row>
    <row r="41" spans="1:10">
      <c r="A41" s="80" t="str">
        <f>IF(OR((Compétences!B49=1),(Compétences!B49=2))*AND(Compétences!A49="CM1"),Compétences!E49,"")</f>
        <v>Effectuer des recherches, avec l'aide de l'adulte, dans des ouvrages documentaires (livres ou produits multimédia).</v>
      </c>
      <c r="B41" s="81"/>
      <c r="C41" s="77"/>
      <c r="D41" s="77"/>
      <c r="E41" s="77"/>
      <c r="F41" s="77"/>
      <c r="G41" s="77"/>
      <c r="H41" s="77"/>
      <c r="I41" s="77"/>
      <c r="J41" s="77"/>
    </row>
    <row r="42" spans="1:10">
      <c r="A42" s="80" t="str">
        <f>IF(OR((Compétences!B50=1),(Compétences!B50=2))*AND(Compétences!A50="CM1"),Compétences!E50,"")</f>
        <v/>
      </c>
      <c r="B42" s="81"/>
      <c r="C42" s="77"/>
      <c r="D42" s="77"/>
      <c r="E42" s="77"/>
      <c r="F42" s="77"/>
      <c r="G42" s="77"/>
      <c r="H42" s="77"/>
      <c r="I42" s="77"/>
      <c r="J42" s="77"/>
    </row>
    <row r="43" spans="1:10">
      <c r="A43" s="80" t="str">
        <f>IF(OR((Compétences!B51=1),(Compétences!B51=2))*AND(Compétences!A51="CM1"),Compétences!E51,"")</f>
        <v/>
      </c>
      <c r="B43" s="81"/>
      <c r="C43" s="77"/>
      <c r="D43" s="77"/>
      <c r="E43" s="77"/>
      <c r="F43" s="77"/>
      <c r="G43" s="77"/>
      <c r="H43" s="77"/>
      <c r="I43" s="77"/>
      <c r="J43" s="77"/>
    </row>
    <row r="44" spans="1:10">
      <c r="A44" s="80" t="str">
        <f>IF(OR((Compétences!B52=1),(Compétences!B52=2))*AND(Compétences!A52="CM1"),Compétences!E52,"")</f>
        <v/>
      </c>
      <c r="B44" s="81"/>
      <c r="C44" s="77"/>
      <c r="D44" s="77"/>
      <c r="E44" s="77"/>
      <c r="F44" s="77"/>
      <c r="G44" s="77"/>
      <c r="H44" s="77"/>
      <c r="I44" s="77"/>
      <c r="J44" s="77"/>
    </row>
    <row r="45" spans="1:10">
      <c r="A45" s="80" t="str">
        <f>IF(OR((Compétences!B53=1),(Compétences!B53=2))*AND(Compétences!A53="CM1"),Compétences!E53,"")</f>
        <v/>
      </c>
      <c r="B45" s="81"/>
      <c r="C45" s="77"/>
      <c r="D45" s="77"/>
      <c r="E45" s="77"/>
      <c r="F45" s="77"/>
      <c r="G45" s="77"/>
      <c r="H45" s="77"/>
      <c r="I45" s="77"/>
      <c r="J45" s="77"/>
    </row>
    <row r="46" spans="1:10">
      <c r="A46" s="80" t="str">
        <f>IF(OR((Compétences!B54=1),(Compétences!B54=2))*AND(Compétences!A54="CM1"),Compétences!E54,"")</f>
        <v/>
      </c>
      <c r="B46" s="81"/>
      <c r="C46" s="77"/>
      <c r="D46" s="77"/>
      <c r="E46" s="77"/>
      <c r="F46" s="77"/>
      <c r="G46" s="77"/>
      <c r="H46" s="77"/>
      <c r="I46" s="77"/>
      <c r="J46" s="77"/>
    </row>
    <row r="47" spans="1:10">
      <c r="A47" s="80" t="str">
        <f>IF(OR((Compétences!B55=1),(Compétences!B55=2))*AND(Compétences!A55="CM1"),Compétences!E55,"")</f>
        <v/>
      </c>
      <c r="B47" s="81"/>
      <c r="C47" s="77"/>
      <c r="D47" s="77"/>
      <c r="E47" s="77"/>
      <c r="F47" s="77"/>
      <c r="G47" s="77"/>
      <c r="H47" s="77"/>
      <c r="I47" s="77"/>
      <c r="J47" s="77"/>
    </row>
    <row r="48" spans="1:10">
      <c r="A48" s="80" t="str">
        <f>IF(OR((Compétences!B56=1),(Compétences!B56=2))*AND(Compétences!A56="CM1"),Compétences!E56,"")</f>
        <v/>
      </c>
      <c r="B48" s="81"/>
      <c r="C48" s="77"/>
      <c r="D48" s="77"/>
      <c r="E48" s="77"/>
      <c r="F48" s="77"/>
      <c r="G48" s="77"/>
      <c r="H48" s="77"/>
      <c r="I48" s="77"/>
      <c r="J48" s="77"/>
    </row>
    <row r="49" spans="1:10">
      <c r="A49" s="80" t="str">
        <f>IF(OR((Compétences!B57=1),(Compétences!B57=2))*AND(Compétences!A57="CM1"),Compétences!E57,"")</f>
        <v/>
      </c>
      <c r="B49" s="81"/>
      <c r="C49" s="77"/>
      <c r="D49" s="77"/>
      <c r="E49" s="77"/>
      <c r="F49" s="77"/>
      <c r="G49" s="77"/>
      <c r="H49" s="77"/>
      <c r="I49" s="77"/>
      <c r="J49" s="77"/>
    </row>
    <row r="50" spans="1:10">
      <c r="A50" s="80" t="str">
        <f>IF(OR((Compétences!B58=1),(Compétences!B58=2))*AND(Compétences!A58="CM1"),Compétences!E58,"")</f>
        <v/>
      </c>
      <c r="B50" s="81"/>
      <c r="C50" s="77"/>
      <c r="D50" s="77"/>
      <c r="E50" s="77"/>
      <c r="F50" s="77"/>
      <c r="G50" s="77"/>
      <c r="H50" s="77"/>
      <c r="I50" s="77"/>
      <c r="J50" s="77"/>
    </row>
    <row r="51" spans="1:10">
      <c r="A51" s="80" t="str">
        <f>IF(OR((Compétences!B59=1),(Compétences!B59=2))*AND(Compétences!A59="CM1"),Compétences!E59,"")</f>
        <v/>
      </c>
      <c r="B51" s="81"/>
      <c r="C51" s="77"/>
      <c r="D51" s="77"/>
      <c r="E51" s="77"/>
      <c r="F51" s="77"/>
      <c r="G51" s="77"/>
      <c r="H51" s="77"/>
      <c r="I51" s="77"/>
      <c r="J51" s="77"/>
    </row>
    <row r="52" spans="1:10">
      <c r="A52" s="80" t="str">
        <f>IF(OR((Compétences!B60=1),(Compétences!B60=2))*AND(Compétences!A60="CM1"),Compétences!E60,"")</f>
        <v/>
      </c>
      <c r="B52" s="81"/>
      <c r="C52" s="77"/>
      <c r="D52" s="77"/>
      <c r="E52" s="77"/>
      <c r="F52" s="77"/>
      <c r="G52" s="77"/>
      <c r="H52" s="77"/>
      <c r="I52" s="77"/>
      <c r="J52" s="77"/>
    </row>
    <row r="53" spans="1:10">
      <c r="A53" s="80" t="str">
        <f>IF(OR((Compétences!B61=1),(Compétences!B61=2))*AND(Compétences!A61="CM1"),Compétences!E61,"")</f>
        <v/>
      </c>
      <c r="B53" s="81"/>
      <c r="C53" s="77"/>
      <c r="D53" s="77"/>
      <c r="E53" s="77"/>
      <c r="F53" s="77"/>
      <c r="G53" s="77"/>
      <c r="H53" s="77"/>
      <c r="I53" s="77"/>
      <c r="J53" s="77"/>
    </row>
    <row r="54" spans="1:10">
      <c r="A54" s="80" t="str">
        <f>IF(OR((Compétences!B62=1),(Compétences!B62=2))*AND(Compétences!A62="CM1"),Compétences!E62,"")</f>
        <v/>
      </c>
      <c r="B54" s="81"/>
      <c r="C54" s="77"/>
      <c r="D54" s="77"/>
      <c r="E54" s="77"/>
      <c r="F54" s="77"/>
      <c r="G54" s="77"/>
      <c r="H54" s="77"/>
      <c r="I54" s="77"/>
      <c r="J54" s="77"/>
    </row>
    <row r="55" spans="1:10">
      <c r="A55" s="80" t="str">
        <f>IF(OR((Compétences!B63=1),(Compétences!B63=2))*AND(Compétences!A63="CM1"),Compétences!E63,"")</f>
        <v/>
      </c>
    </row>
    <row r="56" spans="1:10">
      <c r="A56" s="80" t="str">
        <f>IF(OR((Compétences!B64=1),(Compétences!B64=2))*AND(Compétences!A64="CM1"),Compétences!E64,"")</f>
        <v/>
      </c>
    </row>
    <row r="57" spans="1:10">
      <c r="A57" s="80" t="str">
        <f>IF(OR((Compétences!B65=1),(Compétences!B65=2))*AND(Compétences!A65="CM1"),Compétences!E65,"")</f>
        <v xml:space="preserve">Lire au moins un ouvrage par trimestre et en rendre compte ; choisir un extrait caractéristique et le lire à haute voix. </v>
      </c>
    </row>
    <row r="58" spans="1:10">
      <c r="A58" s="80" t="str">
        <f>IF(OR((Compétences!B66=1),(Compétences!B66=2))*AND(Compétences!A66="CM1"),Compétences!E66,"")</f>
        <v/>
      </c>
    </row>
    <row r="59" spans="1:10">
      <c r="A59" s="80" t="str">
        <f>IF(OR((Compétences!B67=1),(Compétences!B67=2))*AND(Compétences!A67="CM1"),Compétences!E67,"")</f>
        <v/>
      </c>
    </row>
    <row r="60" spans="1:10">
      <c r="A60" s="80" t="str">
        <f>IF(OR((Compétences!B68=1),(Compétences!B68=2))*AND(Compétences!A68="CM1"),Compétences!E68,"")</f>
        <v xml:space="preserve">Adapter son comportement de lecteur aux difficultés rencontrées : notes pour mémoriser, relecture, demande d'aide, etc. </v>
      </c>
    </row>
    <row r="61" spans="1:10">
      <c r="A61" s="80" t="str">
        <f>IF(OR((Compétences!B69=1),(Compétences!B69=2))*AND(Compétences!A69="CM1"),Compétences!E69,"")</f>
        <v/>
      </c>
    </row>
    <row r="62" spans="1:10">
      <c r="A62" s="80" t="str">
        <f>IF(OR((Compétences!B70=1),(Compétences!B70=2))*AND(Compétences!A70="CM1"),Compétences!E70,"")</f>
        <v/>
      </c>
    </row>
    <row r="63" spans="1:10">
      <c r="A63" s="80" t="str">
        <f>IF(OR((Compétences!B71=1),(Compétences!B71=2))*AND(Compétences!A71="CM1"),Compétences!E71,"")</f>
        <v/>
      </c>
    </row>
    <row r="64" spans="1:10">
      <c r="A64" s="80" t="str">
        <f>IF(OR((Compétences!B72=1),(Compétences!B72=2))*AND(Compétences!A72="CM1"),Compétences!E72,"")</f>
        <v/>
      </c>
    </row>
    <row r="65" spans="1:1">
      <c r="A65" s="80" t="str">
        <f>IF(OR((Compétences!B73=1),(Compétences!B73=2))*AND(Compétences!A73="CM1"),Compétences!E73,"")</f>
        <v/>
      </c>
    </row>
    <row r="66" spans="1:1">
      <c r="A66" s="80" t="str">
        <f>IF(OR((Compétences!B74=1),(Compétences!B74=2))*AND(Compétences!A74="CM1"),Compétences!E74,"")</f>
        <v/>
      </c>
    </row>
    <row r="67" spans="1:1">
      <c r="A67" s="80" t="str">
        <f>IF(OR((Compétences!B75=1),(Compétences!B75=2))*AND(Compétences!A75="CM1"),Compétences!E75,"")</f>
        <v/>
      </c>
    </row>
    <row r="68" spans="1:1">
      <c r="A68" s="80" t="str">
        <f>IF(OR((Compétences!B76=1),(Compétences!B76=2))*AND(Compétences!A76="CM1"),Compétences!E76,"")</f>
        <v/>
      </c>
    </row>
    <row r="69" spans="1:1">
      <c r="A69" s="80" t="str">
        <f>IF(OR((Compétences!B77=1),(Compétences!B77=2))*AND(Compétences!A77="CM1"),Compétences!E77,"")</f>
        <v/>
      </c>
    </row>
    <row r="70" spans="1:1">
      <c r="A70" s="80" t="str">
        <f>IF(OR((Compétences!B78=1),(Compétences!B78=2))*AND(Compétences!A78="CM1"),Compétences!E78,"")</f>
        <v>Copier sans erreur un texte d'une dizaine de lignes, en respectant la mise en page s'il y a lieu.</v>
      </c>
    </row>
    <row r="71" spans="1:1">
      <c r="A71" s="80" t="str">
        <f>IF(OR((Compétences!B79=1),(Compétences!B79=2))*AND(Compétences!A79="CM1"),Compétences!E79,"")</f>
        <v/>
      </c>
    </row>
    <row r="72" spans="1:1">
      <c r="A72" s="80" t="str">
        <f>IF(OR((Compétences!B80=1),(Compétences!B80=2))*AND(Compétences!A80="CM1"),Compétences!E80,"")</f>
        <v/>
      </c>
    </row>
    <row r="73" spans="1:1">
      <c r="A73" s="80" t="str">
        <f>IF(OR((Compétences!B81=1),(Compétences!B81=2))*AND(Compétences!A81="CM1"),Compétences!E81,"")</f>
        <v/>
      </c>
    </row>
    <row r="74" spans="1:1">
      <c r="A74" s="80" t="str">
        <f>IF(OR((Compétences!B82=1),(Compétences!B82=2))*AND(Compétences!A82="CM1"),Compétences!E82,"")</f>
        <v/>
      </c>
    </row>
    <row r="75" spans="1:1">
      <c r="A75" s="80" t="str">
        <f>IF(OR((Compétences!B83=1),(Compétences!B83=2))*AND(Compétences!A83="CM1"),Compétences!E83,"")</f>
        <v/>
      </c>
    </row>
    <row r="76" spans="1:1">
      <c r="A76" s="80" t="str">
        <f>IF(OR((Compétences!B84=1),(Compétences!B84=2))*AND(Compétences!A84="CM1"),Compétences!E84,"")</f>
        <v/>
      </c>
    </row>
    <row r="77" spans="1:1">
      <c r="A77" s="80" t="str">
        <f>IF(OR((Compétences!B85=1),(Compétences!B85=2))*AND(Compétences!A85="CM1"),Compétences!E85,"")</f>
        <v/>
      </c>
    </row>
    <row r="78" spans="1:1">
      <c r="A78" s="80" t="str">
        <f>IF(OR((Compétences!B86=1),(Compétences!B86=2))*AND(Compétences!A86="CM1"),Compétences!E86,"")</f>
        <v xml:space="preserve">Rédiger un court dialogue (formulation des questions et des ordres). </v>
      </c>
    </row>
    <row r="79" spans="1:1" ht="23.25">
      <c r="A79" s="80" t="str">
        <f>IF(OR((Compétences!B87=1),(Compétences!B87=2))*AND(Compétences!A87="CM1"),Compétences!E87,"")</f>
        <v>Rédiger des textes courts de différents types (récits, descriptions, portraits) en veillant à leur cohérence, à leur précision (pronoms, mots de liaison, relations temporelles en particulier) et en évitant les répétitions : LE TEXTE EXPLICATIF</v>
      </c>
    </row>
    <row r="80" spans="1:1" ht="23.25">
      <c r="A80" s="80" t="str">
        <f>IF(OR((Compétences!B88=1),(Compétences!B88=2))*AND(Compétences!A88="CM1"),Compétences!E88,"")</f>
        <v>Rédiger des textes courts de différents types (récits, descriptions, portraits) en veillant à leur cohérence, à leur précision (pronoms, mots de liaison, relations temporelles en particulier) et en évitant les répétitions : LE RECIT, LA DESCRIPTION,</v>
      </c>
    </row>
    <row r="81" spans="1:1">
      <c r="A81" s="80" t="str">
        <f>IF(OR((Compétences!B89=1),(Compétences!B89=2))*AND(Compétences!A89="CM1"),Compétences!E89,"")</f>
        <v/>
      </c>
    </row>
    <row r="82" spans="1:1">
      <c r="A82" s="80" t="str">
        <f>IF(OR((Compétences!B90=1),(Compétences!B90=2))*AND(Compétences!A90="CM1"),Compétences!E90,"")</f>
        <v/>
      </c>
    </row>
    <row r="83" spans="1:1">
      <c r="A83" s="80" t="str">
        <f>IF(OR((Compétences!B91=1),(Compétences!B91=2))*AND(Compétences!A91="CM1"),Compétences!E91,"")</f>
        <v/>
      </c>
    </row>
    <row r="84" spans="1:1">
      <c r="A84" s="80" t="str">
        <f>IF(OR((Compétences!B92=1),(Compétences!B92=2))*AND(Compétences!A92="CM1"),Compétences!E92,"")</f>
        <v/>
      </c>
    </row>
    <row r="85" spans="1:1">
      <c r="A85" s="80" t="str">
        <f>IF(OR((Compétences!B93=1),(Compétences!B93=2))*AND(Compétences!A93="CM1"),Compétences!E93,"")</f>
        <v/>
      </c>
    </row>
    <row r="86" spans="1:1">
      <c r="A86" s="80" t="str">
        <f>IF(OR((Compétences!B94=1),(Compétences!B94=2))*AND(Compétences!A94="CM1"),Compétences!E94,"")</f>
        <v/>
      </c>
    </row>
    <row r="87" spans="1:1">
      <c r="A87" s="80" t="str">
        <f>IF(OR((Compétences!B95=1),(Compétences!B95=2))*AND(Compétences!A95="CM1"),Compétences!E95,"")</f>
        <v/>
      </c>
    </row>
    <row r="88" spans="1:1">
      <c r="A88" s="80" t="str">
        <f>IF(OR((Compétences!B96=1),(Compétences!B96=2))*AND(Compétences!A96="CM1"),Compétences!E96,"")</f>
        <v/>
      </c>
    </row>
    <row r="89" spans="1:1">
      <c r="A89" s="80" t="str">
        <f>IF(OR((Compétences!B97=1),(Compétences!B97=2))*AND(Compétences!A97="CM1"),Compétences!E97,"")</f>
        <v/>
      </c>
    </row>
    <row r="90" spans="1:1">
      <c r="A90" s="80" t="str">
        <f>IF(OR((Compétences!B98=1),(Compétences!B98=2))*AND(Compétences!A98="CM1"),Compétences!E98,"")</f>
        <v/>
      </c>
    </row>
    <row r="91" spans="1:1">
      <c r="A91" s="80" t="str">
        <f>IF(OR((Compétences!B99=1),(Compétences!B99=2))*AND(Compétences!A99="CM1"),Compétences!E99,"")</f>
        <v/>
      </c>
    </row>
    <row r="92" spans="1:1">
      <c r="A92" s="80" t="str">
        <f>IF(OR((Compétences!B100=1),(Compétences!B100=2))*AND(Compétences!A100="CM1"),Compétences!E100,"")</f>
        <v/>
      </c>
    </row>
    <row r="93" spans="1:1">
      <c r="A93" s="80" t="str">
        <f>IF(OR((Compétences!B101=1),(Compétences!B101=2))*AND(Compétences!A101="CM1"),Compétences!E101,"")</f>
        <v/>
      </c>
    </row>
    <row r="94" spans="1:1">
      <c r="A94" s="80" t="str">
        <f>IF(OR((Compétences!B102=1),(Compétences!B102=2))*AND(Compétences!A102="CM1"),Compétences!E102,"")</f>
        <v/>
      </c>
    </row>
    <row r="95" spans="1:1">
      <c r="A95" s="80" t="str">
        <f>IF(OR((Compétences!B103=1),(Compétences!B103=2))*AND(Compétences!A103="CM1"),Compétences!E103,"")</f>
        <v/>
      </c>
    </row>
    <row r="96" spans="1:1">
      <c r="A96" s="80" t="str">
        <f>IF(OR((Compétences!B104=1),(Compétences!B104=2))*AND(Compétences!A104="CM1"),Compétences!E104,"")</f>
        <v/>
      </c>
    </row>
    <row r="97" spans="1:1">
      <c r="A97" s="80" t="str">
        <f>IF(OR((Compétences!B105=1),(Compétences!B105=2))*AND(Compétences!A105="CM1"),Compétences!E105,"")</f>
        <v xml:space="preserve">Utiliser le contexte pour comprendre un mot inconnu ; vérifier son sens dans le dictionnaire. </v>
      </c>
    </row>
    <row r="98" spans="1:1">
      <c r="A98" s="80" t="str">
        <f>IF(OR((Compétences!B106=1),(Compétences!B106=2))*AND(Compétences!A106="CM1"),Compétences!E106,"")</f>
        <v/>
      </c>
    </row>
    <row r="99" spans="1:1">
      <c r="A99" s="80" t="str">
        <f>IF(OR((Compétences!B107=1),(Compétences!B107=2))*AND(Compétences!A107="CM1"),Compétences!E107,"")</f>
        <v/>
      </c>
    </row>
    <row r="100" spans="1:1">
      <c r="A100" s="80" t="str">
        <f>IF(OR((Compétences!B108=1),(Compétences!B108=2))*AND(Compétences!A108="CM1"),Compétences!E108,"")</f>
        <v/>
      </c>
    </row>
    <row r="101" spans="1:1">
      <c r="A101" s="80" t="str">
        <f>IF(OR((Compétences!B109=1),(Compétences!B109=2))*AND(Compétences!A109="CM1"),Compétences!E109,"")</f>
        <v/>
      </c>
    </row>
    <row r="102" spans="1:1">
      <c r="A102" s="80" t="str">
        <f>IF(OR((Compétences!B110=1),(Compétences!B110=2))*AND(Compétences!A110="CM1"),Compétences!E110,"")</f>
        <v/>
      </c>
    </row>
    <row r="103" spans="1:1">
      <c r="A103" s="80" t="str">
        <f>IF(OR((Compétences!B111=1),(Compétences!B111=2))*AND(Compétences!A111="CM1"),Compétences!E111,"")</f>
        <v/>
      </c>
    </row>
    <row r="104" spans="1:1">
      <c r="A104" s="80" t="str">
        <f>IF(OR((Compétences!B112=1),(Compétences!B112=2))*AND(Compétences!A112="CM1"),Compétences!E112,"")</f>
        <v/>
      </c>
    </row>
    <row r="105" spans="1:1">
      <c r="A105" s="80" t="str">
        <f>IF(OR((Compétences!B113=1),(Compétences!B113=2))*AND(Compétences!A113="CM1"),Compétences!E113,"")</f>
        <v/>
      </c>
    </row>
    <row r="106" spans="1:1">
      <c r="A106" s="80" t="str">
        <f>IF(OR((Compétences!B114=1),(Compétences!B114=2))*AND(Compétences!A114="CM1"),Compétences!E114,"")</f>
        <v/>
      </c>
    </row>
    <row r="107" spans="1:1">
      <c r="A107" s="80" t="str">
        <f>IF(OR((Compétences!B115=1),(Compétences!B115=2))*AND(Compétences!A115="CM1"),Compétences!E115,"")</f>
        <v/>
      </c>
    </row>
    <row r="108" spans="1:1">
      <c r="A108" s="80" t="str">
        <f>IF(OR((Compétences!B116=1),(Compétences!B116=2))*AND(Compétences!A116="CM1"),Compétences!E116,"")</f>
        <v xml:space="preserve">Regrouper des mots selon le sens de leur préfixe. </v>
      </c>
    </row>
    <row r="109" spans="1:1">
      <c r="A109" s="80" t="str">
        <f>IF(OR((Compétences!B117=1),(Compétences!B117=2))*AND(Compétences!A117="CM1"),Compétences!E117,"")</f>
        <v xml:space="preserve">Regrouper des mots selon le sens de leur suffixe. </v>
      </c>
    </row>
    <row r="110" spans="1:1">
      <c r="A110" s="80" t="str">
        <f>IF(OR((Compétences!B118=1),(Compétences!B118=2))*AND(Compétences!A118="CM1"),Compétences!E118,"")</f>
        <v xml:space="preserve">Connaître et utiliser oralement le vocabulaire concernant la construction des mots (radical, préfixe, suffixe, famille). </v>
      </c>
    </row>
    <row r="111" spans="1:1">
      <c r="A111" s="80" t="str">
        <f>IF(OR((Compétences!B119=1),(Compétences!B119=2))*AND(Compétences!A119="CM1"),Compétences!E119,"")</f>
        <v>Utiliser la construction d'un mot inconnu pour le comprendre. Utilisation du dictionnaire.</v>
      </c>
    </row>
    <row r="112" spans="1:1">
      <c r="A112" s="80" t="str">
        <f>IF(OR((Compétences!B120=1),(Compétences!B120=2))*AND(Compétences!A120="CM1"),Compétences!E120,"")</f>
        <v/>
      </c>
    </row>
    <row r="113" spans="1:1">
      <c r="A113" s="80" t="str">
        <f>IF(OR((Compétences!B121=1),(Compétences!B121=2))*AND(Compétences!A121="CM1"),Compétences!E121,"")</f>
        <v/>
      </c>
    </row>
    <row r="114" spans="1:1">
      <c r="A114" s="80" t="str">
        <f>IF(OR((Compétences!B122=1),(Compétences!B122=2))*AND(Compétences!A122="CM1"),Compétences!E122,"")</f>
        <v/>
      </c>
    </row>
    <row r="115" spans="1:1">
      <c r="A115" s="80" t="str">
        <f>IF(OR((Compétences!B123=1),(Compétences!B123=2))*AND(Compétences!A123="CM1"),Compétences!E123,"")</f>
        <v/>
      </c>
    </row>
    <row r="116" spans="1:1">
      <c r="A116" s="80" t="str">
        <f>IF(OR((Compétences!B124=1),(Compétences!B124=2))*AND(Compétences!A124="CM1"),Compétences!E124,"")</f>
        <v/>
      </c>
    </row>
    <row r="117" spans="1:1">
      <c r="A117" s="80" t="str">
        <f>IF(OR((Compétences!B125=1),(Compétences!B125=2))*AND(Compétences!A125="CM1"),Compétences!E125,"")</f>
        <v/>
      </c>
    </row>
    <row r="118" spans="1:1">
      <c r="A118" s="80" t="str">
        <f>IF(OR((Compétences!B126=1),(Compétences!B126=2))*AND(Compétences!A126="CM1"),Compétences!E126,"")</f>
        <v xml:space="preserve">Dans une définition de dictionnaire, identifier le terme générique. </v>
      </c>
    </row>
    <row r="119" spans="1:1" ht="23.25">
      <c r="A119" s="80" t="str">
        <f>IF(OR((Compétences!B127=1),(Compétences!B127=2))*AND(Compétences!A127="CM1"),Compétences!E127,"")</f>
        <v>Utiliser le dictionnaire pour vérifier le sens d'un mot (en particulier quand il en a plusieurs), ou sa classe, ou son orthographe, ou son niveau de langue.</v>
      </c>
    </row>
    <row r="120" spans="1:1">
      <c r="A120" s="80" t="str">
        <f>IF(OR((Compétences!B128=1),(Compétences!B128=2))*AND(Compétences!A128="CM1"),Compétences!E128,"")</f>
        <v>Se servir des codes utilisés dans les articles de dictionnaire.</v>
      </c>
    </row>
    <row r="121" spans="1:1">
      <c r="A121" s="80" t="str">
        <f>IF(OR((Compétences!B129=1),(Compétences!B129=2))*AND(Compétences!A129="CM1"),Compétences!E129,"")</f>
        <v/>
      </c>
    </row>
    <row r="122" spans="1:1">
      <c r="A122" s="80" t="str">
        <f>IF(OR((Compétences!B130=1),(Compétences!B130=2))*AND(Compétences!A130="CM1"),Compétences!E130,"")</f>
        <v/>
      </c>
    </row>
    <row r="123" spans="1:1">
      <c r="A123" s="80" t="str">
        <f>IF(OR((Compétences!B131=1),(Compétences!B131=2))*AND(Compétences!A131="CM1"),Compétences!E131,"")</f>
        <v/>
      </c>
    </row>
    <row r="124" spans="1:1">
      <c r="A124" s="80" t="str">
        <f>IF(OR((Compétences!B132=1),(Compétences!B132=2))*AND(Compétences!A132="CM1"),Compétences!E132,"")</f>
        <v>Construire correctement des phrases négatives, interrogatives, injonctives.</v>
      </c>
    </row>
    <row r="125" spans="1:1">
      <c r="A125" s="80" t="str">
        <f>IF(OR((Compétences!B133=1),(Compétences!B133=2))*AND(Compétences!A133="CM1"),Compétences!E133,"")</f>
        <v/>
      </c>
    </row>
    <row r="126" spans="1:1">
      <c r="A126" s="80" t="str">
        <f>IF(OR((Compétences!B134=1),(Compétences!B134=2))*AND(Compétences!A134="CM1"),Compétences!E134,"")</f>
        <v/>
      </c>
    </row>
    <row r="127" spans="1:1">
      <c r="A127" s="80" t="str">
        <f>IF(OR((Compétences!B135=1),(Compétences!B135=2))*AND(Compétences!A135="CM1"),Compétences!E135,"")</f>
        <v/>
      </c>
    </row>
    <row r="128" spans="1:1">
      <c r="A128" s="80" t="str">
        <f>IF(OR((Compétences!B136=1),(Compétences!B136=2))*AND(Compétences!A136="CM1"),Compétences!E136,"")</f>
        <v/>
      </c>
    </row>
    <row r="129" spans="1:1">
      <c r="A129" s="80" t="str">
        <f>IF(OR((Compétences!B137=1),(Compétences!B137=2))*AND(Compétences!A137="CM1"),Compétences!E137,"")</f>
        <v/>
      </c>
    </row>
    <row r="130" spans="1:1">
      <c r="A130" s="80" t="str">
        <f>IF(OR((Compétences!B138=1),(Compétences!B138=2))*AND(Compétences!A138="CM1"),Compétences!E138,"")</f>
        <v/>
      </c>
    </row>
    <row r="131" spans="1:1">
      <c r="A131" s="80" t="str">
        <f>IF(OR((Compétences!B139=1),(Compétences!B139=2))*AND(Compétences!A139="CM1"),Compétences!E139,"")</f>
        <v/>
      </c>
    </row>
    <row r="132" spans="1:1" ht="23.25">
      <c r="A132" s="80" t="str">
        <f>IF(OR((Compétences!B140=1),(Compétences!B140=2))*AND(Compétences!A140="CM1"),Compétences!E140,"")</f>
        <v xml:space="preserve">Distinguer selon leur nature les mots des classes déjà connues, ainsi que les déterminants interrogatifs, les pronoms personnels (sauf en, y), les négations. </v>
      </c>
    </row>
    <row r="133" spans="1:1">
      <c r="A133" s="80" t="str">
        <f>IF(OR((Compétences!B141=1),(Compétences!B141=2))*AND(Compétences!A141="CM1"),Compétences!E141,"")</f>
        <v/>
      </c>
    </row>
    <row r="134" spans="1:1">
      <c r="A134" s="80" t="str">
        <f>IF(OR((Compétences!B142=1),(Compétences!B142=2))*AND(Compétences!A142="CM1"),Compétences!E142,"")</f>
        <v/>
      </c>
    </row>
    <row r="135" spans="1:1">
      <c r="A135" s="80" t="str">
        <f>IF(OR((Compétences!B143=1),(Compétences!B143=2))*AND(Compétences!A143="CM1"),Compétences!E143,"")</f>
        <v/>
      </c>
    </row>
    <row r="136" spans="1:1">
      <c r="A136" s="80" t="str">
        <f>IF(OR((Compétences!B144=1),(Compétences!B144=2))*AND(Compétences!A144="CM1"),Compétences!E144,"")</f>
        <v/>
      </c>
    </row>
    <row r="137" spans="1:1">
      <c r="A137" s="80" t="str">
        <f>IF(OR((Compétences!B145=1),(Compétences!B145=2))*AND(Compétences!A145="CM1"),Compétences!E145,"")</f>
        <v/>
      </c>
    </row>
    <row r="138" spans="1:1">
      <c r="A138" s="80" t="str">
        <f>IF(OR((Compétences!B146=1),(Compétences!B146=2))*AND(Compétences!A146="CM1"),Compétences!E146,"")</f>
        <v/>
      </c>
    </row>
    <row r="139" spans="1:1">
      <c r="A139" s="80" t="str">
        <f>IF(OR((Compétences!B147=1),(Compétences!B147=2))*AND(Compétences!A147="CM1"),Compétences!E147,"")</f>
        <v/>
      </c>
    </row>
    <row r="140" spans="1:1">
      <c r="A140" s="80" t="str">
        <f>IF(OR((Compétences!B148=1),(Compétences!B148=2))*AND(Compétences!A148="CM1"),Compétences!E148,"")</f>
        <v/>
      </c>
    </row>
    <row r="141" spans="1:1">
      <c r="A141" s="80" t="str">
        <f>IF(OR((Compétences!B149=1),(Compétences!B149=2))*AND(Compétences!A149="CM1"),Compétences!E149,"")</f>
        <v/>
      </c>
    </row>
    <row r="142" spans="1:1">
      <c r="A142" s="80" t="str">
        <f>IF(OR((Compétences!B150=1),(Compétences!B150=2))*AND(Compétences!A150="CM1"),Compétences!E150,"")</f>
        <v/>
      </c>
    </row>
    <row r="143" spans="1:1">
      <c r="A143" s="80" t="str">
        <f>IF(OR((Compétences!B151=1),(Compétences!B151=2))*AND(Compétences!A151="CM1"),Compétences!E151,"")</f>
        <v/>
      </c>
    </row>
    <row r="144" spans="1:1">
      <c r="A144" s="80" t="str">
        <f>IF(OR((Compétences!B152=1),(Compétences!B152=2))*AND(Compétences!A152="CM1"),Compétences!E152,"")</f>
        <v/>
      </c>
    </row>
    <row r="145" spans="1:1">
      <c r="A145" s="80" t="str">
        <f>IF(OR((Compétences!B153=1),(Compétences!B153=2))*AND(Compétences!A153="CM1"),Compétences!E153,"")</f>
        <v/>
      </c>
    </row>
    <row r="146" spans="1:1">
      <c r="A146" s="80" t="str">
        <f>IF(OR((Compétences!B154=1),(Compétences!B154=2))*AND(Compétences!A154="CM1"),Compétences!E154,"")</f>
        <v>Distinguer selon leur nature les mots des classes déjà connues, ainsi que les déterminants démonstratifs et interrogatifs.</v>
      </c>
    </row>
    <row r="147" spans="1:1" ht="23.25">
      <c r="A147" s="80" t="str">
        <f>IF(OR((Compétences!B155=1),(Compétences!B155=2))*AND(Compétences!A155="CM1"),Compétences!E155,"")</f>
        <v>Dans une phrase simple où l'ordre sujet-verbe est respecté, identifier le verbe et le sujet (nom propre, groupe nominal, pronom personnel).</v>
      </c>
    </row>
    <row r="148" spans="1:1">
      <c r="A148" s="80" t="str">
        <f>IF(OR((Compétences!B156=1),(Compétences!B156=2))*AND(Compétences!A156="CM1"),Compétences!E156,"")</f>
        <v/>
      </c>
    </row>
    <row r="149" spans="1:1" ht="23.25">
      <c r="A149" s="80" t="str">
        <f>IF(OR((Compétences!B157=1),(Compétences!B157=2))*AND(Compétences!A157="CM1"),Compétences!E157,"")</f>
        <v>Dans une phrase simple où l'ordre sujet-verbe est respecté, reconnaître le complément d'objet second. (COI-COD-COS + nature des mots ayant ces fonctions)</v>
      </c>
    </row>
    <row r="150" spans="1:1">
      <c r="A150" s="80" t="str">
        <f>IF(OR((Compétences!B158=1),(Compétences!B158=2))*AND(Compétences!A158="CM1"),Compétences!E158,"")</f>
        <v/>
      </c>
    </row>
    <row r="151" spans="1:1">
      <c r="A151" s="80" t="str">
        <f>IF(OR((Compétences!B159=1),(Compétences!B159=2))*AND(Compétences!A159="CM1"),Compétences!E159,"")</f>
        <v/>
      </c>
    </row>
    <row r="152" spans="1:1">
      <c r="A152" s="80" t="str">
        <f>IF(OR((Compétences!B160=1),(Compétences!B160=2))*AND(Compétences!A160="CM1"),Compétences!E160,"")</f>
        <v/>
      </c>
    </row>
    <row r="153" spans="1:1">
      <c r="A153" s="80" t="str">
        <f>IF(OR((Compétences!B161=1),(Compétences!B161=2))*AND(Compétences!A161="CM1"),Compétences!E161,"")</f>
        <v/>
      </c>
    </row>
    <row r="154" spans="1:1">
      <c r="A154" s="80" t="str">
        <f>IF(OR((Compétences!B162=1),(Compétences!B162=2))*AND(Compétences!A162="CM1"),Compétences!E162,"")</f>
        <v/>
      </c>
    </row>
    <row r="155" spans="1:1">
      <c r="A155" s="80" t="str">
        <f>IF(OR((Compétences!B163=1),(Compétences!B163=2))*AND(Compétences!A163="CM1"),Compétences!E163,"")</f>
        <v/>
      </c>
    </row>
    <row r="156" spans="1:1">
      <c r="A156" s="80" t="str">
        <f>IF(OR((Compétences!B164=1),(Compétences!B164=2))*AND(Compétences!A164="CM1"),Compétences!E164,"")</f>
        <v/>
      </c>
    </row>
    <row r="157" spans="1:1">
      <c r="A157" s="80" t="str">
        <f>IF(OR((Compétences!B165=1),(Compétences!B165=2))*AND(Compétences!A165="CM1"),Compétences!E165,"")</f>
        <v/>
      </c>
    </row>
    <row r="158" spans="1:1">
      <c r="A158" s="80" t="str">
        <f>IF(OR((Compétences!B166=1),(Compétences!B166=2))*AND(Compétences!A166="CM1"),Compétences!E166,"")</f>
        <v/>
      </c>
    </row>
    <row r="159" spans="1:1">
      <c r="A159" s="80" t="str">
        <f>IF(OR((Compétences!B167=1),(Compétences!B167=2))*AND(Compétences!A167="CM1"),Compétences!E167,"")</f>
        <v/>
      </c>
    </row>
    <row r="160" spans="1:1">
      <c r="A160" s="80" t="str">
        <f>IF(OR((Compétences!B168=1),(Compétences!B168=2))*AND(Compétences!A168="CM1"),Compétences!E168,"")</f>
        <v/>
      </c>
    </row>
    <row r="161" spans="1:1">
      <c r="A161" s="80" t="str">
        <f>IF(OR((Compétences!B169=1),(Compétences!B169=2))*AND(Compétences!A169="CM1"),Compétences!E169,"")</f>
        <v/>
      </c>
    </row>
    <row r="162" spans="1:1">
      <c r="A162" s="80" t="str">
        <f>IF(OR((Compétences!B170=1),(Compétences!B170=2))*AND(Compétences!A170="CM1"),Compétences!E170,"")</f>
        <v>Comprendre la notion d'antériorité d'un fait passé par rapport à un fait présent.</v>
      </c>
    </row>
    <row r="163" spans="1:1">
      <c r="A163" s="80" t="str">
        <f>IF(OR((Compétences!B171=1),(Compétences!B171=2))*AND(Compétences!A171="CM1"),Compétences!E171,"")</f>
        <v/>
      </c>
    </row>
    <row r="164" spans="1:1" ht="23.25">
      <c r="A164" s="80" t="str">
        <f>IF(OR((Compétences!B172=1),(Compétences!B172=2))*AND(Compétences!A172="CM1"),Compétences!E172,"")</f>
        <v>Conjuguer aux temps déjà étudiés.  Conjuguer des verbes non étudiés en appliquant les règles apprises : LE PRESENT DE L'INDICATIF : EMPLOI ET CONJUGAISON.</v>
      </c>
    </row>
    <row r="165" spans="1:1">
      <c r="A165" s="80" t="str">
        <f>IF(OR((Compétences!B173=1),(Compétences!B173=2))*AND(Compétences!A173="CM1"),Compétences!E173,"")</f>
        <v/>
      </c>
    </row>
    <row r="166" spans="1:1">
      <c r="A166" s="80" t="str">
        <f>IF(OR((Compétences!B174=1),(Compétences!B174=2))*AND(Compétences!A174="CM1"),Compétences!E174,"")</f>
        <v/>
      </c>
    </row>
    <row r="167" spans="1:1">
      <c r="A167" s="80" t="str">
        <f>IF(OR((Compétences!B175=1),(Compétences!B175=2))*AND(Compétences!A175="CM1"),Compétences!E175,"")</f>
        <v/>
      </c>
    </row>
    <row r="168" spans="1:1">
      <c r="A168" s="80" t="str">
        <f>IF(OR((Compétences!B176=1),(Compétences!B176=2))*AND(Compétences!A176="CM1"),Compétences!E176,"")</f>
        <v/>
      </c>
    </row>
    <row r="169" spans="1:1">
      <c r="A169" s="80" t="str">
        <f>IF(OR((Compétences!B177=1),(Compétences!B177=2))*AND(Compétences!A177="CM1"),Compétences!E177,"")</f>
        <v/>
      </c>
    </row>
    <row r="170" spans="1:1">
      <c r="A170" s="80" t="str">
        <f>IF(OR((Compétences!B178=1),(Compétences!B178=2))*AND(Compétences!A178="CM1"),Compétences!E178,"")</f>
        <v/>
      </c>
    </row>
    <row r="171" spans="1:1">
      <c r="A171" s="80" t="str">
        <f>IF(OR((Compétences!B179=1),(Compétences!B179=2))*AND(Compétences!A179="CM1"),Compétences!E179,"")</f>
        <v/>
      </c>
    </row>
    <row r="172" spans="1:1">
      <c r="A172" s="80" t="str">
        <f>IF(OR((Compétences!B180=1),(Compétences!B180=2))*AND(Compétences!A180="CM1"),Compétences!E180,"")</f>
        <v/>
      </c>
    </row>
    <row r="173" spans="1:1" ht="34.5">
      <c r="A173" s="80" t="str">
        <f>IF(OR((Compétences!B181=1),(Compétences!B181=2))*AND(Compétences!A181="CM1"),Compétences!E181,"")</f>
        <v>Conjuguer aux temps déjà étudiés.  Conjuguer des verbes non étudiés en appliquant les règles apprises : - LE PRESENT DE L'INDICATIF : verbes du 2e et 3e groupe.
- L'IMPARFAIT DE L'INDICATIF</v>
      </c>
    </row>
    <row r="174" spans="1:1">
      <c r="A174" s="80" t="str">
        <f>IF(OR((Compétences!B182=1),(Compétences!B182=2))*AND(Compétences!A182="CM1"),Compétences!E182,"")</f>
        <v/>
      </c>
    </row>
    <row r="175" spans="1:1">
      <c r="A175" s="80" t="str">
        <f>IF(OR((Compétences!B183=1),(Compétences!B183=2))*AND(Compétences!A183="CM1"),Compétences!E183,"")</f>
        <v/>
      </c>
    </row>
    <row r="176" spans="1:1">
      <c r="A176" s="80" t="str">
        <f>IF(OR((Compétences!B184=1),(Compétences!B184=2))*AND(Compétences!A184="CM1"),Compétences!E184,"")</f>
        <v/>
      </c>
    </row>
    <row r="177" spans="1:1">
      <c r="A177" s="80" t="str">
        <f>IF(OR((Compétences!B185=1),(Compétences!B185=2))*AND(Compétences!A185="CM1"),Compétences!E185,"")</f>
        <v/>
      </c>
    </row>
    <row r="178" spans="1:1">
      <c r="A178" s="80" t="str">
        <f>IF(OR((Compétences!B186=1),(Compétences!B186=2))*AND(Compétences!A186="CM1"),Compétences!E186,"")</f>
        <v/>
      </c>
    </row>
    <row r="179" spans="1:1">
      <c r="A179" s="80" t="str">
        <f>IF(OR((Compétences!B187=1),(Compétences!B187=2))*AND(Compétences!A187="CM1"),Compétences!E187,"")</f>
        <v/>
      </c>
    </row>
    <row r="180" spans="1:1">
      <c r="A180" s="80" t="str">
        <f>IF(OR((Compétences!B188=1),(Compétences!B188=2))*AND(Compétences!A188="CM1"),Compétences!E188,"")</f>
        <v/>
      </c>
    </row>
    <row r="181" spans="1:1">
      <c r="A181" s="80" t="str">
        <f>IF(OR((Compétences!B189=1),(Compétences!B189=2))*AND(Compétences!A189="CM1"),Compétences!E189,"")</f>
        <v>Écrire sans erreur sous la dictée un texte de cinq lignes, après préparation en mobilisant les connaissances acquises.</v>
      </c>
    </row>
    <row r="182" spans="1:1">
      <c r="A182" s="80" t="str">
        <f>IF(OR((Compétences!B190=1),(Compétences!B190=2))*AND(Compétences!A190="CM1"),Compétences!E190,"")</f>
        <v/>
      </c>
    </row>
    <row r="183" spans="1:1">
      <c r="A183" s="80" t="str">
        <f>IF(OR((Compétences!B191=1),(Compétences!B191=2))*AND(Compétences!A191="CM1"),Compétences!E191,"")</f>
        <v/>
      </c>
    </row>
    <row r="184" spans="1:1">
      <c r="A184" s="80" t="str">
        <f>IF(OR((Compétences!B192=1),(Compétences!B192=2))*AND(Compétences!A192="CM1"),Compétences!E192,"")</f>
        <v/>
      </c>
    </row>
    <row r="185" spans="1:1">
      <c r="A185" s="80" t="str">
        <f>IF(OR((Compétences!B193=1),(Compétences!B193=2))*AND(Compétences!A193="CM1"),Compétences!E193,"")</f>
        <v/>
      </c>
    </row>
    <row r="186" spans="1:1">
      <c r="A186" s="80" t="str">
        <f>IF(OR((Compétences!B194=1),(Compétences!B194=2))*AND(Compétences!A194="CM1"),Compétences!E194,"")</f>
        <v/>
      </c>
    </row>
    <row r="187" spans="1:1">
      <c r="A187" s="80" t="str">
        <f>IF(OR((Compétences!B195=1),(Compétences!B195=2))*AND(Compétences!A195="CM1"),Compétences!E195,"")</f>
        <v/>
      </c>
    </row>
    <row r="188" spans="1:1">
      <c r="A188" s="80" t="str">
        <f>IF(OR((Compétences!B196=1),(Compétences!B196=2))*AND(Compétences!A196="CM1"),Compétences!E196,"")</f>
        <v/>
      </c>
    </row>
    <row r="189" spans="1:1">
      <c r="A189" s="80" t="str">
        <f>IF(OR((Compétences!B197=1),(Compétences!B197=2))*AND(Compétences!A197="CM1"),Compétences!E197,"")</f>
        <v/>
      </c>
    </row>
    <row r="190" spans="1:1">
      <c r="A190" s="80" t="str">
        <f>IF(OR((Compétences!B198=1),(Compétences!B198=2))*AND(Compétences!A198="CM1"),Compétences!E198,"")</f>
        <v/>
      </c>
    </row>
    <row r="191" spans="1:1">
      <c r="A191" s="80" t="str">
        <f>IF(OR((Compétences!B199=1),(Compétences!B199=2))*AND(Compétences!A199="CM1"),Compétences!E199,"")</f>
        <v/>
      </c>
    </row>
    <row r="192" spans="1:1">
      <c r="A192" s="80" t="str">
        <f>IF(OR((Compétences!B200=1),(Compétences!B200=2))*AND(Compétences!A200="CM1"),Compétences!E200,"")</f>
        <v/>
      </c>
    </row>
    <row r="193" spans="1:1">
      <c r="A193" s="80" t="str">
        <f>IF(OR((Compétences!B201=1),(Compétences!B201=2))*AND(Compétences!A201="CM1"),Compétences!E201,"")</f>
        <v>Écrire sans erreur sous la dictée un texte de six ou sept lignes, après préparation en mobilisant les connaissances acquises.</v>
      </c>
    </row>
    <row r="194" spans="1:1">
      <c r="A194" s="80" t="str">
        <f>IF(OR((Compétences!B202=1),(Compétences!B202=2))*AND(Compétences!A202="CM1"),Compétences!E202,"")</f>
        <v/>
      </c>
    </row>
    <row r="195" spans="1:1">
      <c r="A195" s="80" t="str">
        <f>IF(OR((Compétences!B203=1),(Compétences!B203=2))*AND(Compétences!A203="CM1"),Compétences!E203,"")</f>
        <v/>
      </c>
    </row>
    <row r="196" spans="1:1">
      <c r="A196" s="80" t="str">
        <f>IF(OR((Compétences!B204=1),(Compétences!B204=2))*AND(Compétences!A204="CM1"),Compétences!E204,"")</f>
        <v/>
      </c>
    </row>
    <row r="197" spans="1:1">
      <c r="A197" s="80" t="str">
        <f>IF(OR((Compétences!B205=1),(Compétences!B205=2))*AND(Compétences!A205="CM1"),Compétences!E205,"")</f>
        <v>Écrire sans erreur le pluriel des noms se terminant par -eu, par -eau. Le pluriel des noms en -au, -ail est en cours d'acquisition.</v>
      </c>
    </row>
    <row r="198" spans="1:1">
      <c r="A198" s="80" t="str">
        <f>IF(OR((Compétences!B206=1),(Compétences!B206=2))*AND(Compétences!A206="CM1"),Compétences!E206,"")</f>
        <v>Écrire sans erreur les formes des verbes étudiés au présent, dont les verbes du premier groupe en -cer, ger, guer.</v>
      </c>
    </row>
    <row r="199" spans="1:1">
      <c r="A199" s="80" t="str">
        <f>IF(OR((Compétences!B207=1),(Compétences!B207=2))*AND(Compétences!A207="CM1"),Compétences!E207,"")</f>
        <v/>
      </c>
    </row>
    <row r="200" spans="1:1">
      <c r="A200" s="80" t="str">
        <f>IF(OR((Compétences!B208=1),(Compétences!B208=2))*AND(Compétences!A208="CM1"),Compétences!E208,"")</f>
        <v>Écrire sans erreur les formes des verbes étudiés à l'imparfait, dont les verbes du premier groupe en -cer, ger, guer.</v>
      </c>
    </row>
    <row r="201" spans="1:1">
      <c r="A201" s="80" t="str">
        <f>IF(OR((Compétences!B209=1),(Compétences!B209=2))*AND(Compétences!A209="CM1"),Compétences!E209,"")</f>
        <v/>
      </c>
    </row>
    <row r="202" spans="1:1">
      <c r="A202" s="80" t="str">
        <f>IF(OR((Compétences!B210=1),(Compétences!B210=2))*AND(Compétences!A210="CM1"),Compétences!E210,"")</f>
        <v>Appliquer la règle de l'accord du verbe avec son sujet, y compris pour les sujets inversés.</v>
      </c>
    </row>
    <row r="203" spans="1:1">
      <c r="A203" s="80" t="str">
        <f>IF(OR((Compétences!B211=1),(Compétences!B211=2))*AND(Compétences!A211="CM1"),Compétences!E211,"")</f>
        <v/>
      </c>
    </row>
    <row r="204" spans="1:1">
      <c r="A204" s="80" t="str">
        <f>IF(OR((Compétences!B212=1),(Compétences!B212=2))*AND(Compétences!A212="CM1"),Compétences!E212,"")</f>
        <v/>
      </c>
    </row>
    <row r="205" spans="1:1">
      <c r="A205" s="80" t="str">
        <f>IF(OR((Compétences!B213=1),(Compétences!B213=2))*AND(Compétences!A213="CM1"),Compétences!E213,"")</f>
        <v>Écrire sans erreur les homophones grammaticaux déjà étudiés, ainsi que on/on n ', ou/où.</v>
      </c>
    </row>
    <row r="206" spans="1:1">
      <c r="A206" s="80" t="str">
        <f>IF(OR((Compétences!B214=1),(Compétences!B214=2))*AND(Compétences!A214="CM1"),Compétences!E214,"")</f>
        <v/>
      </c>
    </row>
    <row r="207" spans="1:1">
      <c r="A207" s="80" t="str">
        <f>IF(OR((Compétences!B215=1),(Compétences!B215=2))*AND(Compétences!A215="CM1"),Compétences!E215,"")</f>
        <v/>
      </c>
    </row>
    <row r="208" spans="1:1">
      <c r="A208" s="80" t="str">
        <f>IF(OR((Compétences!B216=1),(Compétences!B216=2))*AND(Compétences!A216="CM1"),Compétences!E216,"")</f>
        <v/>
      </c>
    </row>
    <row r="209" spans="1:1">
      <c r="A209" s="80" t="str">
        <f>IF(OR((Compétences!B217=1),(Compétences!B217=2))*AND(Compétences!A217="CM1"),Compétences!E217,"")</f>
        <v/>
      </c>
    </row>
    <row r="210" spans="1:1">
      <c r="A210" s="80" t="str">
        <f>IF(OR((Compétences!B218=1),(Compétences!B218=2))*AND(Compétences!A218="CM1"),Compétences!E218,"")</f>
        <v>Écrire sans erreur les homophones grammaticaux déjà étudiés, ainsi que se/ce, s'/c'.</v>
      </c>
    </row>
    <row r="211" spans="1:1">
      <c r="A211" s="80" t="str">
        <f>IF(OR((Compétences!B219=1),(Compétences!B219=2))*AND(Compétences!A219="CM1"),Compétences!E219,"")</f>
        <v/>
      </c>
    </row>
    <row r="212" spans="1:1">
      <c r="A212" s="80" t="str">
        <f>IF(OR((Compétences!B220=1),(Compétences!B220=2))*AND(Compétences!A220="CM1"),Compétences!E220,"")</f>
        <v/>
      </c>
    </row>
    <row r="213" spans="1:1">
      <c r="A213" s="80" t="str">
        <f>IF(OR((Compétences!B221=1),(Compétences!B221=2))*AND(Compétences!A221="CM1"),Compétences!E221,"")</f>
        <v/>
      </c>
    </row>
    <row r="214" spans="1:1">
      <c r="A214" s="80" t="str">
        <f>IF(OR((Compétences!B222=1),(Compétences!B222=2))*AND(Compétences!A222="CM1"),Compétences!E222,"")</f>
        <v/>
      </c>
    </row>
    <row r="215" spans="1:1">
      <c r="A215" s="80" t="str">
        <f>IF(OR((Compétences!B223=1),(Compétences!B223=2))*AND(Compétences!A223="CM1"),Compétences!E223,"")</f>
        <v/>
      </c>
    </row>
    <row r="216" spans="1:1">
      <c r="A216" s="80" t="str">
        <f>IF(OR((Compétences!B224=1),(Compétences!B224=2))*AND(Compétences!A224="CM1"),Compétences!E224,"")</f>
        <v/>
      </c>
    </row>
    <row r="217" spans="1:1">
      <c r="A217" s="80" t="str">
        <f>IF(OR((Compétences!B225=1),(Compétences!B225=2))*AND(Compétences!A225="CM1"),Compétences!E225,"")</f>
        <v/>
      </c>
    </row>
    <row r="218" spans="1:1">
      <c r="A218" s="80" t="str">
        <f>IF(OR((Compétences!B226=1),(Compétences!B226=2))*AND(Compétences!A226="CM1"),Compétences!E226,"")</f>
        <v/>
      </c>
    </row>
    <row r="219" spans="1:1">
      <c r="A219" s="80" t="str">
        <f>IF(OR((Compétences!B227=1),(Compétences!B227=2))*AND(Compétences!A227="CM1"),Compétences!E227,"")</f>
        <v/>
      </c>
    </row>
    <row r="220" spans="1:1">
      <c r="A220" s="80" t="str">
        <f>IF(OR((Compétences!B228=1),(Compétences!B228=2))*AND(Compétences!A228="CM1"),Compétences!E228,"")</f>
        <v>Écrire sans erreur des mots invariables, en particulier les plus fréquents de ceux étudiés en grammaire.</v>
      </c>
    </row>
    <row r="221" spans="1:1">
      <c r="A221" s="80" t="str">
        <f>IF(OR((Compétences!B229=1),(Compétences!B229=2))*AND(Compétences!A229="CM1"),Compétences!E229,"")</f>
        <v>Écrire sans erreur des mots invariables, en particulier les plus fréquents de ceux étudiés en grammaire.</v>
      </c>
    </row>
    <row r="222" spans="1:1" ht="23.25">
      <c r="A222" s="80" t="str">
        <f>IF(OR((Compétences!B230=1),(Compétences!B230=2))*AND(Compétences!A230="CM1"),Compétences!E230,"")</f>
        <v>S'appuyer sur sa connaissance des familles de mot pour écrire sans erreur des mots nouveaux (préfixe in-, im-, il- ou ir-, suffixe -tion...).</v>
      </c>
    </row>
    <row r="223" spans="1:1">
      <c r="A223" s="80" t="str">
        <f>IF(OR((Compétences!B231=1),(Compétences!B231=2))*AND(Compétences!A231="CM1"),Compétences!E231,"")</f>
        <v>Mémoriser la graphie de la syllabe finale des noms terminés par -ail, -eil, -euil.</v>
      </c>
    </row>
    <row r="224" spans="1:1">
      <c r="A224" s="80" t="str">
        <f>IF(OR((Compétences!B232=1),(Compétences!B232=2))*AND(Compétences!A232="CM1"),Compétences!E232,"")</f>
        <v/>
      </c>
    </row>
    <row r="225" spans="1:1">
      <c r="A225" s="80" t="str">
        <f>IF(OR((Compétences!B233=1),(Compétences!B233=2))*AND(Compétences!A233="CM1"),Compétences!E233,"")</f>
        <v/>
      </c>
    </row>
    <row r="226" spans="1:1">
      <c r="A226" s="80" t="str">
        <f>IF(OR((Compétences!B234=1),(Compétences!B234=2))*AND(Compétences!A234="CM1"),Compétences!E234,"")</f>
        <v/>
      </c>
    </row>
    <row r="227" spans="1:1">
      <c r="A227" s="80" t="str">
        <f>IF(OR((Compétences!B235=1),(Compétences!B235=2))*AND(Compétences!A235="CM1"),Compétences!E235,"")</f>
        <v/>
      </c>
    </row>
    <row r="228" spans="1:1">
      <c r="A228" s="80" t="str">
        <f>IF(OR((Compétences!B236=1),(Compétences!B236=2))*AND(Compétences!A236="CM1"),Compétences!E236,"")</f>
        <v/>
      </c>
    </row>
    <row r="229" spans="1:1">
      <c r="A229" s="80" t="str">
        <f>IF(OR((Compétences!B237=1),(Compétences!B237=2))*AND(Compétences!A237="CM1"),Compétences!E237,"")</f>
        <v/>
      </c>
    </row>
    <row r="230" spans="1:1">
      <c r="A230" s="80" t="str">
        <f>IF(OR((Compétences!B238=1),(Compétences!B238=2))*AND(Compétences!A238="CM1"),Compétences!E238,"")</f>
        <v/>
      </c>
    </row>
    <row r="231" spans="1:1">
      <c r="A231" s="80" t="str">
        <f>IF(OR((Compétences!B239=1),(Compétences!B239=2))*AND(Compétences!A239="CM1"),Compétences!E239,"")</f>
        <v/>
      </c>
    </row>
    <row r="232" spans="1:1">
      <c r="A232" s="80" t="str">
        <f>IF(OR((Compétences!B240=1),(Compétences!B240=2))*AND(Compétences!A240="CM1"),Compétences!E240,"")</f>
        <v/>
      </c>
    </row>
    <row r="233" spans="1:1">
      <c r="A233" s="80" t="str">
        <f>IF(OR((Compétences!B241=1),(Compétences!B241=2))*AND(Compétences!A241="CM1"),Compétences!E241,"")</f>
        <v/>
      </c>
    </row>
    <row r="234" spans="1:1">
      <c r="A234" s="80" t="str">
        <f>IF(OR((Compétences!B242=1),(Compétences!B242=2))*AND(Compétences!A242="CM1"),Compétences!E242,"")</f>
        <v/>
      </c>
    </row>
    <row r="235" spans="1:1">
      <c r="A235" s="80" t="str">
        <f>IF(OR((Compétences!B243=1),(Compétences!B243=2))*AND(Compétences!A243="CM1"),Compétences!E243,"")</f>
        <v/>
      </c>
    </row>
    <row r="236" spans="1:1">
      <c r="A236" s="80" t="str">
        <f>IF(OR((Compétences!B244=1),(Compétences!B244=2))*AND(Compétences!A244="CM1"),Compétences!E244,"")</f>
        <v/>
      </c>
    </row>
    <row r="237" spans="1:1">
      <c r="A237" s="80" t="str">
        <f>IF(OR((Compétences!B245=1),(Compétences!B245=2))*AND(Compétences!A245="CM1"),Compétences!E245,"")</f>
        <v/>
      </c>
    </row>
    <row r="238" spans="1:1">
      <c r="A238" s="80" t="str">
        <f>IF(OR((Compétences!B246=1),(Compétences!B246=2))*AND(Compétences!A246="CM1"),Compétences!E246,"")</f>
        <v/>
      </c>
    </row>
    <row r="239" spans="1:1">
      <c r="A239" s="80" t="str">
        <f>IF(OR((Compétences!B247=1),(Compétences!B247=2))*AND(Compétences!A247="CM1"),Compétences!E247,"")</f>
        <v/>
      </c>
    </row>
    <row r="240" spans="1:1">
      <c r="A240" s="80" t="str">
        <f>IF(OR((Compétences!B248=1),(Compétences!B248=2))*AND(Compétences!A248="CM1"),Compétences!E248,"")</f>
        <v/>
      </c>
    </row>
    <row r="241" spans="1:1">
      <c r="A241" s="80" t="str">
        <f>IF(OR((Compétences!B249=1),(Compétences!B249=2))*AND(Compétences!A249="CM1"),Compétences!E249,"")</f>
        <v/>
      </c>
    </row>
    <row r="242" spans="1:1">
      <c r="A242" s="80" t="str">
        <f>IF(OR((Compétences!B250=1),(Compétences!B250=2))*AND(Compétences!A250="CM1"),Compétences!E250,"")</f>
        <v/>
      </c>
    </row>
    <row r="243" spans="1:1">
      <c r="A243" s="80" t="str">
        <f>IF(OR((Compétences!B251=1),(Compétences!B251=2))*AND(Compétences!A251="CM1"),Compétences!E251,"")</f>
        <v/>
      </c>
    </row>
    <row r="244" spans="1:1">
      <c r="A244" s="80" t="str">
        <f>IF(OR((Compétences!B252=1),(Compétences!B252=2))*AND(Compétences!A252="CM1"),Compétences!E252,"")</f>
        <v/>
      </c>
    </row>
    <row r="245" spans="1:1">
      <c r="A245" s="80" t="str">
        <f>IF(OR((Compétences!B253=1),(Compétences!B253=2))*AND(Compétences!A253="CM1"),Compétences!E253,"")</f>
        <v/>
      </c>
    </row>
    <row r="246" spans="1:1">
      <c r="A246" s="80" t="str">
        <f>IF(OR((Compétences!B254=1),(Compétences!B254=2))*AND(Compétences!A254="CM1"),Compétences!E254,"")</f>
        <v/>
      </c>
    </row>
    <row r="247" spans="1:1">
      <c r="A247" s="80" t="str">
        <f>IF(OR((Compétences!B255=1),(Compétences!B255=2))*AND(Compétences!A255="CM1"),Compétences!E255,"")</f>
        <v/>
      </c>
    </row>
    <row r="248" spans="1:1">
      <c r="A248" s="80" t="str">
        <f>IF(OR((Compétences!B256=1),(Compétences!B256=2))*AND(Compétences!A256="CM1"),Compétences!E256,"")</f>
        <v/>
      </c>
    </row>
    <row r="249" spans="1:1">
      <c r="A249" s="80" t="str">
        <f>IF(OR((Compétences!B257=1),(Compétences!B257=2))*AND(Compétences!A257="CM1"),Compétences!E257,"")</f>
        <v/>
      </c>
    </row>
    <row r="250" spans="1:1">
      <c r="A250" s="80" t="str">
        <f>IF(OR((Compétences!B258=1),(Compétences!B258=2))*AND(Compétences!A258="CM1"),Compétences!E258,"")</f>
        <v/>
      </c>
    </row>
    <row r="251" spans="1:1">
      <c r="A251" s="80" t="str">
        <f>IF(OR((Compétences!B259=1),(Compétences!B259=2))*AND(Compétences!A259="CM1"),Compétences!E259,"")</f>
        <v/>
      </c>
    </row>
    <row r="252" spans="1:1">
      <c r="A252" s="80" t="str">
        <f>IF(OR((Compétences!B260=1),(Compétences!B260=2))*AND(Compétences!A260="CM1"),Compétences!E260,"")</f>
        <v/>
      </c>
    </row>
    <row r="253" spans="1:1">
      <c r="A253" s="80" t="str">
        <f>IF(OR((Compétences!B261=1),(Compétences!B261=2))*AND(Compétences!A261="CM1"),Compétences!E261,"")</f>
        <v/>
      </c>
    </row>
    <row r="254" spans="1:1">
      <c r="A254" s="80" t="str">
        <f>IF(OR((Compétences!B262=1),(Compétences!B262=2))*AND(Compétences!A262="CM1"),Compétences!E262,"")</f>
        <v/>
      </c>
    </row>
    <row r="255" spans="1:1">
      <c r="A255" s="80" t="str">
        <f>IF(OR((Compétences!B263=1),(Compétences!B263=2))*AND(Compétences!A263="CM1"),Compétences!E263,"")</f>
        <v>Connaître, savoir écrire et nommer les nombres entiers jusqu'au milliard.</v>
      </c>
    </row>
    <row r="256" spans="1:1">
      <c r="A256" s="80" t="str">
        <f>IF(OR((Compétences!B264=1),(Compétences!B264=2))*AND(Compétences!A264="CM1"),Compétences!E264,"")</f>
        <v>Connaître, savoir écrire et nommer les nombres entiers jusqu'au milliard.</v>
      </c>
    </row>
    <row r="257" spans="1:1">
      <c r="A257" s="80" t="str">
        <f>IF(OR((Compétences!B265=1),(Compétences!B265=2))*AND(Compétences!A265="CM1"),Compétences!E265,"")</f>
        <v>Comparer, ranger, encadrer ces nombres.</v>
      </c>
    </row>
    <row r="258" spans="1:1">
      <c r="A258" s="80" t="str">
        <f>IF(OR((Compétences!B266=1),(Compétences!B266=2))*AND(Compétences!A266="CM1"),Compétences!E266,"")</f>
        <v>La notion de multiple : reconnaître les multiples des nombres d'usage courant : 5, 10, 15, 20, 25, 50.</v>
      </c>
    </row>
    <row r="259" spans="1:1">
      <c r="A259" s="80" t="str">
        <f>IF(OR((Compétences!B267=1),(Compétences!B267=2))*AND(Compétences!A267="CM1"),Compétences!E267,"")</f>
        <v/>
      </c>
    </row>
    <row r="260" spans="1:1">
      <c r="A260" s="80" t="str">
        <f>IF(OR((Compétences!B268=1),(Compétences!B268=2))*AND(Compétences!A268="CM1"),Compétences!E268,"")</f>
        <v/>
      </c>
    </row>
    <row r="261" spans="1:1">
      <c r="A261" s="80" t="str">
        <f>IF(OR((Compétences!B269=1),(Compétences!B269=2))*AND(Compétences!A269="CM1"),Compétences!E269,"")</f>
        <v/>
      </c>
    </row>
    <row r="262" spans="1:1" ht="23.25">
      <c r="A262" s="80" t="str">
        <f>IF(OR((Compétences!B270=1),(Compétences!B270=2))*AND(Compétences!A270="CM1"),Compétences!E270,"")</f>
        <v>Consolider les connaissances et capacités en calcul mental sur les nombres entiers : additions et soustractions, ajouter ou soustraire des dizaines, des centaines, des mille, compte et décompte de 2 en 2, de 10 en 10, de 50 en 50… Compléments à 10, 100, 1 000.</v>
      </c>
    </row>
    <row r="263" spans="1:1">
      <c r="A263" s="80" t="str">
        <f>IF(OR((Compétences!B271=1),(Compétences!B271=2))*AND(Compétences!A271="CM1"),Compétences!E271,"")</f>
        <v/>
      </c>
    </row>
    <row r="264" spans="1:1">
      <c r="A264" s="80" t="str">
        <f>IF(OR((Compétences!B272=1),(Compétences!B272=2))*AND(Compétences!A272="CM1"),Compétences!E272,"")</f>
        <v/>
      </c>
    </row>
    <row r="265" spans="1:1">
      <c r="A265" s="80" t="str">
        <f>IF(OR((Compétences!B273=1),(Compétences!B273=2))*AND(Compétences!A273="CM1"),Compétences!E273,"")</f>
        <v/>
      </c>
    </row>
    <row r="266" spans="1:1">
      <c r="A266" s="80" t="str">
        <f>IF(OR((Compétences!B274=1),(Compétences!B274=2))*AND(Compétences!A274="CM1"),Compétences!E274,"")</f>
        <v/>
      </c>
    </row>
    <row r="267" spans="1:1">
      <c r="A267" s="80" t="str">
        <f>IF(OR((Compétences!B275=1),(Compétences!B275=2))*AND(Compétences!A275="CM1"),Compétences!E275,"")</f>
        <v>Consolider les connaissances et capacités en calcul mental sur les nombres entiers : tables de multiplication.</v>
      </c>
    </row>
    <row r="268" spans="1:1">
      <c r="A268" s="80" t="str">
        <f>IF(OR((Compétences!B276=1),(Compétences!B276=2))*AND(Compétences!A276="CM1"),Compétences!E276,"")</f>
        <v>Multiplier mentalement un nombre entier par 10, 100, 1 000.</v>
      </c>
    </row>
    <row r="269" spans="1:1">
      <c r="A269" s="80" t="str">
        <f>IF(OR((Compétences!B277=1),(Compétences!B277=2))*AND(Compétences!A277="CM1"),Compétences!E277,"")</f>
        <v/>
      </c>
    </row>
    <row r="270" spans="1:1">
      <c r="A270" s="80" t="str">
        <f>IF(OR((Compétences!B278=1),(Compétences!B278=2))*AND(Compétences!A278="CM1"),Compétences!E278,"")</f>
        <v/>
      </c>
    </row>
    <row r="271" spans="1:1">
      <c r="A271" s="80" t="str">
        <f>IF(OR((Compétences!B279=1),(Compétences!B279=2))*AND(Compétences!A279="CM1"),Compétences!E279,"")</f>
        <v/>
      </c>
    </row>
    <row r="272" spans="1:1">
      <c r="A272" s="80" t="str">
        <f>IF(OR((Compétences!B280=1),(Compétences!B280=2))*AND(Compétences!A280="CM1"),Compétences!E280,"")</f>
        <v/>
      </c>
    </row>
    <row r="273" spans="1:1">
      <c r="A273" s="80" t="str">
        <f>IF(OR((Compétences!B281=1),(Compétences!B281=2))*AND(Compétences!A281="CM1"),Compétences!E281,"")</f>
        <v/>
      </c>
    </row>
    <row r="274" spans="1:1">
      <c r="A274" s="80" t="str">
        <f>IF(OR((Compétences!B282=1),(Compétences!B282=2))*AND(Compétences!A282="CM1"),Compétences!E282,"")</f>
        <v/>
      </c>
    </row>
    <row r="275" spans="1:1">
      <c r="A275" s="80" t="str">
        <f>IF(OR((Compétences!B283=1),(Compétences!B283=2))*AND(Compétences!A283="CM1"),Compétences!E283,"")</f>
        <v/>
      </c>
    </row>
    <row r="276" spans="1:1">
      <c r="A276" s="80" t="str">
        <f>IF(OR((Compétences!B284=1),(Compétences!B284=2))*AND(Compétences!A284="CM1"),Compétences!E284,"")</f>
        <v/>
      </c>
    </row>
    <row r="277" spans="1:1">
      <c r="A277" s="80" t="str">
        <f>IF(OR((Compétences!B285=1),(Compétences!B285=2))*AND(Compétences!A285="CM1"),Compétences!E285,"")</f>
        <v/>
      </c>
    </row>
    <row r="278" spans="1:1">
      <c r="A278" s="80" t="str">
        <f>IF(OR((Compétences!B286=1),(Compétences!B286=2))*AND(Compétences!A286="CM1"),Compétences!E286,"")</f>
        <v/>
      </c>
    </row>
    <row r="279" spans="1:1">
      <c r="A279" s="80" t="str">
        <f>IF(OR((Compétences!B287=1),(Compétences!B287=2))*AND(Compétences!A287="CM1"),Compétences!E287,"")</f>
        <v>Addition et soustraction de deux nombres entiers.</v>
      </c>
    </row>
    <row r="280" spans="1:1">
      <c r="A280" s="80" t="str">
        <f>IF(OR((Compétences!B288=1),(Compétences!B288=2))*AND(Compétences!A288="CM1"),Compétences!E288,"")</f>
        <v/>
      </c>
    </row>
    <row r="281" spans="1:1">
      <c r="A281" s="80" t="str">
        <f>IF(OR((Compétences!B289=1),(Compétences!B289=2))*AND(Compétences!A289="CM1"),Compétences!E289,"")</f>
        <v>Multiplication de deux nombres entiers.</v>
      </c>
    </row>
    <row r="282" spans="1:1">
      <c r="A282" s="80" t="str">
        <f>IF(OR((Compétences!B290=1),(Compétences!B290=2))*AND(Compétences!A290="CM1"),Compétences!E290,"")</f>
        <v/>
      </c>
    </row>
    <row r="283" spans="1:1">
      <c r="A283" s="80" t="str">
        <f>IF(OR((Compétences!B291=1),(Compétences!B291=2))*AND(Compétences!A291="CM1"),Compétences!E291,"")</f>
        <v>Division euclidienne de deux entiers.</v>
      </c>
    </row>
    <row r="284" spans="1:1">
      <c r="A284" s="80" t="str">
        <f>IF(OR((Compétences!B292=1),(Compétences!B292=2))*AND(Compétences!A292="CM1"),Compétences!E292,"")</f>
        <v/>
      </c>
    </row>
    <row r="285" spans="1:1">
      <c r="A285" s="80" t="str">
        <f>IF(OR((Compétences!B293=1),(Compétences!B293=2))*AND(Compétences!A293="CM1"),Compétences!E293,"")</f>
        <v/>
      </c>
    </row>
    <row r="286" spans="1:1">
      <c r="A286" s="80" t="str">
        <f>IF(OR((Compétences!B294=1),(Compétences!B294=2))*AND(Compétences!A294="CM1"),Compétences!E294,"")</f>
        <v/>
      </c>
    </row>
    <row r="287" spans="1:1">
      <c r="A287" s="80" t="str">
        <f>IF(OR((Compétences!B295=1),(Compétences!B295=2))*AND(Compétences!A295="CM1"),Compétences!E295,"")</f>
        <v/>
      </c>
    </row>
    <row r="288" spans="1:1">
      <c r="A288" s="80" t="str">
        <f>IF(OR((Compétences!B296=1),(Compétences!B296=2))*AND(Compétences!A296="CM1"),Compétences!E296,"")</f>
        <v/>
      </c>
    </row>
    <row r="289" spans="1:1">
      <c r="A289" s="80" t="str">
        <f>IF(OR((Compétences!B297=1),(Compétences!B297=2))*AND(Compétences!A297="CM1"),Compétences!E297,"")</f>
        <v/>
      </c>
    </row>
    <row r="290" spans="1:1">
      <c r="A290" s="80" t="str">
        <f>IF(OR((Compétences!B298=1),(Compétences!B298=2))*AND(Compétences!A298="CM1"),Compétences!E298,"")</f>
        <v/>
      </c>
    </row>
    <row r="291" spans="1:1">
      <c r="A291" s="80" t="str">
        <f>IF(OR((Compétences!B299=1),(Compétences!B299=2))*AND(Compétences!A299="CM1"),Compétences!E299,"")</f>
        <v/>
      </c>
    </row>
    <row r="292" spans="1:1" ht="23.25">
      <c r="A292" s="80" t="str">
        <f>IF(OR((Compétences!B300=1),(Compétences!B300=2))*AND(Compétences!A300="CM1"),Compétences!E300,"")</f>
        <v>Résoudre des problèmes engageant une démarche à une ou plusieurs étapes : identifier le contexte, relever les informations utiles et représenter la situation problème par un schéma.</v>
      </c>
    </row>
    <row r="293" spans="1:1">
      <c r="A293" s="80" t="str">
        <f>IF(OR((Compétences!B301=1),(Compétences!B301=2))*AND(Compétences!A301="CM1"),Compétences!E301,"")</f>
        <v/>
      </c>
    </row>
    <row r="294" spans="1:1">
      <c r="A294" s="80" t="str">
        <f>IF(OR((Compétences!B302=1),(Compétences!B302=2))*AND(Compétences!A302="CM1"),Compétences!E302,"")</f>
        <v/>
      </c>
    </row>
    <row r="295" spans="1:1">
      <c r="A295" s="80" t="str">
        <f>IF(OR((Compétences!B303=1),(Compétences!B303=2))*AND(Compétences!A303="CM1"),Compétences!E303,"")</f>
        <v/>
      </c>
    </row>
    <row r="296" spans="1:1">
      <c r="A296" s="80" t="str">
        <f>IF(OR((Compétences!B304=1),(Compétences!B304=2))*AND(Compétences!A304="CM1"),Compétences!E304,"")</f>
        <v/>
      </c>
    </row>
    <row r="297" spans="1:1">
      <c r="A297" s="80" t="str">
        <f>IF(OR((Compétences!B305=1),(Compétences!B305=2))*AND(Compétences!A305="CM1"),Compétences!E305,"")</f>
        <v/>
      </c>
    </row>
    <row r="298" spans="1:1" ht="45.75">
      <c r="A298" s="80" t="str">
        <f>IF(OR((Compétences!B306=1),(Compétences!B306=2))*AND(Compétences!A306="CM1"),Compétences!E306,"")</f>
        <v>Résoudre des problèmes engageant une démarche à une ou plusieurs étapes : Repérer les données manquantes :  qui rendent le problème impossible, que l’on peut trouver par le calcul.
- Utiliser différents outils de représentation : schémas…
- Identifier les calculs (questions) intermédiaires</v>
      </c>
    </row>
    <row r="299" spans="1:1">
      <c r="A299" s="80" t="str">
        <f>IF(OR((Compétences!B307=1),(Compétences!B307=2))*AND(Compétences!A307="CM1"),Compétences!E307,"")</f>
        <v/>
      </c>
    </row>
    <row r="300" spans="1:1">
      <c r="A300" s="80" t="str">
        <f>IF(OR((Compétences!B308=1),(Compétences!B308=2))*AND(Compétences!A308="CM1"),Compétences!E308,"")</f>
        <v/>
      </c>
    </row>
    <row r="301" spans="1:1">
      <c r="A301" s="80" t="str">
        <f>IF(OR((Compétences!B309=1),(Compétences!B309=2))*AND(Compétences!A309="CM1"),Compétences!E309,"")</f>
        <v/>
      </c>
    </row>
    <row r="302" spans="1:1">
      <c r="A302" s="80" t="str">
        <f>IF(OR((Compétences!B310=1),(Compétences!B310=2))*AND(Compétences!A310="CM1"),Compétences!E310,"")</f>
        <v/>
      </c>
    </row>
    <row r="303" spans="1:1">
      <c r="A303" s="80" t="str">
        <f>IF(OR((Compétences!B311=1),(Compétences!B311=2))*AND(Compétences!A311="CM1"),Compétences!E311,"")</f>
        <v/>
      </c>
    </row>
    <row r="304" spans="1:1">
      <c r="A304" s="80" t="str">
        <f>IF(OR((Compétences!B312=1),(Compétences!B312=2))*AND(Compétences!A312="CM1"),Compétences!E312,"")</f>
        <v/>
      </c>
    </row>
    <row r="305" spans="1:1">
      <c r="A305" s="80" t="str">
        <f>IF(OR((Compétences!B313=1),(Compétences!B313=2))*AND(Compétences!A313="CM1"),Compétences!E313,"")</f>
        <v/>
      </c>
    </row>
    <row r="306" spans="1:1">
      <c r="A306" s="80" t="str">
        <f>IF(OR((Compétences!B314=1),(Compétences!B314=2))*AND(Compétences!A314="CM1"),Compétences!E314,"")</f>
        <v/>
      </c>
    </row>
    <row r="307" spans="1:1">
      <c r="A307" s="80" t="str">
        <f>IF(OR((Compétences!B315=1),(Compétences!B315=2))*AND(Compétences!A315="CM1"),Compétences!E315,"")</f>
        <v/>
      </c>
    </row>
    <row r="308" spans="1:1">
      <c r="A308" s="80" t="str">
        <f>IF(OR((Compétences!B316=1),(Compétences!B316=2))*AND(Compétences!A316="CM1"),Compétences!E316,"")</f>
        <v/>
      </c>
    </row>
    <row r="309" spans="1:1">
      <c r="A309" s="80" t="str">
        <f>IF(OR((Compétences!B317=1),(Compétences!B317=2))*AND(Compétences!A317="CM1"),Compétences!E317,"")</f>
        <v/>
      </c>
    </row>
    <row r="310" spans="1:1">
      <c r="A310" s="80" t="str">
        <f>IF(OR((Compétences!B318=1),(Compétences!B318=2))*AND(Compétences!A318="CM1"),Compétences!E318,"")</f>
        <v/>
      </c>
    </row>
    <row r="311" spans="1:1">
      <c r="A311" s="80" t="str">
        <f>IF(OR((Compétences!B319=1),(Compétences!B319=2))*AND(Compétences!A319="CM1"),Compétences!E319,"")</f>
        <v/>
      </c>
    </row>
    <row r="312" spans="1:1">
      <c r="A312" s="80" t="str">
        <f>IF(OR((Compétences!B320=1),(Compétences!B320=2))*AND(Compétences!A320="CM1"),Compétences!E320,"")</f>
        <v/>
      </c>
    </row>
    <row r="313" spans="1:1">
      <c r="A313" s="80" t="str">
        <f>IF(OR((Compétences!B321=1),(Compétences!B321=2))*AND(Compétences!A321="CM1"),Compétences!E321,"")</f>
        <v/>
      </c>
    </row>
    <row r="314" spans="1:1">
      <c r="A314" s="80" t="str">
        <f>IF(OR((Compétences!B322=1),(Compétences!B322=2))*AND(Compétences!A322="CM1"),Compétences!E322,"")</f>
        <v/>
      </c>
    </row>
    <row r="315" spans="1:1">
      <c r="A315" s="80" t="str">
        <f>IF(OR((Compétences!B323=1),(Compétences!B323=2))*AND(Compétences!A323="CM1"),Compétences!E323,"")</f>
        <v/>
      </c>
    </row>
    <row r="316" spans="1:1">
      <c r="A316" s="80" t="str">
        <f>IF(OR((Compétences!B324=1),(Compétences!B324=2))*AND(Compétences!A324="CM1"),Compétences!E324,"")</f>
        <v/>
      </c>
    </row>
    <row r="317" spans="1:1">
      <c r="A317" s="80" t="str">
        <f>IF(OR((Compétences!B325=1),(Compétences!B325=2))*AND(Compétences!A325="CM1"),Compétences!E325,"")</f>
        <v/>
      </c>
    </row>
    <row r="318" spans="1:1">
      <c r="A318" s="80" t="str">
        <f>IF(OR((Compétences!B326=1),(Compétences!B326=2))*AND(Compétences!A326="CM1"),Compétences!E326,"")</f>
        <v/>
      </c>
    </row>
    <row r="319" spans="1:1">
      <c r="A319" s="80" t="str">
        <f>IF(OR((Compétences!B327=1),(Compétences!B327=2))*AND(Compétences!A327="CM1"),Compétences!E327,"")</f>
        <v/>
      </c>
    </row>
    <row r="320" spans="1:1">
      <c r="A320" s="80" t="str">
        <f>IF(OR((Compétences!B328=1),(Compétences!B328=2))*AND(Compétences!A328="CM1"),Compétences!E328,"")</f>
        <v/>
      </c>
    </row>
    <row r="321" spans="1:1">
      <c r="A321" s="80" t="str">
        <f>IF(OR((Compétences!B329=1),(Compétences!B329=2))*AND(Compétences!A329="CM1"),Compétences!E329,"")</f>
        <v xml:space="preserve">Reconnaître que des droites sont parallèles. </v>
      </c>
    </row>
    <row r="322" spans="1:1">
      <c r="A322" s="80" t="str">
        <f>IF(OR((Compétences!B330=1),(Compétences!B330=2))*AND(Compétences!A330="CM1"),Compétences!E330,"")</f>
        <v xml:space="preserve">Utiliser en situation le vocabulaire géométrique : points alignés, droite, droites perpendiculaires, droites parallèles, segment. </v>
      </c>
    </row>
    <row r="323" spans="1:1">
      <c r="A323" s="80" t="str">
        <f>IF(OR((Compétences!B331=1),(Compétences!B331=2))*AND(Compétences!A331="CM1"),Compétences!E331,"")</f>
        <v/>
      </c>
    </row>
    <row r="324" spans="1:1">
      <c r="A324" s="80" t="str">
        <f>IF(OR((Compétences!B332=1),(Compétences!B332=2))*AND(Compétences!A332="CM1"),Compétences!E332,"")</f>
        <v/>
      </c>
    </row>
    <row r="325" spans="1:1">
      <c r="A325" s="80" t="str">
        <f>IF(OR((Compétences!B333=1),(Compétences!B333=2))*AND(Compétences!A333="CM1"),Compétences!E333,"")</f>
        <v/>
      </c>
    </row>
    <row r="326" spans="1:1">
      <c r="A326" s="80" t="str">
        <f>IF(OR((Compétences!B334=1),(Compétences!B334=2))*AND(Compétences!A334="CM1"),Compétences!E334,"")</f>
        <v/>
      </c>
    </row>
    <row r="327" spans="1:1" ht="23.25">
      <c r="A327" s="80" t="str">
        <f>IF(OR((Compétences!B335=1),(Compétences!B335=2))*AND(Compétences!A335="CM1"),Compétences!E335,"")</f>
        <v xml:space="preserve">Vérifier la nature d'une figure plane simple en utilisant la règle graduée, l'équerre, le compas : les polygones et les quadrilatères particuliers. </v>
      </c>
    </row>
    <row r="328" spans="1:1">
      <c r="A328" s="80" t="str">
        <f>IF(OR((Compétences!B336=1),(Compétences!B336=2))*AND(Compétences!A336="CM1"),Compétences!E336,"")</f>
        <v xml:space="preserve">Décrire une figure en vue de l'identifier parmi d'autres figures ou de la faire reproduire : les polygones et les quadrilatères particuliers. </v>
      </c>
    </row>
    <row r="329" spans="1:1">
      <c r="A329" s="80" t="str">
        <f>IF(OR((Compétences!B337=1),(Compétences!B337=2))*AND(Compétences!A337="CM1"),Compétences!E337,"")</f>
        <v/>
      </c>
    </row>
    <row r="330" spans="1:1">
      <c r="A330" s="80" t="str">
        <f>IF(OR((Compétences!B338=1),(Compétences!B338=2))*AND(Compétences!A338="CM1"),Compétences!E338,"")</f>
        <v/>
      </c>
    </row>
    <row r="331" spans="1:1">
      <c r="A331" s="80" t="str">
        <f>IF(OR((Compétences!B339=1),(Compétences!B339=2))*AND(Compétences!A339="CM1"),Compétences!E339,"")</f>
        <v/>
      </c>
    </row>
    <row r="332" spans="1:1">
      <c r="A332" s="80" t="str">
        <f>IF(OR((Compétences!B340=1),(Compétences!B340=2))*AND(Compétences!A340="CM1"),Compétences!E340,"")</f>
        <v/>
      </c>
    </row>
    <row r="333" spans="1:1">
      <c r="A333" s="80" t="str">
        <f>IF(OR((Compétences!B341=1),(Compétences!B341=2))*AND(Compétences!A341="CM1"),Compétences!E341,"")</f>
        <v/>
      </c>
    </row>
    <row r="334" spans="1:1">
      <c r="A334" s="80" t="str">
        <f>IF(OR((Compétences!B342=1),(Compétences!B342=2))*AND(Compétences!A342="CM1"),Compétences!E342,"")</f>
        <v/>
      </c>
    </row>
    <row r="335" spans="1:1">
      <c r="A335" s="80" t="str">
        <f>IF(OR((Compétences!B343=1),(Compétences!B343=2))*AND(Compétences!A343="CM1"),Compétences!E343,"")</f>
        <v/>
      </c>
    </row>
    <row r="336" spans="1:1">
      <c r="A336" s="80" t="str">
        <f>IF(OR((Compétences!B344=1),(Compétences!B344=2))*AND(Compétences!A344="CM1"),Compétences!E344,"")</f>
        <v/>
      </c>
    </row>
    <row r="337" spans="1:1">
      <c r="A337" s="80" t="str">
        <f>IF(OR((Compétences!B345=1),(Compétences!B345=2))*AND(Compétences!A345="CM1"),Compétences!E345,"")</f>
        <v/>
      </c>
    </row>
    <row r="338" spans="1:1">
      <c r="A338" s="80" t="str">
        <f>IF(OR((Compétences!B346=1),(Compétences!B346=2))*AND(Compétences!A346="CM1"),Compétences!E346,"")</f>
        <v/>
      </c>
    </row>
    <row r="339" spans="1:1">
      <c r="A339" s="80" t="str">
        <f>IF(OR((Compétences!B347=1),(Compétences!B347=2))*AND(Compétences!A347="CM1"),Compétences!E347,"")</f>
        <v/>
      </c>
    </row>
    <row r="340" spans="1:1">
      <c r="A340" s="80" t="str">
        <f>IF(OR((Compétences!B348=1),(Compétences!B348=2))*AND(Compétences!A348="CM1"),Compétences!E348,"")</f>
        <v/>
      </c>
    </row>
    <row r="341" spans="1:1">
      <c r="A341" s="80" t="str">
        <f>IF(OR((Compétences!B349=1),(Compétences!B349=2))*AND(Compétences!A349="CM1"),Compétences!E349,"")</f>
        <v/>
      </c>
    </row>
    <row r="342" spans="1:1">
      <c r="A342" s="80" t="str">
        <f>IF(OR((Compétences!B350=1),(Compétences!B350=2))*AND(Compétences!A350="CM1"),Compétences!E350,"")</f>
        <v/>
      </c>
    </row>
    <row r="343" spans="1:1">
      <c r="A343" s="80" t="str">
        <f>IF(OR((Compétences!B351=1),(Compétences!B351=2))*AND(Compétences!A351="CM1"),Compétences!E351,"")</f>
        <v/>
      </c>
    </row>
    <row r="344" spans="1:1">
      <c r="A344" s="80" t="str">
        <f>IF(OR((Compétences!B352=1),(Compétences!B352=2))*AND(Compétences!A352="CM1"),Compétences!E352,"")</f>
        <v/>
      </c>
    </row>
    <row r="345" spans="1:1">
      <c r="A345" s="80" t="str">
        <f>IF(OR((Compétences!B353=1),(Compétences!B353=2))*AND(Compétences!A353="CM1"),Compétences!E353,"")</f>
        <v/>
      </c>
    </row>
    <row r="346" spans="1:1">
      <c r="A346" s="80" t="str">
        <f>IF(OR((Compétences!B354=1),(Compétences!B354=2))*AND(Compétences!A354="CM1"),Compétences!E354,"")</f>
        <v/>
      </c>
    </row>
    <row r="347" spans="1:1">
      <c r="A347" s="80" t="str">
        <f>IF(OR((Compétences!B355=1),(Compétences!B355=2))*AND(Compétences!A355="CM1"),Compétences!E355,"")</f>
        <v/>
      </c>
    </row>
    <row r="348" spans="1:1">
      <c r="A348" s="80" t="str">
        <f>IF(OR((Compétences!B356=1),(Compétences!B356=2))*AND(Compétences!A356="CM1"),Compétences!E356,"")</f>
        <v/>
      </c>
    </row>
    <row r="349" spans="1:1">
      <c r="A349" s="80" t="str">
        <f>IF(OR((Compétences!B357=1),(Compétences!B357=2))*AND(Compétences!A357="CM1"),Compétences!E357,"")</f>
        <v/>
      </c>
    </row>
    <row r="350" spans="1:1">
      <c r="A350" s="80" t="str">
        <f>IF(OR((Compétences!B358=1),(Compétences!B358=2))*AND(Compétences!A358="CM1"),Compétences!E358,"")</f>
        <v/>
      </c>
    </row>
    <row r="351" spans="1:1">
      <c r="A351" s="80" t="str">
        <f>IF(OR((Compétences!B359=1),(Compétences!B359=2))*AND(Compétences!A359="CM1"),Compétences!E359,"")</f>
        <v/>
      </c>
    </row>
    <row r="352" spans="1:1">
      <c r="A352" s="80" t="str">
        <f>IF(OR((Compétences!B360=1),(Compétences!B360=2))*AND(Compétences!A360="CM1"),Compétences!E360,"")</f>
        <v/>
      </c>
    </row>
    <row r="353" spans="1:1">
      <c r="A353" s="80" t="str">
        <f>IF(OR((Compétences!B361=1),(Compétences!B361=2))*AND(Compétences!A361="CM1"),Compétences!E361,"")</f>
        <v/>
      </c>
    </row>
    <row r="354" spans="1:1">
      <c r="A354" s="80" t="str">
        <f>IF(OR((Compétences!B362=1),(Compétences!B362=2))*AND(Compétences!A362="CM1"),Compétences!E362,"")</f>
        <v/>
      </c>
    </row>
    <row r="355" spans="1:1">
      <c r="A355" s="80" t="str">
        <f>IF(OR((Compétences!B363=1),(Compétences!B363=2))*AND(Compétences!A363="CM1"),Compétences!E363,"")</f>
        <v/>
      </c>
    </row>
    <row r="356" spans="1:1">
      <c r="A356" s="80" t="str">
        <f>IF(OR((Compétences!B364=1),(Compétences!B364=2))*AND(Compétences!A364="CM1"),Compétences!E364,"")</f>
        <v/>
      </c>
    </row>
    <row r="357" spans="1:1">
      <c r="A357" s="80" t="str">
        <f>IF(OR((Compétences!B365=1),(Compétences!B365=2))*AND(Compétences!A365="CM1"),Compétences!E365,"")</f>
        <v xml:space="preserve">Connaître et utiliser les unités du système métrique pour les longueurs et leurs relations. </v>
      </c>
    </row>
    <row r="358" spans="1:1">
      <c r="A358" s="80" t="str">
        <f>IF(OR((Compétences!B366=1),(Compétences!B366=2))*AND(Compétences!A366="CM1"),Compétences!E366,"")</f>
        <v xml:space="preserve">Connaître et utiliser les unités usuelles de mesure des durées, ainsi que les unités du système métrique pour les masses et leurs relations. </v>
      </c>
    </row>
    <row r="359" spans="1:1">
      <c r="A359" s="80" t="str">
        <f>IF(OR((Compétences!B367=1),(Compétences!B367=2))*AND(Compétences!A367="CM1"),Compétences!E367,"")</f>
        <v/>
      </c>
    </row>
    <row r="360" spans="1:1">
      <c r="A360" s="80" t="str">
        <f>IF(OR((Compétences!B368=1),(Compétences!B368=2))*AND(Compétences!A368="CM1"),Compétences!E368,"")</f>
        <v/>
      </c>
    </row>
    <row r="361" spans="1:1">
      <c r="A361" s="80" t="str">
        <f>IF(OR((Compétences!B369=1),(Compétences!B369=2))*AND(Compétences!A369="CM1"),Compétences!E369,"")</f>
        <v/>
      </c>
    </row>
    <row r="362" spans="1:1">
      <c r="A362" s="80" t="str">
        <f>IF(OR((Compétences!B370=1),(Compétences!B370=2))*AND(Compétences!A370="CM1"),Compétences!E370,"")</f>
        <v xml:space="preserve">Reporter des longueurs à l'aide du compas. </v>
      </c>
    </row>
    <row r="363" spans="1:1">
      <c r="A363" s="80" t="str">
        <f>IF(OR((Compétences!B371=1),(Compétences!B371=2))*AND(Compétences!A371="CM1"),Compétences!E371,"")</f>
        <v/>
      </c>
    </row>
    <row r="364" spans="1:1">
      <c r="A364" s="80" t="str">
        <f>IF(OR((Compétences!B372=1),(Compétences!B372=2))*AND(Compétences!A372="CM1"),Compétences!E372,"")</f>
        <v/>
      </c>
    </row>
    <row r="365" spans="1:1">
      <c r="A365" s="80" t="str">
        <f>IF(OR((Compétences!B373=1),(Compétences!B373=2))*AND(Compétences!A373="CM1"),Compétences!E373,"")</f>
        <v/>
      </c>
    </row>
    <row r="366" spans="1:1">
      <c r="A366" s="80" t="str">
        <f>IF(OR((Compétences!B374=1),(Compétences!B374=2))*AND(Compétences!A374="CM1"),Compétences!E374,"")</f>
        <v/>
      </c>
    </row>
    <row r="367" spans="1:1">
      <c r="A367" s="80" t="str">
        <f>IF(OR((Compétences!B375=1),(Compétences!B375=2))*AND(Compétences!A375="CM1"),Compétences!E375,"")</f>
        <v/>
      </c>
    </row>
    <row r="368" spans="1:1">
      <c r="A368" s="80" t="str">
        <f>IF(OR((Compétences!B376=1),(Compétences!B376=2))*AND(Compétences!A376="CM1"),Compétences!E376,"")</f>
        <v/>
      </c>
    </row>
    <row r="369" spans="1:1">
      <c r="A369" s="80" t="str">
        <f>IF(OR((Compétences!B377=1),(Compétences!B377=2))*AND(Compétences!A377="CM1"),Compétences!E377,"")</f>
        <v/>
      </c>
    </row>
    <row r="370" spans="1:1">
      <c r="A370" s="80" t="str">
        <f>IF(OR((Compétences!B378=1),(Compétences!B378=2))*AND(Compétences!A378="CM1"),Compétences!E378,"")</f>
        <v/>
      </c>
    </row>
    <row r="371" spans="1:1">
      <c r="A371" s="80" t="str">
        <f>IF(OR((Compétences!B379=1),(Compétences!B379=2))*AND(Compétences!A379="CM1"),Compétences!E379,"")</f>
        <v/>
      </c>
    </row>
    <row r="372" spans="1:1">
      <c r="A372" s="80" t="str">
        <f>IF(OR((Compétences!B380=1),(Compétences!B380=2))*AND(Compétences!A380="CM1"),Compétences!E380,"")</f>
        <v/>
      </c>
    </row>
    <row r="373" spans="1:1">
      <c r="A373" s="80" t="str">
        <f>IF(OR((Compétences!B381=1),(Compétences!B381=2))*AND(Compétences!A381="CM1"),Compétences!E381,"")</f>
        <v/>
      </c>
    </row>
    <row r="374" spans="1:1">
      <c r="A374" s="80" t="str">
        <f>IF(OR((Compétences!B382=1),(Compétences!B382=2))*AND(Compétences!A382="CM1"),Compétences!E382,"")</f>
        <v/>
      </c>
    </row>
    <row r="375" spans="1:1">
      <c r="A375" s="80" t="str">
        <f>IF(OR((Compétences!B383=1),(Compétences!B383=2))*AND(Compétences!A383="CM1"),Compétences!E383,"")</f>
        <v/>
      </c>
    </row>
    <row r="376" spans="1:1">
      <c r="A376" s="80" t="str">
        <f>IF(OR((Compétences!B384=1),(Compétences!B384=2))*AND(Compétences!A384="CM1"),Compétences!E384,"")</f>
        <v/>
      </c>
    </row>
    <row r="377" spans="1:1">
      <c r="A377" s="80" t="str">
        <f>IF(OR((Compétences!B385=1),(Compétences!B385=2))*AND(Compétences!A385="CM1"),Compétences!E385,"")</f>
        <v/>
      </c>
    </row>
    <row r="378" spans="1:1">
      <c r="A378" s="80" t="str">
        <f>IF(OR((Compétences!B386=1),(Compétences!B386=2))*AND(Compétences!A386="CM1"),Compétences!E386,"")</f>
        <v>Résoudre des problèmes dont la résolution implique éventuellement des conversions : les longueurs.</v>
      </c>
    </row>
    <row r="379" spans="1:1">
      <c r="A379" s="80" t="str">
        <f>IF(OR((Compétences!B387=1),(Compétences!B387=2))*AND(Compétences!A387="CM1"),Compétences!E387,"")</f>
        <v/>
      </c>
    </row>
    <row r="380" spans="1:1">
      <c r="A380" s="80" t="str">
        <f>IF(OR((Compétences!B388=1),(Compétences!B388=2))*AND(Compétences!A388="CM1"),Compétences!E388,"")</f>
        <v/>
      </c>
    </row>
    <row r="381" spans="1:1">
      <c r="A381" s="80" t="str">
        <f>IF(OR((Compétences!B389=1),(Compétences!B389=2))*AND(Compétences!A389="CM1"),Compétences!E389,"")</f>
        <v/>
      </c>
    </row>
    <row r="382" spans="1:1">
      <c r="A382" s="80" t="str">
        <f>IF(OR((Compétences!B390=1),(Compétences!B390=2))*AND(Compétences!A390="CM1"),Compétences!E390,"")</f>
        <v/>
      </c>
    </row>
    <row r="383" spans="1:1">
      <c r="A383" s="80" t="str">
        <f>IF(OR((Compétences!B391=1),(Compétences!B391=2))*AND(Compétences!A391="CM1"),Compétences!E391,"")</f>
        <v/>
      </c>
    </row>
    <row r="384" spans="1:1">
      <c r="A384" s="80" t="str">
        <f>IF(OR((Compétences!B392=1),(Compétences!B392=2))*AND(Compétences!A392="CM1"),Compétences!E392,"")</f>
        <v/>
      </c>
    </row>
    <row r="385" spans="1:1">
      <c r="A385" s="80" t="str">
        <f>IF(OR((Compétences!B393=1),(Compétences!B393=2))*AND(Compétences!A393="CM1"),Compétences!E393,"")</f>
        <v/>
      </c>
    </row>
    <row r="386" spans="1:1">
      <c r="A386" s="80" t="str">
        <f>IF(OR((Compétences!B394=1),(Compétences!B394=2))*AND(Compétences!A394="CM1"),Compétences!E394,"")</f>
        <v/>
      </c>
    </row>
    <row r="387" spans="1:1">
      <c r="A387" s="80" t="str">
        <f>IF(OR((Compétences!B395=1),(Compétences!B395=2))*AND(Compétences!A395="CM1"),Compétences!E395,"")</f>
        <v>Résoudre des problèmes dont la résolution implique éventuellement des conversions : les durées et les masses.</v>
      </c>
    </row>
    <row r="388" spans="1:1">
      <c r="A388" s="80" t="str">
        <f>IF(OR((Compétences!B396=1),(Compétences!B396=2))*AND(Compétences!A396="CM1"),Compétences!E396,"")</f>
        <v/>
      </c>
    </row>
    <row r="389" spans="1:1">
      <c r="A389" s="80" t="str">
        <f>IF(OR((Compétences!B397=1),(Compétences!B397=2))*AND(Compétences!A397="CM1"),Compétences!E397,"")</f>
        <v/>
      </c>
    </row>
    <row r="390" spans="1:1">
      <c r="A390" s="80" t="str">
        <f>IF(OR((Compétences!B398=1),(Compétences!B398=2))*AND(Compétences!A398="CM1"),Compétences!E398,"")</f>
        <v/>
      </c>
    </row>
    <row r="391" spans="1:1">
      <c r="A391" s="80" t="str">
        <f>IF(OR((Compétences!B399=1),(Compétences!B399=2))*AND(Compétences!A399="CM1"),Compétences!E399,"")</f>
        <v/>
      </c>
    </row>
    <row r="392" spans="1:1">
      <c r="A392" s="80" t="str">
        <f>IF(OR((Compétences!B400=1),(Compétences!B400=2))*AND(Compétences!A400="CM1"),Compétences!E400,"")</f>
        <v/>
      </c>
    </row>
    <row r="393" spans="1:1">
      <c r="A393" s="80" t="str">
        <f>IF(OR((Compétences!B401=1),(Compétences!B401=2))*AND(Compétences!A401="CM1"),Compétences!E401,"")</f>
        <v/>
      </c>
    </row>
    <row r="394" spans="1:1">
      <c r="A394" s="80" t="str">
        <f>IF(OR((Compétences!B402=1),(Compétences!B402=2))*AND(Compétences!A402="CM1"),Compétences!E402,"")</f>
        <v/>
      </c>
    </row>
    <row r="395" spans="1:1">
      <c r="A395" s="80" t="str">
        <f>IF(OR((Compétences!B403=1),(Compétences!B403=2))*AND(Compétences!A403="CM1"),Compétences!E403,"")</f>
        <v/>
      </c>
    </row>
    <row r="396" spans="1:1">
      <c r="A396" s="80" t="str">
        <f>IF(OR((Compétences!B404=1),(Compétences!B404=2))*AND(Compétences!A404="CM1"),Compétences!E404,"")</f>
        <v/>
      </c>
    </row>
    <row r="397" spans="1:1">
      <c r="A397" s="80" t="str">
        <f>IF(OR((Compétences!B405=1),(Compétences!B405=2))*AND(Compétences!A405="CM1"),Compétences!E405,"")</f>
        <v/>
      </c>
    </row>
    <row r="398" spans="1:1">
      <c r="A398" s="80" t="str">
        <f>IF(OR((Compétences!B406=1),(Compétences!B406=2))*AND(Compétences!A406="CM1"),Compétences!E406,"")</f>
        <v/>
      </c>
    </row>
    <row r="399" spans="1:1">
      <c r="A399" s="80" t="str">
        <f>IF(OR((Compétences!B407=1),(Compétences!B407=2))*AND(Compétences!A407="CM1"),Compétences!E407,"")</f>
        <v/>
      </c>
    </row>
    <row r="400" spans="1:1">
      <c r="A400" s="80" t="str">
        <f>IF(OR((Compétences!B408=1),(Compétences!B408=2))*AND(Compétences!A408="CM1"),Compétences!E408,"")</f>
        <v/>
      </c>
    </row>
    <row r="401" spans="1:1">
      <c r="A401" s="80" t="str">
        <f>IF(OR((Compétences!B409=1),(Compétences!B409=2))*AND(Compétences!A409="CM1"),Compétences!E409,"")</f>
        <v/>
      </c>
    </row>
    <row r="402" spans="1:1">
      <c r="A402" s="80" t="str">
        <f>IF(OR((Compétences!B410=1),(Compétences!B410=2))*AND(Compétences!A410="CM1"),Compétences!E410,"")</f>
        <v/>
      </c>
    </row>
    <row r="403" spans="1:1">
      <c r="A403" s="80" t="str">
        <f>IF(OR((Compétences!B411=1),(Compétences!B411=2))*AND(Compétences!A411="CM1"),Compétences!E411,"")</f>
        <v/>
      </c>
    </row>
    <row r="404" spans="1:1" ht="23.25">
      <c r="A404" s="80" t="str">
        <f>IF(OR((Compétences!B412=1),(Compétences!B412=2))*AND(Compétences!A412="CM1"),Compétences!E412,"")</f>
        <v>Savoir expliquer la variation de la forme de l’ombre d’un objet en fonction de la distance source lumineuse / objet et de la position de la source lumineuse.</v>
      </c>
    </row>
    <row r="405" spans="1:1" ht="23.25">
      <c r="A405" s="80" t="str">
        <f>IF(OR((Compétences!B413=1),(Compétences!B413=2))*AND(Compétences!A413="CM1"),Compétences!E413,"")</f>
        <v>Mobiliser ses connaissances sur «  Lumières et ombres » pour expliquer et comprendre le phénomène 
d’alternance du jour et de la nuit.</v>
      </c>
    </row>
    <row r="406" spans="1:1">
      <c r="A406" s="80" t="str">
        <f>IF(OR((Compétences!B414=1),(Compétences!B414=2))*AND(Compétences!A414="CM1"),Compétences!E414,"")</f>
        <v>Repérer et comprendre le mouvement apparent du soleil au cours d’une journée et son évolution au cours de l’année.</v>
      </c>
    </row>
    <row r="407" spans="1:1">
      <c r="A407" s="80" t="str">
        <f>IF(OR((Compétences!B415=1),(Compétences!B415=2))*AND(Compétences!A415="CM1"),Compétences!E415,"")</f>
        <v>Connaître le sens et la durée de rotation de la Terre sur elle-même.</v>
      </c>
    </row>
    <row r="408" spans="1:1">
      <c r="A408" s="80" t="str">
        <f>IF(OR((Compétences!B416=1),(Compétences!B416=2))*AND(Compétences!A416="CM1"),Compétences!E416,"")</f>
        <v>Savoir interpréter le mouvement apparent du Soleil par une modélisation.</v>
      </c>
    </row>
    <row r="409" spans="1:1" ht="23.25">
      <c r="A409" s="80" t="str">
        <f>IF(OR((Compétences!B417=1),(Compétences!B417=2))*AND(Compétences!A417="CM1"),Compétences!E417,"")</f>
        <v>Connaître la contribution de Copernic et Galilée à l’évolution des idées en astronomie.
Vocabulaire : solstice, équinoxe, sens et axe de rotation, inclinaison, points cardinaux.</v>
      </c>
    </row>
    <row r="410" spans="1:1">
      <c r="A410" s="80" t="str">
        <f>IF(OR((Compétences!B418=1),(Compétences!B418=2))*AND(Compétences!A418="CM1"),Compétences!E418,"")</f>
        <v/>
      </c>
    </row>
    <row r="411" spans="1:1" ht="34.5">
      <c r="A411" s="80" t="str">
        <f>IF(OR((Compétences!B419=1),(Compétences!B419=2))*AND(Compétences!A419="CM1"),Compétences!E419,"")</f>
        <v>Identifier les risques que représentent les séismes, les tsunamis et les éruptions volcaniques pour la population, notamment en lien avec les événements naturels se produisant au cours de l’année scolaire.
Vocabulaire : croûte terrestre, séisme, échelle de Richter, sismographe.</v>
      </c>
    </row>
    <row r="412" spans="1:1" ht="57">
      <c r="A412" s="80" t="str">
        <f>IF(OR((Compétences!B420=1),(Compétences!B420=2))*AND(Compétences!A420="CM1"),Compétences!E420,"")</f>
        <v>Connaître le trajet de l’eau domestique de sa provenance à l’usager.
- Différencier eau trouble, limpide, pure, potable.
- Connaître des méthodes de traitement permettant d’obtenir de l’eau potable.
Vocabulaire : potable, pure, limpide, décantation, filtration, réseau d’eau, station d’épuration, traitement, domestique, eaux usées, canalisations.</v>
      </c>
    </row>
    <row r="413" spans="1:1" ht="68.25">
      <c r="A413" s="80" t="str">
        <f>IF(OR((Compétences!B421=1),(Compétences!B421=2))*AND(Compétences!A421="CM1"),Compétences!E421,"")</f>
        <v xml:space="preserve">→ Lien environnement et développement durable
L’eau : une ressource
- Connaitre les modalités de traitement de l’eau et de maintien de sa qualité dans le réseau de distribution.
- Identifier des actions de contrôle et de limitation de la consommation d’eau.
Vocabulaire : traitement, station d’épuration.
</v>
      </c>
    </row>
    <row r="414" spans="1:1">
      <c r="A414" s="80" t="str">
        <f>IF(OR((Compétences!B422=1),(Compétences!B422=2))*AND(Compétences!A422="CM1"),Compétences!E422,"")</f>
        <v/>
      </c>
    </row>
    <row r="415" spans="1:1">
      <c r="A415" s="80" t="str">
        <f>IF(OR((Compétences!B423=1),(Compétences!B423=2))*AND(Compétences!A423="CM1"),Compétences!E423,"")</f>
        <v/>
      </c>
    </row>
    <row r="416" spans="1:1">
      <c r="A416" s="80" t="str">
        <f>IF(OR((Compétences!B424=1),(Compétences!B424=2))*AND(Compétences!A424="CM1"),Compétences!E424,"")</f>
        <v/>
      </c>
    </row>
    <row r="417" spans="1:1">
      <c r="A417" s="80" t="str">
        <f>IF(OR((Compétences!B425=1),(Compétences!B425=2))*AND(Compétences!A425="CM1"),Compétences!E425,"")</f>
        <v/>
      </c>
    </row>
    <row r="418" spans="1:1">
      <c r="A418" s="80" t="str">
        <f>IF(OR((Compétences!B426=1),(Compétences!B426=2))*AND(Compétences!A426="CM1"),Compétences!E426,"")</f>
        <v/>
      </c>
    </row>
    <row r="419" spans="1:1">
      <c r="A419" s="80" t="str">
        <f>IF(OR((Compétences!B427=1),(Compétences!B427=2))*AND(Compétences!A427="CM1"),Compétences!E427,"")</f>
        <v/>
      </c>
    </row>
    <row r="420" spans="1:1">
      <c r="A420" s="80" t="str">
        <f>IF(OR((Compétences!B428=1),(Compétences!B428=2))*AND(Compétences!A428="CM1"),Compétences!E428,"")</f>
        <v/>
      </c>
    </row>
    <row r="421" spans="1:1">
      <c r="A421" s="80" t="str">
        <f>IF(OR((Compétences!B429=1),(Compétences!B429=2))*AND(Compétences!A429="CM1"),Compétences!E429,"")</f>
        <v/>
      </c>
    </row>
    <row r="422" spans="1:1">
      <c r="A422" s="80" t="str">
        <f>IF(OR((Compétences!B430=1),(Compétences!B430=2))*AND(Compétences!A430="CM1"),Compétences!E430,"")</f>
        <v/>
      </c>
    </row>
    <row r="423" spans="1:1">
      <c r="A423" s="80" t="str">
        <f>IF(OR((Compétences!B431=1),(Compétences!B431=2))*AND(Compétences!A431="CM1"),Compétences!E431,"")</f>
        <v/>
      </c>
    </row>
    <row r="424" spans="1:1">
      <c r="A424" s="80" t="str">
        <f>IF(OR((Compétences!B432=1),(Compétences!B432=2))*AND(Compétences!A432="CM1"),Compétences!E432,"")</f>
        <v/>
      </c>
    </row>
    <row r="425" spans="1:1">
      <c r="A425" s="80" t="str">
        <f>IF(OR((Compétences!B433=1),(Compétences!B433=2))*AND(Compétences!A433="CM1"),Compétences!E433,"")</f>
        <v/>
      </c>
    </row>
    <row r="426" spans="1:1">
      <c r="A426" s="80" t="str">
        <f>IF(OR((Compétences!B434=1),(Compétences!B434=2))*AND(Compétences!A434="CM1"),Compétences!E434,"")</f>
        <v/>
      </c>
    </row>
    <row r="427" spans="1:1">
      <c r="A427" s="80" t="str">
        <f>IF(OR((Compétences!B435=1),(Compétences!B435=2))*AND(Compétences!A435="CM1"),Compétences!E435,"")</f>
        <v/>
      </c>
    </row>
    <row r="428" spans="1:1">
      <c r="A428" s="80" t="str">
        <f>IF(OR((Compétences!B436=1),(Compétences!B436=2))*AND(Compétences!A436="CM1"),Compétences!E436,"")</f>
        <v/>
      </c>
    </row>
    <row r="429" spans="1:1">
      <c r="A429" s="80" t="str">
        <f>IF(OR((Compétences!B437=1),(Compétences!B437=2))*AND(Compétences!A437="CM1"),Compétences!E437,"")</f>
        <v/>
      </c>
    </row>
    <row r="430" spans="1:1">
      <c r="A430" s="80" t="str">
        <f>IF(OR((Compétences!B438=1),(Compétences!B438=2))*AND(Compétences!A438="CM1"),Compétences!E438,"")</f>
        <v/>
      </c>
    </row>
    <row r="431" spans="1:1">
      <c r="A431" s="80" t="str">
        <f>IF(OR((Compétences!B439=1),(Compétences!B439=2))*AND(Compétences!A439="CM1"),Compétences!E439,"")</f>
        <v/>
      </c>
    </row>
    <row r="432" spans="1:1">
      <c r="A432" s="80" t="str">
        <f>IF(OR((Compétences!B440=1),(Compétences!B440=2))*AND(Compétences!A440="CM1"),Compétences!E440,"")</f>
        <v/>
      </c>
    </row>
    <row r="433" spans="1:1">
      <c r="A433" s="80" t="str">
        <f>IF(OR((Compétences!B441=1),(Compétences!B441=2))*AND(Compétences!A441="CM1"),Compétences!E441,"")</f>
        <v>Modéliser les mouvements respiratoires (rôle du diaphragme, des muscles…).</v>
      </c>
    </row>
    <row r="434" spans="1:1" ht="34.5">
      <c r="A434" s="80" t="str">
        <f>IF(OR((Compétences!B442=1),(Compétences!B442=2))*AND(Compétences!A442="CM1"),Compétences!E442,"")</f>
        <v>Mesurer des rythmes respiratoires et les interpréter pour comprendre les liens entre respiration et activité physique.
Vocabulaire : poumon, diaphragme, cage thoracique, inspiration, expiration, fréquence respiratoire, échanges respiratoires, air inspiré, air expiré, dioxygène, dioxyde de carbone.</v>
      </c>
    </row>
    <row r="435" spans="1:1">
      <c r="A435" s="80" t="str">
        <f>IF(OR((Compétences!B443=1),(Compétences!B443=2))*AND(Compétences!A443="CM1"),Compétences!E443,"")</f>
        <v>Aborder le rôle de la circulation sanguine dans le fonctionnement des organes à partir des poumons et du tube digestif.</v>
      </c>
    </row>
    <row r="436" spans="1:1">
      <c r="A436" s="80" t="str">
        <f>IF(OR((Compétences!B444=1),(Compétences!B444=2))*AND(Compétences!A444="CM1"),Compétences!E444,"")</f>
        <v>Connaître l’appareil circulatoire humain et son principe de fonctionnement (rôle du cœur et des différents vaisseaux).</v>
      </c>
    </row>
    <row r="437" spans="1:1" ht="23.25">
      <c r="A437" s="80" t="str">
        <f>IF(OR((Compétences!B445=1),(Compétences!B445=2))*AND(Compétences!A445="CM1"),Compétences!E445,"")</f>
        <v>Établir des relations entre l’activité physique, les besoins des muscles et la fréquence cardiaque.
Vocabulaire : organes, cœur, sang, vaisseaux sanguins, artères, veines, circulation, pulsations, fréquence cardiaque.</v>
      </c>
    </row>
    <row r="438" spans="1:1" ht="34.5">
      <c r="A438" s="80" t="str">
        <f>IF(OR((Compétences!B446=1),(Compétences!B446=2))*AND(Compétences!A446="CM1"),Compétences!E446,"")</f>
        <v>Connaître l’appareil digestif et son fonctionnement (trajet des aliments, transformation, passage dans le sang) et en
construire des représentations.
Vocabulaire : tube digestif, appareil digestif, sucs digestifs, aliments, nutriments, énergie.</v>
      </c>
    </row>
    <row r="439" spans="1:1" ht="23.25">
      <c r="A439" s="80" t="str">
        <f>IF(OR((Compétences!B447=1),(Compétences!B447=2))*AND(Compétences!A447="CM1"),Compétences!E447,"")</f>
        <v>Savoir que les trois fonctions (digestion, respiration et circulation) sont complémentaires et nécessaires au bon fonctionnement de l’organisme.</v>
      </c>
    </row>
    <row r="440" spans="1:1">
      <c r="A440" s="80" t="str">
        <f>IF(OR((Compétences!B448=1),(Compétences!B448=2))*AND(Compétences!A448="CM1"),Compétences!E448,"")</f>
        <v/>
      </c>
    </row>
    <row r="441" spans="1:1">
      <c r="A441" s="80" t="str">
        <f>IF(OR((Compétences!B449=1),(Compétences!B449=2))*AND(Compétences!A449="CM1"),Compétences!E449,"")</f>
        <v/>
      </c>
    </row>
    <row r="442" spans="1:1">
      <c r="A442" s="80" t="str">
        <f>IF(OR((Compétences!B450=1),(Compétences!B450=2))*AND(Compétences!A450="CM1"),Compétences!E450,"")</f>
        <v/>
      </c>
    </row>
    <row r="443" spans="1:1">
      <c r="A443" s="80" t="str">
        <f>IF(OR((Compétences!B451=1),(Compétences!B451=2))*AND(Compétences!A451="CM1"),Compétences!E451,"")</f>
        <v/>
      </c>
    </row>
    <row r="444" spans="1:1">
      <c r="A444" s="80" t="str">
        <f>IF(OR((Compétences!B452=1),(Compétences!B452=2))*AND(Compétences!A452="CM1"),Compétences!E452,"")</f>
        <v/>
      </c>
    </row>
    <row r="445" spans="1:1">
      <c r="A445" s="80" t="str">
        <f>IF(OR((Compétences!B453=1),(Compétences!B453=2))*AND(Compétences!A453="CM1"),Compétences!E453,"")</f>
        <v/>
      </c>
    </row>
    <row r="446" spans="1:1">
      <c r="A446" s="80" t="str">
        <f>IF(OR((Compétences!B454=1),(Compétences!B454=2))*AND(Compétences!A454="CM1"),Compétences!E454,"")</f>
        <v/>
      </c>
    </row>
    <row r="447" spans="1:1">
      <c r="A447" s="80" t="str">
        <f>IF(OR((Compétences!B455=1),(Compétences!B455=2))*AND(Compétences!A455="CM1"),Compétences!E455,"")</f>
        <v/>
      </c>
    </row>
    <row r="448" spans="1:1">
      <c r="A448" s="80" t="str">
        <f>IF(OR((Compétences!B456=1),(Compétences!B456=2))*AND(Compétences!A456="CM1"),Compétences!E456,"")</f>
        <v/>
      </c>
    </row>
    <row r="449" spans="1:1">
      <c r="A449" s="80" t="str">
        <f>IF(OR((Compétences!B457=1),(Compétences!B457=2))*AND(Compétences!A457="CM1"),Compétences!E457,"")</f>
        <v/>
      </c>
    </row>
    <row r="450" spans="1:1">
      <c r="A450" s="80" t="str">
        <f>IF(OR((Compétences!B458=1),(Compétences!B458=2))*AND(Compétences!A458="CM1"),Compétences!E458,"")</f>
        <v/>
      </c>
    </row>
    <row r="451" spans="1:1">
      <c r="A451" s="80" t="str">
        <f>IF(OR((Compétences!B459=1),(Compétences!B459=2))*AND(Compétences!A459="CM1"),Compétences!E459,"")</f>
        <v/>
      </c>
    </row>
    <row r="452" spans="1:1">
      <c r="A452" s="80" t="str">
        <f>IF(OR((Compétences!B460=1),(Compétences!B460=2))*AND(Compétences!A460="CM1"),Compétences!E460,"")</f>
        <v/>
      </c>
    </row>
    <row r="453" spans="1:1">
      <c r="A453" s="80" t="str">
        <f>IF(OR((Compétences!B461=1),(Compétences!B461=2))*AND(Compétences!A461="CM1"),Compétences!E461,"")</f>
        <v/>
      </c>
    </row>
    <row r="454" spans="1:1">
      <c r="A454" s="80" t="str">
        <f>IF(OR((Compétences!B462=1),(Compétences!B462=2))*AND(Compétences!A462="CM1"),Compétences!E462,"")</f>
        <v/>
      </c>
    </row>
    <row r="455" spans="1:1">
      <c r="A455" s="80" t="str">
        <f>IF(OR((Compétences!B463=1),(Compétences!B463=2))*AND(Compétences!A463="CM1"),Compétences!E463,"")</f>
        <v/>
      </c>
    </row>
    <row r="456" spans="1:1">
      <c r="A456" s="80" t="str">
        <f>IF(OR((Compétences!B464=1),(Compétences!B464=2))*AND(Compétences!A464="CM1"),Compétences!E464,"")</f>
        <v/>
      </c>
    </row>
    <row r="457" spans="1:1">
      <c r="A457" s="80" t="str">
        <f>IF(OR((Compétences!B465=1),(Compétences!B465=2))*AND(Compétences!A465="CM1"),Compétences!E465,"")</f>
        <v>S’informer, se documenter : effectuer une recherche en ligne, identifier et trier des informations.</v>
      </c>
    </row>
    <row r="458" spans="1:1">
      <c r="A458" s="80" t="str">
        <f>IF(OR((Compétences!B466=1),(Compétences!B466=2))*AND(Compétences!A466="CM1"),Compétences!E466,"")</f>
        <v>Communiquer, échanger : envoyer et recevoir des messages</v>
      </c>
    </row>
    <row r="459" spans="1:1">
      <c r="A459" s="80" t="str">
        <f>IF(OR((Compétences!B467=1),(Compétences!B467=2))*AND(Compétences!A467="CM1"),Compétences!E467,"")</f>
        <v/>
      </c>
    </row>
    <row r="460" spans="1:1">
      <c r="A460" s="80" t="str">
        <f>IF(OR((Compétences!B468=1),(Compétences!B468=2))*AND(Compétences!A468="CM1"),Compétences!E468,"")</f>
        <v/>
      </c>
    </row>
    <row r="461" spans="1:1">
      <c r="A461" s="80" t="str">
        <f>IF(OR((Compétences!B469=1),(Compétences!B469=2))*AND(Compétences!A469="CM1"),Compétences!E469,"")</f>
        <v/>
      </c>
    </row>
    <row r="462" spans="1:1">
      <c r="A462" s="80" t="str">
        <f>IF(OR((Compétences!B470=1),(Compétences!B470=2))*AND(Compétences!A470="CM1"),Compétences!E470,"")</f>
        <v/>
      </c>
    </row>
    <row r="463" spans="1:1">
      <c r="A463" s="80" t="str">
        <f>IF(OR((Compétences!B471=1),(Compétences!B471=2))*AND(Compétences!A471="CM1"),Compétences!E471,"")</f>
        <v/>
      </c>
    </row>
    <row r="464" spans="1:1">
      <c r="A464" s="80" t="str">
        <f>IF(OR((Compétences!B472=1),(Compétences!B472=2))*AND(Compétences!A472="CM1"),Compétences!E472,"")</f>
        <v/>
      </c>
    </row>
    <row r="465" spans="1:1" ht="34.5">
      <c r="A465" s="80" t="str">
        <f>IF(OR((Compétences!B473=1),(Compétences!B473=2))*AND(Compétences!A473="CM1"),Compétences!E473,"")</f>
        <v xml:space="preserve">La christianisation du monde gallo- romain
- Connaître le rôle de Jésus et des apôtres dans la naissance et l’expansion du christianisme.
</v>
      </c>
    </row>
    <row r="466" spans="1:1">
      <c r="A466" s="80" t="str">
        <f>IF(OR((Compétences!B474=1),(Compétences!B474=2))*AND(Compétences!A474="CM1"),Compétences!E474,"")</f>
        <v>Savoir que le christianisme se diffuse en Gaule malgré des persécutions et gagne progressivement toutes les couches de la population.</v>
      </c>
    </row>
    <row r="467" spans="1:1">
      <c r="A467" s="80" t="str">
        <f>IF(OR((Compétences!B475=1),(Compétences!B475=2))*AND(Compétences!A475="CM1"),Compétences!E475,"")</f>
        <v>Savoir que le christianisme devient la religion officielle de l’empire romain.</v>
      </c>
    </row>
    <row r="468" spans="1:1">
      <c r="A468" s="80" t="str">
        <f>IF(OR((Compétences!B476=1),(Compétences!B476=2))*AND(Compétences!A476="CM1"),Compétences!E476,"")</f>
        <v>Sur différents documents relatifs à l’Histoire des Arts, identifier les principales manifestations du christianisme.</v>
      </c>
    </row>
    <row r="469" spans="1:1" ht="34.5">
      <c r="A469" s="80" t="str">
        <f>IF(OR((Compétences!B477=1),(Compétences!B477=2))*AND(Compétences!A477="CM1"),Compétences!E477,"")</f>
        <v xml:space="preserve">Lire et utiliser une ou des cartes historiques pour étudier cette question.
Vocabulaire : chrétien, croyant, foi, une église, l’Église, se convertir, religion monothéiste.
</v>
      </c>
    </row>
    <row r="470" spans="1:1">
      <c r="A470" s="80" t="str">
        <f>IF(OR((Compétences!B478=1),(Compétences!B478=2))*AND(Compétences!A478="CM1"),Compétences!E478,"")</f>
        <v>Savoir que le sacre légitime le pouvoir du roi.</v>
      </c>
    </row>
    <row r="471" spans="1:1" ht="23.25">
      <c r="A471" s="80" t="str">
        <f>IF(OR((Compétences!B479=1),(Compétences!B479=2))*AND(Compétences!A479="CM1"),Compétences!E479,"")</f>
        <v>Découvrir, grâce à l’étude de cartes et de documents, qu’en trois siècles, les Capétiens renforcent leur pouvoir, agrandissent le domaine royal par des guerres, des rachats et des mariages et mettent en place une administration de plus en plus efficace.</v>
      </c>
    </row>
    <row r="472" spans="1:1" ht="45.75">
      <c r="A472" s="80" t="str">
        <f>IF(OR((Compétences!B480=1),(Compétences!B480=2))*AND(Compétences!A480="CM1"),Compétences!E480,"")</f>
        <v>Identifier les rois de France, en particulier Saint Louis, et les principaux attributs du pouvoir royal à partir de documents relatifs à l’histoire des arts.
Repères : 496 - baptême de Clovis, 800 - couronnement de Charlemagne, 987 – Hugues Capet roi de France, Saint Louis.
Vocabulaire : royauté, sacre, domaine royal, royaume, administration.</v>
      </c>
    </row>
    <row r="473" spans="1:1" ht="34.5">
      <c r="A473" s="80" t="str">
        <f>IF(OR((Compétences!B481=1),(Compétences!B481=2))*AND(Compétences!A481="CM1"),Compétences!E481,"")</f>
        <v>La découverte d’une autre civilisation, l’Islam
- Savoir que le prophète Mahomet fonde une nouvelle religion monothéiste au VIIe siècle. Elle s’étend rapidement de l’Inde à l’Espagne.</v>
      </c>
    </row>
    <row r="474" spans="1:1">
      <c r="A474" s="80" t="str">
        <f>IF(OR((Compétences!B482=1),(Compétences!B482=2))*AND(Compétences!A482="CM1"),Compétences!E482,"")</f>
        <v>Pour étudier cette question, lire et utiliser une carte historique.</v>
      </c>
    </row>
    <row r="475" spans="1:1">
      <c r="A475" s="80" t="str">
        <f>IF(OR((Compétences!B483=1),(Compétences!B483=2))*AND(Compétences!A483="CM1"),Compétences!E483,"")</f>
        <v>À partir de différentes œuvres d’art, appréhender la richesse de la civilisation arabo-musulmane.</v>
      </c>
    </row>
    <row r="476" spans="1:1" ht="23.25">
      <c r="A476" s="80" t="str">
        <f>IF(OR((Compétences!B484=1),(Compétences!B484=2))*AND(Compétences!A484="CM1"),Compétences!E484,"")</f>
        <v>Les Croisades
- Connaître le déroulement d’une croisade (la première croisade en particulier).</v>
      </c>
    </row>
    <row r="477" spans="1:1" ht="23.25">
      <c r="A477" s="80" t="str">
        <f>IF(OR((Compétences!B485=1),(Compétences!B485=2))*AND(Compétences!A485="CM1"),Compétences!E485,"")</f>
        <v>Savoir que les échanges se développent et mettent en contact l’Occident avec l’Orient.
Vocabulaire : croisades, échanges, mosquée, musulman, prophète.</v>
      </c>
    </row>
    <row r="478" spans="1:1">
      <c r="A478" s="80" t="str">
        <f>IF(OR((Compétences!B486=1),(Compétences!B486=2))*AND(Compétences!A486="CM1"),Compétences!E486,"")</f>
        <v/>
      </c>
    </row>
    <row r="479" spans="1:1">
      <c r="A479" s="80" t="str">
        <f>IF(OR((Compétences!B487=1),(Compétences!B487=2))*AND(Compétences!A487="CM1"),Compétences!E487,"")</f>
        <v/>
      </c>
    </row>
    <row r="480" spans="1:1">
      <c r="A480" s="80" t="str">
        <f>IF(OR((Compétences!B488=1),(Compétences!B488=2))*AND(Compétences!A488="CM1"),Compétences!E488,"")</f>
        <v/>
      </c>
    </row>
    <row r="481" spans="1:1">
      <c r="A481" s="80" t="str">
        <f>IF(OR((Compétences!B489=1),(Compétences!B489=2))*AND(Compétences!A489="CM1"),Compétences!E489,"")</f>
        <v/>
      </c>
    </row>
    <row r="482" spans="1:1">
      <c r="A482" s="80" t="str">
        <f>IF(OR((Compétences!B490=1),(Compétences!B490=2))*AND(Compétences!A490="CM1"),Compétences!E490,"")</f>
        <v/>
      </c>
    </row>
    <row r="483" spans="1:1">
      <c r="A483" s="80" t="str">
        <f>IF(OR((Compétences!B491=1),(Compétences!B491=2))*AND(Compétences!A491="CM1"),Compétences!E491,"")</f>
        <v/>
      </c>
    </row>
    <row r="484" spans="1:1">
      <c r="A484" s="80" t="str">
        <f>IF(OR((Compétences!B492=1),(Compétences!B492=2))*AND(Compétences!A492="CM1"),Compétences!E492,"")</f>
        <v/>
      </c>
    </row>
    <row r="485" spans="1:1">
      <c r="A485" s="80" t="str">
        <f>IF(OR((Compétences!B493=1),(Compétences!B493=2))*AND(Compétences!A493="CM1"),Compétences!E493,"")</f>
        <v/>
      </c>
    </row>
    <row r="486" spans="1:1">
      <c r="A486" s="80" t="str">
        <f>IF(OR((Compétences!B494=1),(Compétences!B494=2))*AND(Compétences!A494="CM1"),Compétences!E494,"")</f>
        <v/>
      </c>
    </row>
    <row r="487" spans="1:1">
      <c r="A487" s="80" t="str">
        <f>IF(OR((Compétences!B495=1),(Compétences!B495=2))*AND(Compétences!A495="CM1"),Compétences!E495,"")</f>
        <v/>
      </c>
    </row>
    <row r="488" spans="1:1" ht="45.75">
      <c r="A488" s="80" t="str">
        <f>IF(OR((Compétences!B496=1),(Compétences!B496=2))*AND(Compétences!A496="CM1"),Compétences!E496,"")</f>
        <v>* Les grands types de paysages et la diversité des régions françaises.
- Par la lecture de paysages et l’étude de cartes : identifier les principaux caractères du relief, du climat et de l’hydrographie en France et localiser les principaux repères géographiques étudiés.
Vocabulaire : montagne, plaine, colline, vallée, plateau, falaise, littoral, rivière, fleuve, climat.</v>
      </c>
    </row>
    <row r="489" spans="1:1" ht="34.5">
      <c r="A489" s="80" t="str">
        <f>IF(OR((Compétences!B497=1),(Compétences!B497=2))*AND(Compétences!A497="CM1"),Compétences!E497,"")</f>
        <v>Lire une carte
- Utiliser la légende d’une carte.
- Réaliser une carte simple.</v>
      </c>
    </row>
    <row r="490" spans="1:1" ht="23.25">
      <c r="A490" s="80" t="str">
        <f>IF(OR((Compétences!B498=1),(Compétences!B498=2))*AND(Compétences!A498="CM1"),Compétences!E498,"")</f>
        <v>Lire un paysage
- Réaliser un croquis de paysage avec sa légende.</v>
      </c>
    </row>
    <row r="491" spans="1:1">
      <c r="A491" s="80" t="str">
        <f>IF(OR((Compétences!B499=1),(Compétences!B499=2))*AND(Compétences!A499="CM1"),Compétences!E499,"")</f>
        <v>Connaître le découpage administratif de la France (départements, régions).</v>
      </c>
    </row>
    <row r="492" spans="1:1" ht="34.5">
      <c r="A492" s="80" t="str">
        <f>IF(OR((Compétences!B500=1),(Compétences!B500=2))*AND(Compétences!A500="CM1"),Compétences!E500,"")</f>
        <v>Connaître les principales caractéristiques des grands ensembles régionaux français : les régions du Nord et de l’Est, les régions du Grand Ouest (Arc atlantique), les régions du Sud, les régions du Centre de la France et la région parisienne.
Vocabulaire : agriculture, industrie, capitale.</v>
      </c>
    </row>
    <row r="493" spans="1:1">
      <c r="A493" s="80" t="str">
        <f>IF(OR((Compétences!B501=1),(Compétences!B501=2))*AND(Compétences!A501="CM1"),Compétences!E501,"")</f>
        <v/>
      </c>
    </row>
    <row r="494" spans="1:1">
      <c r="A494" s="80" t="str">
        <f>IF(OR((Compétences!B502=1),(Compétences!B502=2))*AND(Compétences!A502="CM1"),Compétences!E502,"")</f>
        <v/>
      </c>
    </row>
    <row r="495" spans="1:1">
      <c r="A495" s="80" t="str">
        <f>IF(OR((Compétences!B503=1),(Compétences!B503=2))*AND(Compétences!A503="CM1"),Compétences!E503,"")</f>
        <v/>
      </c>
    </row>
    <row r="496" spans="1:1">
      <c r="A496" s="80" t="str">
        <f>IF(OR((Compétences!B504=1),(Compétences!B504=2))*AND(Compétences!A504="CM1"),Compétences!E504,"")</f>
        <v/>
      </c>
    </row>
    <row r="497" spans="1:1">
      <c r="A497" s="80" t="str">
        <f>IF(OR((Compétences!B505=1),(Compétences!B505=2))*AND(Compétences!A505="CM1"),Compétences!E505,"")</f>
        <v/>
      </c>
    </row>
    <row r="498" spans="1:1">
      <c r="A498" s="80" t="str">
        <f>IF(OR((Compétences!B506=1),(Compétences!B506=2))*AND(Compétences!A506="CM1"),Compétences!E506,"")</f>
        <v/>
      </c>
    </row>
    <row r="499" spans="1:1">
      <c r="A499" s="80" t="str">
        <f>IF(OR((Compétences!B507=1),(Compétences!B507=2))*AND(Compétences!A507="CM1"),Compétences!E507,"")</f>
        <v/>
      </c>
    </row>
    <row r="500" spans="1:1">
      <c r="A500" s="80" t="str">
        <f>IF(OR((Compétences!B508=1),(Compétences!B508=2))*AND(Compétences!A508="CM1"),Compétences!E508,"")</f>
        <v>Acquérir des savoirs et des techniques spécifiques.</v>
      </c>
    </row>
    <row r="501" spans="1:1">
      <c r="A501" s="80" t="str">
        <f>IF(OR((Compétences!B509=1),(Compétences!B509=2))*AND(Compétences!A509="CM1"),Compétences!E509,"")</f>
        <v>Acquérir des savoirs et des techniques spécifiques.</v>
      </c>
    </row>
    <row r="502" spans="1:1">
      <c r="A502" s="80" t="str">
        <f>IF(OR((Compétences!B510=1),(Compétences!B510=2))*AND(Compétences!A510="CM1"),Compétences!E510,"")</f>
        <v>Développer l’expression et la création par des pratiques régulières et diversifiées et références aux œuvres.</v>
      </c>
    </row>
    <row r="503" spans="1:1">
      <c r="A503" s="80" t="str">
        <f>IF(OR((Compétences!B511=1),(Compétences!B511=2))*AND(Compétences!A511="CM1"),Compétences!E511,"")</f>
        <v>Cerner la notion d’œuvre d’art.</v>
      </c>
    </row>
    <row r="504" spans="1:1">
      <c r="A504" s="80" t="str">
        <f>IF(OR((Compétences!B512=1),(Compétences!B512=2))*AND(Compétences!A512="CM1"),Compétences!E512,"")</f>
        <v>Distinguer la valeur d’usage de la valeur esthétique des objets étudiés.</v>
      </c>
    </row>
    <row r="505" spans="1:1">
      <c r="A505" s="80" t="str">
        <f>IF(OR((Compétences!B513=1),(Compétences!B513=2))*AND(Compétences!A513="CM1"),Compétences!E513,"")</f>
        <v>Pratiquer des jeux vocaux, des chants divers en petits groupes ou en formation chorale.</v>
      </c>
    </row>
    <row r="506" spans="1:1">
      <c r="A506" s="80" t="str">
        <f>IF(OR((Compétences!B514=1),(Compétences!B514=2))*AND(Compétences!A514="CM1"),Compétences!E514,"")</f>
        <v>Réaliser des jeux rythmiques sur des formules simples joués sur des objets sonores appropriés.</v>
      </c>
    </row>
    <row r="507" spans="1:1">
      <c r="A507" s="80" t="str">
        <f>IF(OR((Compétences!B515=1),(Compétences!B515=2))*AND(Compétences!A515="CM1"),Compétences!E515,"")</f>
        <v/>
      </c>
    </row>
    <row r="508" spans="1:1">
      <c r="A508" s="80" t="str">
        <f>IF(OR((Compétences!B516=1),(Compétences!B516=2))*AND(Compétences!A516="CM1"),Compétences!E516,"")</f>
        <v/>
      </c>
    </row>
    <row r="509" spans="1:1">
      <c r="A509" s="80" t="str">
        <f>IF(OR((Compétences!B517=1),(Compétences!B517=2))*AND(Compétences!A517="CM1"),Compétences!E517,"")</f>
        <v/>
      </c>
    </row>
    <row r="510" spans="1:1">
      <c r="A510" s="80" t="str">
        <f>IF(OR((Compétences!B518=1),(Compétences!B518=2))*AND(Compétences!A518="CM1"),Compétences!E518,"")</f>
        <v/>
      </c>
    </row>
    <row r="511" spans="1:1">
      <c r="A511" s="80" t="str">
        <f>IF(OR((Compétences!B519=1),(Compétences!B519=2))*AND(Compétences!A519="CM1"),Compétences!E519,"")</f>
        <v/>
      </c>
    </row>
    <row r="512" spans="1:1">
      <c r="A512" s="80" t="str">
        <f>IF(OR((Compétences!B520=1),(Compétences!B520=2))*AND(Compétences!A520="CM1"),Compétences!E520,"")</f>
        <v/>
      </c>
    </row>
    <row r="513" spans="1:1">
      <c r="A513" s="80" t="str">
        <f>IF(OR((Compétences!B521=1),(Compétences!B521=2))*AND(Compétences!A521="CM1"),Compétences!E521,"")</f>
        <v/>
      </c>
    </row>
    <row r="514" spans="1:1">
      <c r="A514" s="80" t="str">
        <f>IF(OR((Compétences!B522=1),(Compétences!B522=2))*AND(Compétences!A522="CM1"),Compétences!E522,"")</f>
        <v>Une mosaïque gallo-romaine.</v>
      </c>
    </row>
    <row r="515" spans="1:1">
      <c r="A515" s="80" t="str">
        <f>IF(OR((Compétences!B523=1),(Compétences!B523=2))*AND(Compétences!A523="CM1"),Compétences!E523,"")</f>
        <v/>
      </c>
    </row>
    <row r="516" spans="1:1">
      <c r="A516" s="80" t="str">
        <f>IF(OR((Compétences!B524=1),(Compétences!B524=2))*AND(Compétences!A524="CM1"),Compétences!E524,"")</f>
        <v>Architecture religieuse (une mosquée)</v>
      </c>
    </row>
    <row r="517" spans="1:1">
      <c r="A517" s="80" t="str">
        <f>IF(OR((Compétences!B525=1),(Compétences!B525=2))*AND(Compétences!A525="CM1"),Compétences!E525,"")</f>
        <v>Un extrait d’un roman de chevalerie.</v>
      </c>
    </row>
    <row r="518" spans="1:1">
      <c r="A518" s="80" t="str">
        <f>IF(OR((Compétences!B526=1),(Compétences!B526=2))*AND(Compétences!A526="CM1"),Compétences!E526,"")</f>
        <v/>
      </c>
    </row>
    <row r="519" spans="1:1">
      <c r="A519" s="80" t="str">
        <f>IF(OR((Compétences!B527=1),(Compétences!B527=2))*AND(Compétences!A527="CM1"),Compétences!E527,"")</f>
        <v/>
      </c>
    </row>
    <row r="520" spans="1:1">
      <c r="A520" s="80" t="str">
        <f>IF(OR((Compétences!B528=1),(Compétences!B528=2))*AND(Compétences!A528="CM1"),Compétences!E528,"")</f>
        <v/>
      </c>
    </row>
    <row r="521" spans="1:1">
      <c r="A521" s="80" t="str">
        <f>IF(OR((Compétences!B529=1),(Compétences!B529=2))*AND(Compétences!A529="CM1"),Compétences!E529,"")</f>
        <v/>
      </c>
    </row>
    <row r="522" spans="1:1">
      <c r="A522" s="80" t="str">
        <f>IF(OR((Compétences!B530=1),(Compétences!B530=2))*AND(Compétences!A530="CM1"),Compétences!E530,"")</f>
        <v/>
      </c>
    </row>
    <row r="523" spans="1:1">
      <c r="A523" s="80" t="str">
        <f>IF(OR((Compétences!B531=1),(Compétences!B531=2))*AND(Compétences!A531="CM1"),Compétences!E531,"")</f>
        <v/>
      </c>
    </row>
    <row r="524" spans="1:1">
      <c r="A524" s="80" t="str">
        <f>IF(OR((Compétences!B532=1),(Compétences!B532=2))*AND(Compétences!A532="CM1"),Compétences!E532,"")</f>
        <v/>
      </c>
    </row>
    <row r="525" spans="1:1">
      <c r="A525" s="80" t="str">
        <f>IF(OR((Compétences!B533=1),(Compétences!B533=2))*AND(Compétences!A533="CM1"),Compétences!E533,"")</f>
        <v/>
      </c>
    </row>
    <row r="526" spans="1:1">
      <c r="A526" s="80" t="str">
        <f>IF(OR((Compétences!B534=1),(Compétences!B534=2))*AND(Compétences!A534="CM1"),Compétences!E534,"")</f>
        <v/>
      </c>
    </row>
    <row r="527" spans="1:1">
      <c r="A527" s="80" t="str">
        <f>IF(OR((Compétences!B535=1),(Compétences!B535=2))*AND(Compétences!A535="CM1"),Compétences!E535,"")</f>
        <v/>
      </c>
    </row>
    <row r="528" spans="1:1">
      <c r="A528" s="80" t="str">
        <f>IF(OR((Compétences!B536=1),(Compétences!B536=2))*AND(Compétences!A536="CM1"),Compétences!E536,"")</f>
        <v/>
      </c>
    </row>
    <row r="529" spans="1:1">
      <c r="A529" s="80" t="str">
        <f>IF(OR((Compétences!B537=1),(Compétences!B537=2))*AND(Compétences!A537="CM1"),Compétences!E537,"")</f>
        <v/>
      </c>
    </row>
    <row r="530" spans="1:1">
      <c r="A530" s="80" t="str">
        <f>IF(OR((Compétences!B538=1),(Compétences!B538=2))*AND(Compétences!A538="CM1"),Compétences!E538,"")</f>
        <v/>
      </c>
    </row>
    <row r="531" spans="1:1">
      <c r="A531" s="80" t="str">
        <f>IF(OR((Compétences!B539=1),(Compétences!B539=2))*AND(Compétences!A539="CM1"),Compétences!E539,"")</f>
        <v/>
      </c>
    </row>
    <row r="532" spans="1:1">
      <c r="A532" s="80" t="str">
        <f>IF(OR((Compétences!B540=1),(Compétences!B540=2))*AND(Compétences!A540="CM1"),Compétences!E540,"")</f>
        <v/>
      </c>
    </row>
    <row r="533" spans="1:1">
      <c r="A533" s="80" t="str">
        <f>IF(OR((Compétences!B541=1),(Compétences!B541=2))*AND(Compétences!A541="CM1"),Compétences!E541,"")</f>
        <v/>
      </c>
    </row>
    <row r="534" spans="1:1">
      <c r="A534" s="80" t="str">
        <f>IF(OR((Compétences!B542=1),(Compétences!B542=2))*AND(Compétences!A542="CM1"),Compétences!E542,"")</f>
        <v/>
      </c>
    </row>
    <row r="535" spans="1:1">
      <c r="A535" s="80" t="str">
        <f>IF(OR((Compétences!B543=1),(Compétences!B543=2))*AND(Compétences!A543="CM1"),Compétences!E543,"")</f>
        <v/>
      </c>
    </row>
    <row r="536" spans="1:1">
      <c r="A536" s="80" t="str">
        <f>IF(OR((Compétences!B544=1),(Compétences!B544=2))*AND(Compétences!A544="CM1"),Compétences!E544,"")</f>
        <v/>
      </c>
    </row>
    <row r="537" spans="1:1">
      <c r="A537" s="80" t="str">
        <f>IF(OR((Compétences!B545=1),(Compétences!B545=2))*AND(Compétences!A545="CM1"),Compétences!E545,"")</f>
        <v/>
      </c>
    </row>
    <row r="538" spans="1:1">
      <c r="A538" s="80" t="str">
        <f>IF(OR((Compétences!B546=1),(Compétences!B546=2))*AND(Compétences!A546="CM1"),Compétences!E546,"")</f>
        <v/>
      </c>
    </row>
    <row r="539" spans="1:1">
      <c r="A539" s="80" t="str">
        <f>IF(OR((Compétences!B547=1),(Compétences!B547=2))*AND(Compétences!A547="CM1"),Compétences!E547,"")</f>
        <v/>
      </c>
    </row>
    <row r="540" spans="1:1">
      <c r="A540" s="80" t="str">
        <f>IF(OR((Compétences!B548=1),(Compétences!B548=2))*AND(Compétences!A548="CM1"),Compétences!E548,"")</f>
        <v/>
      </c>
    </row>
    <row r="541" spans="1:1">
      <c r="A541" s="80" t="str">
        <f>IF(OR((Compétences!B549=1),(Compétences!B549=2))*AND(Compétences!A549="CM1"),Compétences!E549,"")</f>
        <v/>
      </c>
    </row>
    <row r="542" spans="1:1">
      <c r="A542" s="80" t="str">
        <f>IF(OR((Compétences!B550=1),(Compétences!B550=2))*AND(Compétences!A550="CM1"),Compétences!E550,"")</f>
        <v/>
      </c>
    </row>
    <row r="543" spans="1:1">
      <c r="A543" s="80" t="str">
        <f>IF(OR((Compétences!B551=1),(Compétences!B551=2))*AND(Compétences!A551="CM1"),Compétences!E551,"")</f>
        <v/>
      </c>
    </row>
    <row r="544" spans="1:1">
      <c r="A544" s="80" t="str">
        <f>IF(OR((Compétences!B552=1),(Compétences!B552=2))*AND(Compétences!A552="CM1"),Compétences!E552,"")</f>
        <v/>
      </c>
    </row>
    <row r="545" spans="1:1">
      <c r="A545" s="80" t="str">
        <f>IF(OR((Compétences!B553=1),(Compétences!B553=2))*AND(Compétences!A553="CM1"),Compétences!E553,"")</f>
        <v/>
      </c>
    </row>
    <row r="546" spans="1:1">
      <c r="A546" s="80" t="str">
        <f>IF(OR((Compétences!B554=1),(Compétences!B554=2))*AND(Compétences!A554="CM1"),Compétences!E554,"")</f>
        <v/>
      </c>
    </row>
    <row r="547" spans="1:1">
      <c r="A547" s="80" t="str">
        <f>IF(OR((Compétences!B555=1),(Compétences!B555=2))*AND(Compétences!A555="CM1"),Compétences!E555,"")</f>
        <v/>
      </c>
    </row>
    <row r="548" spans="1:1">
      <c r="A548" s="80" t="str">
        <f>IF(OR((Compétences!B556=1),(Compétences!B556=2))*AND(Compétences!A556="CM1"),Compétences!E556,"")</f>
        <v/>
      </c>
    </row>
    <row r="549" spans="1:1">
      <c r="A549" s="80" t="str">
        <f>IF(OR((Compétences!B557=1),(Compétences!B557=2))*AND(Compétences!A557="CM1"),Compétences!E557,"")</f>
        <v/>
      </c>
    </row>
    <row r="550" spans="1:1" ht="45.75">
      <c r="A550" s="80" t="str">
        <f>IF(OR((Compétences!B558=1),(Compétences!B558=2))*AND(Compétences!A558="CM1"),Compétences!E558,"")</f>
        <v>Réfléchir aux problèmes concrets posés par la vie en collectivité :
◦ politesse envers ses pairs et les adultes ;
◦ utilisation de différents registres de langue ;
◦ nécessité d’élaborer un règlement de classe et d’école.</v>
      </c>
    </row>
    <row r="551" spans="1:1">
      <c r="A551" s="80" t="str">
        <f>IF(OR((Compétences!B559=1),(Compétences!B559=2))*AND(Compétences!A559="CM1"),Compétences!E559,"")</f>
        <v>Respecter les règles de la vie collective, entre autres dans les pratiques sportives,</v>
      </c>
    </row>
    <row r="552" spans="1:1">
      <c r="A552" s="80" t="str">
        <f>IF(OR((Compétences!B560=1),(Compétences!B560=2))*AND(Compétences!A560="CM1"),Compétences!E560,"")</f>
        <v>Savoir adapter sa conduite face à des situations spécifiques pour se protéger et préserver les autres.</v>
      </c>
    </row>
    <row r="553" spans="1:1" ht="23.25">
      <c r="A553" s="80" t="str">
        <f>IF(OR((Compétences!B561=1),(Compétences!B561=2))*AND(Compétences!A561="CM1"),Compétences!E561,"")</f>
        <v>Savoir lire et respecter les informations, les pictogrammes de danger figurant sur les objets, les matériels, les produits ménagers, les médicaments…</v>
      </c>
    </row>
    <row r="554" spans="1:1">
      <c r="A554" s="80" t="str">
        <f>IF(OR((Compétences!B562=1),(Compétences!B562=2))*AND(Compétences!A562="CM1"),Compétences!E562,"")</f>
        <v>Prendre conscience de la nécessité de s’interdire toute violence, verbale comme physique, notamment dans la cour de l’école.</v>
      </c>
    </row>
    <row r="555" spans="1:1">
      <c r="A555" s="80" t="str">
        <f>IF(OR((Compétences!B563=1),(Compétences!B563=2))*AND(Compétences!A563="CM1"),Compétences!E563,"")</f>
        <v>Respecter les autres et se protéger dans le cadre de la communication et de la publication électronique.</v>
      </c>
    </row>
    <row r="556" spans="1:1">
      <c r="A556" s="80" t="str">
        <f>IF(OR((Compétences!B564=1),(Compétences!B564=2))*AND(Compétences!A564="CM1"),Compétences!E564,"")</f>
        <v>Trouver des indices avant d’accorder sa confiance aux informations et propositions fournies sur l’internet</v>
      </c>
    </row>
    <row r="557" spans="1:1" ht="68.25">
      <c r="A557" s="80" t="str">
        <f>IF(OR((Compétences!B565=1),(Compétences!B565=2))*AND(Compétences!A565="CM1"),Compétences!E565,"")</f>
        <v>Connaître et savoir interpréter quelques adages juridiques :
◦ « Nul n’est censé ignorer la loi. »
◦ « On ne peut être juge et partie. »
◦ « Une même justice pour tous. »
◦ « Souffre que l’on t’applique la loi que tu as faite toi-même. »
◦ « Les mots s’envolent, les écrits restent.»</v>
      </c>
    </row>
    <row r="558" spans="1:1" ht="23.25">
      <c r="A558" s="80" t="str">
        <f>IF(OR((Compétences!B566=1),(Compétences!B566=2))*AND(Compétences!A566="CM1"),Compétences!E566,"")</f>
        <v>Identifier des situations dans lesquelles la liberté n’est pas respectée.
Identifier des situations dans lesquelles l’égalité n’est pas respectée.</v>
      </c>
    </row>
    <row r="559" spans="1:1" ht="34.5">
      <c r="A559" s="80" t="str">
        <f>IF(OR((Compétences!B567=1),(Compétences!B567=2))*AND(Compétences!A567="CM1"),Compétences!E567,"")</f>
        <v>Connaître une définition du civisme : participer à la vie politique en votant aux élections, connaître ses devoirs envers l’État (respecter les lois, payer ses impôts…) et ses devoirs envers les autres
citoyens.</v>
      </c>
    </row>
    <row r="560" spans="1:1" ht="23.25">
      <c r="A560" s="80" t="str">
        <f>IF(OR((Compétences!B568=1),(Compétences!B568=2))*AND(Compétences!A568="CM1"),Compétences!E568,"")</f>
        <v>Connaître le contexte et la date de création de la Marseillaise ; savoir par cœur les 1er, 6ème couplets et le 7ème, dit « couplet des enfants » ; être capable de l'interpréter dans différentes circonstances.</v>
      </c>
    </row>
    <row r="561" spans="1:1">
      <c r="A561" s="80" t="str">
        <f>IF(OR((Compétences!B569=1),(Compétences!B569=2))*AND(Compétences!A569="CM1"),Compétences!E569,"")</f>
        <v/>
      </c>
    </row>
    <row r="562" spans="1:1">
      <c r="A562" s="80" t="str">
        <f>IF(OR((Compétences!B570=1),(Compétences!B570=2))*AND(Compétences!A570="CM1"),Compétences!E570,"")</f>
        <v/>
      </c>
    </row>
    <row r="563" spans="1:1">
      <c r="A563" s="80" t="str">
        <f>IF(OR((Compétences!B571=1),(Compétences!B571=2))*AND(Compétences!A571="CM1"),Compétences!E571,"")</f>
        <v/>
      </c>
    </row>
    <row r="564" spans="1:1">
      <c r="A564" s="80" t="str">
        <f>IF(OR((Compétences!B572=1),(Compétences!B572=2))*AND(Compétences!A572="CM1"),Compétences!E572,"")</f>
        <v/>
      </c>
    </row>
    <row r="565" spans="1:1">
      <c r="A565" s="80" t="str">
        <f>IF(OR((Compétences!B573=1),(Compétences!B573=2))*AND(Compétences!A573="CM1"),Compétences!E573,"")</f>
        <v/>
      </c>
    </row>
    <row r="566" spans="1:1">
      <c r="A566" s="80" t="str">
        <f>IF(OR((Compétences!B574=1),(Compétences!B574=2))*AND(Compétences!A574="CM1"),Compétences!E574,"")</f>
        <v/>
      </c>
    </row>
    <row r="567" spans="1:1">
      <c r="A567" s="80" t="str">
        <f>IF(OR((Compétences!B575=1),(Compétences!B575=2))*AND(Compétences!A575="CM1"),Compétences!E575,"")</f>
        <v/>
      </c>
    </row>
    <row r="568" spans="1:1">
      <c r="A568" s="80" t="str">
        <f>IF(OR((Compétences!B576=1),(Compétences!B576=2))*AND(Compétences!A576="CM1"),Compétences!E576,"")</f>
        <v/>
      </c>
    </row>
    <row r="569" spans="1:1" ht="34.5">
      <c r="A569" s="80" t="str">
        <f>IF(OR((Compétences!B577=1),(Compétences!B577=2))*AND(Compétences!A577="CM1"),Compétences!E577,"")</f>
        <v xml:space="preserve">Courses en durée
- Courir à allure régulière, en aisance respiratoire, à l’aide de repères visuels ou sonores, puis sans repère, dans un temps contractualisé.
</v>
      </c>
    </row>
    <row r="570" spans="1:1">
      <c r="A570" s="80" t="str">
        <f>IF(OR((Compétences!B578=1),(Compétences!B578=2))*AND(Compétences!A578="CM1"),Compétences!E578,"")</f>
        <v>Gérer sa course sur une durée de 8 à 15 minutes.</v>
      </c>
    </row>
    <row r="571" spans="1:1">
      <c r="A571" s="80" t="str">
        <f>IF(OR((Compétences!B579=1),(Compétences!B579=2))*AND(Compétences!A579="CM1"),Compétences!E579,"")</f>
        <v>Ajuster son allure, sa foulée pour atteindre l’objectif.</v>
      </c>
    </row>
    <row r="572" spans="1:1" ht="34.5">
      <c r="A572" s="80" t="str">
        <f>IF(OR((Compétences!B580=1),(Compétences!B580=2))*AND(Compétences!A580="CM1"),Compétences!E580,"")</f>
        <v xml:space="preserve">Savoir comment récupérer activement après un temps de course pour enchaîner une autre course
(deux fois 8 minutes par exemple).
</v>
      </c>
    </row>
    <row r="573" spans="1:1">
      <c r="A573" s="80" t="str">
        <f>IF(OR((Compétences!B581=1),(Compétences!B581=2))*AND(Compétences!A581="CM1"),Compétences!E581,"")</f>
        <v/>
      </c>
    </row>
    <row r="574" spans="1:1">
      <c r="A574" s="80" t="str">
        <f>IF(OR((Compétences!B582=1),(Compétences!B582=2))*AND(Compétences!A582="CM1"),Compétences!E582,"")</f>
        <v/>
      </c>
    </row>
    <row r="575" spans="1:1">
      <c r="A575" s="80" t="str">
        <f>IF(OR((Compétences!B583=1),(Compétences!B583=2))*AND(Compétences!A583="CM1"),Compétences!E583,"")</f>
        <v/>
      </c>
    </row>
    <row r="576" spans="1:1">
      <c r="A576" s="80" t="str">
        <f>IF(OR((Compétences!B584=1),(Compétences!B584=2))*AND(Compétences!A584="CM1"),Compétences!E584,"")</f>
        <v/>
      </c>
    </row>
    <row r="577" spans="1:1" ht="34.5">
      <c r="A577" s="80" t="str">
        <f>IF(OR((Compétences!B585=1),(Compétences!B585=2))*AND(Compétences!A585="CM1"),Compétences!E585,"")</f>
        <v>Rencontrer un adversaire dans des jeux d’opposition duelle : affronter seul un adversaire pour obtenir le gain du jeu, développer des stratégies comme attaquant ou comme défenseur, comprendre qu’il faut attaquer tout en se défendant (réversibilité des situations vécues).</v>
      </c>
    </row>
    <row r="578" spans="1:1" ht="34.5">
      <c r="A578" s="80" t="str">
        <f>IF(OR((Compétences!B586=1),(Compétences!B586=2))*AND(Compétences!A586="CM1"),Compétences!E586,"")</f>
        <v>Coopérer avec des partenaires pour affronter collectivement un ou plusieurs adversaires dans un jeu collectif, comme attaquant et comme défenseur : se reconnaître comme attaquant ou défenseur, développer des stratégies, identifier et remplir des rôles et des statuts différents dans les jeux vécus, respecter les règles.</v>
      </c>
    </row>
    <row r="579" spans="1:1">
      <c r="A579" s="80" t="str">
        <f>IF(OR((Compétences!B587=1),(Compétences!B587=2))*AND(Compétences!A587="CM1"),Compétences!E587,"")</f>
        <v/>
      </c>
    </row>
    <row r="580" spans="1:1">
      <c r="A580" s="80" t="str">
        <f>IF(OR((Compétences!B588=1),(Compétences!B588=2))*AND(Compétences!A588="CM1"),Compétences!E588,"")</f>
        <v/>
      </c>
    </row>
    <row r="581" spans="1:1">
      <c r="A581" s="80" t="str">
        <f>IF(OR((Compétences!B589=1),(Compétences!B589=2))*AND(Compétences!A589="CM1"),Compétences!E589,"")</f>
        <v/>
      </c>
    </row>
    <row r="582" spans="1:1">
      <c r="A582" s="80" t="str">
        <f>IF(OR((Compétences!B590=1),(Compétences!B590=2))*AND(Compétences!A590="CM1"),Compétences!E590,"")</f>
        <v/>
      </c>
    </row>
    <row r="583" spans="1:1">
      <c r="A583" s="80" t="str">
        <f>IF(OR((Compétences!B591=1),(Compétences!B591=2))*AND(Compétences!A591="CM1"),Compétences!E591,"")</f>
        <v/>
      </c>
    </row>
    <row r="584" spans="1:1">
      <c r="A584" s="80" t="str">
        <f>IF(OR((Compétences!B592=1),(Compétences!B592=2))*AND(Compétences!A592="CM1"),Compétences!E592,"")</f>
        <v/>
      </c>
    </row>
    <row r="585" spans="1:1">
      <c r="A585" s="80" t="str">
        <f>IF(OR((Compétences!B593=1),(Compétences!B593=2))*AND(Compétences!A593="CM1"),Compétences!E593,"")</f>
        <v/>
      </c>
    </row>
    <row r="586" spans="1:1">
      <c r="A586" s="80" t="str">
        <f>IF(OR((Compétences!B594=1),(Compétences!B594=2))*AND(Compétences!A594="CM1"),Compétences!E594,"")</f>
        <v/>
      </c>
    </row>
    <row r="587" spans="1:1">
      <c r="A587" s="80" t="str">
        <f>IF(OR((Compétences!B595=1),(Compétences!B595=2))*AND(Compétences!A595="CM1"),Compétences!E595,"")</f>
        <v/>
      </c>
    </row>
    <row r="588" spans="1:1">
      <c r="A588" s="80" t="str">
        <f>IF(OR((Compétences!B596=1),(Compétences!B596=2))*AND(Compétences!A596="CM1"),Compétences!E596,"")</f>
        <v/>
      </c>
    </row>
    <row r="589" spans="1:1">
      <c r="A589" s="80" t="str">
        <f>IF(OR((Compétences!B597=1),(Compétences!B597=2))*AND(Compétences!A597="CM1"),Compétences!E597,"")</f>
        <v/>
      </c>
    </row>
    <row r="590" spans="1:1">
      <c r="A590" s="80" t="str">
        <f>IF(OR((Compétences!B598=1),(Compétences!B598=2))*AND(Compétences!A598="CM1"),Compétences!E598,"")</f>
        <v/>
      </c>
    </row>
    <row r="591" spans="1:1">
      <c r="A591" s="80" t="str">
        <f>IF(OR((Compétences!B599=1),(Compétences!B599=2))*AND(Compétences!A599="CM1"),Compétences!E599,"")</f>
        <v/>
      </c>
    </row>
    <row r="592" spans="1:1">
      <c r="A592" s="80" t="str">
        <f>IF(OR((Compétences!B600=1),(Compétences!B600=2))*AND(Compétences!A600="CM1"),Compétences!E600,"")</f>
        <v/>
      </c>
    </row>
    <row r="593" spans="1:1">
      <c r="A593" s="80" t="str">
        <f>IF(OR((Compétences!B601=1),(Compétences!B601=2))*AND(Compétences!A601="CM1"),Compétences!E601,"")</f>
        <v/>
      </c>
    </row>
    <row r="594" spans="1:1">
      <c r="A594" s="80" t="str">
        <f>IF(OR((Compétences!B602=1),(Compétences!B602=2))*AND(Compétences!A602="CM1"),Compétences!E602,"")</f>
        <v/>
      </c>
    </row>
    <row r="595" spans="1:1">
      <c r="A595" s="80" t="str">
        <f>IF(OR((Compétences!B603=1),(Compétences!B603=2))*AND(Compétences!A603="CM1"),Compétences!E603,"")</f>
        <v/>
      </c>
    </row>
  </sheetData>
  <customSheetViews>
    <customSheetView guid="{C2DEAC16-39CE-4126-A089-791213E277A5}" showPageBreaks="1" view="pageLayout">
      <selection activeCell="A2" sqref="A2"/>
      <pageMargins left="0.19685039370078741" right="0.19685039370078741" top="0.39583333333333331" bottom="0.15625" header="0.16666666666666666" footer="0.31496062992125984"/>
      <pageSetup paperSize="9" orientation="portrait" horizontalDpi="4294967293" verticalDpi="0" r:id="rId1"/>
      <headerFooter>
        <oddHeader>&amp;CECeB - École Saint-Vaast - BÉTHUNE</oddHeader>
      </headerFooter>
    </customSheetView>
  </customSheetViews>
  <pageMargins left="0.19685039370078741" right="0.19685039370078741" top="0.39583333333333331" bottom="0.15625" header="0.16666666666666666" footer="0.31496062992125984"/>
  <pageSetup paperSize="9" orientation="portrait" horizontalDpi="4294967293" verticalDpi="0" r:id="rId2"/>
  <headerFooter>
    <oddHeader xml:space="preserve">&amp;C
</odd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Notes</vt:lpstr>
      <vt:lpstr>Compétences</vt:lpstr>
      <vt:lpstr>Liste des élèves</vt:lpstr>
      <vt:lpstr>Bulletin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dc:creator>
  <cp:lastModifiedBy>David</cp:lastModifiedBy>
  <dcterms:created xsi:type="dcterms:W3CDTF">2013-10-10T18:09:24Z</dcterms:created>
  <dcterms:modified xsi:type="dcterms:W3CDTF">2013-11-03T11:55:34Z</dcterms:modified>
</cp:coreProperties>
</file>