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840" yWindow="372" windowWidth="16608" windowHeight="9432"/>
  </bookViews>
  <sheets>
    <sheet name="Feuil2" sheetId="5" r:id="rId1"/>
    <sheet name="Feuil3" sheetId="6" r:id="rId2"/>
    <sheet name="Feuil4" sheetId="7" r:id="rId3"/>
    <sheet name="Feuil5" sheetId="8" r:id="rId4"/>
  </sheets>
  <externalReferences>
    <externalReference r:id="rId5"/>
    <externalReference r:id="rId6"/>
    <externalReference r:id="rId7"/>
  </externalReferences>
  <definedNames>
    <definedName name="absences">Feuil2!$Y$17:$Y$22</definedName>
    <definedName name="annee_1">'[1]jours fériés'!$R$1</definedName>
    <definedName name="annee_z">'[1]jours fériés'!$R$2</definedName>
    <definedName name="années_fériés">Feuil3!$A$1:$A$65536</definedName>
    <definedName name="derniers_jours">'[2]Calendrier automatique'!$34:$34</definedName>
    <definedName name="feries">Feuil3!$R$4</definedName>
    <definedName name="fériés">OFFSET(start_fériés,position_année,0,annee_z-annee_1+1,nb_fériés)</definedName>
    <definedName name="fete_nat">Feuil3!$K$1</definedName>
    <definedName name="fêtes_nat">'[2]Calendrier automatique'!$D$12:$E$16</definedName>
    <definedName name="flag_alsace">'[2]Calendrier automatique'!$C$6</definedName>
    <definedName name="label_mois">'[2]Calendrier automatique'!$A$2:$IV$2</definedName>
    <definedName name="mode_Alsace">'[2]Calendrier automatique'!$C$6</definedName>
    <definedName name="mode_Belgique">'[2]Calendrier automatique'!$C$14</definedName>
    <definedName name="mode_France">'[2]Calendrier automatique'!$C$12</definedName>
    <definedName name="mode_luxembourg">'[2]Calendrier automatique'!$C$13</definedName>
    <definedName name="nb_fériés">'[1]jours fériés'!$R$4</definedName>
    <definedName name="pays">'[2]Calendrier automatique'!$C$11</definedName>
    <definedName name="position_année">'[1]jours fériés'!$R$3</definedName>
    <definedName name="premier_jour">'[2]Calendrier automatique'!$C$4</definedName>
    <definedName name="samedi_ouvrable">[1]paramètres!$C$7</definedName>
    <definedName name="sans_fériés">'[2]Calendrier automatique'!$R$6</definedName>
    <definedName name="sans_pentecote">'[2]Calendrier automatique'!$C$9</definedName>
    <definedName name="start_fériés">'[1]jours fériés'!$B$2</definedName>
    <definedName name="statut">Feuil2!$Y$17:$Y$22</definedName>
    <definedName name="table_Paques">Feuil3!$S$1:$T$65536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T47" i="5"/>
  <c r="U47"/>
  <c r="R47"/>
  <c r="S47"/>
  <c r="V16"/>
  <c r="V17"/>
  <c r="V18"/>
  <c r="V19"/>
  <c r="V21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20"/>
  <c r="T17"/>
  <c r="T18"/>
  <c r="T19"/>
  <c r="T20"/>
  <c r="T21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S17"/>
  <c r="S18"/>
  <c r="S19"/>
  <c r="S20"/>
  <c r="S21"/>
  <c r="S22"/>
  <c r="T22" s="1"/>
  <c r="V22" s="1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16"/>
  <c r="Q47" l="1"/>
  <c r="D17" l="1"/>
  <c r="G17"/>
  <c r="J17"/>
  <c r="D18"/>
  <c r="G18"/>
  <c r="J18"/>
  <c r="D19"/>
  <c r="G19"/>
  <c r="J19"/>
  <c r="D20"/>
  <c r="G20"/>
  <c r="J20"/>
  <c r="A5" i="8"/>
  <c r="P19" i="5"/>
  <c r="P16"/>
  <c r="Q16" s="1"/>
  <c r="P17"/>
  <c r="Q17" s="1"/>
  <c r="P18"/>
  <c r="P20"/>
  <c r="Q20" s="1"/>
  <c r="P21"/>
  <c r="Q21" s="1"/>
  <c r="P22"/>
  <c r="Q22" s="1"/>
  <c r="P23"/>
  <c r="P24"/>
  <c r="P25"/>
  <c r="Q25" s="1"/>
  <c r="P26"/>
  <c r="Q26" s="1"/>
  <c r="P27"/>
  <c r="P28"/>
  <c r="Q28" s="1"/>
  <c r="P29"/>
  <c r="Q29" s="1"/>
  <c r="P30"/>
  <c r="Q30" s="1"/>
  <c r="P31"/>
  <c r="P32"/>
  <c r="Q32" s="1"/>
  <c r="P33"/>
  <c r="Q33" s="1"/>
  <c r="P34"/>
  <c r="Q34" s="1"/>
  <c r="P35"/>
  <c r="P36"/>
  <c r="Q36" s="1"/>
  <c r="P37"/>
  <c r="Q37" s="1"/>
  <c r="P38"/>
  <c r="Q38" s="1"/>
  <c r="P39"/>
  <c r="P40"/>
  <c r="P41"/>
  <c r="Q41" s="1"/>
  <c r="P42"/>
  <c r="Q42" s="1"/>
  <c r="P43"/>
  <c r="P44"/>
  <c r="Q44" s="1"/>
  <c r="P45"/>
  <c r="Q45" s="1"/>
  <c r="P46"/>
  <c r="Q46" s="1"/>
  <c r="Q19"/>
  <c r="Q23"/>
  <c r="Q27"/>
  <c r="Q31"/>
  <c r="Q35"/>
  <c r="Q39"/>
  <c r="Q43"/>
  <c r="Q18"/>
  <c r="Q24"/>
  <c r="Q40"/>
  <c r="G26"/>
  <c r="A12"/>
  <c r="A5" s="1"/>
  <c r="L19"/>
  <c r="B17"/>
  <c r="B18" s="1"/>
  <c r="B19" s="1"/>
  <c r="L17"/>
  <c r="L18"/>
  <c r="H48" l="1"/>
  <c r="M17"/>
  <c r="N17" s="1"/>
  <c r="M19"/>
  <c r="N19" s="1"/>
  <c r="O17"/>
  <c r="U17" s="1"/>
  <c r="M18"/>
  <c r="N18" s="1"/>
  <c r="B20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L20"/>
  <c r="D21"/>
  <c r="G21"/>
  <c r="J21"/>
  <c r="L21"/>
  <c r="D22"/>
  <c r="G22"/>
  <c r="J22"/>
  <c r="L22"/>
  <c r="D23"/>
  <c r="G23"/>
  <c r="J23"/>
  <c r="L23"/>
  <c r="D24"/>
  <c r="G24"/>
  <c r="J24"/>
  <c r="L24"/>
  <c r="D25"/>
  <c r="G25"/>
  <c r="J25"/>
  <c r="L25"/>
  <c r="D26"/>
  <c r="J26"/>
  <c r="L26"/>
  <c r="M26" s="1"/>
  <c r="N26" s="1"/>
  <c r="D27"/>
  <c r="G27"/>
  <c r="J27"/>
  <c r="L27"/>
  <c r="D28"/>
  <c r="G28"/>
  <c r="J28"/>
  <c r="L28"/>
  <c r="D29"/>
  <c r="G29"/>
  <c r="J29"/>
  <c r="L29"/>
  <c r="D30"/>
  <c r="G30"/>
  <c r="J30"/>
  <c r="L30"/>
  <c r="D31"/>
  <c r="G31"/>
  <c r="J31"/>
  <c r="L31"/>
  <c r="D32"/>
  <c r="G32"/>
  <c r="J32"/>
  <c r="L32"/>
  <c r="D33"/>
  <c r="G33"/>
  <c r="J33"/>
  <c r="L33"/>
  <c r="D34"/>
  <c r="G34"/>
  <c r="J34"/>
  <c r="L34"/>
  <c r="D35"/>
  <c r="G35"/>
  <c r="J35"/>
  <c r="L35"/>
  <c r="D36"/>
  <c r="G36"/>
  <c r="J36"/>
  <c r="L36"/>
  <c r="D37"/>
  <c r="G37"/>
  <c r="J37"/>
  <c r="L37"/>
  <c r="D38"/>
  <c r="G38"/>
  <c r="J38"/>
  <c r="L38"/>
  <c r="D39"/>
  <c r="G39"/>
  <c r="J39"/>
  <c r="L39"/>
  <c r="D40"/>
  <c r="G40"/>
  <c r="J40"/>
  <c r="L40"/>
  <c r="D41"/>
  <c r="G41"/>
  <c r="J41"/>
  <c r="L41"/>
  <c r="D42"/>
  <c r="G42"/>
  <c r="J42"/>
  <c r="L42"/>
  <c r="D43"/>
  <c r="G43"/>
  <c r="J43"/>
  <c r="L43"/>
  <c r="D44"/>
  <c r="G44"/>
  <c r="J44"/>
  <c r="L44"/>
  <c r="D45"/>
  <c r="G45"/>
  <c r="J45"/>
  <c r="L45"/>
  <c r="D46"/>
  <c r="G46"/>
  <c r="J46"/>
  <c r="L46"/>
  <c r="R4" i="6"/>
  <c r="R5" s="1"/>
  <c r="R2"/>
  <c r="A2"/>
  <c r="O2" s="1"/>
  <c r="R1"/>
  <c r="R17" i="5" l="1"/>
  <c r="M46"/>
  <c r="N46" s="1"/>
  <c r="M45"/>
  <c r="N45" s="1"/>
  <c r="M44"/>
  <c r="N44" s="1"/>
  <c r="M43"/>
  <c r="N43" s="1"/>
  <c r="M42"/>
  <c r="N42" s="1"/>
  <c r="M41"/>
  <c r="N41" s="1"/>
  <c r="M40"/>
  <c r="N40" s="1"/>
  <c r="M39"/>
  <c r="N39" s="1"/>
  <c r="M38"/>
  <c r="N38" s="1"/>
  <c r="M37"/>
  <c r="N37" s="1"/>
  <c r="M36"/>
  <c r="N36" s="1"/>
  <c r="M35"/>
  <c r="N35" s="1"/>
  <c r="M34"/>
  <c r="N34" s="1"/>
  <c r="M33"/>
  <c r="N33" s="1"/>
  <c r="M32"/>
  <c r="N32" s="1"/>
  <c r="M31"/>
  <c r="N31" s="1"/>
  <c r="M30"/>
  <c r="N30" s="1"/>
  <c r="M29"/>
  <c r="N29" s="1"/>
  <c r="M28"/>
  <c r="N28" s="1"/>
  <c r="M27"/>
  <c r="N27" s="1"/>
  <c r="M25"/>
  <c r="N25" s="1"/>
  <c r="M24"/>
  <c r="N24" s="1"/>
  <c r="M23"/>
  <c r="N23" s="1"/>
  <c r="M21"/>
  <c r="N21" s="1"/>
  <c r="M20"/>
  <c r="N20" s="1"/>
  <c r="M22"/>
  <c r="N22" s="1"/>
  <c r="O19"/>
  <c r="U19" s="1"/>
  <c r="O26"/>
  <c r="O18"/>
  <c r="U18" s="1"/>
  <c r="O29"/>
  <c r="F2" i="6"/>
  <c r="A3"/>
  <c r="B3" s="1"/>
  <c r="B2"/>
  <c r="D2"/>
  <c r="I2" s="1"/>
  <c r="J2" s="1"/>
  <c r="L2"/>
  <c r="M2"/>
  <c r="D3"/>
  <c r="L3"/>
  <c r="A4"/>
  <c r="M3"/>
  <c r="O3"/>
  <c r="F3" l="1"/>
  <c r="O25" i="5"/>
  <c r="U25" s="1"/>
  <c r="O36"/>
  <c r="U36" s="1"/>
  <c r="O40"/>
  <c r="U40" s="1"/>
  <c r="E2" i="6"/>
  <c r="H2" s="1"/>
  <c r="R25" i="5"/>
  <c r="R29"/>
  <c r="U29"/>
  <c r="R36"/>
  <c r="R26"/>
  <c r="U26"/>
  <c r="O22"/>
  <c r="O33"/>
  <c r="O37"/>
  <c r="R19"/>
  <c r="O44"/>
  <c r="O42"/>
  <c r="O46"/>
  <c r="R18"/>
  <c r="O45"/>
  <c r="O27"/>
  <c r="O31"/>
  <c r="O39"/>
  <c r="O43"/>
  <c r="O35"/>
  <c r="O41"/>
  <c r="O24"/>
  <c r="O21"/>
  <c r="O20"/>
  <c r="U20" s="1"/>
  <c r="O23"/>
  <c r="O28"/>
  <c r="O30"/>
  <c r="U30" s="1"/>
  <c r="O32"/>
  <c r="O34"/>
  <c r="O38"/>
  <c r="A5" i="6"/>
  <c r="L4"/>
  <c r="F4"/>
  <c r="D4"/>
  <c r="B4"/>
  <c r="O4"/>
  <c r="M4"/>
  <c r="I3"/>
  <c r="J3" s="1"/>
  <c r="E3"/>
  <c r="H3" s="1"/>
  <c r="R40" i="5" l="1"/>
  <c r="R37"/>
  <c r="U37"/>
  <c r="R22"/>
  <c r="U22"/>
  <c r="R38"/>
  <c r="U38"/>
  <c r="R32"/>
  <c r="U32"/>
  <c r="R28"/>
  <c r="U28"/>
  <c r="R24"/>
  <c r="U24"/>
  <c r="R35"/>
  <c r="U35"/>
  <c r="R39"/>
  <c r="U39"/>
  <c r="R27"/>
  <c r="U27"/>
  <c r="R42"/>
  <c r="U42"/>
  <c r="R34"/>
  <c r="U34"/>
  <c r="R23"/>
  <c r="T23" s="1"/>
  <c r="U23"/>
  <c r="R21"/>
  <c r="U21"/>
  <c r="R41"/>
  <c r="U41"/>
  <c r="R43"/>
  <c r="U43"/>
  <c r="R31"/>
  <c r="U31"/>
  <c r="R45"/>
  <c r="U45"/>
  <c r="R46"/>
  <c r="U46"/>
  <c r="R44"/>
  <c r="U44"/>
  <c r="R33"/>
  <c r="U33"/>
  <c r="R20"/>
  <c r="R30"/>
  <c r="O5" i="6"/>
  <c r="M5"/>
  <c r="A6"/>
  <c r="L5"/>
  <c r="F5"/>
  <c r="D5"/>
  <c r="B5"/>
  <c r="I4"/>
  <c r="J4" s="1"/>
  <c r="E4"/>
  <c r="H4" s="1"/>
  <c r="I5" l="1"/>
  <c r="J5" s="1"/>
  <c r="E5"/>
  <c r="H5" s="1"/>
  <c r="L6"/>
  <c r="F6"/>
  <c r="D6"/>
  <c r="B6"/>
  <c r="A7"/>
  <c r="O6"/>
  <c r="M6"/>
  <c r="L7" l="1"/>
  <c r="F7"/>
  <c r="D7"/>
  <c r="B7"/>
  <c r="A8"/>
  <c r="O7"/>
  <c r="M7"/>
  <c r="I6"/>
  <c r="J6" s="1"/>
  <c r="E6"/>
  <c r="H6" s="1"/>
  <c r="L8" l="1"/>
  <c r="F8"/>
  <c r="D8"/>
  <c r="B8"/>
  <c r="A9"/>
  <c r="O8"/>
  <c r="M8"/>
  <c r="I7"/>
  <c r="J7" s="1"/>
  <c r="E7"/>
  <c r="H7" s="1"/>
  <c r="L9" l="1"/>
  <c r="F9"/>
  <c r="D9"/>
  <c r="B9"/>
  <c r="A10"/>
  <c r="O9"/>
  <c r="M9"/>
  <c r="I8"/>
  <c r="J8" s="1"/>
  <c r="E8"/>
  <c r="H8" s="1"/>
  <c r="L10" l="1"/>
  <c r="F10"/>
  <c r="D10"/>
  <c r="B10"/>
  <c r="A11"/>
  <c r="O10"/>
  <c r="M10"/>
  <c r="I9"/>
  <c r="J9" s="1"/>
  <c r="E9"/>
  <c r="H9" s="1"/>
  <c r="I10" l="1"/>
  <c r="J10" s="1"/>
  <c r="E10"/>
  <c r="H10" s="1"/>
  <c r="L11"/>
  <c r="F11"/>
  <c r="D11"/>
  <c r="B11"/>
  <c r="A12"/>
  <c r="O11"/>
  <c r="M11"/>
  <c r="L12" l="1"/>
  <c r="F12"/>
  <c r="D12"/>
  <c r="B12"/>
  <c r="A13"/>
  <c r="O12"/>
  <c r="M12"/>
  <c r="I11"/>
  <c r="J11" s="1"/>
  <c r="E11"/>
  <c r="H11" s="1"/>
  <c r="L13" l="1"/>
  <c r="F13"/>
  <c r="D13"/>
  <c r="B13"/>
  <c r="A14"/>
  <c r="O13"/>
  <c r="M13"/>
  <c r="I12"/>
  <c r="J12" s="1"/>
  <c r="E12"/>
  <c r="H12" s="1"/>
  <c r="L14" l="1"/>
  <c r="F14"/>
  <c r="D14"/>
  <c r="B14"/>
  <c r="A15"/>
  <c r="O14"/>
  <c r="M14"/>
  <c r="I13"/>
  <c r="J13" s="1"/>
  <c r="E13"/>
  <c r="H13" s="1"/>
  <c r="I14" l="1"/>
  <c r="J14" s="1"/>
  <c r="E14"/>
  <c r="H14" s="1"/>
  <c r="L15"/>
  <c r="F15"/>
  <c r="D15"/>
  <c r="B15"/>
  <c r="A16"/>
  <c r="O15"/>
  <c r="M15"/>
  <c r="L16" l="1"/>
  <c r="F16"/>
  <c r="D16"/>
  <c r="B16"/>
  <c r="A17"/>
  <c r="O16"/>
  <c r="M16"/>
  <c r="I15"/>
  <c r="J15" s="1"/>
  <c r="E15"/>
  <c r="H15" s="1"/>
  <c r="L17" l="1"/>
  <c r="F17"/>
  <c r="D17"/>
  <c r="B17"/>
  <c r="A18"/>
  <c r="O17"/>
  <c r="M17"/>
  <c r="I16"/>
  <c r="J16" s="1"/>
  <c r="E16"/>
  <c r="H16" s="1"/>
  <c r="L18" l="1"/>
  <c r="F18"/>
  <c r="D18"/>
  <c r="B18"/>
  <c r="A19"/>
  <c r="O18"/>
  <c r="M18"/>
  <c r="I17"/>
  <c r="J17" s="1"/>
  <c r="E17"/>
  <c r="H17" s="1"/>
  <c r="L19" l="1"/>
  <c r="F19"/>
  <c r="D19"/>
  <c r="B19"/>
  <c r="A20"/>
  <c r="O19"/>
  <c r="M19"/>
  <c r="I18"/>
  <c r="J18" s="1"/>
  <c r="E18"/>
  <c r="H18" s="1"/>
  <c r="L20" l="1"/>
  <c r="F20"/>
  <c r="D20"/>
  <c r="B20"/>
  <c r="A21"/>
  <c r="O20"/>
  <c r="M20"/>
  <c r="I19"/>
  <c r="J19" s="1"/>
  <c r="E19"/>
  <c r="H19" s="1"/>
  <c r="L21" l="1"/>
  <c r="F21"/>
  <c r="D21"/>
  <c r="B21"/>
  <c r="A22"/>
  <c r="O21"/>
  <c r="M21"/>
  <c r="I20"/>
  <c r="J20" s="1"/>
  <c r="E20"/>
  <c r="H20" s="1"/>
  <c r="L22" l="1"/>
  <c r="F22"/>
  <c r="D22"/>
  <c r="B22"/>
  <c r="A23"/>
  <c r="O22"/>
  <c r="M22"/>
  <c r="I21"/>
  <c r="J21" s="1"/>
  <c r="E21"/>
  <c r="H21" s="1"/>
  <c r="I22" l="1"/>
  <c r="J22" s="1"/>
  <c r="E22"/>
  <c r="H22" s="1"/>
  <c r="L23"/>
  <c r="F23"/>
  <c r="D23"/>
  <c r="B23"/>
  <c r="A24"/>
  <c r="O23"/>
  <c r="M23"/>
  <c r="L24" l="1"/>
  <c r="F24"/>
  <c r="D24"/>
  <c r="B24"/>
  <c r="A25"/>
  <c r="O24"/>
  <c r="M24"/>
  <c r="I23"/>
  <c r="J23" s="1"/>
  <c r="E23"/>
  <c r="H23" s="1"/>
  <c r="L25" l="1"/>
  <c r="F25"/>
  <c r="D25"/>
  <c r="B25"/>
  <c r="A26"/>
  <c r="O25"/>
  <c r="M25"/>
  <c r="I24"/>
  <c r="J24" s="1"/>
  <c r="E24"/>
  <c r="H24" s="1"/>
  <c r="L26" l="1"/>
  <c r="F26"/>
  <c r="D26"/>
  <c r="B26"/>
  <c r="A27"/>
  <c r="O26"/>
  <c r="M26"/>
  <c r="I25"/>
  <c r="J25" s="1"/>
  <c r="E25"/>
  <c r="H25" s="1"/>
  <c r="I26" l="1"/>
  <c r="J26" s="1"/>
  <c r="E26"/>
  <c r="H26" s="1"/>
  <c r="L27"/>
  <c r="F27"/>
  <c r="D27"/>
  <c r="B27"/>
  <c r="A28"/>
  <c r="O27"/>
  <c r="M27"/>
  <c r="I27" l="1"/>
  <c r="J27" s="1"/>
  <c r="E27"/>
  <c r="H27" s="1"/>
  <c r="L28"/>
  <c r="F28"/>
  <c r="D28"/>
  <c r="B28"/>
  <c r="A29"/>
  <c r="O28"/>
  <c r="M28"/>
  <c r="I28" l="1"/>
  <c r="J28" s="1"/>
  <c r="E28"/>
  <c r="H28" s="1"/>
  <c r="L29"/>
  <c r="F29"/>
  <c r="D29"/>
  <c r="B29"/>
  <c r="A30"/>
  <c r="O29"/>
  <c r="M29"/>
  <c r="L30" l="1"/>
  <c r="F30"/>
  <c r="D30"/>
  <c r="B30"/>
  <c r="A31"/>
  <c r="O30"/>
  <c r="M30"/>
  <c r="I29"/>
  <c r="J29" s="1"/>
  <c r="E29"/>
  <c r="H29" s="1"/>
  <c r="I30" l="1"/>
  <c r="J30" s="1"/>
  <c r="E30"/>
  <c r="H30" s="1"/>
  <c r="L31"/>
  <c r="F31"/>
  <c r="D31"/>
  <c r="B31"/>
  <c r="A32"/>
  <c r="O31"/>
  <c r="M31"/>
  <c r="I31" l="1"/>
  <c r="J31" s="1"/>
  <c r="E31"/>
  <c r="H31" s="1"/>
  <c r="L32"/>
  <c r="F32"/>
  <c r="D32"/>
  <c r="B32"/>
  <c r="A33"/>
  <c r="O32"/>
  <c r="M32"/>
  <c r="I32" l="1"/>
  <c r="J32" s="1"/>
  <c r="E32"/>
  <c r="H32" s="1"/>
  <c r="L33"/>
  <c r="F33"/>
  <c r="D33"/>
  <c r="B33"/>
  <c r="A34"/>
  <c r="O33"/>
  <c r="M33"/>
  <c r="I33" l="1"/>
  <c r="J33" s="1"/>
  <c r="E33"/>
  <c r="H33" s="1"/>
  <c r="L34"/>
  <c r="F34"/>
  <c r="D34"/>
  <c r="B34"/>
  <c r="A35"/>
  <c r="O34"/>
  <c r="M34"/>
  <c r="L35" l="1"/>
  <c r="F35"/>
  <c r="D35"/>
  <c r="B35"/>
  <c r="A36"/>
  <c r="O35"/>
  <c r="M35"/>
  <c r="I34"/>
  <c r="J34" s="1"/>
  <c r="E34"/>
  <c r="H34" s="1"/>
  <c r="L36" l="1"/>
  <c r="F36"/>
  <c r="D36"/>
  <c r="B36"/>
  <c r="A37"/>
  <c r="O36"/>
  <c r="M36"/>
  <c r="I35"/>
  <c r="J35" s="1"/>
  <c r="E35"/>
  <c r="H35" s="1"/>
  <c r="I36" l="1"/>
  <c r="J36" s="1"/>
  <c r="E36"/>
  <c r="H36" s="1"/>
  <c r="L37"/>
  <c r="F37"/>
  <c r="D37"/>
  <c r="B37"/>
  <c r="A38"/>
  <c r="O37"/>
  <c r="M37"/>
  <c r="I37" l="1"/>
  <c r="J37" s="1"/>
  <c r="E37"/>
  <c r="H37" s="1"/>
  <c r="L38"/>
  <c r="F38"/>
  <c r="D38"/>
  <c r="B38"/>
  <c r="A39"/>
  <c r="O38"/>
  <c r="M38"/>
  <c r="I38" l="1"/>
  <c r="J38" s="1"/>
  <c r="E38"/>
  <c r="H38" s="1"/>
  <c r="A40"/>
  <c r="O39"/>
  <c r="M39"/>
  <c r="L39"/>
  <c r="F39"/>
  <c r="D39"/>
  <c r="B39"/>
  <c r="I39" l="1"/>
  <c r="J39" s="1"/>
  <c r="E39"/>
  <c r="H39" s="1"/>
  <c r="A41"/>
  <c r="O40"/>
  <c r="M40"/>
  <c r="F40"/>
  <c r="L40"/>
  <c r="D40"/>
  <c r="B40"/>
  <c r="I40" l="1"/>
  <c r="J40" s="1"/>
  <c r="E40"/>
  <c r="H40" s="1"/>
  <c r="A42"/>
  <c r="O41"/>
  <c r="M41"/>
  <c r="L41"/>
  <c r="D41"/>
  <c r="B41"/>
  <c r="F41"/>
  <c r="A43" l="1"/>
  <c r="O42"/>
  <c r="M42"/>
  <c r="F42"/>
  <c r="L42"/>
  <c r="D42"/>
  <c r="B42"/>
  <c r="I41"/>
  <c r="J41" s="1"/>
  <c r="E41"/>
  <c r="H41" s="1"/>
  <c r="I42" l="1"/>
  <c r="J42" s="1"/>
  <c r="E42"/>
  <c r="H42" s="1"/>
  <c r="A44"/>
  <c r="O43"/>
  <c r="M43"/>
  <c r="L43"/>
  <c r="D43"/>
  <c r="B43"/>
  <c r="F43"/>
  <c r="A45" l="1"/>
  <c r="O44"/>
  <c r="M44"/>
  <c r="F44"/>
  <c r="L44"/>
  <c r="D44"/>
  <c r="B44"/>
  <c r="I43"/>
  <c r="J43" s="1"/>
  <c r="E43"/>
  <c r="H43" s="1"/>
  <c r="I44" l="1"/>
  <c r="J44" s="1"/>
  <c r="E44"/>
  <c r="H44" s="1"/>
  <c r="L45"/>
  <c r="F45"/>
  <c r="D45"/>
  <c r="B45"/>
  <c r="A46"/>
  <c r="O45"/>
  <c r="M45"/>
  <c r="L46" l="1"/>
  <c r="F46"/>
  <c r="D46"/>
  <c r="B46"/>
  <c r="A47"/>
  <c r="O46"/>
  <c r="M46"/>
  <c r="I45"/>
  <c r="J45" s="1"/>
  <c r="E45"/>
  <c r="H45" s="1"/>
  <c r="L47" l="1"/>
  <c r="F47"/>
  <c r="D47"/>
  <c r="B47"/>
  <c r="A48"/>
  <c r="O47"/>
  <c r="M47"/>
  <c r="I46"/>
  <c r="J46" s="1"/>
  <c r="E46"/>
  <c r="H46" s="1"/>
  <c r="I47" l="1"/>
  <c r="J47" s="1"/>
  <c r="E47"/>
  <c r="H47" s="1"/>
  <c r="L48"/>
  <c r="F48"/>
  <c r="D48"/>
  <c r="B48"/>
  <c r="A49"/>
  <c r="O48"/>
  <c r="M48"/>
  <c r="I48" l="1"/>
  <c r="J48" s="1"/>
  <c r="E48"/>
  <c r="H48" s="1"/>
  <c r="L49"/>
  <c r="F49"/>
  <c r="D49"/>
  <c r="B49"/>
  <c r="A50"/>
  <c r="O49"/>
  <c r="M49"/>
  <c r="I49" l="1"/>
  <c r="J49" s="1"/>
  <c r="E49"/>
  <c r="H49" s="1"/>
  <c r="L50"/>
  <c r="F50"/>
  <c r="D50"/>
  <c r="B50"/>
  <c r="A51"/>
  <c r="O50"/>
  <c r="M50"/>
  <c r="I50" l="1"/>
  <c r="J50" s="1"/>
  <c r="E50"/>
  <c r="H50" s="1"/>
  <c r="L51"/>
  <c r="F51"/>
  <c r="D51"/>
  <c r="B51"/>
  <c r="A52"/>
  <c r="O51"/>
  <c r="M51"/>
  <c r="I51" l="1"/>
  <c r="J51" s="1"/>
  <c r="E51"/>
  <c r="H51" s="1"/>
  <c r="L52"/>
  <c r="F52"/>
  <c r="D52"/>
  <c r="B52"/>
  <c r="A53"/>
  <c r="O52"/>
  <c r="M52"/>
  <c r="I52" l="1"/>
  <c r="J52" s="1"/>
  <c r="E52"/>
  <c r="H52" s="1"/>
  <c r="L53"/>
  <c r="F53"/>
  <c r="D53"/>
  <c r="B53"/>
  <c r="A54"/>
  <c r="O53"/>
  <c r="M53"/>
  <c r="L54" l="1"/>
  <c r="F54"/>
  <c r="D54"/>
  <c r="B54"/>
  <c r="A55"/>
  <c r="O54"/>
  <c r="M54"/>
  <c r="I53"/>
  <c r="J53" s="1"/>
  <c r="E53"/>
  <c r="H53" s="1"/>
  <c r="I54" l="1"/>
  <c r="J54" s="1"/>
  <c r="E54"/>
  <c r="H54" s="1"/>
  <c r="L55"/>
  <c r="F55"/>
  <c r="D55"/>
  <c r="B55"/>
  <c r="A56"/>
  <c r="O55"/>
  <c r="M55"/>
  <c r="I55" l="1"/>
  <c r="J55" s="1"/>
  <c r="E55"/>
  <c r="H55" s="1"/>
  <c r="L56"/>
  <c r="F56"/>
  <c r="D56"/>
  <c r="B56"/>
  <c r="A57"/>
  <c r="O56"/>
  <c r="M56"/>
  <c r="I56" l="1"/>
  <c r="J56" s="1"/>
  <c r="E56"/>
  <c r="H56" s="1"/>
  <c r="L57"/>
  <c r="F57"/>
  <c r="D57"/>
  <c r="B57"/>
  <c r="A58"/>
  <c r="O57"/>
  <c r="M57"/>
  <c r="I57" l="1"/>
  <c r="J57" s="1"/>
  <c r="E57"/>
  <c r="H57" s="1"/>
  <c r="L58"/>
  <c r="F58"/>
  <c r="D58"/>
  <c r="B58"/>
  <c r="A59"/>
  <c r="O58"/>
  <c r="M58"/>
  <c r="I58" l="1"/>
  <c r="J58" s="1"/>
  <c r="E58"/>
  <c r="H58" s="1"/>
  <c r="L59"/>
  <c r="F59"/>
  <c r="D59"/>
  <c r="B59"/>
  <c r="A60"/>
  <c r="O59"/>
  <c r="M59"/>
  <c r="L60" l="1"/>
  <c r="F60"/>
  <c r="D60"/>
  <c r="B60"/>
  <c r="A61"/>
  <c r="O60"/>
  <c r="M60"/>
  <c r="I59"/>
  <c r="J59" s="1"/>
  <c r="E59"/>
  <c r="H59" s="1"/>
  <c r="I60" l="1"/>
  <c r="J60" s="1"/>
  <c r="E60"/>
  <c r="H60" s="1"/>
  <c r="L61"/>
  <c r="F61"/>
  <c r="D61"/>
  <c r="B61"/>
  <c r="A62"/>
  <c r="O61"/>
  <c r="M61"/>
  <c r="I61" l="1"/>
  <c r="J61" s="1"/>
  <c r="E61"/>
  <c r="H61" s="1"/>
  <c r="L62"/>
  <c r="F62"/>
  <c r="D62"/>
  <c r="B62"/>
  <c r="A63"/>
  <c r="O62"/>
  <c r="M62"/>
  <c r="I62" l="1"/>
  <c r="J62" s="1"/>
  <c r="E62"/>
  <c r="H62" s="1"/>
  <c r="L63"/>
  <c r="F63"/>
  <c r="D63"/>
  <c r="B63"/>
  <c r="A64"/>
  <c r="O63"/>
  <c r="M63"/>
  <c r="I63" l="1"/>
  <c r="J63" s="1"/>
  <c r="E63"/>
  <c r="H63" s="1"/>
  <c r="L64"/>
  <c r="F64"/>
  <c r="D64"/>
  <c r="B64"/>
  <c r="A65"/>
  <c r="O64"/>
  <c r="M64"/>
  <c r="I64" l="1"/>
  <c r="J64" s="1"/>
  <c r="E64"/>
  <c r="H64" s="1"/>
  <c r="L65"/>
  <c r="F65"/>
  <c r="D65"/>
  <c r="B65"/>
  <c r="A66"/>
  <c r="O65"/>
  <c r="M65"/>
  <c r="I65" l="1"/>
  <c r="J65" s="1"/>
  <c r="E65"/>
  <c r="H65" s="1"/>
  <c r="L66"/>
  <c r="F66"/>
  <c r="D66"/>
  <c r="B66"/>
  <c r="A67"/>
  <c r="O66"/>
  <c r="M66"/>
  <c r="L67" l="1"/>
  <c r="F67"/>
  <c r="D67"/>
  <c r="B67"/>
  <c r="A68"/>
  <c r="O67"/>
  <c r="M67"/>
  <c r="I66"/>
  <c r="J66" s="1"/>
  <c r="E66"/>
  <c r="H66" s="1"/>
  <c r="I67" l="1"/>
  <c r="J67" s="1"/>
  <c r="E67"/>
  <c r="H67" s="1"/>
  <c r="L68"/>
  <c r="F68"/>
  <c r="D68"/>
  <c r="B68"/>
  <c r="A69"/>
  <c r="O68"/>
  <c r="M68"/>
  <c r="I68" l="1"/>
  <c r="J68" s="1"/>
  <c r="E68"/>
  <c r="H68" s="1"/>
  <c r="L69"/>
  <c r="F69"/>
  <c r="D69"/>
  <c r="B69"/>
  <c r="A70"/>
  <c r="O69"/>
  <c r="M69"/>
  <c r="I69" l="1"/>
  <c r="J69" s="1"/>
  <c r="E69"/>
  <c r="H69" s="1"/>
  <c r="L70"/>
  <c r="F70"/>
  <c r="D70"/>
  <c r="B70"/>
  <c r="A71"/>
  <c r="O70"/>
  <c r="M70"/>
  <c r="I70" l="1"/>
  <c r="J70" s="1"/>
  <c r="E70"/>
  <c r="H70" s="1"/>
  <c r="L71"/>
  <c r="F71"/>
  <c r="D71"/>
  <c r="B71"/>
  <c r="O71"/>
  <c r="A72"/>
  <c r="M71"/>
  <c r="L72" l="1"/>
  <c r="F72"/>
  <c r="D72"/>
  <c r="B72"/>
  <c r="O72"/>
  <c r="A73"/>
  <c r="M72"/>
  <c r="I71"/>
  <c r="J71" s="1"/>
  <c r="E71"/>
  <c r="H71" s="1"/>
  <c r="I72" l="1"/>
  <c r="J72" s="1"/>
  <c r="E72"/>
  <c r="H72" s="1"/>
  <c r="L73"/>
  <c r="F73"/>
  <c r="D73"/>
  <c r="B73"/>
  <c r="O73"/>
  <c r="A74"/>
  <c r="M73"/>
  <c r="L74" l="1"/>
  <c r="F74"/>
  <c r="D74"/>
  <c r="B74"/>
  <c r="O74"/>
  <c r="A75"/>
  <c r="M74"/>
  <c r="I73"/>
  <c r="J73" s="1"/>
  <c r="E73"/>
  <c r="H73" s="1"/>
  <c r="I74" l="1"/>
  <c r="J74" s="1"/>
  <c r="E74"/>
  <c r="H74" s="1"/>
  <c r="L75"/>
  <c r="F75"/>
  <c r="D75"/>
  <c r="B75"/>
  <c r="O75"/>
  <c r="A76"/>
  <c r="M75"/>
  <c r="I75" l="1"/>
  <c r="J75" s="1"/>
  <c r="E75"/>
  <c r="H75" s="1"/>
  <c r="L76"/>
  <c r="F76"/>
  <c r="D76"/>
  <c r="B76"/>
  <c r="O76"/>
  <c r="A77"/>
  <c r="M76"/>
  <c r="L77" l="1"/>
  <c r="F77"/>
  <c r="D77"/>
  <c r="B77"/>
  <c r="O77"/>
  <c r="A78"/>
  <c r="M77"/>
  <c r="I76"/>
  <c r="J76" s="1"/>
  <c r="E76"/>
  <c r="H76" s="1"/>
  <c r="I77" l="1"/>
  <c r="J77" s="1"/>
  <c r="E77"/>
  <c r="H77" s="1"/>
  <c r="L78"/>
  <c r="F78"/>
  <c r="D78"/>
  <c r="B78"/>
  <c r="O78"/>
  <c r="A79"/>
  <c r="M78"/>
  <c r="I78" l="1"/>
  <c r="J78" s="1"/>
  <c r="E78"/>
  <c r="H78" s="1"/>
  <c r="L79"/>
  <c r="F79"/>
  <c r="D79"/>
  <c r="B79"/>
  <c r="O79"/>
  <c r="A80"/>
  <c r="M79"/>
  <c r="I79" l="1"/>
  <c r="J79" s="1"/>
  <c r="E79"/>
  <c r="H79" s="1"/>
  <c r="L80"/>
  <c r="F80"/>
  <c r="D80"/>
  <c r="B80"/>
  <c r="O80"/>
  <c r="A81"/>
  <c r="M80"/>
  <c r="I80" l="1"/>
  <c r="J80" s="1"/>
  <c r="E80"/>
  <c r="H80" s="1"/>
  <c r="L81"/>
  <c r="F81"/>
  <c r="D81"/>
  <c r="B81"/>
  <c r="O81"/>
  <c r="A82"/>
  <c r="M81"/>
  <c r="I81" l="1"/>
  <c r="J81" s="1"/>
  <c r="E81"/>
  <c r="H81" s="1"/>
  <c r="L82"/>
  <c r="F82"/>
  <c r="D82"/>
  <c r="B82"/>
  <c r="O82"/>
  <c r="A83"/>
  <c r="M82"/>
  <c r="I82" l="1"/>
  <c r="J82" s="1"/>
  <c r="E82"/>
  <c r="H82" s="1"/>
  <c r="L83"/>
  <c r="F83"/>
  <c r="D83"/>
  <c r="B83"/>
  <c r="O83"/>
  <c r="A84"/>
  <c r="M83"/>
  <c r="I83" l="1"/>
  <c r="J83" s="1"/>
  <c r="E83"/>
  <c r="H83" s="1"/>
  <c r="L84"/>
  <c r="F84"/>
  <c r="D84"/>
  <c r="B84"/>
  <c r="O84"/>
  <c r="A85"/>
  <c r="M84"/>
  <c r="I84" l="1"/>
  <c r="J84" s="1"/>
  <c r="E84"/>
  <c r="H84" s="1"/>
  <c r="L85"/>
  <c r="F85"/>
  <c r="D85"/>
  <c r="B85"/>
  <c r="O85"/>
  <c r="A86"/>
  <c r="M85"/>
  <c r="I85" l="1"/>
  <c r="J85" s="1"/>
  <c r="E85"/>
  <c r="H85" s="1"/>
  <c r="L86"/>
  <c r="F86"/>
  <c r="D86"/>
  <c r="B86"/>
  <c r="O86"/>
  <c r="A87"/>
  <c r="M86"/>
  <c r="I86" l="1"/>
  <c r="J86" s="1"/>
  <c r="E86"/>
  <c r="H86" s="1"/>
  <c r="A88"/>
  <c r="O87"/>
  <c r="M87"/>
  <c r="L87"/>
  <c r="F87"/>
  <c r="D87"/>
  <c r="B87"/>
  <c r="I87" l="1"/>
  <c r="J87" s="1"/>
  <c r="E87"/>
  <c r="H87" s="1"/>
  <c r="A89"/>
  <c r="O88"/>
  <c r="M88"/>
  <c r="L88"/>
  <c r="F88"/>
  <c r="D88"/>
  <c r="B88"/>
  <c r="I88" l="1"/>
  <c r="J88" s="1"/>
  <c r="E88"/>
  <c r="H88" s="1"/>
  <c r="A90"/>
  <c r="O89"/>
  <c r="M89"/>
  <c r="L89"/>
  <c r="F89"/>
  <c r="D89"/>
  <c r="B89"/>
  <c r="I89" l="1"/>
  <c r="J89" s="1"/>
  <c r="E89"/>
  <c r="H89" s="1"/>
  <c r="A91"/>
  <c r="O90"/>
  <c r="M90"/>
  <c r="L90"/>
  <c r="F90"/>
  <c r="D90"/>
  <c r="B90"/>
  <c r="I90" l="1"/>
  <c r="J90" s="1"/>
  <c r="E90"/>
  <c r="H90" s="1"/>
  <c r="A92"/>
  <c r="O91"/>
  <c r="M91"/>
  <c r="L91"/>
  <c r="F91"/>
  <c r="D91"/>
  <c r="B91"/>
  <c r="I91" l="1"/>
  <c r="J91" s="1"/>
  <c r="E91"/>
  <c r="H91" s="1"/>
  <c r="A93"/>
  <c r="O92"/>
  <c r="M92"/>
  <c r="L92"/>
  <c r="F92"/>
  <c r="D92"/>
  <c r="B92"/>
  <c r="I92" l="1"/>
  <c r="J92" s="1"/>
  <c r="E92"/>
  <c r="H92" s="1"/>
  <c r="A94"/>
  <c r="O93"/>
  <c r="M93"/>
  <c r="L93"/>
  <c r="F93"/>
  <c r="D93"/>
  <c r="B93"/>
  <c r="I93" l="1"/>
  <c r="J93" s="1"/>
  <c r="E93"/>
  <c r="H93" s="1"/>
  <c r="A95"/>
  <c r="O94"/>
  <c r="M94"/>
  <c r="L94"/>
  <c r="F94"/>
  <c r="D94"/>
  <c r="B94"/>
  <c r="I94" l="1"/>
  <c r="J94" s="1"/>
  <c r="E94"/>
  <c r="H94" s="1"/>
  <c r="A96"/>
  <c r="O95"/>
  <c r="M95"/>
  <c r="L95"/>
  <c r="F95"/>
  <c r="D95"/>
  <c r="B95"/>
  <c r="I95" l="1"/>
  <c r="J95" s="1"/>
  <c r="E95"/>
  <c r="H95" s="1"/>
  <c r="A97"/>
  <c r="O96"/>
  <c r="M96"/>
  <c r="L96"/>
  <c r="F96"/>
  <c r="D96"/>
  <c r="B96"/>
  <c r="I96" l="1"/>
  <c r="J96" s="1"/>
  <c r="E96"/>
  <c r="H96" s="1"/>
  <c r="A98"/>
  <c r="O97"/>
  <c r="M97"/>
  <c r="L97"/>
  <c r="F97"/>
  <c r="D97"/>
  <c r="B97"/>
  <c r="I97" l="1"/>
  <c r="J97" s="1"/>
  <c r="E97"/>
  <c r="H97" s="1"/>
  <c r="A99"/>
  <c r="O98"/>
  <c r="M98"/>
  <c r="L98"/>
  <c r="F98"/>
  <c r="D98"/>
  <c r="B98"/>
  <c r="I98" l="1"/>
  <c r="J98" s="1"/>
  <c r="E98"/>
  <c r="H98" s="1"/>
  <c r="A100"/>
  <c r="O99"/>
  <c r="M99"/>
  <c r="L99"/>
  <c r="F99"/>
  <c r="D99"/>
  <c r="B99"/>
  <c r="I99" l="1"/>
  <c r="J99" s="1"/>
  <c r="E99"/>
  <c r="H99" s="1"/>
  <c r="A101"/>
  <c r="O100"/>
  <c r="M100"/>
  <c r="L100"/>
  <c r="F100"/>
  <c r="D100"/>
  <c r="B100"/>
  <c r="I100" l="1"/>
  <c r="J100" s="1"/>
  <c r="E100"/>
  <c r="H100" s="1"/>
  <c r="A102"/>
  <c r="O101"/>
  <c r="M101"/>
  <c r="L101"/>
  <c r="F101"/>
  <c r="D101"/>
  <c r="B101"/>
  <c r="I101" l="1"/>
  <c r="J101" s="1"/>
  <c r="E101"/>
  <c r="H101" s="1"/>
  <c r="O102"/>
  <c r="M102"/>
  <c r="L102"/>
  <c r="F102"/>
  <c r="D102"/>
  <c r="B102"/>
  <c r="R3"/>
  <c r="I102" l="1"/>
  <c r="J102" s="1"/>
  <c r="E102"/>
  <c r="H102" s="1"/>
  <c r="J16" i="5" l="1"/>
  <c r="G16"/>
  <c r="L16"/>
  <c r="D16"/>
  <c r="A2"/>
  <c r="M16" l="1"/>
  <c r="N16" s="1"/>
  <c r="O16" l="1"/>
  <c r="U16" s="1"/>
  <c r="R16" l="1"/>
  <c r="C101" i="6"/>
  <c r="C99"/>
  <c r="C97"/>
  <c r="C95"/>
  <c r="C93"/>
  <c r="C91"/>
  <c r="C89"/>
  <c r="C87"/>
  <c r="C85"/>
  <c r="C83"/>
  <c r="C81"/>
  <c r="C79"/>
  <c r="C77"/>
  <c r="C75"/>
  <c r="C73"/>
  <c r="C71"/>
  <c r="C69"/>
  <c r="C67"/>
  <c r="C65"/>
  <c r="C63"/>
  <c r="C61"/>
  <c r="C59"/>
  <c r="C57"/>
  <c r="C55"/>
  <c r="C53"/>
  <c r="C51"/>
  <c r="C49"/>
  <c r="C47"/>
  <c r="C45"/>
  <c r="C43"/>
  <c r="C41"/>
  <c r="C39"/>
  <c r="C37"/>
  <c r="C35"/>
  <c r="C33"/>
  <c r="C31"/>
  <c r="C29"/>
  <c r="C27"/>
  <c r="C25"/>
  <c r="C23"/>
  <c r="C21"/>
  <c r="C19"/>
  <c r="C17"/>
  <c r="C15"/>
  <c r="C13"/>
  <c r="C11"/>
  <c r="C9"/>
  <c r="C7"/>
  <c r="C5"/>
  <c r="C4"/>
  <c r="C102"/>
  <c r="C100"/>
  <c r="C98"/>
  <c r="C96"/>
  <c r="C94"/>
  <c r="C92"/>
  <c r="C90"/>
  <c r="C88"/>
  <c r="C86"/>
  <c r="C84"/>
  <c r="C82"/>
  <c r="C80"/>
  <c r="C78"/>
  <c r="C76"/>
  <c r="C74"/>
  <c r="C72"/>
  <c r="C70"/>
  <c r="C68"/>
  <c r="C66"/>
  <c r="C64"/>
  <c r="C62"/>
  <c r="C60"/>
  <c r="C58"/>
  <c r="C56"/>
  <c r="C54"/>
  <c r="C52"/>
  <c r="C50"/>
  <c r="C48"/>
  <c r="C46"/>
  <c r="C44"/>
  <c r="C42"/>
  <c r="C40"/>
  <c r="C38"/>
  <c r="C36"/>
  <c r="C34"/>
  <c r="C32"/>
  <c r="C30"/>
  <c r="C28"/>
  <c r="C26"/>
  <c r="C24"/>
  <c r="C22"/>
  <c r="C20"/>
  <c r="C18"/>
  <c r="C16"/>
  <c r="C14"/>
  <c r="C12"/>
  <c r="C10"/>
  <c r="C8"/>
  <c r="C6"/>
  <c r="C3"/>
  <c r="C2"/>
  <c r="G1"/>
  <c r="K1"/>
  <c r="T16" i="5" l="1"/>
  <c r="K3" i="6"/>
  <c r="K2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P1"/>
  <c r="G2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V47" i="5" l="1"/>
  <c r="H51" s="1"/>
  <c r="H49"/>
  <c r="H50" s="1"/>
  <c r="N1" i="6"/>
  <c r="P2"/>
  <c r="P101"/>
  <c r="P99"/>
  <c r="P97"/>
  <c r="P95"/>
  <c r="P93"/>
  <c r="P91"/>
  <c r="P89"/>
  <c r="P87"/>
  <c r="P85"/>
  <c r="P83"/>
  <c r="P81"/>
  <c r="P79"/>
  <c r="P77"/>
  <c r="P75"/>
  <c r="P73"/>
  <c r="P71"/>
  <c r="P69"/>
  <c r="P67"/>
  <c r="P65"/>
  <c r="P63"/>
  <c r="P61"/>
  <c r="P59"/>
  <c r="P57"/>
  <c r="P55"/>
  <c r="P53"/>
  <c r="P51"/>
  <c r="P49"/>
  <c r="P47"/>
  <c r="P45"/>
  <c r="P3"/>
  <c r="P5"/>
  <c r="P42"/>
  <c r="P6"/>
  <c r="P8"/>
  <c r="P10"/>
  <c r="P12"/>
  <c r="P14"/>
  <c r="P16"/>
  <c r="P18"/>
  <c r="P20"/>
  <c r="P22"/>
  <c r="P24"/>
  <c r="P26"/>
  <c r="P28"/>
  <c r="P30"/>
  <c r="P32"/>
  <c r="P34"/>
  <c r="P36"/>
  <c r="P38"/>
  <c r="P41"/>
  <c r="P4"/>
  <c r="P7"/>
  <c r="P11"/>
  <c r="P13"/>
  <c r="P17"/>
  <c r="P19"/>
  <c r="P21"/>
  <c r="P23"/>
  <c r="P27"/>
  <c r="P29"/>
  <c r="P31"/>
  <c r="P33"/>
  <c r="P35"/>
  <c r="P39"/>
  <c r="P43"/>
  <c r="P102"/>
  <c r="P100"/>
  <c r="P98"/>
  <c r="P96"/>
  <c r="P94"/>
  <c r="P92"/>
  <c r="P90"/>
  <c r="P88"/>
  <c r="P86"/>
  <c r="P84"/>
  <c r="P82"/>
  <c r="P80"/>
  <c r="P78"/>
  <c r="P76"/>
  <c r="P74"/>
  <c r="P72"/>
  <c r="P70"/>
  <c r="P68"/>
  <c r="P66"/>
  <c r="P64"/>
  <c r="P62"/>
  <c r="P60"/>
  <c r="P58"/>
  <c r="P56"/>
  <c r="P54"/>
  <c r="P52"/>
  <c r="P50"/>
  <c r="P48"/>
  <c r="P46"/>
  <c r="P40"/>
  <c r="P44"/>
  <c r="P9"/>
  <c r="P15"/>
  <c r="P25"/>
  <c r="P37"/>
  <c r="Y47" i="5" l="1"/>
  <c r="Q50" s="1"/>
  <c r="N2" i="6"/>
  <c r="N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</calcChain>
</file>

<file path=xl/comments1.xml><?xml version="1.0" encoding="utf-8"?>
<comments xmlns="http://schemas.openxmlformats.org/spreadsheetml/2006/main">
  <authors>
    <author>J-Marc Stoeffler</author>
  </authors>
  <commentList>
    <comment ref="A16" authorId="0">
      <text>
        <r>
          <rPr>
            <sz val="10"/>
            <color indexed="81"/>
            <rFont val="Tahoma"/>
            <family val="2"/>
          </rPr>
          <t xml:space="preserve">modifier le </t>
        </r>
        <r>
          <rPr>
            <b/>
            <sz val="10"/>
            <color indexed="81"/>
            <rFont val="Tahoma"/>
            <family val="2"/>
          </rPr>
          <t>1er jour</t>
        </r>
        <r>
          <rPr>
            <sz val="10"/>
            <color indexed="81"/>
            <rFont val="Tahoma"/>
            <family val="2"/>
          </rPr>
          <t xml:space="preserve"> du mois en toutes lettres et incrémenter</t>
        </r>
      </text>
    </comment>
    <comment ref="B16" authorId="0">
      <text>
        <r>
          <rPr>
            <sz val="10"/>
            <color indexed="81"/>
            <rFont val="Tahoma"/>
            <family val="2"/>
          </rPr>
          <t xml:space="preserve">Cette cellule contient </t>
        </r>
        <r>
          <rPr>
            <b/>
            <sz val="10"/>
            <color indexed="81"/>
            <rFont val="Tahoma"/>
            <family val="2"/>
          </rPr>
          <t xml:space="preserve">la seule date </t>
        </r>
        <r>
          <rPr>
            <sz val="10"/>
            <color indexed="81"/>
            <rFont val="Tahoma"/>
            <family val="2"/>
          </rPr>
          <t xml:space="preserve">qui peut être modifiée (attention : pour un calendrier vierge seulement !)  :
Inscrire le </t>
        </r>
        <r>
          <rPr>
            <b/>
            <sz val="10"/>
            <color indexed="81"/>
            <rFont val="Tahoma"/>
            <family val="2"/>
          </rPr>
          <t>1er jour</t>
        </r>
        <r>
          <rPr>
            <sz val="10"/>
            <color indexed="81"/>
            <rFont val="Tahoma"/>
            <family val="2"/>
          </rPr>
          <t xml:space="preserve"> du mois de votre choix
par exemple</t>
        </r>
        <r>
          <rPr>
            <sz val="10"/>
            <color indexed="57"/>
            <rFont val="Tahoma"/>
            <family val="2"/>
          </rPr>
          <t xml:space="preserve"> </t>
        </r>
        <r>
          <rPr>
            <b/>
            <sz val="10"/>
            <color indexed="57"/>
            <rFont val="Tahoma"/>
            <family val="2"/>
          </rPr>
          <t>01/01/2015</t>
        </r>
        <r>
          <rPr>
            <sz val="10"/>
            <color indexed="57"/>
            <rFont val="Tahoma"/>
            <family val="2"/>
          </rPr>
          <t xml:space="preserve"> </t>
        </r>
        <r>
          <rPr>
            <sz val="10"/>
            <color indexed="81"/>
            <rFont val="Tahoma"/>
            <family val="2"/>
          </rPr>
          <t>- tout le calendrier se recalculera sans macro. (Il est magique !)</t>
        </r>
      </text>
    </comment>
  </commentList>
</comments>
</file>

<file path=xl/comments2.xml><?xml version="1.0" encoding="utf-8"?>
<comments xmlns="http://schemas.openxmlformats.org/spreadsheetml/2006/main">
  <authors>
    <author>J-Marc Stoeffler</author>
  </authors>
  <commentList>
    <comment ref="C1" authorId="0">
      <text>
        <r>
          <rPr>
            <b/>
            <sz val="8"/>
            <color indexed="81"/>
            <rFont val="Tahoma"/>
            <family val="2"/>
          </rPr>
          <t>J-Marc Stoeffler:</t>
        </r>
        <r>
          <rPr>
            <sz val="8"/>
            <color indexed="81"/>
            <rFont val="Tahoma"/>
            <family val="2"/>
          </rPr>
          <t xml:space="preserve">
les jours fériés sont dans la zone nomée "fériés"
Pour la détecter :
1) appuyer sur F5
2) inscrire fériés
</t>
        </r>
      </text>
    </comment>
    <comment ref="G1" authorId="0">
      <text>
        <r>
          <rPr>
            <b/>
            <sz val="8"/>
            <color indexed="81"/>
            <rFont val="Tahoma"/>
            <family val="2"/>
          </rPr>
          <t>8 Mai 1945</t>
        </r>
      </text>
    </comment>
    <comment ref="K1" authorId="0">
      <text>
        <r>
          <rPr>
            <b/>
            <sz val="8"/>
            <color indexed="81"/>
            <rFont val="Tahoma"/>
            <family val="2"/>
          </rPr>
          <t>pour modifier la fête nationale :
inscrire ici la date de votre choix (quelque soit l'année)</t>
        </r>
      </text>
    </comment>
    <comment ref="N1" authorId="0">
      <text>
        <r>
          <rPr>
            <b/>
            <sz val="8"/>
            <color indexed="81"/>
            <rFont val="Tahoma"/>
            <family val="2"/>
          </rPr>
          <t>11 novembre</t>
        </r>
      </text>
    </comment>
    <comment ref="P1" authorId="0">
      <text>
        <r>
          <rPr>
            <b/>
            <sz val="8"/>
            <color indexed="81"/>
            <rFont val="Tahoma"/>
            <family val="2"/>
          </rPr>
          <t>26 décembre
St  Etienne</t>
        </r>
      </text>
    </comment>
    <comment ref="J2" authorId="0">
      <text>
        <r>
          <rPr>
            <b/>
            <sz val="8"/>
            <color indexed="81"/>
            <rFont val="Tahoma"/>
            <family val="2"/>
          </rPr>
          <t xml:space="preserve">
Merci Lionel pour avoir signalé le  décalage d'une année qui nous privait de ce lundi...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J-Marc Stoeffler</author>
  </authors>
  <commentList>
    <comment ref="A3" authorId="0">
      <text>
        <r>
          <rPr>
            <sz val="10"/>
            <color indexed="81"/>
            <rFont val="Tahoma"/>
            <family val="2"/>
          </rPr>
          <t xml:space="preserve">Cette cellule contient </t>
        </r>
        <r>
          <rPr>
            <b/>
            <sz val="10"/>
            <color indexed="81"/>
            <rFont val="Tahoma"/>
            <family val="2"/>
          </rPr>
          <t xml:space="preserve">la seule date </t>
        </r>
        <r>
          <rPr>
            <sz val="10"/>
            <color indexed="81"/>
            <rFont val="Tahoma"/>
            <family val="2"/>
          </rPr>
          <t xml:space="preserve">qui peut être modifiée (attention : pour un calendrier vierge seulement !)  :
Inscrire le </t>
        </r>
        <r>
          <rPr>
            <b/>
            <sz val="10"/>
            <color indexed="81"/>
            <rFont val="Tahoma"/>
            <family val="2"/>
          </rPr>
          <t>1er jour</t>
        </r>
        <r>
          <rPr>
            <sz val="10"/>
            <color indexed="81"/>
            <rFont val="Tahoma"/>
            <family val="2"/>
          </rPr>
          <t xml:space="preserve"> du mois de votre choix
par exemple</t>
        </r>
        <r>
          <rPr>
            <sz val="10"/>
            <color indexed="57"/>
            <rFont val="Tahoma"/>
            <family val="2"/>
          </rPr>
          <t xml:space="preserve"> </t>
        </r>
        <r>
          <rPr>
            <b/>
            <sz val="10"/>
            <color indexed="57"/>
            <rFont val="Tahoma"/>
            <family val="2"/>
          </rPr>
          <t>01/01/2015</t>
        </r>
        <r>
          <rPr>
            <sz val="10"/>
            <color indexed="57"/>
            <rFont val="Tahoma"/>
            <family val="2"/>
          </rPr>
          <t xml:space="preserve"> </t>
        </r>
        <r>
          <rPr>
            <sz val="10"/>
            <color indexed="81"/>
            <rFont val="Tahoma"/>
            <family val="2"/>
          </rPr>
          <t>- tout le calendrier se recalculera sans macro. (Il est magique !)</t>
        </r>
      </text>
    </comment>
    <comment ref="A4" authorId="0">
      <text>
        <r>
          <rPr>
            <sz val="10"/>
            <color indexed="81"/>
            <rFont val="Tahoma"/>
            <family val="2"/>
          </rPr>
          <t>La petite barre à gauche de chaque journée permet de connaître les périodes de</t>
        </r>
        <r>
          <rPr>
            <b/>
            <sz val="10"/>
            <color indexed="10"/>
            <rFont val="Tahoma"/>
            <family val="2"/>
          </rPr>
          <t xml:space="preserve"> vacances scolaires (rouge). Pour choisir sa zone ou désamorcer cette fonction aller en AG1</t>
        </r>
        <r>
          <rPr>
            <sz val="10"/>
            <color indexed="81"/>
            <rFont val="Tahoma"/>
            <family val="2"/>
          </rPr>
          <t xml:space="preserve">
Elle est grisée en noir pour les </t>
        </r>
        <r>
          <rPr>
            <b/>
            <sz val="10"/>
            <color indexed="81"/>
            <rFont val="Tahoma"/>
            <family val="2"/>
          </rPr>
          <t>dates passées</t>
        </r>
        <r>
          <rPr>
            <sz val="10"/>
            <color indexed="81"/>
            <rFont val="Tahoma"/>
            <family val="2"/>
          </rPr>
          <t xml:space="preserve"> et en grisée en gris pour les date dont les vacances scolaires ne sont pas connues. La mise à jour automatique  est prévue dans l'onglet [vacances scolaires].
Il sera même possible d'adpater ce calendrier à d'autres spécifités. </t>
        </r>
        <r>
          <rPr>
            <b/>
            <i/>
            <sz val="10"/>
            <color indexed="81"/>
            <rFont val="Tahoma"/>
            <family val="2"/>
          </rPr>
          <t>(à suire...)</t>
        </r>
        <r>
          <rPr>
            <sz val="10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<sst xmlns="http://schemas.openxmlformats.org/spreadsheetml/2006/main" count="109" uniqueCount="74">
  <si>
    <t xml:space="preserve">Modalité durée du travail :
</t>
  </si>
  <si>
    <t>Modalité 2</t>
  </si>
  <si>
    <t>Etablissement de rattachement :</t>
  </si>
  <si>
    <t>Nom :</t>
  </si>
  <si>
    <t>Prénom :</t>
  </si>
  <si>
    <t>En l'absence de choix les heures la valorisation des heures de trajet seront portées sur le compteur CTD</t>
  </si>
  <si>
    <t>Paiement des heures de trajet</t>
  </si>
  <si>
    <t>DO IDF</t>
  </si>
  <si>
    <t>RTT</t>
  </si>
  <si>
    <t>TRAJET ALLER</t>
  </si>
  <si>
    <t>MATIN</t>
  </si>
  <si>
    <t>APRES-MIDI</t>
  </si>
  <si>
    <t>TRAJET RETOUR</t>
  </si>
  <si>
    <t>Heures d'entrée</t>
  </si>
  <si>
    <t>Heures de sortie</t>
  </si>
  <si>
    <t>MISSION CLIENT</t>
  </si>
  <si>
    <t>Maladie</t>
  </si>
  <si>
    <t>Férié</t>
  </si>
  <si>
    <t>mardi</t>
  </si>
  <si>
    <t>mercredi</t>
  </si>
  <si>
    <t>jeudi</t>
  </si>
  <si>
    <t>vendredi</t>
  </si>
  <si>
    <t>samedi</t>
  </si>
  <si>
    <t>dimanche</t>
  </si>
  <si>
    <t>lundi</t>
  </si>
  <si>
    <t>ALLER DECIMALE</t>
  </si>
  <si>
    <t>RETOUR DECIMAL</t>
  </si>
  <si>
    <t>total matin decimale</t>
  </si>
  <si>
    <t>total AM decimale</t>
  </si>
  <si>
    <t>total temps de trajet voiture décimale</t>
  </si>
  <si>
    <t>Total Jour décimale</t>
  </si>
  <si>
    <t>CP</t>
  </si>
  <si>
    <t>TEMPS TRAJET TOTAL</t>
  </si>
  <si>
    <t>HEURES SUPP</t>
  </si>
  <si>
    <t>JOUR</t>
  </si>
  <si>
    <t>DATE</t>
  </si>
  <si>
    <t>Sans Solde</t>
  </si>
  <si>
    <t>Signature salarié:</t>
  </si>
  <si>
    <t>Modalité 1</t>
  </si>
  <si>
    <r>
      <rPr>
        <u/>
        <sz val="10.5"/>
        <color theme="1"/>
        <rFont val="Calibri"/>
        <family val="2"/>
        <scheme val="minor"/>
      </rPr>
      <t>Signature du Responsable Hiérarchique</t>
    </r>
    <r>
      <rPr>
        <sz val="10.5"/>
        <color theme="1"/>
        <rFont val="Calibri"/>
        <family val="2"/>
        <scheme val="minor"/>
      </rPr>
      <t xml:space="preserve"> :</t>
    </r>
  </si>
  <si>
    <t>1er janvier</t>
  </si>
  <si>
    <t>vendredi saint</t>
  </si>
  <si>
    <t>Pâques</t>
  </si>
  <si>
    <t>Lundi de paques</t>
  </si>
  <si>
    <t>1er mai</t>
  </si>
  <si>
    <t>ascension</t>
  </si>
  <si>
    <t>Pentecôte</t>
  </si>
  <si>
    <t>Lundi de pentecote</t>
  </si>
  <si>
    <t>15 août</t>
  </si>
  <si>
    <t>1er novembre (toussaint)</t>
  </si>
  <si>
    <t>noël</t>
  </si>
  <si>
    <t>annee_1</t>
  </si>
  <si>
    <t>annee_z</t>
  </si>
  <si>
    <t>décalage pour l'année 1</t>
  </si>
  <si>
    <t>nb_fériés</t>
  </si>
  <si>
    <t>formule nom fériés</t>
  </si>
  <si>
    <t>sans fériés</t>
  </si>
  <si>
    <t>Signature Chef de Projet</t>
  </si>
  <si>
    <t>Signature Responsable Hiérarchique</t>
  </si>
  <si>
    <t>absences</t>
  </si>
  <si>
    <t>Nombre heures théoriques/ mois DECIMALES</t>
  </si>
  <si>
    <t>Récupération des heures de trajet</t>
  </si>
  <si>
    <t>En cas d'heures supplémentaires (Modalité 1) 
ou de TEA (Modalité 2)</t>
  </si>
  <si>
    <t>Total heures effectives du mois</t>
  </si>
  <si>
    <t>Total Heures théoriques du mois</t>
  </si>
  <si>
    <t>travaillé ou Absence (Préciser)</t>
  </si>
  <si>
    <t>Travaillé</t>
  </si>
  <si>
    <t>HEURES TOTALES /JOUR 2/3</t>
  </si>
  <si>
    <t>total jour en heures</t>
  </si>
  <si>
    <t>heures supp décimales</t>
  </si>
  <si>
    <t>heures théoriques</t>
  </si>
  <si>
    <t>total heures à récuperer compte tenu du nbre heures travaillées effectives</t>
  </si>
  <si>
    <t>Total heures supplémentaires /jour sur le mois</t>
  </si>
  <si>
    <t>HEURES TOTALES PRISENT EN COMPTE   /JOUR</t>
  </si>
</sst>
</file>

<file path=xl/styles.xml><?xml version="1.0" encoding="utf-8"?>
<styleSheet xmlns="http://schemas.openxmlformats.org/spreadsheetml/2006/main">
  <numFmts count="11">
    <numFmt numFmtId="164" formatCode="h:mm;@"/>
    <numFmt numFmtId="165" formatCode="ddd\ d"/>
    <numFmt numFmtId="166" formatCode="[$-40C]mmmm\-yy;@"/>
    <numFmt numFmtId="167" formatCode="ddd"/>
    <numFmt numFmtId="168" formatCode="mmmm\ yyyy"/>
    <numFmt numFmtId="169" formatCode="dd\ mmmm\ yyyy;&quot;???&quot;;&quot;-&quot;"/>
    <numFmt numFmtId="170" formatCode="dd\ mmmm\ yyyy"/>
    <numFmt numFmtId="171" formatCode="dddd\ d\ mmmm\ yyyy;General;&quot;-&quot;"/>
    <numFmt numFmtId="172" formatCode="dddd\ d\ mmmm\ yyyy;;&quot;-&quot;"/>
    <numFmt numFmtId="173" formatCode="[hh]:mm"/>
    <numFmt numFmtId="177" formatCode="[h]&quot;h&quot;mm"/>
  </numFmts>
  <fonts count="39">
    <font>
      <sz val="11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8"/>
      <name val="Tahoma"/>
      <family val="2"/>
    </font>
    <font>
      <sz val="13"/>
      <name val="Arial"/>
      <family val="2"/>
    </font>
    <font>
      <sz val="12"/>
      <name val="Arial"/>
      <family val="2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sz val="10"/>
      <color indexed="57"/>
      <name val="Tahoma"/>
      <family val="2"/>
    </font>
    <font>
      <b/>
      <sz val="10"/>
      <color indexed="57"/>
      <name val="Tahoma"/>
      <family val="2"/>
    </font>
    <font>
      <b/>
      <sz val="10"/>
      <color indexed="10"/>
      <name val="Tahoma"/>
      <family val="2"/>
    </font>
    <font>
      <b/>
      <i/>
      <sz val="10"/>
      <color indexed="81"/>
      <name val="Tahoma"/>
      <family val="2"/>
    </font>
    <font>
      <sz val="11"/>
      <name val="Calibri"/>
      <family val="2"/>
      <scheme val="minor"/>
    </font>
    <font>
      <sz val="10"/>
      <color theme="3" tint="-0.249977111117893"/>
      <name val="Arial"/>
      <family val="2"/>
    </font>
    <font>
      <sz val="11"/>
      <color theme="3" tint="-0.249977111117893"/>
      <name val="Calibri"/>
      <family val="2"/>
      <scheme val="minor"/>
    </font>
    <font>
      <b/>
      <sz val="11"/>
      <color theme="3" tint="-0.249977111117893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7"/>
      <color theme="3" tint="-0.249977111117893"/>
      <name val="Arial"/>
      <family val="2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10.5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11"/>
      <name val="Arial"/>
      <family val="2"/>
    </font>
    <font>
      <b/>
      <sz val="11"/>
      <color theme="3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0.5"/>
      <color theme="4" tint="-0.249977111117893"/>
      <name val="Calibri"/>
      <family val="2"/>
      <scheme val="minor"/>
    </font>
    <font>
      <b/>
      <sz val="7"/>
      <color theme="4" tint="-0.249977111117893"/>
      <name val="Arial"/>
      <family val="2"/>
    </font>
    <font>
      <b/>
      <sz val="11"/>
      <color theme="4" tint="-0.249977111117893"/>
      <name val="Arial"/>
      <family val="2"/>
    </font>
    <font>
      <sz val="10.5"/>
      <color theme="4" tint="-0.249977111117893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indexed="4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179">
    <xf numFmtId="0" fontId="0" fillId="0" borderId="0" xfId="0"/>
    <xf numFmtId="0" fontId="0" fillId="0" borderId="0" xfId="0" applyBorder="1"/>
    <xf numFmtId="0" fontId="5" fillId="0" borderId="0" xfId="1"/>
    <xf numFmtId="0" fontId="9" fillId="0" borderId="0" xfId="0" applyFont="1" applyBorder="1" applyAlignment="1"/>
    <xf numFmtId="165" fontId="10" fillId="0" borderId="12" xfId="0" applyNumberFormat="1" applyFont="1" applyFill="1" applyBorder="1" applyAlignment="1">
      <alignment horizontal="center" vertical="center" shrinkToFit="1"/>
    </xf>
    <xf numFmtId="0" fontId="9" fillId="0" borderId="0" xfId="0" applyFont="1" applyAlignment="1"/>
    <xf numFmtId="17" fontId="0" fillId="0" borderId="0" xfId="0" applyNumberFormat="1"/>
    <xf numFmtId="2" fontId="19" fillId="0" borderId="0" xfId="0" applyNumberFormat="1" applyFont="1" applyBorder="1"/>
    <xf numFmtId="2" fontId="19" fillId="0" borderId="0" xfId="0" applyNumberFormat="1" applyFont="1"/>
    <xf numFmtId="0" fontId="19" fillId="0" borderId="0" xfId="0" applyFont="1" applyBorder="1"/>
    <xf numFmtId="0" fontId="19" fillId="0" borderId="0" xfId="0" applyFont="1"/>
    <xf numFmtId="164" fontId="17" fillId="0" borderId="0" xfId="0" applyNumberFormat="1" applyFont="1" applyBorder="1"/>
    <xf numFmtId="164" fontId="17" fillId="0" borderId="0" xfId="0" applyNumberFormat="1" applyFont="1"/>
    <xf numFmtId="164" fontId="0" fillId="0" borderId="0" xfId="0" applyNumberFormat="1" applyBorder="1"/>
    <xf numFmtId="164" fontId="0" fillId="0" borderId="0" xfId="0" applyNumberFormat="1"/>
    <xf numFmtId="0" fontId="24" fillId="0" borderId="0" xfId="0" applyFont="1" applyAlignment="1">
      <alignment horizontal="center" vertical="center" wrapText="1"/>
    </xf>
    <xf numFmtId="164" fontId="21" fillId="0" borderId="1" xfId="1" applyNumberFormat="1" applyFont="1" applyBorder="1" applyAlignment="1">
      <alignment horizontal="center" vertical="center" wrapText="1"/>
    </xf>
    <xf numFmtId="0" fontId="21" fillId="0" borderId="1" xfId="1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165" fontId="22" fillId="0" borderId="0" xfId="0" applyNumberFormat="1" applyFont="1" applyAlignment="1"/>
    <xf numFmtId="0" fontId="6" fillId="3" borderId="0" xfId="1" quotePrefix="1" applyFont="1" applyFill="1" applyAlignment="1"/>
    <xf numFmtId="0" fontId="6" fillId="3" borderId="1" xfId="1" applyFont="1" applyFill="1" applyBorder="1" applyAlignment="1">
      <alignment wrapText="1"/>
    </xf>
    <xf numFmtId="16" fontId="6" fillId="3" borderId="1" xfId="1" applyNumberFormat="1" applyFont="1" applyFill="1" applyBorder="1" applyAlignment="1">
      <alignment horizontal="center" wrapText="1"/>
    </xf>
    <xf numFmtId="0" fontId="6" fillId="3" borderId="1" xfId="1" applyFont="1" applyFill="1" applyBorder="1" applyAlignment="1">
      <alignment horizontal="center" wrapText="1"/>
    </xf>
    <xf numFmtId="169" fontId="6" fillId="4" borderId="1" xfId="1" applyNumberFormat="1" applyFont="1" applyFill="1" applyBorder="1" applyAlignment="1">
      <alignment horizontal="center" wrapText="1"/>
    </xf>
    <xf numFmtId="16" fontId="6" fillId="3" borderId="1" xfId="1" quotePrefix="1" applyNumberFormat="1" applyFont="1" applyFill="1" applyBorder="1" applyAlignment="1">
      <alignment horizontal="center" wrapText="1"/>
    </xf>
    <xf numFmtId="170" fontId="6" fillId="4" borderId="1" xfId="1" applyNumberFormat="1" applyFont="1" applyFill="1" applyBorder="1" applyAlignment="1">
      <alignment horizontal="center" vertical="center" wrapText="1" shrinkToFit="1"/>
    </xf>
    <xf numFmtId="0" fontId="6" fillId="3" borderId="1" xfId="1" quotePrefix="1" applyFont="1" applyFill="1" applyBorder="1" applyAlignment="1">
      <alignment horizontal="center" wrapText="1"/>
    </xf>
    <xf numFmtId="0" fontId="6" fillId="2" borderId="0" xfId="1" applyFont="1" applyFill="1" applyAlignment="1">
      <alignment horizontal="right" shrinkToFit="1"/>
    </xf>
    <xf numFmtId="0" fontId="5" fillId="2" borderId="0" xfId="1" applyFill="1"/>
    <xf numFmtId="16" fontId="6" fillId="3" borderId="0" xfId="1" applyNumberFormat="1" applyFont="1" applyFill="1" applyAlignment="1">
      <alignment horizontal="center" shrinkToFit="1"/>
    </xf>
    <xf numFmtId="0" fontId="6" fillId="3" borderId="13" xfId="1" applyFont="1" applyFill="1" applyBorder="1" applyAlignment="1">
      <alignment horizontal="center"/>
    </xf>
    <xf numFmtId="171" fontId="5" fillId="0" borderId="13" xfId="1" applyNumberFormat="1" applyFill="1" applyBorder="1" applyAlignment="1">
      <alignment horizontal="center" shrinkToFit="1"/>
    </xf>
    <xf numFmtId="0" fontId="5" fillId="2" borderId="0" xfId="1" applyFill="1" applyAlignment="1">
      <alignment horizontal="right"/>
    </xf>
    <xf numFmtId="172" fontId="5" fillId="0" borderId="13" xfId="1" applyNumberFormat="1" applyFill="1" applyBorder="1" applyAlignment="1">
      <alignment horizontal="center" shrinkToFit="1"/>
    </xf>
    <xf numFmtId="0" fontId="5" fillId="2" borderId="0" xfId="1" applyNumberFormat="1" applyFill="1"/>
    <xf numFmtId="0" fontId="24" fillId="0" borderId="0" xfId="0" applyFont="1" applyAlignment="1" applyProtection="1">
      <alignment horizontal="center" vertical="center" wrapText="1"/>
      <protection hidden="1"/>
    </xf>
    <xf numFmtId="0" fontId="25" fillId="0" borderId="0" xfId="0" applyFont="1" applyAlignment="1" applyProtection="1">
      <alignment horizontal="center" vertical="center" wrapText="1"/>
      <protection hidden="1"/>
    </xf>
    <xf numFmtId="164" fontId="5" fillId="0" borderId="1" xfId="1" applyNumberFormat="1" applyFont="1" applyBorder="1" applyAlignment="1" applyProtection="1">
      <alignment horizontal="center" vertical="center"/>
      <protection locked="0"/>
    </xf>
    <xf numFmtId="2" fontId="18" fillId="0" borderId="1" xfId="1" applyNumberFormat="1" applyFont="1" applyBorder="1" applyAlignment="1" applyProtection="1">
      <alignment horizontal="center" vertical="center"/>
      <protection hidden="1"/>
    </xf>
    <xf numFmtId="164" fontId="5" fillId="0" borderId="1" xfId="1" applyNumberFormat="1" applyFont="1" applyBorder="1" applyAlignment="1" applyProtection="1">
      <alignment horizontal="center" vertical="center"/>
      <protection hidden="1"/>
    </xf>
    <xf numFmtId="164" fontId="7" fillId="0" borderId="1" xfId="1" applyNumberFormat="1" applyFont="1" applyBorder="1" applyAlignment="1" applyProtection="1">
      <alignment horizontal="center" vertical="center"/>
      <protection hidden="1"/>
    </xf>
    <xf numFmtId="20" fontId="5" fillId="0" borderId="1" xfId="1" applyNumberFormat="1" applyFont="1" applyBorder="1" applyAlignment="1" applyProtection="1">
      <alignment horizontal="center" vertical="center"/>
      <protection locked="0"/>
    </xf>
    <xf numFmtId="0" fontId="5" fillId="0" borderId="1" xfId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locked="0"/>
    </xf>
    <xf numFmtId="168" fontId="2" fillId="0" borderId="0" xfId="0" applyNumberFormat="1" applyFont="1" applyBorder="1" applyAlignment="1"/>
    <xf numFmtId="165" fontId="22" fillId="0" borderId="0" xfId="0" applyNumberFormat="1" applyFont="1" applyBorder="1" applyAlignment="1"/>
    <xf numFmtId="0" fontId="30" fillId="0" borderId="0" xfId="0" applyFont="1" applyBorder="1" applyAlignment="1"/>
    <xf numFmtId="168" fontId="0" fillId="0" borderId="0" xfId="0" applyNumberFormat="1" applyFont="1" applyBorder="1" applyAlignment="1"/>
    <xf numFmtId="49" fontId="30" fillId="0" borderId="0" xfId="0" applyNumberFormat="1" applyFont="1" applyAlignment="1"/>
    <xf numFmtId="0" fontId="30" fillId="0" borderId="0" xfId="0" applyFont="1" applyAlignment="1"/>
    <xf numFmtId="20" fontId="5" fillId="0" borderId="1" xfId="1" applyNumberFormat="1" applyFont="1" applyBorder="1" applyAlignment="1" applyProtection="1">
      <alignment horizontal="center" vertical="center"/>
    </xf>
    <xf numFmtId="164" fontId="5" fillId="0" borderId="1" xfId="1" applyNumberFormat="1" applyFont="1" applyBorder="1" applyAlignment="1" applyProtection="1">
      <alignment horizontal="center" vertical="center"/>
    </xf>
    <xf numFmtId="0" fontId="5" fillId="0" borderId="1" xfId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0" xfId="0" applyProtection="1"/>
    <xf numFmtId="167" fontId="22" fillId="0" borderId="1" xfId="0" applyNumberFormat="1" applyFont="1" applyFill="1" applyBorder="1" applyAlignment="1" applyProtection="1">
      <alignment horizontal="center" vertical="center" shrinkToFit="1"/>
      <protection locked="0"/>
    </xf>
    <xf numFmtId="164" fontId="20" fillId="0" borderId="1" xfId="1" applyNumberFormat="1" applyFont="1" applyBorder="1" applyAlignment="1" applyProtection="1">
      <alignment horizontal="center" vertical="center"/>
      <protection hidden="1"/>
    </xf>
    <xf numFmtId="173" fontId="7" fillId="0" borderId="1" xfId="1" applyNumberFormat="1" applyFont="1" applyBorder="1" applyAlignment="1" applyProtection="1">
      <alignment horizontal="center" vertical="center"/>
      <protection hidden="1"/>
    </xf>
    <xf numFmtId="0" fontId="24" fillId="0" borderId="10" xfId="0" applyFont="1" applyBorder="1" applyAlignment="1">
      <alignment horizontal="center" vertical="center" wrapText="1"/>
    </xf>
    <xf numFmtId="0" fontId="17" fillId="0" borderId="14" xfId="0" applyFont="1" applyBorder="1" applyAlignment="1" applyProtection="1">
      <alignment vertical="center"/>
      <protection locked="0"/>
    </xf>
    <xf numFmtId="0" fontId="17" fillId="0" borderId="13" xfId="0" applyFont="1" applyBorder="1" applyAlignment="1" applyProtection="1">
      <alignment vertical="center"/>
      <protection locked="0"/>
    </xf>
    <xf numFmtId="0" fontId="17" fillId="0" borderId="15" xfId="0" applyFont="1" applyBorder="1" applyAlignment="1" applyProtection="1">
      <alignment vertical="center"/>
      <protection locked="0"/>
    </xf>
    <xf numFmtId="164" fontId="17" fillId="0" borderId="14" xfId="0" applyNumberFormat="1" applyFont="1" applyBorder="1" applyAlignment="1" applyProtection="1">
      <alignment vertical="center"/>
      <protection locked="0"/>
    </xf>
    <xf numFmtId="164" fontId="17" fillId="0" borderId="13" xfId="0" applyNumberFormat="1" applyFont="1" applyBorder="1" applyAlignment="1" applyProtection="1">
      <alignment vertical="center"/>
      <protection locked="0"/>
    </xf>
    <xf numFmtId="164" fontId="17" fillId="0" borderId="15" xfId="0" applyNumberFormat="1" applyFont="1" applyBorder="1" applyAlignment="1" applyProtection="1">
      <alignment vertical="center"/>
      <protection locked="0"/>
    </xf>
    <xf numFmtId="165" fontId="30" fillId="0" borderId="12" xfId="1" applyNumberFormat="1" applyFont="1" applyFill="1" applyBorder="1" applyAlignment="1" applyProtection="1">
      <alignment horizontal="center" vertical="center" shrinkToFit="1"/>
      <protection locked="0"/>
    </xf>
    <xf numFmtId="2" fontId="32" fillId="0" borderId="0" xfId="0" applyNumberFormat="1" applyFont="1" applyBorder="1"/>
    <xf numFmtId="168" fontId="33" fillId="0" borderId="0" xfId="0" applyNumberFormat="1" applyFont="1" applyBorder="1" applyAlignment="1"/>
    <xf numFmtId="0" fontId="32" fillId="0" borderId="13" xfId="0" applyFont="1" applyBorder="1" applyAlignment="1" applyProtection="1">
      <alignment vertical="center"/>
      <protection locked="0"/>
    </xf>
    <xf numFmtId="173" fontId="35" fillId="0" borderId="1" xfId="1" applyNumberFormat="1" applyFont="1" applyBorder="1" applyAlignment="1" applyProtection="1">
      <alignment horizontal="center" vertical="center"/>
      <protection hidden="1"/>
    </xf>
    <xf numFmtId="2" fontId="32" fillId="0" borderId="0" xfId="0" applyNumberFormat="1" applyFont="1"/>
    <xf numFmtId="2" fontId="35" fillId="0" borderId="1" xfId="1" applyNumberFormat="1" applyFont="1" applyBorder="1" applyAlignment="1" applyProtection="1">
      <alignment horizontal="center" vertical="center"/>
      <protection hidden="1"/>
    </xf>
    <xf numFmtId="164" fontId="32" fillId="0" borderId="0" xfId="0" applyNumberFormat="1" applyFont="1" applyBorder="1"/>
    <xf numFmtId="164" fontId="35" fillId="0" borderId="1" xfId="1" applyNumberFormat="1" applyFont="1" applyBorder="1" applyAlignment="1" applyProtection="1">
      <alignment horizontal="center" vertical="center"/>
      <protection hidden="1"/>
    </xf>
    <xf numFmtId="164" fontId="32" fillId="0" borderId="0" xfId="0" applyNumberFormat="1" applyFont="1"/>
    <xf numFmtId="2" fontId="0" fillId="0" borderId="0" xfId="0" applyNumberFormat="1"/>
    <xf numFmtId="2" fontId="7" fillId="0" borderId="1" xfId="1" applyNumberFormat="1" applyFont="1" applyBorder="1" applyAlignment="1" applyProtection="1">
      <alignment horizontal="center" vertical="center"/>
      <protection hidden="1"/>
    </xf>
    <xf numFmtId="2" fontId="31" fillId="0" borderId="12" xfId="0" applyNumberFormat="1" applyFont="1" applyBorder="1" applyProtection="1">
      <protection hidden="1"/>
    </xf>
    <xf numFmtId="2" fontId="31" fillId="0" borderId="10" xfId="0" applyNumberFormat="1" applyFont="1" applyBorder="1" applyProtection="1">
      <protection hidden="1"/>
    </xf>
    <xf numFmtId="2" fontId="31" fillId="0" borderId="1" xfId="0" applyNumberFormat="1" applyFont="1" applyBorder="1" applyProtection="1">
      <protection hidden="1"/>
    </xf>
    <xf numFmtId="164" fontId="3" fillId="0" borderId="1" xfId="0" applyNumberFormat="1" applyFont="1" applyBorder="1" applyAlignment="1" applyProtection="1">
      <alignment vertical="center"/>
      <protection hidden="1"/>
    </xf>
    <xf numFmtId="165" fontId="30" fillId="0" borderId="12" xfId="1" applyNumberFormat="1" applyFont="1" applyFill="1" applyBorder="1" applyAlignment="1" applyProtection="1">
      <alignment horizontal="center" vertical="center" shrinkToFit="1"/>
      <protection hidden="1"/>
    </xf>
    <xf numFmtId="167" fontId="22" fillId="0" borderId="1" xfId="0" applyNumberFormat="1" applyFont="1" applyFill="1" applyBorder="1" applyAlignment="1" applyProtection="1">
      <alignment horizontal="center" vertical="center" shrinkToFit="1"/>
      <protection hidden="1"/>
    </xf>
    <xf numFmtId="165" fontId="30" fillId="0" borderId="1" xfId="1" applyNumberFormat="1" applyFont="1" applyFill="1" applyBorder="1" applyAlignment="1" applyProtection="1">
      <alignment horizontal="center" vertical="center" shrinkToFit="1"/>
      <protection hidden="1"/>
    </xf>
    <xf numFmtId="20" fontId="5" fillId="0" borderId="1" xfId="1" applyNumberFormat="1" applyFont="1" applyBorder="1" applyAlignment="1" applyProtection="1">
      <alignment horizontal="center" vertical="center"/>
      <protection hidden="1"/>
    </xf>
    <xf numFmtId="0" fontId="5" fillId="0" borderId="0" xfId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2" fontId="35" fillId="0" borderId="0" xfId="1" applyNumberFormat="1" applyFont="1" applyBorder="1" applyAlignment="1" applyProtection="1">
      <alignment horizontal="center"/>
      <protection hidden="1"/>
    </xf>
    <xf numFmtId="164" fontId="32" fillId="0" borderId="0" xfId="0" applyNumberFormat="1" applyFont="1" applyBorder="1" applyProtection="1">
      <protection hidden="1"/>
    </xf>
    <xf numFmtId="2" fontId="19" fillId="0" borderId="0" xfId="0" applyNumberFormat="1" applyFont="1" applyBorder="1" applyProtection="1">
      <protection hidden="1"/>
    </xf>
    <xf numFmtId="164" fontId="0" fillId="0" borderId="0" xfId="0" applyNumberFormat="1" applyBorder="1" applyProtection="1">
      <protection hidden="1"/>
    </xf>
    <xf numFmtId="173" fontId="3" fillId="0" borderId="0" xfId="0" applyNumberFormat="1" applyFont="1" applyBorder="1" applyAlignment="1" applyProtection="1">
      <protection hidden="1"/>
    </xf>
    <xf numFmtId="0" fontId="0" fillId="0" borderId="0" xfId="0" applyBorder="1" applyProtection="1">
      <protection hidden="1"/>
    </xf>
    <xf numFmtId="2" fontId="32" fillId="0" borderId="0" xfId="0" applyNumberFormat="1" applyFont="1" applyProtection="1">
      <protection hidden="1"/>
    </xf>
    <xf numFmtId="164" fontId="32" fillId="0" borderId="0" xfId="0" applyNumberFormat="1" applyFont="1" applyProtection="1">
      <protection hidden="1"/>
    </xf>
    <xf numFmtId="2" fontId="19" fillId="0" borderId="0" xfId="0" applyNumberFormat="1" applyFont="1" applyProtection="1">
      <protection hidden="1"/>
    </xf>
    <xf numFmtId="164" fontId="0" fillId="0" borderId="0" xfId="0" applyNumberFormat="1" applyProtection="1">
      <protection hidden="1"/>
    </xf>
    <xf numFmtId="0" fontId="36" fillId="0" borderId="8" xfId="0" applyFont="1" applyBorder="1" applyAlignment="1" applyProtection="1">
      <alignment vertical="top"/>
      <protection hidden="1"/>
    </xf>
    <xf numFmtId="0" fontId="36" fillId="0" borderId="0" xfId="0" applyFont="1" applyBorder="1" applyAlignment="1" applyProtection="1">
      <alignment vertical="top"/>
      <protection hidden="1"/>
    </xf>
    <xf numFmtId="168" fontId="29" fillId="0" borderId="1" xfId="0" applyNumberFormat="1" applyFont="1" applyBorder="1" applyAlignment="1" applyProtection="1">
      <alignment horizontal="center" vertical="center"/>
      <protection hidden="1"/>
    </xf>
    <xf numFmtId="164" fontId="21" fillId="0" borderId="11" xfId="1" applyNumberFormat="1" applyFont="1" applyFill="1" applyBorder="1" applyAlignment="1" applyProtection="1">
      <alignment horizontal="center" vertical="center" wrapText="1"/>
      <protection hidden="1"/>
    </xf>
    <xf numFmtId="164" fontId="21" fillId="0" borderId="12" xfId="1" applyNumberFormat="1" applyFont="1" applyFill="1" applyBorder="1" applyAlignment="1" applyProtection="1">
      <alignment horizontal="center" vertical="center" wrapText="1"/>
      <protection hidden="1"/>
    </xf>
    <xf numFmtId="164" fontId="21" fillId="0" borderId="10" xfId="1" applyNumberFormat="1" applyFont="1" applyFill="1" applyBorder="1" applyAlignment="1" applyProtection="1">
      <alignment horizontal="center" vertical="center" wrapText="1"/>
      <protection hidden="1"/>
    </xf>
    <xf numFmtId="2" fontId="34" fillId="0" borderId="10" xfId="1" applyNumberFormat="1" applyFont="1" applyFill="1" applyBorder="1" applyAlignment="1" applyProtection="1">
      <alignment horizontal="center" vertical="center" wrapText="1"/>
      <protection hidden="1"/>
    </xf>
    <xf numFmtId="2" fontId="34" fillId="0" borderId="11" xfId="1" applyNumberFormat="1" applyFont="1" applyFill="1" applyBorder="1" applyAlignment="1" applyProtection="1">
      <alignment horizontal="center" vertical="center" wrapText="1"/>
      <protection hidden="1"/>
    </xf>
    <xf numFmtId="2" fontId="34" fillId="0" borderId="12" xfId="1" applyNumberFormat="1" applyFont="1" applyFill="1" applyBorder="1" applyAlignment="1" applyProtection="1">
      <alignment horizontal="center" vertical="center" wrapText="1"/>
      <protection hidden="1"/>
    </xf>
    <xf numFmtId="164" fontId="34" fillId="0" borderId="11" xfId="1" applyNumberFormat="1" applyFont="1" applyFill="1" applyBorder="1" applyAlignment="1" applyProtection="1">
      <alignment horizontal="center" vertical="center" wrapText="1"/>
      <protection hidden="1"/>
    </xf>
    <xf numFmtId="164" fontId="34" fillId="0" borderId="12" xfId="1" applyNumberFormat="1" applyFont="1" applyFill="1" applyBorder="1" applyAlignment="1" applyProtection="1">
      <alignment horizontal="center" vertical="center" wrapText="1"/>
      <protection hidden="1"/>
    </xf>
    <xf numFmtId="0" fontId="21" fillId="0" borderId="12" xfId="1" applyFont="1" applyBorder="1" applyAlignment="1">
      <alignment horizontal="center" vertical="center" wrapText="1"/>
    </xf>
    <xf numFmtId="0" fontId="21" fillId="0" borderId="1" xfId="1" applyFont="1" applyBorder="1" applyAlignment="1">
      <alignment horizontal="center" vertical="center" wrapText="1"/>
    </xf>
    <xf numFmtId="0" fontId="1" fillId="0" borderId="3" xfId="0" applyFont="1" applyBorder="1" applyAlignment="1" applyProtection="1">
      <alignment horizontal="center" vertical="top"/>
      <protection locked="0"/>
    </xf>
    <xf numFmtId="0" fontId="1" fillId="0" borderId="8" xfId="0" applyFont="1" applyBorder="1" applyAlignment="1" applyProtection="1">
      <alignment horizontal="center" vertical="top"/>
      <protection locked="0"/>
    </xf>
    <xf numFmtId="0" fontId="1" fillId="0" borderId="4" xfId="0" applyFont="1" applyBorder="1" applyAlignment="1" applyProtection="1">
      <alignment horizontal="center" vertical="top"/>
      <protection locked="0"/>
    </xf>
    <xf numFmtId="0" fontId="1" fillId="0" borderId="2" xfId="0" applyFont="1" applyBorder="1" applyAlignment="1" applyProtection="1">
      <alignment horizontal="center" vertical="top"/>
      <protection locked="0"/>
    </xf>
    <xf numFmtId="0" fontId="1" fillId="0" borderId="0" xfId="0" applyFont="1" applyBorder="1" applyAlignment="1" applyProtection="1">
      <alignment horizontal="center" vertical="top"/>
      <protection locked="0"/>
    </xf>
    <xf numFmtId="0" fontId="1" fillId="0" borderId="5" xfId="0" applyFont="1" applyBorder="1" applyAlignment="1" applyProtection="1">
      <alignment horizontal="center" vertical="top"/>
      <protection locked="0"/>
    </xf>
    <xf numFmtId="0" fontId="1" fillId="0" borderId="12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6" fillId="0" borderId="1" xfId="0" applyFont="1" applyBorder="1" applyAlignment="1" applyProtection="1">
      <alignment horizontal="center" vertical="top"/>
      <protection locked="0"/>
    </xf>
    <xf numFmtId="165" fontId="24" fillId="0" borderId="1" xfId="0" applyNumberFormat="1" applyFont="1" applyBorder="1" applyAlignment="1" applyProtection="1">
      <alignment horizontal="left" vertical="center" wrapText="1"/>
      <protection hidden="1"/>
    </xf>
    <xf numFmtId="0" fontId="0" fillId="0" borderId="12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165" fontId="21" fillId="0" borderId="11" xfId="0" applyNumberFormat="1" applyFont="1" applyBorder="1" applyAlignment="1">
      <alignment horizontal="center" vertical="center" wrapText="1"/>
    </xf>
    <xf numFmtId="165" fontId="21" fillId="0" borderId="12" xfId="0" applyNumberFormat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2" fontId="23" fillId="0" borderId="11" xfId="1" applyNumberFormat="1" applyFont="1" applyBorder="1" applyAlignment="1">
      <alignment horizontal="center" vertical="center" wrapText="1"/>
    </xf>
    <xf numFmtId="2" fontId="23" fillId="0" borderId="12" xfId="1" applyNumberFormat="1" applyFont="1" applyBorder="1" applyAlignment="1">
      <alignment horizontal="center" vertical="center" wrapText="1"/>
    </xf>
    <xf numFmtId="0" fontId="23" fillId="0" borderId="11" xfId="1" applyFont="1" applyBorder="1" applyAlignment="1" applyProtection="1">
      <alignment horizontal="center" vertical="center" wrapText="1"/>
      <protection hidden="1"/>
    </xf>
    <xf numFmtId="0" fontId="23" fillId="0" borderId="12" xfId="1" applyFont="1" applyBorder="1" applyAlignment="1" applyProtection="1">
      <alignment horizontal="center" vertical="center" wrapText="1"/>
      <protection hidden="1"/>
    </xf>
    <xf numFmtId="2" fontId="23" fillId="0" borderId="11" xfId="1" applyNumberFormat="1" applyFont="1" applyBorder="1" applyAlignment="1" applyProtection="1">
      <alignment horizontal="center" vertical="center" wrapText="1"/>
      <protection hidden="1"/>
    </xf>
    <xf numFmtId="2" fontId="23" fillId="0" borderId="12" xfId="1" applyNumberFormat="1" applyFont="1" applyBorder="1" applyAlignment="1" applyProtection="1">
      <alignment horizontal="center" vertical="center" wrapText="1"/>
      <protection hidden="1"/>
    </xf>
    <xf numFmtId="0" fontId="23" fillId="0" borderId="2" xfId="1" applyFont="1" applyBorder="1" applyAlignment="1" applyProtection="1">
      <alignment horizontal="center" vertical="center" wrapText="1"/>
      <protection hidden="1"/>
    </xf>
    <xf numFmtId="0" fontId="23" fillId="0" borderId="6" xfId="1" applyFont="1" applyBorder="1" applyAlignment="1" applyProtection="1">
      <alignment horizontal="center" vertical="center" wrapText="1"/>
      <protection hidden="1"/>
    </xf>
    <xf numFmtId="0" fontId="21" fillId="0" borderId="2" xfId="1" applyFont="1" applyBorder="1" applyAlignment="1">
      <alignment horizontal="center" vertical="center" wrapText="1"/>
    </xf>
    <xf numFmtId="0" fontId="21" fillId="0" borderId="5" xfId="1" applyFont="1" applyBorder="1" applyAlignment="1">
      <alignment horizontal="center" vertical="center" wrapText="1"/>
    </xf>
    <xf numFmtId="0" fontId="21" fillId="0" borderId="6" xfId="1" applyFont="1" applyBorder="1" applyAlignment="1">
      <alignment horizontal="center" vertical="center" wrapText="1"/>
    </xf>
    <xf numFmtId="0" fontId="21" fillId="0" borderId="7" xfId="1" applyFont="1" applyBorder="1" applyAlignment="1">
      <alignment horizontal="center" vertical="center" wrapText="1"/>
    </xf>
    <xf numFmtId="0" fontId="21" fillId="0" borderId="11" xfId="1" applyFont="1" applyBorder="1" applyAlignment="1" applyProtection="1">
      <alignment horizontal="center" vertical="center" wrapText="1"/>
      <protection locked="0"/>
    </xf>
    <xf numFmtId="0" fontId="21" fillId="0" borderId="12" xfId="1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left" vertical="top"/>
      <protection hidden="1"/>
    </xf>
    <xf numFmtId="0" fontId="2" fillId="0" borderId="8" xfId="0" applyFont="1" applyBorder="1" applyAlignment="1" applyProtection="1">
      <alignment horizontal="left" vertical="top"/>
      <protection hidden="1"/>
    </xf>
    <xf numFmtId="0" fontId="2" fillId="0" borderId="4" xfId="0" applyFont="1" applyBorder="1" applyAlignment="1" applyProtection="1">
      <alignment horizontal="left" vertical="top"/>
      <protection hidden="1"/>
    </xf>
    <xf numFmtId="0" fontId="3" fillId="0" borderId="6" xfId="0" applyFont="1" applyBorder="1" applyAlignment="1" applyProtection="1">
      <alignment horizontal="left" vertical="top"/>
      <protection hidden="1"/>
    </xf>
    <xf numFmtId="0" fontId="3" fillId="0" borderId="9" xfId="0" applyFont="1" applyBorder="1" applyAlignment="1" applyProtection="1">
      <alignment horizontal="left" vertical="top"/>
      <protection hidden="1"/>
    </xf>
    <xf numFmtId="0" fontId="3" fillId="0" borderId="7" xfId="0" applyFont="1" applyBorder="1" applyAlignment="1" applyProtection="1">
      <alignment horizontal="left" vertical="top"/>
      <protection hidden="1"/>
    </xf>
    <xf numFmtId="0" fontId="4" fillId="0" borderId="12" xfId="0" applyFont="1" applyBorder="1" applyAlignment="1" applyProtection="1">
      <alignment horizontal="left" vertical="top"/>
      <protection hidden="1"/>
    </xf>
    <xf numFmtId="166" fontId="9" fillId="0" borderId="14" xfId="0" applyNumberFormat="1" applyFont="1" applyBorder="1" applyAlignment="1" applyProtection="1">
      <alignment horizontal="center" vertical="center"/>
      <protection hidden="1"/>
    </xf>
    <xf numFmtId="166" fontId="9" fillId="0" borderId="13" xfId="0" applyNumberFormat="1" applyFont="1" applyBorder="1" applyAlignment="1" applyProtection="1">
      <alignment horizontal="center" vertical="center"/>
      <protection hidden="1"/>
    </xf>
    <xf numFmtId="166" fontId="9" fillId="0" borderId="15" xfId="0" applyNumberFormat="1" applyFont="1" applyBorder="1" applyAlignment="1" applyProtection="1">
      <alignment horizontal="center" vertical="center"/>
      <protection hidden="1"/>
    </xf>
    <xf numFmtId="165" fontId="24" fillId="0" borderId="12" xfId="0" applyNumberFormat="1" applyFont="1" applyBorder="1" applyAlignment="1" applyProtection="1">
      <alignment horizontal="left"/>
      <protection hidden="1"/>
    </xf>
    <xf numFmtId="165" fontId="24" fillId="0" borderId="10" xfId="0" applyNumberFormat="1" applyFont="1" applyBorder="1" applyAlignment="1" applyProtection="1">
      <alignment horizontal="left"/>
      <protection hidden="1"/>
    </xf>
    <xf numFmtId="165" fontId="24" fillId="0" borderId="6" xfId="0" applyNumberFormat="1" applyFont="1" applyBorder="1" applyAlignment="1" applyProtection="1">
      <alignment horizontal="left" vertical="center" wrapText="1"/>
      <protection hidden="1"/>
    </xf>
    <xf numFmtId="165" fontId="24" fillId="0" borderId="9" xfId="0" applyNumberFormat="1" applyFont="1" applyBorder="1" applyAlignment="1" applyProtection="1">
      <alignment horizontal="left" vertical="center" wrapText="1"/>
      <protection hidden="1"/>
    </xf>
    <xf numFmtId="165" fontId="24" fillId="0" borderId="7" xfId="0" applyNumberFormat="1" applyFont="1" applyBorder="1" applyAlignment="1" applyProtection="1">
      <alignment horizontal="left" vertical="center" wrapText="1"/>
      <protection hidden="1"/>
    </xf>
    <xf numFmtId="164" fontId="37" fillId="0" borderId="1" xfId="0" applyNumberFormat="1" applyFont="1" applyBorder="1" applyAlignment="1" applyProtection="1">
      <alignment horizontal="center" vertical="center"/>
      <protection hidden="1"/>
    </xf>
    <xf numFmtId="2" fontId="23" fillId="0" borderId="10" xfId="1" applyNumberFormat="1" applyFont="1" applyFill="1" applyBorder="1" applyAlignment="1" applyProtection="1">
      <alignment horizontal="center" vertical="center" wrapText="1"/>
      <protection hidden="1"/>
    </xf>
    <xf numFmtId="2" fontId="23" fillId="0" borderId="11" xfId="1" applyNumberFormat="1" applyFont="1" applyFill="1" applyBorder="1" applyAlignment="1" applyProtection="1">
      <alignment horizontal="center" vertical="center" wrapText="1"/>
      <protection hidden="1"/>
    </xf>
    <xf numFmtId="2" fontId="23" fillId="0" borderId="12" xfId="1" applyNumberFormat="1" applyFont="1" applyFill="1" applyBorder="1" applyAlignment="1" applyProtection="1">
      <alignment horizontal="center" vertical="center" wrapText="1"/>
      <protection hidden="1"/>
    </xf>
    <xf numFmtId="0" fontId="24" fillId="0" borderId="3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164" fontId="21" fillId="0" borderId="2" xfId="1" applyNumberFormat="1" applyFont="1" applyBorder="1" applyAlignment="1">
      <alignment horizontal="center" vertical="center" wrapText="1"/>
    </xf>
    <xf numFmtId="164" fontId="21" fillId="0" borderId="6" xfId="1" applyNumberFormat="1" applyFont="1" applyBorder="1" applyAlignment="1">
      <alignment horizontal="center" vertical="center" wrapText="1"/>
    </xf>
    <xf numFmtId="173" fontId="19" fillId="0" borderId="0" xfId="0" applyNumberFormat="1" applyFont="1" applyBorder="1" applyProtection="1">
      <protection hidden="1"/>
    </xf>
    <xf numFmtId="164" fontId="0" fillId="0" borderId="0" xfId="0" applyNumberFormat="1" applyProtection="1"/>
    <xf numFmtId="173" fontId="0" fillId="0" borderId="0" xfId="0" applyNumberFormat="1" applyProtection="1">
      <protection hidden="1"/>
    </xf>
    <xf numFmtId="177" fontId="7" fillId="0" borderId="1" xfId="1" applyNumberFormat="1" applyFont="1" applyBorder="1" applyAlignment="1" applyProtection="1">
      <alignment horizontal="center" vertical="center"/>
      <protection hidden="1"/>
    </xf>
    <xf numFmtId="177" fontId="3" fillId="0" borderId="1" xfId="0" applyNumberFormat="1" applyFont="1" applyBorder="1" applyAlignment="1" applyProtection="1">
      <alignment horizontal="center"/>
      <protection hidden="1"/>
    </xf>
    <xf numFmtId="177" fontId="3" fillId="0" borderId="10" xfId="0" applyNumberFormat="1" applyFont="1" applyBorder="1" applyAlignment="1" applyProtection="1">
      <alignment horizontal="center"/>
      <protection hidden="1"/>
    </xf>
    <xf numFmtId="177" fontId="0" fillId="0" borderId="0" xfId="0" applyNumberFormat="1" applyAlignment="1" applyProtection="1">
      <alignment horizontal="center" vertical="center"/>
      <protection hidden="1"/>
    </xf>
    <xf numFmtId="177" fontId="3" fillId="0" borderId="1" xfId="0" applyNumberFormat="1" applyFont="1" applyBorder="1" applyAlignment="1" applyProtection="1">
      <alignment horizontal="center" vertical="center"/>
      <protection hidden="1"/>
    </xf>
    <xf numFmtId="177" fontId="3" fillId="0" borderId="12" xfId="0" applyNumberFormat="1" applyFont="1" applyBorder="1" applyAlignment="1" applyProtection="1">
      <alignment horizontal="center"/>
      <protection hidden="1"/>
    </xf>
  </cellXfs>
  <cellStyles count="2">
    <cellStyle name="Normal" xfId="0" builtinId="0"/>
    <cellStyle name="Normal 2" xfId="1"/>
  </cellStyles>
  <dxfs count="191">
    <dxf>
      <font>
        <color theme="0" tint="-0.14996795556505021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91F5F3"/>
        </patternFill>
      </fill>
    </dxf>
    <dxf>
      <font>
        <b/>
        <i val="0"/>
      </font>
      <fill>
        <patternFill>
          <bgColor rgb="FFF66AC1"/>
        </patternFill>
      </fill>
    </dxf>
    <dxf>
      <font>
        <b/>
        <i val="0"/>
        <color theme="0"/>
      </font>
      <fill>
        <patternFill patternType="solid">
          <bgColor rgb="FFC839D7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 patternType="darkHorizontal">
          <bgColor theme="8" tint="-0.24994659260841701"/>
        </patternFill>
      </fill>
    </dxf>
    <dxf>
      <font>
        <color theme="0" tint="-0.14996795556505021"/>
      </font>
    </dxf>
    <dxf>
      <font>
        <b/>
        <i val="0"/>
      </font>
    </dxf>
    <dxf>
      <font>
        <color theme="0"/>
      </font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theme="0" tint="-0.14996795556505021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91F5F3"/>
        </patternFill>
      </fill>
    </dxf>
    <dxf>
      <font>
        <b/>
        <i val="0"/>
      </font>
      <fill>
        <patternFill>
          <bgColor rgb="FFF66AC1"/>
        </patternFill>
      </fill>
    </dxf>
    <dxf>
      <font>
        <b/>
        <i val="0"/>
        <color theme="0"/>
      </font>
      <fill>
        <patternFill patternType="solid">
          <bgColor rgb="FFC839D7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 patternType="darkHorizontal">
          <bgColor theme="8" tint="-0.24994659260841701"/>
        </patternFill>
      </fill>
    </dxf>
    <dxf>
      <font>
        <color theme="0" tint="-0.14996795556505021"/>
      </font>
    </dxf>
    <dxf>
      <font>
        <b/>
        <i val="0"/>
      </font>
    </dxf>
    <dxf>
      <font>
        <color theme="0"/>
      </font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theme="0" tint="-0.14996795556505021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91F5F3"/>
        </patternFill>
      </fill>
    </dxf>
    <dxf>
      <font>
        <b/>
        <i val="0"/>
      </font>
      <fill>
        <patternFill>
          <bgColor rgb="FFF66AC1"/>
        </patternFill>
      </fill>
    </dxf>
    <dxf>
      <font>
        <b/>
        <i val="0"/>
        <color theme="0"/>
      </font>
      <fill>
        <patternFill patternType="solid">
          <bgColor rgb="FFC839D7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 patternType="darkHorizontal">
          <bgColor theme="8" tint="-0.24994659260841701"/>
        </patternFill>
      </fill>
    </dxf>
    <dxf>
      <font>
        <color theme="0" tint="-0.14996795556505021"/>
      </font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theme="0" tint="-0.14996795556505021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91F5F3"/>
        </patternFill>
      </fill>
    </dxf>
    <dxf>
      <font>
        <b/>
        <i val="0"/>
      </font>
      <fill>
        <patternFill>
          <bgColor rgb="FFF66AC1"/>
        </patternFill>
      </fill>
    </dxf>
    <dxf>
      <font>
        <b/>
        <i val="0"/>
        <color theme="0"/>
      </font>
      <fill>
        <patternFill patternType="solid">
          <bgColor rgb="FFC839D7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 patternType="darkHorizontal">
          <bgColor theme="8" tint="-0.24994659260841701"/>
        </patternFill>
      </fill>
    </dxf>
    <dxf>
      <font>
        <color theme="0" tint="-0.14996795556505021"/>
      </font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theme="0" tint="-0.14996795556505021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91F5F3"/>
        </patternFill>
      </fill>
    </dxf>
    <dxf>
      <font>
        <b/>
        <i val="0"/>
      </font>
      <fill>
        <patternFill>
          <bgColor rgb="FFF66AC1"/>
        </patternFill>
      </fill>
    </dxf>
    <dxf>
      <font>
        <b/>
        <i val="0"/>
        <color theme="0"/>
      </font>
      <fill>
        <patternFill patternType="solid">
          <bgColor rgb="FFC839D7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 patternType="darkHorizontal">
          <bgColor theme="8" tint="-0.24994659260841701"/>
        </patternFill>
      </fill>
    </dxf>
    <dxf>
      <font>
        <color theme="0" tint="-0.14996795556505021"/>
      </font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theme="0" tint="-0.14996795556505021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91F5F3"/>
        </patternFill>
      </fill>
    </dxf>
    <dxf>
      <font>
        <b/>
        <i val="0"/>
      </font>
      <fill>
        <patternFill>
          <bgColor rgb="FFF66AC1"/>
        </patternFill>
      </fill>
    </dxf>
    <dxf>
      <font>
        <b/>
        <i val="0"/>
        <color theme="0"/>
      </font>
      <fill>
        <patternFill patternType="solid">
          <bgColor rgb="FFC839D7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 patternType="darkHorizontal">
          <bgColor theme="8" tint="-0.24994659260841701"/>
        </patternFill>
      </fill>
    </dxf>
    <dxf>
      <font>
        <color theme="0" tint="-0.14996795556505021"/>
      </font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theme="0" tint="-0.14996795556505021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91F5F3"/>
        </patternFill>
      </fill>
    </dxf>
    <dxf>
      <font>
        <b/>
        <i val="0"/>
      </font>
      <fill>
        <patternFill>
          <bgColor rgb="FFF66AC1"/>
        </patternFill>
      </fill>
    </dxf>
    <dxf>
      <font>
        <b/>
        <i val="0"/>
        <color theme="0"/>
      </font>
      <fill>
        <patternFill patternType="solid">
          <bgColor rgb="FFC839D7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 patternType="darkHorizontal">
          <bgColor theme="8" tint="-0.24994659260841701"/>
        </patternFill>
      </fill>
    </dxf>
    <dxf>
      <font>
        <color theme="0" tint="-0.14996795556505021"/>
      </font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theme="0" tint="-0.14996795556505021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91F5F3"/>
        </patternFill>
      </fill>
    </dxf>
    <dxf>
      <font>
        <b/>
        <i val="0"/>
      </font>
      <fill>
        <patternFill>
          <bgColor rgb="FFF66AC1"/>
        </patternFill>
      </fill>
    </dxf>
    <dxf>
      <font>
        <b/>
        <i val="0"/>
        <color theme="0"/>
      </font>
      <fill>
        <patternFill patternType="solid">
          <bgColor rgb="FFC839D7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 patternType="darkHorizontal">
          <bgColor theme="8" tint="-0.24994659260841701"/>
        </patternFill>
      </fill>
    </dxf>
    <dxf>
      <font>
        <color theme="0" tint="-0.14996795556505021"/>
      </font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91F5F3"/>
        </patternFill>
      </fill>
    </dxf>
    <dxf>
      <font>
        <b/>
        <i val="0"/>
      </font>
      <fill>
        <patternFill>
          <bgColor rgb="FFF66AC1"/>
        </patternFill>
      </fill>
    </dxf>
    <dxf>
      <font>
        <b/>
        <i val="0"/>
        <color theme="0"/>
      </font>
      <fill>
        <patternFill patternType="solid">
          <bgColor rgb="FFC839D7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 patternType="darkHorizontal">
          <bgColor theme="8" tint="-0.24994659260841701"/>
        </patternFill>
      </fill>
    </dxf>
    <dxf>
      <font>
        <color theme="0" tint="-0.14996795556505021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91F5F3"/>
        </patternFill>
      </fill>
    </dxf>
    <dxf>
      <font>
        <b/>
        <i val="0"/>
      </font>
      <fill>
        <patternFill>
          <bgColor rgb="FFF66AC1"/>
        </patternFill>
      </fill>
    </dxf>
    <dxf>
      <font>
        <b/>
        <i val="0"/>
        <color theme="0"/>
      </font>
      <fill>
        <patternFill patternType="solid">
          <bgColor rgb="FFC839D7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 patternType="darkHorizontal">
          <bgColor theme="8" tint="-0.24994659260841701"/>
        </patternFill>
      </fill>
    </dxf>
    <dxf>
      <font>
        <color theme="0" tint="-0.14996795556505021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91F5F3"/>
        </patternFill>
      </fill>
    </dxf>
    <dxf>
      <font>
        <b/>
        <i val="0"/>
      </font>
      <fill>
        <patternFill>
          <bgColor rgb="FFF66AC1"/>
        </patternFill>
      </fill>
    </dxf>
    <dxf>
      <font>
        <b/>
        <i val="0"/>
        <color theme="0"/>
      </font>
      <fill>
        <patternFill patternType="solid">
          <bgColor rgb="FFC839D7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 patternType="darkHorizontal">
          <bgColor theme="8" tint="-0.24994659260841701"/>
        </patternFill>
      </fill>
    </dxf>
    <dxf>
      <font>
        <color theme="0" tint="-0.14996795556505021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91F5F3"/>
        </patternFill>
      </fill>
    </dxf>
    <dxf>
      <font>
        <b/>
        <i val="0"/>
      </font>
      <fill>
        <patternFill>
          <bgColor rgb="FFF66AC1"/>
        </patternFill>
      </fill>
    </dxf>
    <dxf>
      <font>
        <b/>
        <i val="0"/>
        <color theme="0"/>
      </font>
      <fill>
        <patternFill patternType="solid">
          <bgColor rgb="FFC839D7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 patternType="darkHorizontal">
          <bgColor theme="8" tint="-0.24994659260841701"/>
        </patternFill>
      </fill>
    </dxf>
    <dxf>
      <font>
        <color theme="0" tint="-0.14996795556505021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91F5F3"/>
        </patternFill>
      </fill>
    </dxf>
    <dxf>
      <font>
        <b/>
        <i val="0"/>
      </font>
      <fill>
        <patternFill>
          <bgColor rgb="FFF66AC1"/>
        </patternFill>
      </fill>
    </dxf>
    <dxf>
      <font>
        <b/>
        <i val="0"/>
        <color theme="0"/>
      </font>
      <fill>
        <patternFill patternType="solid">
          <bgColor rgb="FFC839D7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 patternType="darkHorizontal">
          <bgColor theme="8" tint="-0.24994659260841701"/>
        </patternFill>
      </fill>
    </dxf>
    <dxf>
      <font>
        <color theme="0" tint="-0.14996795556505021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91F5F3"/>
        </patternFill>
      </fill>
    </dxf>
    <dxf>
      <font>
        <b/>
        <i val="0"/>
      </font>
      <fill>
        <patternFill>
          <bgColor rgb="FFF66AC1"/>
        </patternFill>
      </fill>
    </dxf>
    <dxf>
      <font>
        <b/>
        <i val="0"/>
        <color theme="0"/>
      </font>
      <fill>
        <patternFill patternType="solid">
          <bgColor rgb="FFC839D7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 patternType="darkHorizontal">
          <bgColor theme="8" tint="-0.24994659260841701"/>
        </patternFill>
      </fill>
    </dxf>
    <dxf>
      <font>
        <color theme="0" tint="-0.14996795556505021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91F5F3"/>
        </patternFill>
      </fill>
    </dxf>
    <dxf>
      <font>
        <b/>
        <i val="0"/>
      </font>
      <fill>
        <patternFill>
          <bgColor rgb="FFF66AC1"/>
        </patternFill>
      </fill>
    </dxf>
    <dxf>
      <font>
        <b/>
        <i val="0"/>
        <color theme="0"/>
      </font>
      <fill>
        <patternFill patternType="solid">
          <bgColor rgb="FFC839D7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 patternType="darkHorizontal">
          <bgColor theme="8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91F5F3"/>
        </patternFill>
      </fill>
    </dxf>
    <dxf>
      <font>
        <b/>
        <i val="0"/>
      </font>
      <fill>
        <patternFill>
          <bgColor rgb="FFF66AC1"/>
        </patternFill>
      </fill>
    </dxf>
    <dxf>
      <font>
        <b/>
        <i val="0"/>
        <color theme="0"/>
      </font>
      <fill>
        <patternFill patternType="solid">
          <bgColor rgb="FFC839D7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 patternType="darkHorizontal">
          <bgColor theme="8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91F5F3"/>
        </patternFill>
      </fill>
    </dxf>
    <dxf>
      <font>
        <b/>
        <i val="0"/>
      </font>
      <fill>
        <patternFill>
          <bgColor rgb="FFF66AC1"/>
        </patternFill>
      </fill>
    </dxf>
    <dxf>
      <font>
        <b/>
        <i val="0"/>
        <color theme="0"/>
      </font>
      <fill>
        <patternFill patternType="solid">
          <bgColor rgb="FFC839D7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 patternType="darkHorizontal">
          <bgColor theme="8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91F5F3"/>
        </patternFill>
      </fill>
    </dxf>
    <dxf>
      <font>
        <b/>
        <i val="0"/>
      </font>
      <fill>
        <patternFill>
          <bgColor rgb="FFF66AC1"/>
        </patternFill>
      </fill>
    </dxf>
    <dxf>
      <font>
        <b/>
        <i val="0"/>
        <color theme="0"/>
      </font>
      <fill>
        <patternFill patternType="solid">
          <bgColor rgb="FFC839D7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 patternType="darkHorizontal">
          <bgColor theme="8" tint="-0.24994659260841701"/>
        </patternFill>
      </fill>
    </dxf>
    <dxf>
      <font>
        <b/>
        <i val="0"/>
      </font>
      <fill>
        <patternFill>
          <bgColor rgb="FF91F5F3"/>
        </patternFill>
      </fill>
    </dxf>
    <dxf>
      <font>
        <b/>
        <i val="0"/>
      </font>
      <fill>
        <patternFill>
          <bgColor rgb="FFF66AC1"/>
        </patternFill>
      </fill>
    </dxf>
    <dxf>
      <font>
        <b/>
        <i val="0"/>
        <color theme="0"/>
      </font>
      <fill>
        <patternFill patternType="solid">
          <bgColor rgb="FFC839D7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 patternType="darkHorizontal">
          <bgColor theme="8" tint="-0.2499465926084170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/>
      </font>
    </dxf>
    <dxf>
      <font>
        <b/>
        <i val="0"/>
      </font>
    </dxf>
    <dxf>
      <font>
        <color theme="0"/>
      </font>
    </dxf>
    <dxf>
      <fill>
        <patternFill>
          <bgColor indexed="55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55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indexed="16"/>
      </font>
    </dxf>
    <dxf>
      <font>
        <condense val="0"/>
        <extend val="0"/>
        <color indexed="9"/>
      </font>
      <fill>
        <patternFill>
          <bgColor indexed="14"/>
        </patternFill>
      </fill>
    </dxf>
    <dxf>
      <font>
        <condense val="0"/>
        <extend val="0"/>
        <color indexed="18"/>
      </font>
    </dxf>
    <dxf>
      <fill>
        <patternFill>
          <bgColor indexed="55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55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ont>
        <b val="0"/>
        <i val="0"/>
        <condense val="0"/>
        <extend val="0"/>
        <color indexed="55"/>
      </font>
    </dxf>
    <dxf>
      <fill>
        <patternFill>
          <bgColor indexed="42"/>
        </patternFill>
      </fill>
    </dxf>
    <dxf>
      <fill>
        <patternFill>
          <bgColor indexed="47"/>
        </patternFill>
      </fill>
    </dxf>
    <dxf>
      <fill>
        <patternFill>
          <bgColor indexed="51"/>
        </patternFill>
      </fill>
    </dxf>
  </dxfs>
  <tableStyles count="0" defaultTableStyle="TableStyleMedium2" defaultPivotStyle="PivotStyleLight16"/>
  <colors>
    <mruColors>
      <color rgb="FFF66AC1"/>
      <color rgb="FF3898B2"/>
      <color rgb="FFC839D7"/>
      <color rgb="FF18CB0F"/>
      <color rgb="FFF70707"/>
      <color rgb="FF91F5F3"/>
      <color rgb="FFED5DED"/>
      <color rgb="FFCE52D1"/>
      <color rgb="FF8FF9F1"/>
      <color rgb="FF59F5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15240</xdr:rowOff>
    </xdr:from>
    <xdr:to>
      <xdr:col>26</xdr:col>
      <xdr:colOff>785586</xdr:colOff>
      <xdr:row>3</xdr:row>
      <xdr:rowOff>177555</xdr:rowOff>
    </xdr:to>
    <xdr:pic>
      <xdr:nvPicPr>
        <xdr:cNvPr id="6" name="Image 5" descr="image002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" y="15240"/>
          <a:ext cx="8542020" cy="71095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io/AppData/Local/Temp/calendrier_automatiqu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io/AppData/Local/Temp/Calendrier_automatiqu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"/>
      <sheetName val="mode d'emploi"/>
      <sheetName val="paramètres"/>
      <sheetName val="jours fériés"/>
      <sheetName val="vacances scolaires"/>
      <sheetName val="calendrier_automatique"/>
    </sheetNames>
    <sheetDataSet>
      <sheetData sheetId="0"/>
      <sheetData sheetId="1"/>
      <sheetData sheetId="2">
        <row r="7">
          <cell r="C7" t="b">
            <v>0</v>
          </cell>
        </row>
      </sheetData>
      <sheetData sheetId="3">
        <row r="1">
          <cell r="R1">
            <v>2013</v>
          </cell>
        </row>
        <row r="2">
          <cell r="B2">
            <v>36526</v>
          </cell>
          <cell r="R2">
            <v>2014</v>
          </cell>
        </row>
        <row r="3">
          <cell r="R3">
            <v>13</v>
          </cell>
        </row>
        <row r="4">
          <cell r="R4">
            <v>15</v>
          </cell>
        </row>
      </sheetData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alendrier automatique"/>
      <sheetName val="Planning"/>
      <sheetName val="vacances scolaires"/>
      <sheetName val="jours fériés"/>
      <sheetName val="paramètres"/>
      <sheetName val="mode d'emploi"/>
      <sheetName val="Feuil1"/>
      <sheetName val="Feuil2"/>
    </sheetNames>
    <sheetDataSet>
      <sheetData sheetId="0">
        <row r="2">
          <cell r="A2">
            <v>41275</v>
          </cell>
          <cell r="B2">
            <v>41275</v>
          </cell>
          <cell r="C2"/>
          <cell r="E2">
            <v>41306</v>
          </cell>
          <cell r="F2">
            <v>41306</v>
          </cell>
          <cell r="G2"/>
          <cell r="I2">
            <v>41334</v>
          </cell>
          <cell r="J2">
            <v>41334</v>
          </cell>
          <cell r="K2"/>
          <cell r="M2">
            <v>41365</v>
          </cell>
          <cell r="N2">
            <v>41365</v>
          </cell>
          <cell r="O2"/>
        </row>
        <row r="4">
          <cell r="C4"/>
        </row>
        <row r="6">
          <cell r="C6"/>
        </row>
        <row r="9">
          <cell r="C9"/>
        </row>
        <row r="11">
          <cell r="C11"/>
        </row>
        <row r="12">
          <cell r="C12"/>
          <cell r="E12">
            <v>41316</v>
          </cell>
        </row>
        <row r="13">
          <cell r="C13"/>
          <cell r="E13">
            <v>41317</v>
          </cell>
        </row>
        <row r="14">
          <cell r="C14"/>
          <cell r="E14">
            <v>41318</v>
          </cell>
        </row>
        <row r="15">
          <cell r="E15">
            <v>41319</v>
          </cell>
        </row>
        <row r="16">
          <cell r="E16">
            <v>41320</v>
          </cell>
        </row>
        <row r="34">
          <cell r="A34"/>
          <cell r="B34"/>
          <cell r="E34"/>
          <cell r="F34"/>
          <cell r="G34"/>
          <cell r="H34"/>
          <cell r="I34"/>
          <cell r="J34"/>
          <cell r="K34"/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definedNames>
      <definedName name="Efface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AB62"/>
  <sheetViews>
    <sheetView tabSelected="1" topLeftCell="A40" zoomScale="105" zoomScaleNormal="105" workbookViewId="0">
      <selection activeCell="T47" sqref="T47"/>
    </sheetView>
  </sheetViews>
  <sheetFormatPr baseColWidth="10" defaultRowHeight="14.4"/>
  <cols>
    <col min="1" max="1" width="3.88671875" style="19" customWidth="1"/>
    <col min="2" max="2" width="6.33203125" style="51" customWidth="1"/>
    <col min="3" max="3" width="6.77734375" customWidth="1"/>
    <col min="4" max="4" width="13.77734375" style="8" hidden="1" customWidth="1"/>
    <col min="5" max="5" width="6.44140625" style="14" customWidth="1"/>
    <col min="6" max="6" width="6.88671875" customWidth="1"/>
    <col min="7" max="7" width="8.109375" style="8" hidden="1" customWidth="1"/>
    <col min="8" max="8" width="6.44140625" customWidth="1"/>
    <col min="9" max="9" width="7.88671875" customWidth="1"/>
    <col min="10" max="10" width="13.109375" style="8" hidden="1" customWidth="1"/>
    <col min="11" max="11" width="7.109375" bestFit="1" customWidth="1"/>
    <col min="12" max="12" width="14.109375" style="10" hidden="1" customWidth="1"/>
    <col min="13" max="13" width="14.44140625" style="10" hidden="1" customWidth="1"/>
    <col min="14" max="14" width="6.33203125" style="12" customWidth="1"/>
    <col min="15" max="15" width="7.88671875" style="72" hidden="1" customWidth="1"/>
    <col min="16" max="16" width="19.33203125" style="72" hidden="1" customWidth="1"/>
    <col min="17" max="17" width="7.77734375" style="8" customWidth="1"/>
    <col min="18" max="18" width="9.109375" style="72" hidden="1" customWidth="1"/>
    <col min="19" max="19" width="14.44140625" style="76" hidden="1" customWidth="1"/>
    <col min="20" max="20" width="7.44140625" style="8" customWidth="1"/>
    <col min="21" max="21" width="9.5546875" style="8" hidden="1" customWidth="1"/>
    <col min="22" max="22" width="8.6640625" style="14" customWidth="1"/>
    <col min="23" max="23" width="9.77734375" bestFit="1" customWidth="1"/>
    <col min="24" max="24" width="10.77734375" bestFit="1" customWidth="1"/>
    <col min="25" max="25" width="9.6640625" hidden="1" customWidth="1"/>
    <col min="26" max="26" width="10.77734375" bestFit="1" customWidth="1"/>
    <col min="27" max="27" width="13.33203125" customWidth="1"/>
  </cols>
  <sheetData>
    <row r="1" spans="1:28" s="1" customFormat="1">
      <c r="A1" s="47"/>
      <c r="B1" s="48"/>
      <c r="D1" s="7"/>
      <c r="E1" s="13"/>
      <c r="G1" s="7"/>
      <c r="J1" s="7"/>
      <c r="L1" s="9"/>
      <c r="M1" s="9"/>
      <c r="N1" s="11"/>
      <c r="O1" s="68"/>
      <c r="P1" s="68"/>
      <c r="Q1" s="7"/>
      <c r="R1" s="68"/>
      <c r="S1" s="74"/>
      <c r="T1" s="7"/>
      <c r="U1" s="7"/>
      <c r="V1" s="13"/>
    </row>
    <row r="2" spans="1:28" s="46" customFormat="1">
      <c r="A2" s="46" t="e">
        <f>#REF!</f>
        <v>#REF!</v>
      </c>
      <c r="B2" s="49"/>
      <c r="O2" s="69"/>
      <c r="P2" s="69"/>
      <c r="R2" s="69"/>
      <c r="S2" s="69"/>
    </row>
    <row r="3" spans="1:28" s="46" customFormat="1">
      <c r="B3" s="49"/>
      <c r="O3" s="69"/>
      <c r="P3" s="69"/>
      <c r="R3" s="69"/>
      <c r="S3" s="69"/>
    </row>
    <row r="4" spans="1:28" s="46" customFormat="1">
      <c r="B4" s="49"/>
      <c r="O4" s="69"/>
      <c r="P4" s="69"/>
      <c r="R4" s="69"/>
      <c r="S4" s="69"/>
    </row>
    <row r="5" spans="1:28" s="46" customFormat="1">
      <c r="A5" s="102">
        <f>A12</f>
        <v>41579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</row>
    <row r="6" spans="1:28" s="46" customFormat="1">
      <c r="A6" s="102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  <c r="AA6" s="102"/>
    </row>
    <row r="7" spans="1:28" ht="16.8" customHeight="1">
      <c r="A7" s="119" t="s">
        <v>3</v>
      </c>
      <c r="B7" s="119"/>
      <c r="C7" s="119"/>
      <c r="D7" s="119"/>
      <c r="E7" s="119"/>
      <c r="F7" s="119"/>
      <c r="G7" s="119"/>
      <c r="H7" s="119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3"/>
    </row>
    <row r="8" spans="1:28">
      <c r="A8" s="120" t="s">
        <v>4</v>
      </c>
      <c r="B8" s="120"/>
      <c r="C8" s="120"/>
      <c r="D8" s="120"/>
      <c r="E8" s="120"/>
      <c r="F8" s="120"/>
      <c r="G8" s="120"/>
      <c r="H8" s="120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</row>
    <row r="9" spans="1:28" ht="31.2" customHeight="1">
      <c r="A9" s="120" t="s">
        <v>0</v>
      </c>
      <c r="B9" s="120"/>
      <c r="C9" s="120"/>
      <c r="D9" s="120"/>
      <c r="E9" s="120"/>
      <c r="F9" s="120"/>
      <c r="G9" s="120"/>
      <c r="H9" s="120"/>
      <c r="I9" s="61" t="s">
        <v>38</v>
      </c>
      <c r="J9" s="62"/>
      <c r="K9" s="62"/>
      <c r="L9" s="62"/>
      <c r="M9" s="62"/>
      <c r="N9" s="62"/>
      <c r="O9" s="70"/>
      <c r="P9" s="70"/>
      <c r="Q9" s="62"/>
      <c r="R9" s="70"/>
      <c r="S9" s="70"/>
      <c r="T9" s="62"/>
      <c r="U9" s="62"/>
      <c r="V9" s="63"/>
      <c r="W9" s="64" t="s">
        <v>1</v>
      </c>
      <c r="X9" s="65"/>
      <c r="Y9" s="65"/>
      <c r="Z9" s="65"/>
      <c r="AA9" s="66"/>
    </row>
    <row r="10" spans="1:28">
      <c r="A10" s="120" t="s">
        <v>2</v>
      </c>
      <c r="B10" s="120"/>
      <c r="C10" s="120"/>
      <c r="D10" s="120"/>
      <c r="E10" s="120"/>
      <c r="F10" s="120"/>
      <c r="G10" s="120"/>
      <c r="H10" s="120"/>
      <c r="I10" s="125" t="s">
        <v>7</v>
      </c>
      <c r="J10" s="125"/>
      <c r="K10" s="125"/>
      <c r="L10" s="125"/>
      <c r="M10" s="125"/>
      <c r="N10" s="125"/>
      <c r="O10" s="125"/>
      <c r="P10" s="125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</row>
    <row r="12" spans="1:28" ht="16.8">
      <c r="A12" s="152">
        <f>B16</f>
        <v>41579</v>
      </c>
      <c r="B12" s="153"/>
      <c r="C12" s="153"/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3"/>
      <c r="T12" s="153"/>
      <c r="U12" s="153"/>
      <c r="V12" s="153"/>
      <c r="W12" s="153"/>
      <c r="X12" s="153"/>
      <c r="Y12" s="153"/>
      <c r="Z12" s="153"/>
      <c r="AA12" s="154"/>
    </row>
    <row r="13" spans="1:28" s="15" customFormat="1" ht="20.399999999999999" customHeight="1">
      <c r="A13" s="126" t="s">
        <v>34</v>
      </c>
      <c r="B13" s="129" t="s">
        <v>35</v>
      </c>
      <c r="C13" s="111" t="s">
        <v>9</v>
      </c>
      <c r="D13" s="131" t="s">
        <v>25</v>
      </c>
      <c r="E13" s="139" t="s">
        <v>10</v>
      </c>
      <c r="F13" s="140"/>
      <c r="G13" s="135" t="s">
        <v>27</v>
      </c>
      <c r="H13" s="139" t="s">
        <v>11</v>
      </c>
      <c r="I13" s="140"/>
      <c r="J13" s="135" t="s">
        <v>28</v>
      </c>
      <c r="K13" s="143" t="s">
        <v>12</v>
      </c>
      <c r="L13" s="133" t="s">
        <v>26</v>
      </c>
      <c r="M13" s="137" t="s">
        <v>29</v>
      </c>
      <c r="N13" s="168" t="s">
        <v>32</v>
      </c>
      <c r="O13" s="107" t="s">
        <v>30</v>
      </c>
      <c r="P13" s="106" t="s">
        <v>60</v>
      </c>
      <c r="Q13" s="161" t="s">
        <v>70</v>
      </c>
      <c r="R13" s="106" t="s">
        <v>68</v>
      </c>
      <c r="S13" s="109" t="s">
        <v>67</v>
      </c>
      <c r="T13" s="103" t="s">
        <v>73</v>
      </c>
      <c r="U13" s="105" t="s">
        <v>69</v>
      </c>
      <c r="V13" s="103" t="s">
        <v>33</v>
      </c>
      <c r="W13" s="128" t="s">
        <v>15</v>
      </c>
      <c r="X13" s="128" t="s">
        <v>65</v>
      </c>
      <c r="Y13" s="36" t="s">
        <v>22</v>
      </c>
      <c r="Z13" s="164" t="s">
        <v>62</v>
      </c>
      <c r="AA13" s="165"/>
    </row>
    <row r="14" spans="1:28" s="15" customFormat="1" ht="20.399999999999999" customHeight="1">
      <c r="A14" s="126"/>
      <c r="B14" s="129"/>
      <c r="C14" s="112"/>
      <c r="D14" s="131"/>
      <c r="E14" s="141"/>
      <c r="F14" s="142"/>
      <c r="G14" s="135"/>
      <c r="H14" s="141"/>
      <c r="I14" s="142"/>
      <c r="J14" s="135"/>
      <c r="K14" s="143"/>
      <c r="L14" s="133"/>
      <c r="M14" s="137"/>
      <c r="N14" s="168"/>
      <c r="O14" s="107"/>
      <c r="P14" s="107"/>
      <c r="Q14" s="162"/>
      <c r="R14" s="107"/>
      <c r="S14" s="109"/>
      <c r="T14" s="103"/>
      <c r="U14" s="103"/>
      <c r="V14" s="103"/>
      <c r="W14" s="128"/>
      <c r="X14" s="128"/>
      <c r="Y14" s="36" t="s">
        <v>23</v>
      </c>
      <c r="Z14" s="166"/>
      <c r="AA14" s="167"/>
    </row>
    <row r="15" spans="1:28" s="18" customFormat="1" ht="27" customHeight="1">
      <c r="A15" s="127"/>
      <c r="B15" s="130"/>
      <c r="C15" s="112"/>
      <c r="D15" s="132"/>
      <c r="E15" s="16" t="s">
        <v>13</v>
      </c>
      <c r="F15" s="17" t="s">
        <v>14</v>
      </c>
      <c r="G15" s="136"/>
      <c r="H15" s="17" t="s">
        <v>13</v>
      </c>
      <c r="I15" s="17" t="s">
        <v>14</v>
      </c>
      <c r="J15" s="136"/>
      <c r="K15" s="144"/>
      <c r="L15" s="134"/>
      <c r="M15" s="138"/>
      <c r="N15" s="169"/>
      <c r="O15" s="108"/>
      <c r="P15" s="108"/>
      <c r="Q15" s="163"/>
      <c r="R15" s="108"/>
      <c r="S15" s="110"/>
      <c r="T15" s="104"/>
      <c r="U15" s="104"/>
      <c r="V15" s="104"/>
      <c r="W15" s="111"/>
      <c r="X15" s="111"/>
      <c r="Y15" s="37"/>
      <c r="Z15" s="60" t="s">
        <v>57</v>
      </c>
      <c r="AA15" s="60" t="s">
        <v>58</v>
      </c>
    </row>
    <row r="16" spans="1:28">
      <c r="A16" s="57" t="s">
        <v>21</v>
      </c>
      <c r="B16" s="67">
        <v>41579</v>
      </c>
      <c r="C16" s="38">
        <v>4.1666666666666664E-2</v>
      </c>
      <c r="D16" s="39">
        <f>(C16-INT(C16))*24</f>
        <v>1</v>
      </c>
      <c r="E16" s="38">
        <v>0.33333333333333331</v>
      </c>
      <c r="F16" s="38">
        <v>0.5</v>
      </c>
      <c r="G16" s="39">
        <f>((F16-E16)-INT(F16-E16))*24</f>
        <v>4</v>
      </c>
      <c r="H16" s="38">
        <v>0.58333333333333337</v>
      </c>
      <c r="I16" s="38">
        <v>0.79166666666666663</v>
      </c>
      <c r="J16" s="39">
        <f>((I16-H16)-INT(I16-H16))*24</f>
        <v>4.9999999999999982</v>
      </c>
      <c r="K16" s="38">
        <v>4.1666666666666664E-2</v>
      </c>
      <c r="L16" s="39">
        <f>(K16-INT(K16))*24</f>
        <v>1</v>
      </c>
      <c r="M16" s="39">
        <f>L16+D16</f>
        <v>2</v>
      </c>
      <c r="N16" s="40">
        <f>M16/24</f>
        <v>8.3333333333333329E-2</v>
      </c>
      <c r="O16" s="73">
        <f>J16+G16+(IF(M16&gt;1.5,M16-1.5,0))</f>
        <v>9.4999999999999982</v>
      </c>
      <c r="P16" s="73" t="str">
        <f>IF(A16="samedi","0",IF(A16="dimanche","0",IF(A16="vendredi","7,20","7,50")))</f>
        <v>7,20</v>
      </c>
      <c r="Q16" s="58">
        <f t="shared" ref="Q16:Q46" si="0">P16/24</f>
        <v>0.3</v>
      </c>
      <c r="R16" s="71">
        <f>O16/24</f>
        <v>0.39583333333333326</v>
      </c>
      <c r="S16" s="75" t="str">
        <f t="shared" ref="S16:S46" si="1">IF(OR(X16="Sans Solde",X16="maladie",A16="dimanche",A16="samedi"),"0:00",IF(A16="vendredi","7:12","7:30"))</f>
        <v>7:12</v>
      </c>
      <c r="T16" s="41">
        <f>IF(OR(X16="",X16="travaillé"),R16,S16)</f>
        <v>0.39583333333333326</v>
      </c>
      <c r="U16" s="78">
        <f>O16-P16</f>
        <v>2.299999999999998</v>
      </c>
      <c r="V16" s="41">
        <f t="shared" ref="V16:V19" si="2">IF(T16-Q16&gt;0,T16-Q16,"")</f>
        <v>9.583333333333327E-2</v>
      </c>
      <c r="W16" s="43"/>
      <c r="X16" s="43" t="s">
        <v>66</v>
      </c>
      <c r="Y16" s="44" t="s">
        <v>59</v>
      </c>
      <c r="Z16" s="45"/>
      <c r="AA16" s="45"/>
      <c r="AB16" s="14"/>
    </row>
    <row r="17" spans="1:28">
      <c r="A17" s="57" t="s">
        <v>22</v>
      </c>
      <c r="B17" s="83">
        <f>B16+1</f>
        <v>41580</v>
      </c>
      <c r="C17" s="38"/>
      <c r="D17" s="39">
        <f t="shared" ref="D17:D20" si="3">(C17-INT(C17))*24</f>
        <v>0</v>
      </c>
      <c r="E17" s="38"/>
      <c r="F17" s="38"/>
      <c r="G17" s="39">
        <f t="shared" ref="G17:G20" si="4">((F17-E17)-INT(F17-E17))*24</f>
        <v>0</v>
      </c>
      <c r="H17" s="38"/>
      <c r="I17" s="38"/>
      <c r="J17" s="39">
        <f t="shared" ref="J17:J20" si="5">((I17-H17)-INT(I17-H17))*24</f>
        <v>0</v>
      </c>
      <c r="K17" s="38"/>
      <c r="L17" s="39">
        <f t="shared" ref="L17:L46" si="6">(K17-INT(K17))*24</f>
        <v>0</v>
      </c>
      <c r="M17" s="39">
        <f t="shared" ref="M17:M20" si="7">L17+D17</f>
        <v>0</v>
      </c>
      <c r="N17" s="40">
        <f t="shared" ref="N17:N46" si="8">M17/24</f>
        <v>0</v>
      </c>
      <c r="O17" s="73">
        <f t="shared" ref="O17:O20" si="9">J17+G17+(IF(M17&gt;1.5,M17-1.5,0))</f>
        <v>0</v>
      </c>
      <c r="P17" s="73" t="str">
        <f t="shared" ref="P17:P46" si="10">IF(A17="samedi","0",IF(A17="dimanche","0",IF(A17="vendredi","7,20","7,50")))</f>
        <v>0</v>
      </c>
      <c r="Q17" s="58">
        <f t="shared" si="0"/>
        <v>0</v>
      </c>
      <c r="R17" s="71">
        <f t="shared" ref="R17:R46" si="11">O17/24</f>
        <v>0</v>
      </c>
      <c r="S17" s="75" t="str">
        <f t="shared" si="1"/>
        <v>0:00</v>
      </c>
      <c r="T17" s="41">
        <f t="shared" ref="T17:T46" si="12">IF(OR(X17="",X17="travaillé"),R17,S17)</f>
        <v>0</v>
      </c>
      <c r="U17" s="78">
        <f t="shared" ref="U17:U46" si="13">O17-P17</f>
        <v>0</v>
      </c>
      <c r="V17" s="41" t="str">
        <f t="shared" si="2"/>
        <v/>
      </c>
      <c r="W17" s="43"/>
      <c r="X17" s="43"/>
      <c r="Y17" s="44" t="s">
        <v>66</v>
      </c>
      <c r="Z17" s="45"/>
      <c r="AA17" s="45"/>
      <c r="AB17" s="14"/>
    </row>
    <row r="18" spans="1:28">
      <c r="A18" s="57" t="s">
        <v>23</v>
      </c>
      <c r="B18" s="83">
        <f t="shared" ref="B18:B46" si="14">B17+1</f>
        <v>41581</v>
      </c>
      <c r="C18" s="38"/>
      <c r="D18" s="39">
        <f t="shared" si="3"/>
        <v>0</v>
      </c>
      <c r="E18" s="38"/>
      <c r="F18" s="38"/>
      <c r="G18" s="39">
        <f t="shared" si="4"/>
        <v>0</v>
      </c>
      <c r="H18" s="38"/>
      <c r="I18" s="38"/>
      <c r="J18" s="39">
        <f t="shared" si="5"/>
        <v>0</v>
      </c>
      <c r="K18" s="38"/>
      <c r="L18" s="39">
        <f t="shared" si="6"/>
        <v>0</v>
      </c>
      <c r="M18" s="39">
        <f t="shared" si="7"/>
        <v>0</v>
      </c>
      <c r="N18" s="40">
        <f>M18/24</f>
        <v>0</v>
      </c>
      <c r="O18" s="73">
        <f t="shared" si="9"/>
        <v>0</v>
      </c>
      <c r="P18" s="73" t="str">
        <f t="shared" si="10"/>
        <v>0</v>
      </c>
      <c r="Q18" s="58">
        <f t="shared" si="0"/>
        <v>0</v>
      </c>
      <c r="R18" s="71">
        <f t="shared" si="11"/>
        <v>0</v>
      </c>
      <c r="S18" s="75" t="str">
        <f t="shared" si="1"/>
        <v>0:00</v>
      </c>
      <c r="T18" s="41">
        <f t="shared" si="12"/>
        <v>0</v>
      </c>
      <c r="U18" s="78">
        <f t="shared" si="13"/>
        <v>0</v>
      </c>
      <c r="V18" s="41" t="str">
        <f t="shared" si="2"/>
        <v/>
      </c>
      <c r="W18" s="43"/>
      <c r="X18" s="43"/>
      <c r="Y18" s="44" t="s">
        <v>8</v>
      </c>
      <c r="Z18" s="45"/>
      <c r="AA18" s="45"/>
      <c r="AB18" s="14"/>
    </row>
    <row r="19" spans="1:28">
      <c r="A19" s="57" t="s">
        <v>24</v>
      </c>
      <c r="B19" s="83">
        <f t="shared" si="14"/>
        <v>41582</v>
      </c>
      <c r="C19" s="38"/>
      <c r="D19" s="39">
        <f t="shared" si="3"/>
        <v>0</v>
      </c>
      <c r="E19" s="38"/>
      <c r="F19" s="38"/>
      <c r="G19" s="39">
        <f t="shared" si="4"/>
        <v>0</v>
      </c>
      <c r="H19" s="38"/>
      <c r="I19" s="38"/>
      <c r="J19" s="39">
        <f t="shared" si="5"/>
        <v>0</v>
      </c>
      <c r="K19" s="38"/>
      <c r="L19" s="39">
        <f t="shared" si="6"/>
        <v>0</v>
      </c>
      <c r="M19" s="39">
        <f t="shared" si="7"/>
        <v>0</v>
      </c>
      <c r="N19" s="40">
        <f t="shared" si="8"/>
        <v>0</v>
      </c>
      <c r="O19" s="73">
        <f t="shared" si="9"/>
        <v>0</v>
      </c>
      <c r="P19" s="73" t="str">
        <f>IF(A19="samedi","0",IF(A19="dimanche","0",IF(A19="vendredi","7,20","7,50")))</f>
        <v>7,50</v>
      </c>
      <c r="Q19" s="58">
        <f t="shared" si="0"/>
        <v>0.3125</v>
      </c>
      <c r="R19" s="71">
        <f t="shared" si="11"/>
        <v>0</v>
      </c>
      <c r="S19" s="75" t="str">
        <f t="shared" si="1"/>
        <v>7:30</v>
      </c>
      <c r="T19" s="41" t="str">
        <f t="shared" si="12"/>
        <v>7:30</v>
      </c>
      <c r="U19" s="78">
        <f t="shared" si="13"/>
        <v>-7.5</v>
      </c>
      <c r="V19" s="41" t="str">
        <f t="shared" si="2"/>
        <v/>
      </c>
      <c r="W19" s="43"/>
      <c r="X19" s="43" t="s">
        <v>17</v>
      </c>
      <c r="Y19" s="44" t="s">
        <v>31</v>
      </c>
      <c r="Z19" s="45"/>
      <c r="AA19" s="45"/>
      <c r="AB19" s="14"/>
    </row>
    <row r="20" spans="1:28" s="56" customFormat="1">
      <c r="A20" s="57" t="s">
        <v>18</v>
      </c>
      <c r="B20" s="83">
        <f t="shared" si="14"/>
        <v>41583</v>
      </c>
      <c r="C20" s="38"/>
      <c r="D20" s="39">
        <f t="shared" si="3"/>
        <v>0</v>
      </c>
      <c r="E20" s="38"/>
      <c r="F20" s="38"/>
      <c r="G20" s="39">
        <f t="shared" si="4"/>
        <v>0</v>
      </c>
      <c r="H20" s="38"/>
      <c r="I20" s="38"/>
      <c r="J20" s="39">
        <f t="shared" si="5"/>
        <v>0</v>
      </c>
      <c r="K20" s="38"/>
      <c r="L20" s="39">
        <f t="shared" si="6"/>
        <v>0</v>
      </c>
      <c r="M20" s="39">
        <f t="shared" si="7"/>
        <v>0</v>
      </c>
      <c r="N20" s="40">
        <f t="shared" si="8"/>
        <v>0</v>
      </c>
      <c r="O20" s="73">
        <f t="shared" si="9"/>
        <v>0</v>
      </c>
      <c r="P20" s="73" t="str">
        <f t="shared" si="10"/>
        <v>7,50</v>
      </c>
      <c r="Q20" s="58">
        <f t="shared" si="0"/>
        <v>0.3125</v>
      </c>
      <c r="R20" s="71">
        <f t="shared" si="11"/>
        <v>0</v>
      </c>
      <c r="S20" s="75" t="str">
        <f t="shared" si="1"/>
        <v>7:30</v>
      </c>
      <c r="T20" s="41" t="str">
        <f t="shared" si="12"/>
        <v>7:30</v>
      </c>
      <c r="U20" s="78">
        <f t="shared" si="13"/>
        <v>-7.5</v>
      </c>
      <c r="V20" s="41" t="str">
        <f>IF(T20-Q20&gt;0,T20-Q20,"")</f>
        <v/>
      </c>
      <c r="W20" s="54"/>
      <c r="X20" s="43" t="s">
        <v>17</v>
      </c>
      <c r="Y20" s="44" t="s">
        <v>36</v>
      </c>
      <c r="Z20" s="55"/>
      <c r="AA20" s="55"/>
      <c r="AB20" s="171"/>
    </row>
    <row r="21" spans="1:28" s="56" customFormat="1">
      <c r="A21" s="57" t="s">
        <v>19</v>
      </c>
      <c r="B21" s="83">
        <f t="shared" si="14"/>
        <v>41584</v>
      </c>
      <c r="C21" s="52"/>
      <c r="D21" s="39">
        <f t="shared" ref="D21:D46" si="15">(C21-INT(C21))*24</f>
        <v>0</v>
      </c>
      <c r="E21" s="53"/>
      <c r="F21" s="53"/>
      <c r="G21" s="39">
        <f t="shared" ref="G21:G46" si="16">((F21-E21)-INT(F21-E21))*24</f>
        <v>0</v>
      </c>
      <c r="H21" s="38"/>
      <c r="I21" s="38"/>
      <c r="J21" s="39">
        <f t="shared" ref="J21:J46" si="17">((I21-H21)-INT(I21-H21))*24</f>
        <v>0</v>
      </c>
      <c r="K21" s="38"/>
      <c r="L21" s="39">
        <f t="shared" si="6"/>
        <v>0</v>
      </c>
      <c r="M21" s="39">
        <f t="shared" ref="M21:M46" si="18">L21+D21</f>
        <v>0</v>
      </c>
      <c r="N21" s="40">
        <f t="shared" si="8"/>
        <v>0</v>
      </c>
      <c r="O21" s="73">
        <f t="shared" ref="O21:O46" si="19">J21+G21+(IF(M21&gt;1.5,M21-1.5,0))</f>
        <v>0</v>
      </c>
      <c r="P21" s="73" t="str">
        <f t="shared" si="10"/>
        <v>7,50</v>
      </c>
      <c r="Q21" s="58">
        <f t="shared" si="0"/>
        <v>0.3125</v>
      </c>
      <c r="R21" s="71">
        <f t="shared" si="11"/>
        <v>0</v>
      </c>
      <c r="S21" s="75" t="str">
        <f t="shared" si="1"/>
        <v>7:30</v>
      </c>
      <c r="T21" s="41" t="str">
        <f t="shared" si="12"/>
        <v>7:30</v>
      </c>
      <c r="U21" s="78">
        <f t="shared" si="13"/>
        <v>-7.5</v>
      </c>
      <c r="V21" s="41" t="str">
        <f t="shared" ref="V21:V46" si="20">IF(T21-Q21&gt;0,T21-Q21,"")</f>
        <v/>
      </c>
      <c r="W21" s="54"/>
      <c r="X21" s="43" t="s">
        <v>8</v>
      </c>
      <c r="Y21" s="44" t="s">
        <v>17</v>
      </c>
      <c r="Z21" s="55"/>
      <c r="AA21" s="55"/>
      <c r="AB21" s="171"/>
    </row>
    <row r="22" spans="1:28">
      <c r="A22" s="57" t="s">
        <v>20</v>
      </c>
      <c r="B22" s="83">
        <f t="shared" si="14"/>
        <v>41585</v>
      </c>
      <c r="C22" s="42"/>
      <c r="D22" s="39">
        <f t="shared" si="15"/>
        <v>0</v>
      </c>
      <c r="E22" s="38"/>
      <c r="F22" s="38"/>
      <c r="G22" s="39">
        <f t="shared" si="16"/>
        <v>0</v>
      </c>
      <c r="H22" s="38"/>
      <c r="I22" s="38"/>
      <c r="J22" s="39">
        <f t="shared" si="17"/>
        <v>0</v>
      </c>
      <c r="K22" s="38"/>
      <c r="L22" s="39">
        <f t="shared" si="6"/>
        <v>0</v>
      </c>
      <c r="M22" s="39">
        <f t="shared" si="18"/>
        <v>0</v>
      </c>
      <c r="N22" s="40">
        <f t="shared" si="8"/>
        <v>0</v>
      </c>
      <c r="O22" s="73">
        <f t="shared" si="19"/>
        <v>0</v>
      </c>
      <c r="P22" s="73" t="str">
        <f t="shared" si="10"/>
        <v>7,50</v>
      </c>
      <c r="Q22" s="58">
        <f t="shared" si="0"/>
        <v>0.3125</v>
      </c>
      <c r="R22" s="71">
        <f t="shared" si="11"/>
        <v>0</v>
      </c>
      <c r="S22" s="75" t="str">
        <f t="shared" si="1"/>
        <v>0:00</v>
      </c>
      <c r="T22" s="41" t="str">
        <f t="shared" si="12"/>
        <v>0:00</v>
      </c>
      <c r="U22" s="78">
        <f t="shared" si="13"/>
        <v>-7.5</v>
      </c>
      <c r="V22" s="41" t="str">
        <f t="shared" si="20"/>
        <v/>
      </c>
      <c r="W22" s="43"/>
      <c r="X22" s="43" t="s">
        <v>36</v>
      </c>
      <c r="Y22" s="44" t="s">
        <v>16</v>
      </c>
      <c r="Z22" s="45"/>
      <c r="AA22" s="45"/>
      <c r="AB22" s="14"/>
    </row>
    <row r="23" spans="1:28">
      <c r="A23" s="57" t="s">
        <v>21</v>
      </c>
      <c r="B23" s="83">
        <f t="shared" si="14"/>
        <v>41586</v>
      </c>
      <c r="C23" s="42">
        <v>8.3333333333333329E-2</v>
      </c>
      <c r="D23" s="39">
        <f t="shared" si="15"/>
        <v>2</v>
      </c>
      <c r="E23" s="38">
        <v>0.33333333333333331</v>
      </c>
      <c r="F23" s="38">
        <v>0.5</v>
      </c>
      <c r="G23" s="39">
        <f t="shared" si="16"/>
        <v>4</v>
      </c>
      <c r="H23" s="38">
        <v>0.58333333333333337</v>
      </c>
      <c r="I23" s="38">
        <v>0.79166666666666663</v>
      </c>
      <c r="J23" s="39">
        <f t="shared" si="17"/>
        <v>4.9999999999999982</v>
      </c>
      <c r="K23" s="38">
        <v>8.3333333333333329E-2</v>
      </c>
      <c r="L23" s="39">
        <f t="shared" si="6"/>
        <v>2</v>
      </c>
      <c r="M23" s="39">
        <f t="shared" si="18"/>
        <v>4</v>
      </c>
      <c r="N23" s="40">
        <f t="shared" si="8"/>
        <v>0.16666666666666666</v>
      </c>
      <c r="O23" s="73">
        <f t="shared" si="19"/>
        <v>11.499999999999998</v>
      </c>
      <c r="P23" s="73" t="str">
        <f t="shared" si="10"/>
        <v>7,20</v>
      </c>
      <c r="Q23" s="58">
        <f t="shared" si="0"/>
        <v>0.3</v>
      </c>
      <c r="R23" s="71">
        <f t="shared" si="11"/>
        <v>0.47916666666666657</v>
      </c>
      <c r="S23" s="75" t="str">
        <f t="shared" si="1"/>
        <v>7:12</v>
      </c>
      <c r="T23" s="41">
        <f t="shared" si="12"/>
        <v>0.47916666666666657</v>
      </c>
      <c r="U23" s="78">
        <f t="shared" si="13"/>
        <v>4.299999999999998</v>
      </c>
      <c r="V23" s="41">
        <f t="shared" si="20"/>
        <v>0.17916666666666659</v>
      </c>
      <c r="W23" s="43"/>
      <c r="X23" s="43" t="s">
        <v>66</v>
      </c>
      <c r="Y23" s="44"/>
      <c r="Z23" s="45"/>
      <c r="AA23" s="45"/>
      <c r="AB23" s="14"/>
    </row>
    <row r="24" spans="1:28">
      <c r="A24" s="57" t="s">
        <v>22</v>
      </c>
      <c r="B24" s="83">
        <f t="shared" si="14"/>
        <v>41587</v>
      </c>
      <c r="C24" s="42"/>
      <c r="D24" s="39">
        <f t="shared" si="15"/>
        <v>0</v>
      </c>
      <c r="E24" s="38"/>
      <c r="F24" s="38"/>
      <c r="G24" s="39">
        <f t="shared" si="16"/>
        <v>0</v>
      </c>
      <c r="H24" s="38"/>
      <c r="I24" s="38"/>
      <c r="J24" s="39">
        <f t="shared" si="17"/>
        <v>0</v>
      </c>
      <c r="K24" s="38"/>
      <c r="L24" s="39">
        <f t="shared" si="6"/>
        <v>0</v>
      </c>
      <c r="M24" s="39">
        <f t="shared" si="18"/>
        <v>0</v>
      </c>
      <c r="N24" s="40">
        <f t="shared" si="8"/>
        <v>0</v>
      </c>
      <c r="O24" s="73">
        <f t="shared" si="19"/>
        <v>0</v>
      </c>
      <c r="P24" s="73" t="str">
        <f t="shared" si="10"/>
        <v>0</v>
      </c>
      <c r="Q24" s="58">
        <f t="shared" si="0"/>
        <v>0</v>
      </c>
      <c r="R24" s="71">
        <f t="shared" si="11"/>
        <v>0</v>
      </c>
      <c r="S24" s="75" t="str">
        <f t="shared" si="1"/>
        <v>0:00</v>
      </c>
      <c r="T24" s="41">
        <f t="shared" si="12"/>
        <v>0</v>
      </c>
      <c r="U24" s="78">
        <f t="shared" si="13"/>
        <v>0</v>
      </c>
      <c r="V24" s="41" t="str">
        <f t="shared" si="20"/>
        <v/>
      </c>
      <c r="W24" s="43"/>
      <c r="X24" s="43"/>
      <c r="Y24" s="44"/>
      <c r="Z24" s="45"/>
      <c r="AA24" s="45"/>
      <c r="AB24" s="14"/>
    </row>
    <row r="25" spans="1:28">
      <c r="A25" s="57" t="s">
        <v>23</v>
      </c>
      <c r="B25" s="83">
        <f t="shared" si="14"/>
        <v>41588</v>
      </c>
      <c r="C25" s="42"/>
      <c r="D25" s="39">
        <f t="shared" si="15"/>
        <v>0</v>
      </c>
      <c r="E25" s="38"/>
      <c r="F25" s="38"/>
      <c r="G25" s="39">
        <f t="shared" si="16"/>
        <v>0</v>
      </c>
      <c r="H25" s="38"/>
      <c r="I25" s="38"/>
      <c r="J25" s="39">
        <f t="shared" si="17"/>
        <v>0</v>
      </c>
      <c r="K25" s="38"/>
      <c r="L25" s="39">
        <f t="shared" si="6"/>
        <v>0</v>
      </c>
      <c r="M25" s="39">
        <f t="shared" si="18"/>
        <v>0</v>
      </c>
      <c r="N25" s="40">
        <f t="shared" si="8"/>
        <v>0</v>
      </c>
      <c r="O25" s="73">
        <f t="shared" si="19"/>
        <v>0</v>
      </c>
      <c r="P25" s="73" t="str">
        <f t="shared" si="10"/>
        <v>0</v>
      </c>
      <c r="Q25" s="58">
        <f t="shared" si="0"/>
        <v>0</v>
      </c>
      <c r="R25" s="71">
        <f t="shared" si="11"/>
        <v>0</v>
      </c>
      <c r="S25" s="75" t="str">
        <f t="shared" si="1"/>
        <v>0:00</v>
      </c>
      <c r="T25" s="41">
        <f t="shared" si="12"/>
        <v>0</v>
      </c>
      <c r="U25" s="78">
        <f t="shared" si="13"/>
        <v>0</v>
      </c>
      <c r="V25" s="41" t="str">
        <f t="shared" si="20"/>
        <v/>
      </c>
      <c r="W25" s="43"/>
      <c r="X25" s="43"/>
      <c r="Y25" s="44"/>
      <c r="Z25" s="45"/>
      <c r="AA25" s="45"/>
      <c r="AB25" s="14"/>
    </row>
    <row r="26" spans="1:28">
      <c r="A26" s="57" t="s">
        <v>24</v>
      </c>
      <c r="B26" s="83">
        <f t="shared" si="14"/>
        <v>41589</v>
      </c>
      <c r="C26" s="42"/>
      <c r="D26" s="39">
        <f t="shared" si="15"/>
        <v>0</v>
      </c>
      <c r="E26" s="38"/>
      <c r="F26" s="38"/>
      <c r="G26" s="39">
        <f t="shared" ref="G26" si="21">((F26-E26)-INT(F26-E26))*24</f>
        <v>0</v>
      </c>
      <c r="H26" s="38"/>
      <c r="I26" s="38"/>
      <c r="J26" s="39">
        <f t="shared" si="17"/>
        <v>0</v>
      </c>
      <c r="K26" s="38"/>
      <c r="L26" s="39">
        <f t="shared" si="6"/>
        <v>0</v>
      </c>
      <c r="M26" s="39">
        <f t="shared" si="18"/>
        <v>0</v>
      </c>
      <c r="N26" s="40">
        <f t="shared" si="8"/>
        <v>0</v>
      </c>
      <c r="O26" s="73">
        <f t="shared" si="19"/>
        <v>0</v>
      </c>
      <c r="P26" s="73" t="str">
        <f t="shared" si="10"/>
        <v>7,50</v>
      </c>
      <c r="Q26" s="58">
        <f t="shared" si="0"/>
        <v>0.3125</v>
      </c>
      <c r="R26" s="71">
        <f t="shared" si="11"/>
        <v>0</v>
      </c>
      <c r="S26" s="75" t="str">
        <f t="shared" si="1"/>
        <v>7:30</v>
      </c>
      <c r="T26" s="41">
        <f t="shared" si="12"/>
        <v>0</v>
      </c>
      <c r="U26" s="78">
        <f t="shared" si="13"/>
        <v>-7.5</v>
      </c>
      <c r="V26" s="41" t="str">
        <f t="shared" si="20"/>
        <v/>
      </c>
      <c r="W26" s="43"/>
      <c r="X26" s="43"/>
      <c r="Y26" s="44"/>
      <c r="Z26" s="45"/>
      <c r="AA26" s="45"/>
      <c r="AB26" s="14"/>
    </row>
    <row r="27" spans="1:28">
      <c r="A27" s="57" t="s">
        <v>18</v>
      </c>
      <c r="B27" s="83">
        <f t="shared" si="14"/>
        <v>41590</v>
      </c>
      <c r="C27" s="42"/>
      <c r="D27" s="39">
        <f t="shared" si="15"/>
        <v>0</v>
      </c>
      <c r="E27" s="38"/>
      <c r="F27" s="38"/>
      <c r="G27" s="39">
        <f t="shared" si="16"/>
        <v>0</v>
      </c>
      <c r="H27" s="38"/>
      <c r="I27" s="38"/>
      <c r="J27" s="39">
        <f t="shared" si="17"/>
        <v>0</v>
      </c>
      <c r="K27" s="38"/>
      <c r="L27" s="39">
        <f t="shared" si="6"/>
        <v>0</v>
      </c>
      <c r="M27" s="39">
        <f t="shared" si="18"/>
        <v>0</v>
      </c>
      <c r="N27" s="40">
        <f t="shared" si="8"/>
        <v>0</v>
      </c>
      <c r="O27" s="73">
        <f t="shared" si="19"/>
        <v>0</v>
      </c>
      <c r="P27" s="73" t="str">
        <f t="shared" si="10"/>
        <v>7,50</v>
      </c>
      <c r="Q27" s="58">
        <f t="shared" si="0"/>
        <v>0.3125</v>
      </c>
      <c r="R27" s="71">
        <f t="shared" si="11"/>
        <v>0</v>
      </c>
      <c r="S27" s="75" t="str">
        <f t="shared" si="1"/>
        <v>7:30</v>
      </c>
      <c r="T27" s="41">
        <f t="shared" si="12"/>
        <v>0</v>
      </c>
      <c r="U27" s="78">
        <f t="shared" si="13"/>
        <v>-7.5</v>
      </c>
      <c r="V27" s="41" t="str">
        <f t="shared" si="20"/>
        <v/>
      </c>
      <c r="W27" s="43"/>
      <c r="X27" s="43"/>
      <c r="Y27" s="44"/>
      <c r="Z27" s="45"/>
      <c r="AA27" s="45"/>
      <c r="AB27" s="14"/>
    </row>
    <row r="28" spans="1:28">
      <c r="A28" s="57" t="s">
        <v>19</v>
      </c>
      <c r="B28" s="83">
        <f t="shared" si="14"/>
        <v>41591</v>
      </c>
      <c r="C28" s="42"/>
      <c r="D28" s="39">
        <f t="shared" si="15"/>
        <v>0</v>
      </c>
      <c r="E28" s="38"/>
      <c r="F28" s="38"/>
      <c r="G28" s="39">
        <f t="shared" si="16"/>
        <v>0</v>
      </c>
      <c r="H28" s="38"/>
      <c r="I28" s="38"/>
      <c r="J28" s="39">
        <f t="shared" si="17"/>
        <v>0</v>
      </c>
      <c r="K28" s="38"/>
      <c r="L28" s="39">
        <f t="shared" si="6"/>
        <v>0</v>
      </c>
      <c r="M28" s="39">
        <f t="shared" si="18"/>
        <v>0</v>
      </c>
      <c r="N28" s="40">
        <f t="shared" si="8"/>
        <v>0</v>
      </c>
      <c r="O28" s="73">
        <f t="shared" si="19"/>
        <v>0</v>
      </c>
      <c r="P28" s="73" t="str">
        <f t="shared" si="10"/>
        <v>7,50</v>
      </c>
      <c r="Q28" s="58">
        <f t="shared" si="0"/>
        <v>0.3125</v>
      </c>
      <c r="R28" s="71">
        <f t="shared" si="11"/>
        <v>0</v>
      </c>
      <c r="S28" s="75" t="str">
        <f t="shared" si="1"/>
        <v>7:30</v>
      </c>
      <c r="T28" s="41">
        <f t="shared" si="12"/>
        <v>0</v>
      </c>
      <c r="U28" s="78">
        <f t="shared" si="13"/>
        <v>-7.5</v>
      </c>
      <c r="V28" s="41" t="str">
        <f t="shared" si="20"/>
        <v/>
      </c>
      <c r="W28" s="43"/>
      <c r="X28" s="43"/>
      <c r="Y28" s="44"/>
      <c r="Z28" s="45"/>
      <c r="AA28" s="45"/>
      <c r="AB28" s="14"/>
    </row>
    <row r="29" spans="1:28">
      <c r="A29" s="57" t="s">
        <v>20</v>
      </c>
      <c r="B29" s="83">
        <f t="shared" si="14"/>
        <v>41592</v>
      </c>
      <c r="C29" s="42"/>
      <c r="D29" s="39">
        <f t="shared" si="15"/>
        <v>0</v>
      </c>
      <c r="E29" s="38"/>
      <c r="F29" s="38"/>
      <c r="G29" s="39">
        <f t="shared" si="16"/>
        <v>0</v>
      </c>
      <c r="H29" s="38"/>
      <c r="I29" s="38"/>
      <c r="J29" s="39">
        <f t="shared" si="17"/>
        <v>0</v>
      </c>
      <c r="K29" s="38"/>
      <c r="L29" s="39">
        <f t="shared" si="6"/>
        <v>0</v>
      </c>
      <c r="M29" s="39">
        <f t="shared" si="18"/>
        <v>0</v>
      </c>
      <c r="N29" s="40">
        <f t="shared" si="8"/>
        <v>0</v>
      </c>
      <c r="O29" s="73">
        <f t="shared" si="19"/>
        <v>0</v>
      </c>
      <c r="P29" s="73" t="str">
        <f t="shared" si="10"/>
        <v>7,50</v>
      </c>
      <c r="Q29" s="58">
        <f t="shared" si="0"/>
        <v>0.3125</v>
      </c>
      <c r="R29" s="71">
        <f t="shared" si="11"/>
        <v>0</v>
      </c>
      <c r="S29" s="75" t="str">
        <f t="shared" si="1"/>
        <v>7:30</v>
      </c>
      <c r="T29" s="41">
        <f t="shared" si="12"/>
        <v>0</v>
      </c>
      <c r="U29" s="78">
        <f t="shared" si="13"/>
        <v>-7.5</v>
      </c>
      <c r="V29" s="41" t="str">
        <f t="shared" si="20"/>
        <v/>
      </c>
      <c r="W29" s="43"/>
      <c r="X29" s="43"/>
      <c r="Y29" s="44"/>
      <c r="Z29" s="45"/>
      <c r="AA29" s="45"/>
      <c r="AB29" s="14"/>
    </row>
    <row r="30" spans="1:28">
      <c r="A30" s="57" t="s">
        <v>21</v>
      </c>
      <c r="B30" s="83">
        <f t="shared" si="14"/>
        <v>41593</v>
      </c>
      <c r="C30" s="42"/>
      <c r="D30" s="39">
        <f t="shared" si="15"/>
        <v>0</v>
      </c>
      <c r="E30" s="38"/>
      <c r="F30" s="38"/>
      <c r="G30" s="39">
        <f t="shared" si="16"/>
        <v>0</v>
      </c>
      <c r="H30" s="38"/>
      <c r="I30" s="38"/>
      <c r="J30" s="39">
        <f t="shared" si="17"/>
        <v>0</v>
      </c>
      <c r="K30" s="38"/>
      <c r="L30" s="39">
        <f t="shared" si="6"/>
        <v>0</v>
      </c>
      <c r="M30" s="39">
        <f t="shared" si="18"/>
        <v>0</v>
      </c>
      <c r="N30" s="40">
        <f t="shared" si="8"/>
        <v>0</v>
      </c>
      <c r="O30" s="73">
        <f t="shared" si="19"/>
        <v>0</v>
      </c>
      <c r="P30" s="73" t="str">
        <f t="shared" si="10"/>
        <v>7,20</v>
      </c>
      <c r="Q30" s="58">
        <f t="shared" si="0"/>
        <v>0.3</v>
      </c>
      <c r="R30" s="71">
        <f t="shared" si="11"/>
        <v>0</v>
      </c>
      <c r="S30" s="75" t="str">
        <f t="shared" si="1"/>
        <v>7:12</v>
      </c>
      <c r="T30" s="41">
        <f t="shared" si="12"/>
        <v>0</v>
      </c>
      <c r="U30" s="78">
        <f t="shared" si="13"/>
        <v>-7.2</v>
      </c>
      <c r="V30" s="41" t="str">
        <f t="shared" si="20"/>
        <v/>
      </c>
      <c r="W30" s="43"/>
      <c r="X30" s="43"/>
      <c r="Y30" s="44"/>
      <c r="Z30" s="45"/>
      <c r="AA30" s="45"/>
      <c r="AB30" s="14"/>
    </row>
    <row r="31" spans="1:28">
      <c r="A31" s="57" t="s">
        <v>22</v>
      </c>
      <c r="B31" s="83">
        <f t="shared" si="14"/>
        <v>41594</v>
      </c>
      <c r="C31" s="42"/>
      <c r="D31" s="39">
        <f t="shared" si="15"/>
        <v>0</v>
      </c>
      <c r="E31" s="38"/>
      <c r="F31" s="38"/>
      <c r="G31" s="39">
        <f t="shared" si="16"/>
        <v>0</v>
      </c>
      <c r="H31" s="38"/>
      <c r="I31" s="38"/>
      <c r="J31" s="39">
        <f t="shared" si="17"/>
        <v>0</v>
      </c>
      <c r="K31" s="38"/>
      <c r="L31" s="39">
        <f t="shared" si="6"/>
        <v>0</v>
      </c>
      <c r="M31" s="39">
        <f t="shared" si="18"/>
        <v>0</v>
      </c>
      <c r="N31" s="40">
        <f t="shared" si="8"/>
        <v>0</v>
      </c>
      <c r="O31" s="73">
        <f t="shared" si="19"/>
        <v>0</v>
      </c>
      <c r="P31" s="73" t="str">
        <f t="shared" si="10"/>
        <v>0</v>
      </c>
      <c r="Q31" s="58">
        <f t="shared" si="0"/>
        <v>0</v>
      </c>
      <c r="R31" s="71">
        <f t="shared" si="11"/>
        <v>0</v>
      </c>
      <c r="S31" s="75" t="str">
        <f t="shared" si="1"/>
        <v>0:00</v>
      </c>
      <c r="T31" s="41">
        <f t="shared" si="12"/>
        <v>0</v>
      </c>
      <c r="U31" s="78">
        <f t="shared" si="13"/>
        <v>0</v>
      </c>
      <c r="V31" s="41" t="str">
        <f t="shared" si="20"/>
        <v/>
      </c>
      <c r="W31" s="43"/>
      <c r="X31" s="43"/>
      <c r="Y31" s="44"/>
      <c r="Z31" s="45"/>
      <c r="AA31" s="45"/>
      <c r="AB31" s="14"/>
    </row>
    <row r="32" spans="1:28">
      <c r="A32" s="57" t="s">
        <v>23</v>
      </c>
      <c r="B32" s="83">
        <f t="shared" si="14"/>
        <v>41595</v>
      </c>
      <c r="C32" s="42"/>
      <c r="D32" s="39">
        <f t="shared" si="15"/>
        <v>0</v>
      </c>
      <c r="E32" s="38"/>
      <c r="F32" s="38"/>
      <c r="G32" s="39">
        <f t="shared" si="16"/>
        <v>0</v>
      </c>
      <c r="H32" s="38"/>
      <c r="I32" s="38"/>
      <c r="J32" s="39">
        <f t="shared" si="17"/>
        <v>0</v>
      </c>
      <c r="K32" s="38"/>
      <c r="L32" s="39">
        <f t="shared" si="6"/>
        <v>0</v>
      </c>
      <c r="M32" s="39">
        <f t="shared" si="18"/>
        <v>0</v>
      </c>
      <c r="N32" s="40">
        <f t="shared" si="8"/>
        <v>0</v>
      </c>
      <c r="O32" s="73">
        <f t="shared" si="19"/>
        <v>0</v>
      </c>
      <c r="P32" s="73" t="str">
        <f t="shared" si="10"/>
        <v>0</v>
      </c>
      <c r="Q32" s="58">
        <f t="shared" si="0"/>
        <v>0</v>
      </c>
      <c r="R32" s="71">
        <f t="shared" si="11"/>
        <v>0</v>
      </c>
      <c r="S32" s="75" t="str">
        <f t="shared" si="1"/>
        <v>0:00</v>
      </c>
      <c r="T32" s="41">
        <f t="shared" si="12"/>
        <v>0</v>
      </c>
      <c r="U32" s="78">
        <f t="shared" si="13"/>
        <v>0</v>
      </c>
      <c r="V32" s="41" t="str">
        <f t="shared" si="20"/>
        <v/>
      </c>
      <c r="W32" s="43"/>
      <c r="X32" s="43"/>
      <c r="Y32" s="44"/>
      <c r="Z32" s="45"/>
      <c r="AA32" s="45"/>
      <c r="AB32" s="14"/>
    </row>
    <row r="33" spans="1:28">
      <c r="A33" s="57" t="s">
        <v>24</v>
      </c>
      <c r="B33" s="83">
        <f t="shared" si="14"/>
        <v>41596</v>
      </c>
      <c r="C33" s="42"/>
      <c r="D33" s="39">
        <f t="shared" si="15"/>
        <v>0</v>
      </c>
      <c r="E33" s="38"/>
      <c r="F33" s="38"/>
      <c r="G33" s="39">
        <f t="shared" si="16"/>
        <v>0</v>
      </c>
      <c r="H33" s="38"/>
      <c r="I33" s="38"/>
      <c r="J33" s="39">
        <f t="shared" si="17"/>
        <v>0</v>
      </c>
      <c r="K33" s="38"/>
      <c r="L33" s="39">
        <f t="shared" si="6"/>
        <v>0</v>
      </c>
      <c r="M33" s="39">
        <f t="shared" si="18"/>
        <v>0</v>
      </c>
      <c r="N33" s="40">
        <f t="shared" si="8"/>
        <v>0</v>
      </c>
      <c r="O33" s="73">
        <f t="shared" si="19"/>
        <v>0</v>
      </c>
      <c r="P33" s="73" t="str">
        <f t="shared" si="10"/>
        <v>7,50</v>
      </c>
      <c r="Q33" s="58">
        <f t="shared" si="0"/>
        <v>0.3125</v>
      </c>
      <c r="R33" s="71">
        <f t="shared" si="11"/>
        <v>0</v>
      </c>
      <c r="S33" s="75" t="str">
        <f t="shared" si="1"/>
        <v>7:30</v>
      </c>
      <c r="T33" s="41">
        <f t="shared" si="12"/>
        <v>0</v>
      </c>
      <c r="U33" s="78">
        <f t="shared" si="13"/>
        <v>-7.5</v>
      </c>
      <c r="V33" s="41" t="str">
        <f t="shared" si="20"/>
        <v/>
      </c>
      <c r="W33" s="43"/>
      <c r="X33" s="43"/>
      <c r="Y33" s="44"/>
      <c r="Z33" s="45"/>
      <c r="AA33" s="45"/>
      <c r="AB33" s="14"/>
    </row>
    <row r="34" spans="1:28">
      <c r="A34" s="57" t="s">
        <v>18</v>
      </c>
      <c r="B34" s="83">
        <f t="shared" si="14"/>
        <v>41597</v>
      </c>
      <c r="C34" s="42"/>
      <c r="D34" s="39">
        <f t="shared" si="15"/>
        <v>0</v>
      </c>
      <c r="E34" s="38"/>
      <c r="F34" s="38"/>
      <c r="G34" s="39">
        <f t="shared" si="16"/>
        <v>0</v>
      </c>
      <c r="H34" s="38"/>
      <c r="I34" s="38"/>
      <c r="J34" s="39">
        <f t="shared" si="17"/>
        <v>0</v>
      </c>
      <c r="K34" s="38"/>
      <c r="L34" s="39">
        <f t="shared" si="6"/>
        <v>0</v>
      </c>
      <c r="M34" s="39">
        <f t="shared" si="18"/>
        <v>0</v>
      </c>
      <c r="N34" s="40">
        <f t="shared" si="8"/>
        <v>0</v>
      </c>
      <c r="O34" s="73">
        <f t="shared" si="19"/>
        <v>0</v>
      </c>
      <c r="P34" s="73" t="str">
        <f t="shared" si="10"/>
        <v>7,50</v>
      </c>
      <c r="Q34" s="58">
        <f t="shared" si="0"/>
        <v>0.3125</v>
      </c>
      <c r="R34" s="71">
        <f t="shared" si="11"/>
        <v>0</v>
      </c>
      <c r="S34" s="75" t="str">
        <f t="shared" si="1"/>
        <v>7:30</v>
      </c>
      <c r="T34" s="41">
        <f t="shared" si="12"/>
        <v>0</v>
      </c>
      <c r="U34" s="78">
        <f t="shared" si="13"/>
        <v>-7.5</v>
      </c>
      <c r="V34" s="41" t="str">
        <f t="shared" si="20"/>
        <v/>
      </c>
      <c r="W34" s="43"/>
      <c r="X34" s="43"/>
      <c r="Y34" s="44"/>
      <c r="Z34" s="45"/>
      <c r="AA34" s="45"/>
      <c r="AB34" s="14"/>
    </row>
    <row r="35" spans="1:28">
      <c r="A35" s="57" t="s">
        <v>19</v>
      </c>
      <c r="B35" s="83">
        <f t="shared" si="14"/>
        <v>41598</v>
      </c>
      <c r="C35" s="42"/>
      <c r="D35" s="39">
        <f t="shared" si="15"/>
        <v>0</v>
      </c>
      <c r="E35" s="38"/>
      <c r="F35" s="38"/>
      <c r="G35" s="39">
        <f t="shared" si="16"/>
        <v>0</v>
      </c>
      <c r="H35" s="38"/>
      <c r="I35" s="38"/>
      <c r="J35" s="39">
        <f t="shared" si="17"/>
        <v>0</v>
      </c>
      <c r="K35" s="38"/>
      <c r="L35" s="39">
        <f t="shared" si="6"/>
        <v>0</v>
      </c>
      <c r="M35" s="39">
        <f t="shared" si="18"/>
        <v>0</v>
      </c>
      <c r="N35" s="40">
        <f t="shared" si="8"/>
        <v>0</v>
      </c>
      <c r="O35" s="73">
        <f t="shared" si="19"/>
        <v>0</v>
      </c>
      <c r="P35" s="73" t="str">
        <f t="shared" si="10"/>
        <v>7,50</v>
      </c>
      <c r="Q35" s="58">
        <f t="shared" si="0"/>
        <v>0.3125</v>
      </c>
      <c r="R35" s="71">
        <f t="shared" si="11"/>
        <v>0</v>
      </c>
      <c r="S35" s="75" t="str">
        <f t="shared" si="1"/>
        <v>7:30</v>
      </c>
      <c r="T35" s="41">
        <f t="shared" si="12"/>
        <v>0</v>
      </c>
      <c r="U35" s="78">
        <f t="shared" si="13"/>
        <v>-7.5</v>
      </c>
      <c r="V35" s="41" t="str">
        <f t="shared" si="20"/>
        <v/>
      </c>
      <c r="W35" s="43"/>
      <c r="X35" s="43"/>
      <c r="Y35" s="44"/>
      <c r="Z35" s="45"/>
      <c r="AA35" s="45"/>
      <c r="AB35" s="14"/>
    </row>
    <row r="36" spans="1:28">
      <c r="A36" s="57" t="s">
        <v>20</v>
      </c>
      <c r="B36" s="83">
        <f t="shared" si="14"/>
        <v>41599</v>
      </c>
      <c r="C36" s="42"/>
      <c r="D36" s="39">
        <f t="shared" si="15"/>
        <v>0</v>
      </c>
      <c r="E36" s="38"/>
      <c r="F36" s="38"/>
      <c r="G36" s="39">
        <f t="shared" si="16"/>
        <v>0</v>
      </c>
      <c r="H36" s="38"/>
      <c r="I36" s="38"/>
      <c r="J36" s="39">
        <f t="shared" si="17"/>
        <v>0</v>
      </c>
      <c r="K36" s="38"/>
      <c r="L36" s="39">
        <f t="shared" si="6"/>
        <v>0</v>
      </c>
      <c r="M36" s="39">
        <f t="shared" si="18"/>
        <v>0</v>
      </c>
      <c r="N36" s="40">
        <f t="shared" si="8"/>
        <v>0</v>
      </c>
      <c r="O36" s="73">
        <f t="shared" si="19"/>
        <v>0</v>
      </c>
      <c r="P36" s="73" t="str">
        <f t="shared" si="10"/>
        <v>7,50</v>
      </c>
      <c r="Q36" s="58">
        <f t="shared" si="0"/>
        <v>0.3125</v>
      </c>
      <c r="R36" s="71">
        <f t="shared" si="11"/>
        <v>0</v>
      </c>
      <c r="S36" s="75" t="str">
        <f t="shared" si="1"/>
        <v>7:30</v>
      </c>
      <c r="T36" s="41">
        <f t="shared" si="12"/>
        <v>0</v>
      </c>
      <c r="U36" s="78">
        <f t="shared" si="13"/>
        <v>-7.5</v>
      </c>
      <c r="V36" s="41" t="str">
        <f t="shared" si="20"/>
        <v/>
      </c>
      <c r="W36" s="43"/>
      <c r="X36" s="43"/>
      <c r="Y36" s="44"/>
      <c r="Z36" s="45"/>
      <c r="AA36" s="45"/>
      <c r="AB36" s="14"/>
    </row>
    <row r="37" spans="1:28">
      <c r="A37" s="57" t="s">
        <v>21</v>
      </c>
      <c r="B37" s="83">
        <f t="shared" si="14"/>
        <v>41600</v>
      </c>
      <c r="C37" s="42"/>
      <c r="D37" s="39">
        <f t="shared" si="15"/>
        <v>0</v>
      </c>
      <c r="E37" s="38"/>
      <c r="F37" s="38"/>
      <c r="G37" s="39">
        <f t="shared" si="16"/>
        <v>0</v>
      </c>
      <c r="H37" s="38"/>
      <c r="I37" s="38"/>
      <c r="J37" s="39">
        <f t="shared" si="17"/>
        <v>0</v>
      </c>
      <c r="K37" s="38"/>
      <c r="L37" s="39">
        <f t="shared" si="6"/>
        <v>0</v>
      </c>
      <c r="M37" s="39">
        <f t="shared" si="18"/>
        <v>0</v>
      </c>
      <c r="N37" s="40">
        <f t="shared" si="8"/>
        <v>0</v>
      </c>
      <c r="O37" s="73">
        <f t="shared" si="19"/>
        <v>0</v>
      </c>
      <c r="P37" s="73" t="str">
        <f t="shared" si="10"/>
        <v>7,20</v>
      </c>
      <c r="Q37" s="58">
        <f t="shared" si="0"/>
        <v>0.3</v>
      </c>
      <c r="R37" s="71">
        <f t="shared" si="11"/>
        <v>0</v>
      </c>
      <c r="S37" s="75" t="str">
        <f t="shared" si="1"/>
        <v>7:12</v>
      </c>
      <c r="T37" s="41">
        <f t="shared" si="12"/>
        <v>0</v>
      </c>
      <c r="U37" s="78">
        <f t="shared" si="13"/>
        <v>-7.2</v>
      </c>
      <c r="V37" s="41" t="str">
        <f t="shared" si="20"/>
        <v/>
      </c>
      <c r="W37" s="43"/>
      <c r="X37" s="43"/>
      <c r="Y37" s="44"/>
      <c r="Z37" s="45"/>
      <c r="AA37" s="45"/>
      <c r="AB37" s="14"/>
    </row>
    <row r="38" spans="1:28">
      <c r="A38" s="57" t="s">
        <v>22</v>
      </c>
      <c r="B38" s="83">
        <f t="shared" si="14"/>
        <v>41601</v>
      </c>
      <c r="C38" s="42"/>
      <c r="D38" s="39">
        <f t="shared" si="15"/>
        <v>0</v>
      </c>
      <c r="E38" s="38"/>
      <c r="F38" s="38"/>
      <c r="G38" s="39">
        <f t="shared" si="16"/>
        <v>0</v>
      </c>
      <c r="H38" s="38"/>
      <c r="I38" s="38"/>
      <c r="J38" s="39">
        <f t="shared" si="17"/>
        <v>0</v>
      </c>
      <c r="K38" s="38"/>
      <c r="L38" s="39">
        <f t="shared" si="6"/>
        <v>0</v>
      </c>
      <c r="M38" s="39">
        <f t="shared" si="18"/>
        <v>0</v>
      </c>
      <c r="N38" s="40">
        <f t="shared" si="8"/>
        <v>0</v>
      </c>
      <c r="O38" s="73">
        <f t="shared" si="19"/>
        <v>0</v>
      </c>
      <c r="P38" s="73" t="str">
        <f t="shared" si="10"/>
        <v>0</v>
      </c>
      <c r="Q38" s="58">
        <f t="shared" si="0"/>
        <v>0</v>
      </c>
      <c r="R38" s="71">
        <f t="shared" si="11"/>
        <v>0</v>
      </c>
      <c r="S38" s="75" t="str">
        <f t="shared" si="1"/>
        <v>0:00</v>
      </c>
      <c r="T38" s="41">
        <f t="shared" si="12"/>
        <v>0</v>
      </c>
      <c r="U38" s="78">
        <f t="shared" si="13"/>
        <v>0</v>
      </c>
      <c r="V38" s="41" t="str">
        <f t="shared" si="20"/>
        <v/>
      </c>
      <c r="W38" s="43"/>
      <c r="X38" s="43"/>
      <c r="Y38" s="44"/>
      <c r="Z38" s="45"/>
      <c r="AA38" s="45"/>
      <c r="AB38" s="14"/>
    </row>
    <row r="39" spans="1:28">
      <c r="A39" s="57" t="s">
        <v>23</v>
      </c>
      <c r="B39" s="83">
        <f t="shared" si="14"/>
        <v>41602</v>
      </c>
      <c r="C39" s="42"/>
      <c r="D39" s="39">
        <f t="shared" si="15"/>
        <v>0</v>
      </c>
      <c r="E39" s="38"/>
      <c r="F39" s="38"/>
      <c r="G39" s="39">
        <f t="shared" si="16"/>
        <v>0</v>
      </c>
      <c r="H39" s="38"/>
      <c r="I39" s="38"/>
      <c r="J39" s="39">
        <f t="shared" si="17"/>
        <v>0</v>
      </c>
      <c r="K39" s="38"/>
      <c r="L39" s="39">
        <f t="shared" si="6"/>
        <v>0</v>
      </c>
      <c r="M39" s="39">
        <f t="shared" si="18"/>
        <v>0</v>
      </c>
      <c r="N39" s="40">
        <f t="shared" si="8"/>
        <v>0</v>
      </c>
      <c r="O39" s="73">
        <f t="shared" si="19"/>
        <v>0</v>
      </c>
      <c r="P39" s="73" t="str">
        <f t="shared" si="10"/>
        <v>0</v>
      </c>
      <c r="Q39" s="58">
        <f t="shared" si="0"/>
        <v>0</v>
      </c>
      <c r="R39" s="71">
        <f t="shared" si="11"/>
        <v>0</v>
      </c>
      <c r="S39" s="75" t="str">
        <f t="shared" si="1"/>
        <v>0:00</v>
      </c>
      <c r="T39" s="41">
        <f t="shared" si="12"/>
        <v>0</v>
      </c>
      <c r="U39" s="78">
        <f t="shared" si="13"/>
        <v>0</v>
      </c>
      <c r="V39" s="41" t="str">
        <f t="shared" si="20"/>
        <v/>
      </c>
      <c r="W39" s="43"/>
      <c r="X39" s="43"/>
      <c r="Y39" s="44"/>
      <c r="Z39" s="45"/>
      <c r="AA39" s="45"/>
      <c r="AB39" s="14"/>
    </row>
    <row r="40" spans="1:28">
      <c r="A40" s="57" t="s">
        <v>24</v>
      </c>
      <c r="B40" s="83">
        <f t="shared" si="14"/>
        <v>41603</v>
      </c>
      <c r="C40" s="42"/>
      <c r="D40" s="39">
        <f t="shared" si="15"/>
        <v>0</v>
      </c>
      <c r="E40" s="38"/>
      <c r="F40" s="38"/>
      <c r="G40" s="39">
        <f t="shared" si="16"/>
        <v>0</v>
      </c>
      <c r="H40" s="38"/>
      <c r="I40" s="38"/>
      <c r="J40" s="39">
        <f t="shared" si="17"/>
        <v>0</v>
      </c>
      <c r="K40" s="38"/>
      <c r="L40" s="39">
        <f t="shared" si="6"/>
        <v>0</v>
      </c>
      <c r="M40" s="39">
        <f t="shared" si="18"/>
        <v>0</v>
      </c>
      <c r="N40" s="40">
        <f t="shared" si="8"/>
        <v>0</v>
      </c>
      <c r="O40" s="73">
        <f t="shared" si="19"/>
        <v>0</v>
      </c>
      <c r="P40" s="73" t="str">
        <f t="shared" si="10"/>
        <v>7,50</v>
      </c>
      <c r="Q40" s="58">
        <f t="shared" si="0"/>
        <v>0.3125</v>
      </c>
      <c r="R40" s="71">
        <f t="shared" si="11"/>
        <v>0</v>
      </c>
      <c r="S40" s="75" t="str">
        <f t="shared" si="1"/>
        <v>7:30</v>
      </c>
      <c r="T40" s="41">
        <f t="shared" si="12"/>
        <v>0</v>
      </c>
      <c r="U40" s="78">
        <f t="shared" si="13"/>
        <v>-7.5</v>
      </c>
      <c r="V40" s="41" t="str">
        <f t="shared" si="20"/>
        <v/>
      </c>
      <c r="W40" s="43"/>
      <c r="X40" s="43"/>
      <c r="Y40" s="44"/>
      <c r="Z40" s="45"/>
      <c r="AA40" s="45"/>
      <c r="AB40" s="14"/>
    </row>
    <row r="41" spans="1:28">
      <c r="A41" s="57" t="s">
        <v>18</v>
      </c>
      <c r="B41" s="83">
        <f t="shared" si="14"/>
        <v>41604</v>
      </c>
      <c r="C41" s="42"/>
      <c r="D41" s="39">
        <f t="shared" si="15"/>
        <v>0</v>
      </c>
      <c r="E41" s="38"/>
      <c r="F41" s="38"/>
      <c r="G41" s="39">
        <f t="shared" si="16"/>
        <v>0</v>
      </c>
      <c r="H41" s="38"/>
      <c r="I41" s="38"/>
      <c r="J41" s="39">
        <f t="shared" si="17"/>
        <v>0</v>
      </c>
      <c r="K41" s="38"/>
      <c r="L41" s="39">
        <f t="shared" si="6"/>
        <v>0</v>
      </c>
      <c r="M41" s="39">
        <f t="shared" si="18"/>
        <v>0</v>
      </c>
      <c r="N41" s="40">
        <f t="shared" si="8"/>
        <v>0</v>
      </c>
      <c r="O41" s="73">
        <f t="shared" si="19"/>
        <v>0</v>
      </c>
      <c r="P41" s="73" t="str">
        <f t="shared" si="10"/>
        <v>7,50</v>
      </c>
      <c r="Q41" s="58">
        <f t="shared" si="0"/>
        <v>0.3125</v>
      </c>
      <c r="R41" s="71">
        <f t="shared" si="11"/>
        <v>0</v>
      </c>
      <c r="S41" s="75" t="str">
        <f t="shared" si="1"/>
        <v>7:30</v>
      </c>
      <c r="T41" s="41">
        <f t="shared" si="12"/>
        <v>0</v>
      </c>
      <c r="U41" s="78">
        <f t="shared" si="13"/>
        <v>-7.5</v>
      </c>
      <c r="V41" s="41" t="str">
        <f t="shared" si="20"/>
        <v/>
      </c>
      <c r="W41" s="43"/>
      <c r="X41" s="43"/>
      <c r="Y41" s="44"/>
      <c r="Z41" s="45"/>
      <c r="AA41" s="45"/>
      <c r="AB41" s="14"/>
    </row>
    <row r="42" spans="1:28">
      <c r="A42" s="57" t="s">
        <v>19</v>
      </c>
      <c r="B42" s="83">
        <f t="shared" si="14"/>
        <v>41605</v>
      </c>
      <c r="C42" s="42"/>
      <c r="D42" s="39">
        <f t="shared" si="15"/>
        <v>0</v>
      </c>
      <c r="E42" s="38"/>
      <c r="F42" s="38"/>
      <c r="G42" s="39">
        <f t="shared" si="16"/>
        <v>0</v>
      </c>
      <c r="H42" s="38"/>
      <c r="I42" s="38"/>
      <c r="J42" s="39">
        <f t="shared" si="17"/>
        <v>0</v>
      </c>
      <c r="K42" s="38"/>
      <c r="L42" s="39">
        <f t="shared" si="6"/>
        <v>0</v>
      </c>
      <c r="M42" s="39">
        <f t="shared" si="18"/>
        <v>0</v>
      </c>
      <c r="N42" s="40">
        <f t="shared" si="8"/>
        <v>0</v>
      </c>
      <c r="O42" s="73">
        <f t="shared" si="19"/>
        <v>0</v>
      </c>
      <c r="P42" s="73" t="str">
        <f t="shared" si="10"/>
        <v>7,50</v>
      </c>
      <c r="Q42" s="58">
        <f t="shared" si="0"/>
        <v>0.3125</v>
      </c>
      <c r="R42" s="71">
        <f t="shared" si="11"/>
        <v>0</v>
      </c>
      <c r="S42" s="75" t="str">
        <f t="shared" si="1"/>
        <v>7:30</v>
      </c>
      <c r="T42" s="41">
        <f t="shared" si="12"/>
        <v>0</v>
      </c>
      <c r="U42" s="78">
        <f t="shared" si="13"/>
        <v>-7.5</v>
      </c>
      <c r="V42" s="41" t="str">
        <f t="shared" si="20"/>
        <v/>
      </c>
      <c r="W42" s="43"/>
      <c r="X42" s="43"/>
      <c r="Y42" s="44"/>
      <c r="Z42" s="45"/>
      <c r="AA42" s="45"/>
      <c r="AB42" s="14"/>
    </row>
    <row r="43" spans="1:28">
      <c r="A43" s="57" t="s">
        <v>20</v>
      </c>
      <c r="B43" s="83">
        <f t="shared" si="14"/>
        <v>41606</v>
      </c>
      <c r="C43" s="42"/>
      <c r="D43" s="39">
        <f t="shared" si="15"/>
        <v>0</v>
      </c>
      <c r="E43" s="38"/>
      <c r="F43" s="38"/>
      <c r="G43" s="39">
        <f t="shared" si="16"/>
        <v>0</v>
      </c>
      <c r="H43" s="38"/>
      <c r="I43" s="38"/>
      <c r="J43" s="39">
        <f t="shared" si="17"/>
        <v>0</v>
      </c>
      <c r="K43" s="38"/>
      <c r="L43" s="39">
        <f t="shared" si="6"/>
        <v>0</v>
      </c>
      <c r="M43" s="39">
        <f t="shared" si="18"/>
        <v>0</v>
      </c>
      <c r="N43" s="40">
        <f t="shared" si="8"/>
        <v>0</v>
      </c>
      <c r="O43" s="73">
        <f t="shared" si="19"/>
        <v>0</v>
      </c>
      <c r="P43" s="73" t="str">
        <f t="shared" si="10"/>
        <v>7,50</v>
      </c>
      <c r="Q43" s="58">
        <f t="shared" si="0"/>
        <v>0.3125</v>
      </c>
      <c r="R43" s="71">
        <f t="shared" si="11"/>
        <v>0</v>
      </c>
      <c r="S43" s="75" t="str">
        <f t="shared" si="1"/>
        <v>7:30</v>
      </c>
      <c r="T43" s="41">
        <f t="shared" si="12"/>
        <v>0</v>
      </c>
      <c r="U43" s="78">
        <f t="shared" si="13"/>
        <v>-7.5</v>
      </c>
      <c r="V43" s="41" t="str">
        <f t="shared" si="20"/>
        <v/>
      </c>
      <c r="W43" s="43"/>
      <c r="X43" s="43"/>
      <c r="Y43" s="44"/>
      <c r="Z43" s="45"/>
      <c r="AA43" s="45"/>
      <c r="AB43" s="14"/>
    </row>
    <row r="44" spans="1:28">
      <c r="A44" s="57" t="s">
        <v>21</v>
      </c>
      <c r="B44" s="83">
        <f t="shared" si="14"/>
        <v>41607</v>
      </c>
      <c r="C44" s="42"/>
      <c r="D44" s="39">
        <f t="shared" si="15"/>
        <v>0</v>
      </c>
      <c r="E44" s="38"/>
      <c r="F44" s="38"/>
      <c r="G44" s="39">
        <f t="shared" si="16"/>
        <v>0</v>
      </c>
      <c r="H44" s="38"/>
      <c r="I44" s="38"/>
      <c r="J44" s="39">
        <f t="shared" si="17"/>
        <v>0</v>
      </c>
      <c r="K44" s="38"/>
      <c r="L44" s="39">
        <f t="shared" si="6"/>
        <v>0</v>
      </c>
      <c r="M44" s="39">
        <f t="shared" si="18"/>
        <v>0</v>
      </c>
      <c r="N44" s="40">
        <f t="shared" si="8"/>
        <v>0</v>
      </c>
      <c r="O44" s="73">
        <f t="shared" si="19"/>
        <v>0</v>
      </c>
      <c r="P44" s="73" t="str">
        <f t="shared" si="10"/>
        <v>7,20</v>
      </c>
      <c r="Q44" s="58">
        <f t="shared" si="0"/>
        <v>0.3</v>
      </c>
      <c r="R44" s="71">
        <f t="shared" si="11"/>
        <v>0</v>
      </c>
      <c r="S44" s="75" t="str">
        <f t="shared" si="1"/>
        <v>7:12</v>
      </c>
      <c r="T44" s="41">
        <f t="shared" si="12"/>
        <v>0</v>
      </c>
      <c r="U44" s="78">
        <f t="shared" si="13"/>
        <v>-7.2</v>
      </c>
      <c r="V44" s="41" t="str">
        <f t="shared" si="20"/>
        <v/>
      </c>
      <c r="W44" s="43"/>
      <c r="X44" s="43"/>
      <c r="Y44" s="44"/>
      <c r="Z44" s="45"/>
      <c r="AA44" s="45"/>
      <c r="AB44" s="14"/>
    </row>
    <row r="45" spans="1:28">
      <c r="A45" s="57" t="s">
        <v>22</v>
      </c>
      <c r="B45" s="83">
        <f t="shared" si="14"/>
        <v>41608</v>
      </c>
      <c r="C45" s="42"/>
      <c r="D45" s="39">
        <f t="shared" si="15"/>
        <v>0</v>
      </c>
      <c r="E45" s="38"/>
      <c r="F45" s="38"/>
      <c r="G45" s="39">
        <f t="shared" si="16"/>
        <v>0</v>
      </c>
      <c r="H45" s="38"/>
      <c r="I45" s="38"/>
      <c r="J45" s="39">
        <f t="shared" si="17"/>
        <v>0</v>
      </c>
      <c r="K45" s="38"/>
      <c r="L45" s="39">
        <f t="shared" si="6"/>
        <v>0</v>
      </c>
      <c r="M45" s="39">
        <f t="shared" si="18"/>
        <v>0</v>
      </c>
      <c r="N45" s="40">
        <f t="shared" si="8"/>
        <v>0</v>
      </c>
      <c r="O45" s="73">
        <f t="shared" si="19"/>
        <v>0</v>
      </c>
      <c r="P45" s="73" t="str">
        <f t="shared" si="10"/>
        <v>0</v>
      </c>
      <c r="Q45" s="58">
        <f t="shared" si="0"/>
        <v>0</v>
      </c>
      <c r="R45" s="71">
        <f t="shared" si="11"/>
        <v>0</v>
      </c>
      <c r="S45" s="75" t="str">
        <f t="shared" si="1"/>
        <v>0:00</v>
      </c>
      <c r="T45" s="41">
        <f t="shared" si="12"/>
        <v>0</v>
      </c>
      <c r="U45" s="78">
        <f t="shared" si="13"/>
        <v>0</v>
      </c>
      <c r="V45" s="41" t="str">
        <f t="shared" si="20"/>
        <v/>
      </c>
      <c r="W45" s="43"/>
      <c r="X45" s="43"/>
      <c r="Y45" s="44"/>
      <c r="Z45" s="45"/>
      <c r="AA45" s="45"/>
      <c r="AB45" s="14"/>
    </row>
    <row r="46" spans="1:28">
      <c r="A46" s="57" t="s">
        <v>23</v>
      </c>
      <c r="B46" s="83">
        <f t="shared" si="14"/>
        <v>41609</v>
      </c>
      <c r="C46" s="42"/>
      <c r="D46" s="39">
        <f t="shared" si="15"/>
        <v>0</v>
      </c>
      <c r="E46" s="38"/>
      <c r="F46" s="38"/>
      <c r="G46" s="39">
        <f t="shared" si="16"/>
        <v>0</v>
      </c>
      <c r="H46" s="38"/>
      <c r="I46" s="38"/>
      <c r="J46" s="39">
        <f t="shared" si="17"/>
        <v>0</v>
      </c>
      <c r="K46" s="38"/>
      <c r="L46" s="39">
        <f t="shared" si="6"/>
        <v>0</v>
      </c>
      <c r="M46" s="39">
        <f t="shared" si="18"/>
        <v>0</v>
      </c>
      <c r="N46" s="40">
        <f t="shared" si="8"/>
        <v>0</v>
      </c>
      <c r="O46" s="73">
        <f t="shared" si="19"/>
        <v>0</v>
      </c>
      <c r="P46" s="73" t="str">
        <f t="shared" si="10"/>
        <v>0</v>
      </c>
      <c r="Q46" s="58">
        <f t="shared" si="0"/>
        <v>0</v>
      </c>
      <c r="R46" s="71">
        <f t="shared" si="11"/>
        <v>0</v>
      </c>
      <c r="S46" s="75" t="str">
        <f t="shared" si="1"/>
        <v>0:00</v>
      </c>
      <c r="T46" s="41">
        <f t="shared" si="12"/>
        <v>0</v>
      </c>
      <c r="U46" s="78">
        <f t="shared" si="13"/>
        <v>0</v>
      </c>
      <c r="V46" s="41" t="str">
        <f t="shared" si="20"/>
        <v/>
      </c>
      <c r="W46" s="43"/>
      <c r="X46" s="43"/>
      <c r="Y46" s="44"/>
      <c r="Z46" s="45"/>
      <c r="AA46" s="45"/>
      <c r="AB46" s="14"/>
    </row>
    <row r="47" spans="1:28" s="89" customFormat="1">
      <c r="A47" s="84"/>
      <c r="B47" s="85"/>
      <c r="C47" s="86"/>
      <c r="D47" s="39"/>
      <c r="E47" s="40"/>
      <c r="F47" s="40"/>
      <c r="G47" s="39"/>
      <c r="H47" s="40"/>
      <c r="I47" s="40"/>
      <c r="J47" s="39"/>
      <c r="K47" s="40"/>
      <c r="L47" s="39"/>
      <c r="M47" s="39"/>
      <c r="N47" s="40"/>
      <c r="O47" s="73"/>
      <c r="P47" s="73"/>
      <c r="Q47" s="173">
        <f t="shared" ref="Q47:S47" si="22">SUM(Q16:Q46)</f>
        <v>6.5</v>
      </c>
      <c r="R47" s="173">
        <f t="shared" ref="R47" si="23">SUM(R16:R46)</f>
        <v>0.87499999999999978</v>
      </c>
      <c r="S47" s="173">
        <f t="shared" ref="S47" si="24">SUM(S16:S46)</f>
        <v>0</v>
      </c>
      <c r="T47" s="59">
        <f t="shared" ref="T47:U47" si="25">SUMIF(T16:T46,"&gt;0",T16:T46)</f>
        <v>0.87499999999999978</v>
      </c>
      <c r="U47" s="59">
        <f t="shared" si="25"/>
        <v>6.5999999999999961</v>
      </c>
      <c r="V47" s="59">
        <f>SUMIF(V16:V46,"&gt;0",V16:V46)</f>
        <v>0.27499999999999986</v>
      </c>
      <c r="W47" s="87"/>
      <c r="X47" s="87"/>
      <c r="Y47" s="176">
        <f>H48-H49</f>
        <v>5.625</v>
      </c>
      <c r="Z47" s="88"/>
      <c r="AA47" s="88"/>
      <c r="AB47" s="172"/>
    </row>
    <row r="48" spans="1:28">
      <c r="A48" s="155" t="s">
        <v>64</v>
      </c>
      <c r="B48" s="155"/>
      <c r="C48" s="155"/>
      <c r="D48" s="155"/>
      <c r="E48" s="155"/>
      <c r="F48" s="155"/>
      <c r="G48" s="79"/>
      <c r="H48" s="174">
        <f>Q47</f>
        <v>6.5</v>
      </c>
      <c r="I48" s="174"/>
      <c r="J48" s="174"/>
      <c r="K48" s="174"/>
      <c r="L48" s="174"/>
      <c r="M48" s="174"/>
      <c r="N48" s="174"/>
      <c r="O48" s="174"/>
      <c r="P48" s="174"/>
      <c r="Q48" s="174"/>
      <c r="R48" s="90"/>
      <c r="S48" s="91"/>
      <c r="T48" s="170"/>
      <c r="U48" s="92"/>
      <c r="V48" s="93"/>
      <c r="W48" s="89"/>
      <c r="X48" s="89"/>
      <c r="Y48" s="89"/>
      <c r="Z48" s="89"/>
      <c r="AA48" s="89"/>
    </row>
    <row r="49" spans="1:27">
      <c r="A49" s="156" t="s">
        <v>63</v>
      </c>
      <c r="B49" s="156"/>
      <c r="C49" s="156"/>
      <c r="D49" s="156"/>
      <c r="E49" s="156"/>
      <c r="F49" s="156"/>
      <c r="G49" s="80"/>
      <c r="H49" s="175">
        <f>T47</f>
        <v>0.87499999999999978</v>
      </c>
      <c r="I49" s="175"/>
      <c r="J49" s="175"/>
      <c r="K49" s="175"/>
      <c r="L49" s="175"/>
      <c r="M49" s="175"/>
      <c r="N49" s="175"/>
      <c r="O49" s="175"/>
      <c r="P49" s="175"/>
      <c r="Q49" s="175"/>
      <c r="R49" s="90"/>
      <c r="S49" s="91"/>
      <c r="T49" s="92"/>
      <c r="U49" s="92"/>
      <c r="V49" s="93"/>
      <c r="W49" s="89"/>
      <c r="X49" s="89"/>
      <c r="Y49" s="89"/>
      <c r="Z49" s="89"/>
      <c r="AA49" s="89"/>
    </row>
    <row r="50" spans="1:27" s="1" customFormat="1" ht="25.2" customHeight="1">
      <c r="A50" s="122" t="s">
        <v>71</v>
      </c>
      <c r="B50" s="122"/>
      <c r="C50" s="122"/>
      <c r="D50" s="122"/>
      <c r="E50" s="122"/>
      <c r="F50" s="122"/>
      <c r="G50" s="81"/>
      <c r="H50" s="160" t="str">
        <f>IF(H49-H48&lt;0,"Vous avez encore des heures à effectuer!")</f>
        <v>Vous avez encore des heures à effectuer!</v>
      </c>
      <c r="I50" s="160"/>
      <c r="J50" s="160"/>
      <c r="K50" s="160"/>
      <c r="L50" s="160"/>
      <c r="M50" s="160"/>
      <c r="N50" s="160"/>
      <c r="O50" s="82"/>
      <c r="P50" s="82"/>
      <c r="Q50" s="177">
        <f>Y47</f>
        <v>5.625</v>
      </c>
      <c r="R50" s="94"/>
      <c r="S50" s="94"/>
      <c r="T50" s="94"/>
      <c r="U50" s="94"/>
      <c r="V50" s="94"/>
      <c r="W50" s="94"/>
      <c r="X50" s="94"/>
      <c r="Y50" s="94"/>
      <c r="Z50" s="94"/>
      <c r="AA50" s="95"/>
    </row>
    <row r="51" spans="1:27" ht="17.399999999999999" customHeight="1">
      <c r="A51" s="157" t="s">
        <v>72</v>
      </c>
      <c r="B51" s="158"/>
      <c r="C51" s="158"/>
      <c r="D51" s="158"/>
      <c r="E51" s="158"/>
      <c r="F51" s="159"/>
      <c r="G51" s="79"/>
      <c r="H51" s="178">
        <f>V47</f>
        <v>0.27499999999999986</v>
      </c>
      <c r="I51" s="178"/>
      <c r="J51" s="178"/>
      <c r="K51" s="178"/>
      <c r="L51" s="178"/>
      <c r="M51" s="178"/>
      <c r="N51" s="178"/>
      <c r="O51" s="178"/>
      <c r="P51" s="178"/>
      <c r="Q51" s="178"/>
      <c r="R51" s="96"/>
      <c r="S51" s="97"/>
      <c r="T51" s="98"/>
      <c r="U51" s="98"/>
      <c r="V51" s="99"/>
      <c r="W51" s="89"/>
      <c r="X51" s="89"/>
      <c r="Y51" s="89"/>
      <c r="Z51" s="89"/>
      <c r="AA51" s="89"/>
    </row>
    <row r="52" spans="1:27">
      <c r="A52" s="121" t="s">
        <v>37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00"/>
      <c r="S52" s="113" t="s">
        <v>39</v>
      </c>
      <c r="T52" s="114"/>
      <c r="U52" s="114"/>
      <c r="V52" s="114"/>
      <c r="W52" s="114"/>
      <c r="X52" s="114"/>
      <c r="Y52" s="114"/>
      <c r="Z52" s="114"/>
      <c r="AA52" s="115"/>
    </row>
    <row r="53" spans="1:27">
      <c r="A53" s="121"/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01"/>
      <c r="S53" s="116"/>
      <c r="T53" s="117"/>
      <c r="U53" s="117"/>
      <c r="V53" s="117"/>
      <c r="W53" s="117"/>
      <c r="X53" s="117"/>
      <c r="Y53" s="117"/>
      <c r="Z53" s="117"/>
      <c r="AA53" s="118"/>
    </row>
    <row r="54" spans="1:27">
      <c r="A54" s="121"/>
      <c r="B54" s="121"/>
      <c r="C54" s="121"/>
      <c r="D54" s="121"/>
      <c r="E54" s="121"/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01"/>
      <c r="S54" s="116"/>
      <c r="T54" s="117"/>
      <c r="U54" s="117"/>
      <c r="V54" s="117"/>
      <c r="W54" s="117"/>
      <c r="X54" s="117"/>
      <c r="Y54" s="117"/>
      <c r="Z54" s="117"/>
      <c r="AA54" s="118"/>
    </row>
    <row r="55" spans="1:27" hidden="1">
      <c r="A55" s="121"/>
      <c r="B55" s="121"/>
      <c r="C55" s="121"/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01"/>
      <c r="S55" s="116"/>
      <c r="T55" s="117"/>
      <c r="U55" s="117"/>
      <c r="V55" s="117"/>
      <c r="W55" s="117"/>
      <c r="X55" s="117"/>
      <c r="Y55" s="117"/>
      <c r="Z55" s="117"/>
      <c r="AA55" s="118"/>
    </row>
    <row r="56" spans="1:27" ht="1.2" customHeight="1">
      <c r="A56" s="121"/>
      <c r="B56" s="121"/>
      <c r="C56" s="121"/>
      <c r="D56" s="121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1"/>
      <c r="P56" s="121"/>
      <c r="Q56" s="121"/>
      <c r="R56" s="101"/>
      <c r="S56" s="116"/>
      <c r="T56" s="117"/>
      <c r="U56" s="117"/>
      <c r="V56" s="117"/>
      <c r="W56" s="117"/>
      <c r="X56" s="117"/>
      <c r="Y56" s="117"/>
      <c r="Z56" s="117"/>
      <c r="AA56" s="118"/>
    </row>
    <row r="57" spans="1:27">
      <c r="A57" s="145" t="s">
        <v>6</v>
      </c>
      <c r="B57" s="146"/>
      <c r="C57" s="146"/>
      <c r="D57" s="146"/>
      <c r="E57" s="146"/>
      <c r="F57" s="146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7"/>
    </row>
    <row r="58" spans="1:27">
      <c r="A58" s="148" t="s">
        <v>61</v>
      </c>
      <c r="B58" s="149"/>
      <c r="C58" s="149"/>
      <c r="D58" s="149"/>
      <c r="E58" s="149"/>
      <c r="F58" s="149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50"/>
    </row>
    <row r="59" spans="1:27">
      <c r="A59" s="151" t="s">
        <v>5</v>
      </c>
      <c r="B59" s="151"/>
      <c r="C59" s="151"/>
      <c r="D59" s="151"/>
      <c r="E59" s="151"/>
      <c r="F59" s="151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</row>
    <row r="60" spans="1:27">
      <c r="B60" s="50"/>
    </row>
    <row r="61" spans="1:27">
      <c r="B61" s="50"/>
    </row>
    <row r="62" spans="1:27">
      <c r="B62" s="50"/>
    </row>
  </sheetData>
  <mergeCells count="45">
    <mergeCell ref="A57:AA57"/>
    <mergeCell ref="A58:AA58"/>
    <mergeCell ref="A59:AA59"/>
    <mergeCell ref="A12:AA12"/>
    <mergeCell ref="A48:F48"/>
    <mergeCell ref="A49:F49"/>
    <mergeCell ref="A51:F51"/>
    <mergeCell ref="H50:N50"/>
    <mergeCell ref="P13:P15"/>
    <mergeCell ref="Q13:Q15"/>
    <mergeCell ref="Z13:AA14"/>
    <mergeCell ref="V13:V15"/>
    <mergeCell ref="X13:X15"/>
    <mergeCell ref="N13:N15"/>
    <mergeCell ref="S52:AA56"/>
    <mergeCell ref="A7:H7"/>
    <mergeCell ref="A8:H8"/>
    <mergeCell ref="A9:H9"/>
    <mergeCell ref="A10:H10"/>
    <mergeCell ref="A52:Q56"/>
    <mergeCell ref="H48:Q48"/>
    <mergeCell ref="H49:Q49"/>
    <mergeCell ref="H51:Q51"/>
    <mergeCell ref="A50:F50"/>
    <mergeCell ref="I7:AA7"/>
    <mergeCell ref="I8:AA8"/>
    <mergeCell ref="I10:AA10"/>
    <mergeCell ref="A13:A15"/>
    <mergeCell ref="W13:W15"/>
    <mergeCell ref="B13:B15"/>
    <mergeCell ref="A5:AA6"/>
    <mergeCell ref="T13:T15"/>
    <mergeCell ref="U13:U15"/>
    <mergeCell ref="R13:R15"/>
    <mergeCell ref="S13:S15"/>
    <mergeCell ref="C13:C15"/>
    <mergeCell ref="D13:D15"/>
    <mergeCell ref="L13:L15"/>
    <mergeCell ref="G13:G15"/>
    <mergeCell ref="J13:J15"/>
    <mergeCell ref="M13:M15"/>
    <mergeCell ref="E13:F14"/>
    <mergeCell ref="H13:I14"/>
    <mergeCell ref="K13:K15"/>
    <mergeCell ref="O13:O15"/>
  </mergeCells>
  <conditionalFormatting sqref="V60:V1048576 V1 V11 Q50 V13:V51 Q47:U47">
    <cfRule type="cellIs" dxfId="176" priority="40" operator="greaterThan">
      <formula>0.000694444444444444</formula>
    </cfRule>
  </conditionalFormatting>
  <conditionalFormatting sqref="B16:B47">
    <cfRule type="expression" dxfId="175" priority="37" stopIfTrue="1">
      <formula>COUNTIF(fériés,MAX(A16:B16))</formula>
    </cfRule>
    <cfRule type="expression" dxfId="174" priority="38" stopIfTrue="1">
      <formula>AND(MOD(MAX(A16:B16),7)=0,NOT(samedi_ouvrable))</formula>
    </cfRule>
    <cfRule type="expression" dxfId="173" priority="39" stopIfTrue="1">
      <formula>MOD(MAX(A16:B16),7)=1</formula>
    </cfRule>
  </conditionalFormatting>
  <conditionalFormatting sqref="B44:B47">
    <cfRule type="expression" dxfId="172" priority="34" stopIfTrue="1">
      <formula>AND(COUNTIF(fériés,MAX(A44:B44)),MAX(A44:B44)&gt;30000)</formula>
    </cfRule>
    <cfRule type="expression" dxfId="171" priority="35" stopIfTrue="1">
      <formula>AND(MOD(MAX(A44:B44),7)=0,NOT(samedi_ouvrable),MAX(A44:B44)&gt;30000)</formula>
    </cfRule>
    <cfRule type="expression" dxfId="170" priority="36" stopIfTrue="1">
      <formula>AND(MOD(MAX(A44:B44),7)=1,MAX(A44:B44)&gt;30000)</formula>
    </cfRule>
  </conditionalFormatting>
  <conditionalFormatting sqref="A17:A46 A16:X16 C17:K20 P16:V47">
    <cfRule type="expression" priority="30">
      <formula>SEARCH($Y$19,$X16,1)</formula>
    </cfRule>
  </conditionalFormatting>
  <conditionalFormatting sqref="Q50 Q47:V47">
    <cfRule type="cellIs" dxfId="169" priority="25" operator="lessThan">
      <formula>0</formula>
    </cfRule>
    <cfRule type="cellIs" dxfId="168" priority="26" operator="greaterThan">
      <formula>0</formula>
    </cfRule>
  </conditionalFormatting>
  <conditionalFormatting sqref="H51">
    <cfRule type="cellIs" dxfId="167" priority="24" operator="lessThan">
      <formula>0</formula>
    </cfRule>
  </conditionalFormatting>
  <conditionalFormatting sqref="N22">
    <cfRule type="containsText" dxfId="166" priority="21" operator="containsText" text="samedi">
      <formula>NOT(ISERROR(SEARCH("samedi",N22)))</formula>
    </cfRule>
  </conditionalFormatting>
  <conditionalFormatting sqref="R16:R1048576 A51:F51 T13:T15 A57:Q1048576 A1:A52 B1:H51 I1:Q47 R1:R12 AB1:XFD1048576 AA1:AA12 Z1:Z13 Z15:AA1048576 T1:U13 Q50 S1:S1048576 T16:U1048576 V1:Y1048576 Q47:V47">
    <cfRule type="cellIs" dxfId="131" priority="20" operator="equal">
      <formula>0</formula>
    </cfRule>
  </conditionalFormatting>
  <conditionalFormatting sqref="A16:X47">
    <cfRule type="expression" dxfId="130" priority="81">
      <formula>SEARCH($Y$19,$X16,1)</formula>
    </cfRule>
    <cfRule type="expression" dxfId="129" priority="82">
      <formula>SEARCH($Y$18,$X16,1)</formula>
    </cfRule>
    <cfRule type="expression" dxfId="128" priority="83">
      <formula>SEARCH($Y$22,$X16,1)</formula>
    </cfRule>
    <cfRule type="expression" dxfId="127" priority="84">
      <formula>SEARCH($Y$21,$X16,1)</formula>
    </cfRule>
    <cfRule type="expression" dxfId="126" priority="85">
      <formula>SEARCH($Y$20,$X16,1)</formula>
    </cfRule>
  </conditionalFormatting>
  <conditionalFormatting sqref="Q50 A16:AA47">
    <cfRule type="expression" dxfId="125" priority="91">
      <formula>SEARCH($Y$13,$A16,1)</formula>
    </cfRule>
  </conditionalFormatting>
  <conditionalFormatting sqref="Q50 A16:AA47">
    <cfRule type="expression" dxfId="124" priority="93">
      <formula>SEARCH($Y$14,$A16,1)</formula>
    </cfRule>
  </conditionalFormatting>
  <conditionalFormatting sqref="H51:Q51 Q50 V16:V47 Q47:U47">
    <cfRule type="cellIs" dxfId="165" priority="17" operator="lessThan">
      <formula>0</formula>
    </cfRule>
  </conditionalFormatting>
  <conditionalFormatting sqref="Q50">
    <cfRule type="expression" priority="14">
      <formula>SEARCH($Y$19,$X50,1)</formula>
    </cfRule>
  </conditionalFormatting>
  <conditionalFormatting sqref="Q50">
    <cfRule type="expression" dxfId="164" priority="5">
      <formula>SEARCH($Y$19,$X50,1)</formula>
    </cfRule>
    <cfRule type="expression" dxfId="163" priority="6">
      <formula>SEARCH($Y$18,$X50,1)</formula>
    </cfRule>
    <cfRule type="expression" dxfId="162" priority="7">
      <formula>SEARCH($Y$22,$X50,1)</formula>
    </cfRule>
    <cfRule type="expression" dxfId="161" priority="8">
      <formula>SEARCH($Y$21,$X50,1)</formula>
    </cfRule>
    <cfRule type="expression" dxfId="160" priority="9">
      <formula>SEARCH($Y$20,$X50,1)</formula>
    </cfRule>
  </conditionalFormatting>
  <dataValidations count="8">
    <dataValidation type="custom" allowBlank="1" showInputMessage="1" showErrorMessage="1" sqref="A16:N21 Y16:AA21 W16:W21 V16:V47 Q47:U47">
      <formula1>IF($A$16="samedi",LEN(C1)=0,LEN(C1)&lt;&gt;0)</formula1>
    </dataValidation>
    <dataValidation type="custom" allowBlank="1" showInputMessage="1" showErrorMessage="1" sqref="O16:O21 T16:U46">
      <formula1>IF($A$16="samedi",LEN(S1)=0,LEN(S1)&lt;&gt;0)</formula1>
    </dataValidation>
    <dataValidation type="custom" allowBlank="1" showInputMessage="1" showErrorMessage="1" sqref="S16:S46">
      <formula1>IF($A$16="samedi",LEN(V1)=0,LEN(V1)&lt;&gt;0)</formula1>
    </dataValidation>
    <dataValidation type="custom" allowBlank="1" showInputMessage="1" showErrorMessage="1" sqref="Q16:Q46">
      <formula1>IF($A$16="samedi",LEN(V1)=0,LEN(V1)&lt;&gt;0)</formula1>
    </dataValidation>
    <dataValidation type="list" allowBlank="1" showInputMessage="1" showErrorMessage="1" sqref="X17:X47">
      <formula1>absences</formula1>
    </dataValidation>
    <dataValidation type="list" allowBlank="1" showInputMessage="1" showErrorMessage="1" sqref="X16">
      <formula1>statut</formula1>
    </dataValidation>
    <dataValidation type="custom" allowBlank="1" showInputMessage="1" showErrorMessage="1" sqref="R16:R46">
      <formula1>IF($A$16="samedi",LEN(#REF!)=0,LEN(#REF!)&lt;&gt;0)</formula1>
    </dataValidation>
    <dataValidation type="custom" allowBlank="1" showInputMessage="1" showErrorMessage="1" sqref="P16:P47">
      <formula1>IF($A$16="samedi",LEN(#REF!)=0,LEN(#REF!)&lt;&gt;0)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T224"/>
  <sheetViews>
    <sheetView topLeftCell="A5" workbookViewId="0">
      <selection activeCell="B15" sqref="B15"/>
    </sheetView>
  </sheetViews>
  <sheetFormatPr baseColWidth="10" defaultColWidth="11.44140625" defaultRowHeight="13.2"/>
  <cols>
    <col min="1" max="1" width="11.44140625" style="2"/>
    <col min="2" max="10" width="12.109375" style="2" customWidth="1"/>
    <col min="11" max="11" width="17.5546875" style="2" customWidth="1"/>
    <col min="12" max="12" width="12.109375" style="2" customWidth="1"/>
    <col min="13" max="13" width="16.88671875" style="2" customWidth="1"/>
    <col min="14" max="14" width="17.5546875" style="2" customWidth="1"/>
    <col min="15" max="15" width="12.109375" style="2" customWidth="1"/>
    <col min="16" max="16" width="18.88671875" style="2" customWidth="1"/>
    <col min="17" max="17" width="16.44140625" style="2" customWidth="1"/>
    <col min="18" max="18" width="22.109375" style="2" bestFit="1" customWidth="1"/>
    <col min="19" max="19" width="11.44140625" style="2"/>
    <col min="20" max="20" width="14.5546875" style="2" customWidth="1"/>
    <col min="21" max="16384" width="11.44140625" style="2"/>
  </cols>
  <sheetData>
    <row r="1" spans="1:20" ht="45.75" customHeight="1">
      <c r="A1" s="20"/>
      <c r="B1" s="21" t="s">
        <v>40</v>
      </c>
      <c r="C1" s="22" t="s">
        <v>41</v>
      </c>
      <c r="D1" s="22" t="s">
        <v>42</v>
      </c>
      <c r="E1" s="23" t="s">
        <v>43</v>
      </c>
      <c r="F1" s="23" t="s">
        <v>44</v>
      </c>
      <c r="G1" s="24">
        <f>VALUE(IF(mode_France,"8/5",0))</f>
        <v>0</v>
      </c>
      <c r="H1" s="22" t="s">
        <v>45</v>
      </c>
      <c r="I1" s="22" t="s">
        <v>46</v>
      </c>
      <c r="J1" s="25" t="s">
        <v>47</v>
      </c>
      <c r="K1" s="26" t="e">
        <f>VALUE(VLOOKUP(pays,fêtes_nat,2,0))</f>
        <v>#N/A</v>
      </c>
      <c r="L1" s="27" t="s">
        <v>48</v>
      </c>
      <c r="M1" s="27" t="s">
        <v>49</v>
      </c>
      <c r="N1" s="24" t="e">
        <f>VALUE(IF(OR(mode_France,mode_Belgique),"11/11",0))</f>
        <v>#VALUE!</v>
      </c>
      <c r="O1" s="27" t="s">
        <v>50</v>
      </c>
      <c r="P1" s="24" t="e">
        <f>VALUE(IF(OR(mode_luxembourg,AND(flag_alsace,mode_France)),"26/12",0))</f>
        <v>#VALUE!</v>
      </c>
      <c r="Q1" s="28" t="s">
        <v>51</v>
      </c>
      <c r="R1" s="29">
        <f>YEAR(premier_jour)</f>
        <v>1900</v>
      </c>
      <c r="S1" s="2">
        <v>0</v>
      </c>
      <c r="T1" s="30" t="s">
        <v>42</v>
      </c>
    </row>
    <row r="2" spans="1:20">
      <c r="A2" s="31">
        <f>IF(sans_fériés,0,2000)</f>
        <v>2000</v>
      </c>
      <c r="B2" s="32">
        <f t="shared" ref="B2:B65" si="0">DATE(A2,1,1)</f>
        <v>36526</v>
      </c>
      <c r="C2" s="32" t="e">
        <f t="shared" ref="C2:C33" si="1">IF(AND(mode_Alsace,mode_France),D2-2,0)</f>
        <v>#VALUE!</v>
      </c>
      <c r="D2" s="32">
        <f t="shared" ref="D2:D33" si="2">VLOOKUP(A2,table_Paques,2,0)</f>
        <v>36639</v>
      </c>
      <c r="E2" s="32">
        <f t="shared" ref="E2:E65" si="3">D2+1</f>
        <v>36640</v>
      </c>
      <c r="F2" s="32">
        <f t="shared" ref="F2:F65" si="4">DATE(A2,5,1)</f>
        <v>36647</v>
      </c>
      <c r="G2" s="32">
        <f t="shared" ref="G2:G65" si="5">IF(G$1,DATE($A2,MONTH(G$1),DAY(G$1)),0)</f>
        <v>0</v>
      </c>
      <c r="H2" s="32">
        <f t="shared" ref="H2:H65" si="6">E2+38</f>
        <v>36678</v>
      </c>
      <c r="I2" s="32">
        <f t="shared" ref="I2:I65" si="7">(D2+49)</f>
        <v>36688</v>
      </c>
      <c r="J2" s="32">
        <f t="shared" ref="J2:J33" si="8">(I2+1)*NOT(sans_pentecote)</f>
        <v>36689</v>
      </c>
      <c r="K2" s="32" t="e">
        <f t="shared" ref="K2:K33" si="9">DATE($A2,MONTH(fete_nat),DAY(fete_nat))</f>
        <v>#N/A</v>
      </c>
      <c r="L2" s="32">
        <f t="shared" ref="L2:L65" si="10">DATE($A2,8,15)</f>
        <v>36753</v>
      </c>
      <c r="M2" s="32">
        <f t="shared" ref="M2:M65" si="11">DATE($A2,11,1)</f>
        <v>36831</v>
      </c>
      <c r="N2" s="32" t="e">
        <f t="shared" ref="N2:N65" si="12">IF(N$1,DATE($A2,MONTH(N$1),DAY(N$1)),0)</f>
        <v>#VALUE!</v>
      </c>
      <c r="O2" s="32">
        <f t="shared" ref="O2:O65" si="13">DATE($A2,12,25)</f>
        <v>36885</v>
      </c>
      <c r="P2" s="32" t="e">
        <f t="shared" ref="P2:P65" si="14">IF(P$1,DATE($A2,MONTH(P$1),DAY(P$1)),0)</f>
        <v>#VALUE!</v>
      </c>
      <c r="Q2" s="33" t="s">
        <v>52</v>
      </c>
      <c r="R2" s="29">
        <f>YEAR(MAX(derniers_jours))</f>
        <v>1900</v>
      </c>
      <c r="S2" s="2">
        <v>1900</v>
      </c>
      <c r="T2" s="34">
        <v>106</v>
      </c>
    </row>
    <row r="3" spans="1:20">
      <c r="A3" s="31">
        <f t="shared" ref="A3:A34" si="15">IF(sans_fériés,0,A2+1)</f>
        <v>2001</v>
      </c>
      <c r="B3" s="32">
        <f t="shared" si="0"/>
        <v>36892</v>
      </c>
      <c r="C3" s="32" t="e">
        <f t="shared" si="1"/>
        <v>#VALUE!</v>
      </c>
      <c r="D3" s="32">
        <f t="shared" si="2"/>
        <v>36996</v>
      </c>
      <c r="E3" s="32">
        <f t="shared" si="3"/>
        <v>36997</v>
      </c>
      <c r="F3" s="32">
        <f t="shared" si="4"/>
        <v>37012</v>
      </c>
      <c r="G3" s="32">
        <f t="shared" si="5"/>
        <v>0</v>
      </c>
      <c r="H3" s="32">
        <f t="shared" si="6"/>
        <v>37035</v>
      </c>
      <c r="I3" s="32">
        <f t="shared" si="7"/>
        <v>37045</v>
      </c>
      <c r="J3" s="32">
        <f t="shared" si="8"/>
        <v>37046</v>
      </c>
      <c r="K3" s="32" t="e">
        <f t="shared" si="9"/>
        <v>#N/A</v>
      </c>
      <c r="L3" s="32">
        <f t="shared" si="10"/>
        <v>37118</v>
      </c>
      <c r="M3" s="32">
        <f t="shared" si="11"/>
        <v>37196</v>
      </c>
      <c r="N3" s="32" t="e">
        <f t="shared" si="12"/>
        <v>#VALUE!</v>
      </c>
      <c r="O3" s="32">
        <f t="shared" si="13"/>
        <v>37250</v>
      </c>
      <c r="P3" s="32" t="e">
        <f t="shared" si="14"/>
        <v>#VALUE!</v>
      </c>
      <c r="Q3" s="29" t="s">
        <v>53</v>
      </c>
      <c r="R3" s="29">
        <f>MATCH(annee_1,années_fériés,0)-2</f>
        <v>13</v>
      </c>
      <c r="S3" s="2">
        <v>1901</v>
      </c>
      <c r="T3" s="34">
        <v>463</v>
      </c>
    </row>
    <row r="4" spans="1:20">
      <c r="A4" s="31">
        <f t="shared" si="15"/>
        <v>2002</v>
      </c>
      <c r="B4" s="32">
        <f t="shared" si="0"/>
        <v>37257</v>
      </c>
      <c r="C4" s="32" t="e">
        <f t="shared" si="1"/>
        <v>#VALUE!</v>
      </c>
      <c r="D4" s="32">
        <f t="shared" si="2"/>
        <v>37346</v>
      </c>
      <c r="E4" s="32">
        <f t="shared" si="3"/>
        <v>37347</v>
      </c>
      <c r="F4" s="32">
        <f t="shared" si="4"/>
        <v>37377</v>
      </c>
      <c r="G4" s="32">
        <f t="shared" si="5"/>
        <v>0</v>
      </c>
      <c r="H4" s="32">
        <f t="shared" si="6"/>
        <v>37385</v>
      </c>
      <c r="I4" s="32">
        <f t="shared" si="7"/>
        <v>37395</v>
      </c>
      <c r="J4" s="32">
        <f t="shared" si="8"/>
        <v>37396</v>
      </c>
      <c r="K4" s="32" t="e">
        <f t="shared" si="9"/>
        <v>#N/A</v>
      </c>
      <c r="L4" s="32">
        <f t="shared" si="10"/>
        <v>37483</v>
      </c>
      <c r="M4" s="32">
        <f t="shared" si="11"/>
        <v>37561</v>
      </c>
      <c r="N4" s="32" t="e">
        <f t="shared" si="12"/>
        <v>#VALUE!</v>
      </c>
      <c r="O4" s="32">
        <f t="shared" si="13"/>
        <v>37615</v>
      </c>
      <c r="P4" s="32" t="e">
        <f t="shared" si="14"/>
        <v>#VALUE!</v>
      </c>
      <c r="Q4" s="29" t="s">
        <v>54</v>
      </c>
      <c r="R4" s="35">
        <f>COLUMN(P4)-COLUMN(A4)</f>
        <v>15</v>
      </c>
      <c r="S4" s="2">
        <v>1902</v>
      </c>
      <c r="T4" s="34">
        <v>820</v>
      </c>
    </row>
    <row r="5" spans="1:20">
      <c r="A5" s="31">
        <f t="shared" si="15"/>
        <v>2003</v>
      </c>
      <c r="B5" s="32">
        <f t="shared" si="0"/>
        <v>37622</v>
      </c>
      <c r="C5" s="32" t="e">
        <f t="shared" si="1"/>
        <v>#VALUE!</v>
      </c>
      <c r="D5" s="32">
        <f t="shared" si="2"/>
        <v>37731</v>
      </c>
      <c r="E5" s="32">
        <f t="shared" si="3"/>
        <v>37732</v>
      </c>
      <c r="F5" s="32">
        <f t="shared" si="4"/>
        <v>37742</v>
      </c>
      <c r="G5" s="32">
        <f t="shared" si="5"/>
        <v>0</v>
      </c>
      <c r="H5" s="32">
        <f t="shared" si="6"/>
        <v>37770</v>
      </c>
      <c r="I5" s="32">
        <f t="shared" si="7"/>
        <v>37780</v>
      </c>
      <c r="J5" s="32">
        <f t="shared" si="8"/>
        <v>37781</v>
      </c>
      <c r="K5" s="32" t="e">
        <f t="shared" si="9"/>
        <v>#N/A</v>
      </c>
      <c r="L5" s="32">
        <f t="shared" si="10"/>
        <v>37848</v>
      </c>
      <c r="M5" s="32">
        <f t="shared" si="11"/>
        <v>37926</v>
      </c>
      <c r="N5" s="32" t="e">
        <f t="shared" si="12"/>
        <v>#VALUE!</v>
      </c>
      <c r="O5" s="32">
        <f t="shared" si="13"/>
        <v>37980</v>
      </c>
      <c r="P5" s="32" t="e">
        <f t="shared" si="14"/>
        <v>#VALUE!</v>
      </c>
      <c r="Q5" s="29" t="s">
        <v>55</v>
      </c>
      <c r="R5" s="29" t="e">
        <f ca="1">OFFSET(start_fériés,position_année,0,annee_z-annee_1+1,feries)</f>
        <v>#VALUE!</v>
      </c>
      <c r="S5" s="2">
        <v>1903</v>
      </c>
      <c r="T5" s="34">
        <v>1198</v>
      </c>
    </row>
    <row r="6" spans="1:20">
      <c r="A6" s="31">
        <f t="shared" si="15"/>
        <v>2004</v>
      </c>
      <c r="B6" s="32">
        <f t="shared" si="0"/>
        <v>37987</v>
      </c>
      <c r="C6" s="32" t="e">
        <f t="shared" si="1"/>
        <v>#VALUE!</v>
      </c>
      <c r="D6" s="32">
        <f t="shared" si="2"/>
        <v>38088</v>
      </c>
      <c r="E6" s="32">
        <f t="shared" si="3"/>
        <v>38089</v>
      </c>
      <c r="F6" s="32">
        <f t="shared" si="4"/>
        <v>38108</v>
      </c>
      <c r="G6" s="32">
        <f t="shared" si="5"/>
        <v>0</v>
      </c>
      <c r="H6" s="32">
        <f t="shared" si="6"/>
        <v>38127</v>
      </c>
      <c r="I6" s="32">
        <f t="shared" si="7"/>
        <v>38137</v>
      </c>
      <c r="J6" s="32">
        <f t="shared" si="8"/>
        <v>38138</v>
      </c>
      <c r="K6" s="32" t="e">
        <f t="shared" si="9"/>
        <v>#N/A</v>
      </c>
      <c r="L6" s="32">
        <f t="shared" si="10"/>
        <v>38214</v>
      </c>
      <c r="M6" s="32">
        <f t="shared" si="11"/>
        <v>38292</v>
      </c>
      <c r="N6" s="32" t="e">
        <f t="shared" si="12"/>
        <v>#VALUE!</v>
      </c>
      <c r="O6" s="32">
        <f t="shared" si="13"/>
        <v>38346</v>
      </c>
      <c r="P6" s="32" t="e">
        <f t="shared" si="14"/>
        <v>#VALUE!</v>
      </c>
      <c r="Q6" s="29" t="s">
        <v>56</v>
      </c>
      <c r="R6" s="29" t="b">
        <v>0</v>
      </c>
      <c r="S6" s="2">
        <v>1904</v>
      </c>
      <c r="T6" s="34">
        <v>1555</v>
      </c>
    </row>
    <row r="7" spans="1:20">
      <c r="A7" s="31">
        <f t="shared" si="15"/>
        <v>2005</v>
      </c>
      <c r="B7" s="32">
        <f t="shared" si="0"/>
        <v>38353</v>
      </c>
      <c r="C7" s="32" t="e">
        <f t="shared" si="1"/>
        <v>#VALUE!</v>
      </c>
      <c r="D7" s="32">
        <f t="shared" si="2"/>
        <v>38438</v>
      </c>
      <c r="E7" s="32">
        <f t="shared" si="3"/>
        <v>38439</v>
      </c>
      <c r="F7" s="32">
        <f t="shared" si="4"/>
        <v>38473</v>
      </c>
      <c r="G7" s="32">
        <f t="shared" si="5"/>
        <v>0</v>
      </c>
      <c r="H7" s="32">
        <f t="shared" si="6"/>
        <v>38477</v>
      </c>
      <c r="I7" s="32">
        <f t="shared" si="7"/>
        <v>38487</v>
      </c>
      <c r="J7" s="32">
        <f t="shared" si="8"/>
        <v>38488</v>
      </c>
      <c r="K7" s="32" t="e">
        <f t="shared" si="9"/>
        <v>#N/A</v>
      </c>
      <c r="L7" s="32">
        <f t="shared" si="10"/>
        <v>38579</v>
      </c>
      <c r="M7" s="32">
        <f t="shared" si="11"/>
        <v>38657</v>
      </c>
      <c r="N7" s="32" t="e">
        <f t="shared" si="12"/>
        <v>#VALUE!</v>
      </c>
      <c r="O7" s="32">
        <f t="shared" si="13"/>
        <v>38711</v>
      </c>
      <c r="P7" s="32" t="e">
        <f t="shared" si="14"/>
        <v>#VALUE!</v>
      </c>
      <c r="S7" s="2">
        <v>1905</v>
      </c>
      <c r="T7" s="34">
        <v>1940</v>
      </c>
    </row>
    <row r="8" spans="1:20">
      <c r="A8" s="31">
        <f t="shared" si="15"/>
        <v>2006</v>
      </c>
      <c r="B8" s="32">
        <f t="shared" si="0"/>
        <v>38718</v>
      </c>
      <c r="C8" s="32" t="e">
        <f t="shared" si="1"/>
        <v>#VALUE!</v>
      </c>
      <c r="D8" s="32">
        <f t="shared" si="2"/>
        <v>38823</v>
      </c>
      <c r="E8" s="32">
        <f t="shared" si="3"/>
        <v>38824</v>
      </c>
      <c r="F8" s="32">
        <f t="shared" si="4"/>
        <v>38838</v>
      </c>
      <c r="G8" s="32">
        <f t="shared" si="5"/>
        <v>0</v>
      </c>
      <c r="H8" s="32">
        <f t="shared" si="6"/>
        <v>38862</v>
      </c>
      <c r="I8" s="32">
        <f t="shared" si="7"/>
        <v>38872</v>
      </c>
      <c r="J8" s="32">
        <f t="shared" si="8"/>
        <v>38873</v>
      </c>
      <c r="K8" s="32" t="e">
        <f t="shared" si="9"/>
        <v>#N/A</v>
      </c>
      <c r="L8" s="32">
        <f t="shared" si="10"/>
        <v>38944</v>
      </c>
      <c r="M8" s="32">
        <f t="shared" si="11"/>
        <v>39022</v>
      </c>
      <c r="N8" s="32" t="e">
        <f t="shared" si="12"/>
        <v>#VALUE!</v>
      </c>
      <c r="O8" s="32">
        <f t="shared" si="13"/>
        <v>39076</v>
      </c>
      <c r="P8" s="32" t="e">
        <f t="shared" si="14"/>
        <v>#VALUE!</v>
      </c>
      <c r="S8" s="2">
        <v>1906</v>
      </c>
      <c r="T8" s="34">
        <v>2297</v>
      </c>
    </row>
    <row r="9" spans="1:20">
      <c r="A9" s="31">
        <f t="shared" si="15"/>
        <v>2007</v>
      </c>
      <c r="B9" s="32">
        <f t="shared" si="0"/>
        <v>39083</v>
      </c>
      <c r="C9" s="32" t="e">
        <f t="shared" si="1"/>
        <v>#VALUE!</v>
      </c>
      <c r="D9" s="32">
        <f t="shared" si="2"/>
        <v>39180</v>
      </c>
      <c r="E9" s="32">
        <f t="shared" si="3"/>
        <v>39181</v>
      </c>
      <c r="F9" s="32">
        <f t="shared" si="4"/>
        <v>39203</v>
      </c>
      <c r="G9" s="32">
        <f t="shared" si="5"/>
        <v>0</v>
      </c>
      <c r="H9" s="32">
        <f t="shared" si="6"/>
        <v>39219</v>
      </c>
      <c r="I9" s="32">
        <f t="shared" si="7"/>
        <v>39229</v>
      </c>
      <c r="J9" s="32">
        <f t="shared" si="8"/>
        <v>39230</v>
      </c>
      <c r="K9" s="32" t="e">
        <f t="shared" si="9"/>
        <v>#N/A</v>
      </c>
      <c r="L9" s="32">
        <f t="shared" si="10"/>
        <v>39309</v>
      </c>
      <c r="M9" s="32">
        <f t="shared" si="11"/>
        <v>39387</v>
      </c>
      <c r="N9" s="32" t="e">
        <f t="shared" si="12"/>
        <v>#VALUE!</v>
      </c>
      <c r="O9" s="32">
        <f t="shared" si="13"/>
        <v>39441</v>
      </c>
      <c r="P9" s="32" t="e">
        <f t="shared" si="14"/>
        <v>#VALUE!</v>
      </c>
      <c r="S9" s="2">
        <v>1907</v>
      </c>
      <c r="T9" s="34">
        <v>2647</v>
      </c>
    </row>
    <row r="10" spans="1:20">
      <c r="A10" s="31">
        <f t="shared" si="15"/>
        <v>2008</v>
      </c>
      <c r="B10" s="32">
        <f t="shared" si="0"/>
        <v>39448</v>
      </c>
      <c r="C10" s="32" t="e">
        <f t="shared" si="1"/>
        <v>#VALUE!</v>
      </c>
      <c r="D10" s="32">
        <f t="shared" si="2"/>
        <v>39530</v>
      </c>
      <c r="E10" s="32">
        <f t="shared" si="3"/>
        <v>39531</v>
      </c>
      <c r="F10" s="32">
        <f t="shared" si="4"/>
        <v>39569</v>
      </c>
      <c r="G10" s="32">
        <f t="shared" si="5"/>
        <v>0</v>
      </c>
      <c r="H10" s="32">
        <f t="shared" si="6"/>
        <v>39569</v>
      </c>
      <c r="I10" s="32">
        <f t="shared" si="7"/>
        <v>39579</v>
      </c>
      <c r="J10" s="32">
        <f t="shared" si="8"/>
        <v>39580</v>
      </c>
      <c r="K10" s="32" t="e">
        <f t="shared" si="9"/>
        <v>#N/A</v>
      </c>
      <c r="L10" s="32">
        <f t="shared" si="10"/>
        <v>39675</v>
      </c>
      <c r="M10" s="32">
        <f t="shared" si="11"/>
        <v>39753</v>
      </c>
      <c r="N10" s="32" t="e">
        <f t="shared" si="12"/>
        <v>#VALUE!</v>
      </c>
      <c r="O10" s="32">
        <f t="shared" si="13"/>
        <v>39807</v>
      </c>
      <c r="P10" s="32" t="e">
        <f t="shared" si="14"/>
        <v>#VALUE!</v>
      </c>
      <c r="S10" s="2">
        <v>1908</v>
      </c>
      <c r="T10" s="34">
        <v>3032</v>
      </c>
    </row>
    <row r="11" spans="1:20">
      <c r="A11" s="31">
        <f t="shared" si="15"/>
        <v>2009</v>
      </c>
      <c r="B11" s="32">
        <f t="shared" si="0"/>
        <v>39814</v>
      </c>
      <c r="C11" s="32" t="e">
        <f t="shared" si="1"/>
        <v>#VALUE!</v>
      </c>
      <c r="D11" s="32">
        <f t="shared" si="2"/>
        <v>39915</v>
      </c>
      <c r="E11" s="32">
        <f t="shared" si="3"/>
        <v>39916</v>
      </c>
      <c r="F11" s="32">
        <f t="shared" si="4"/>
        <v>39934</v>
      </c>
      <c r="G11" s="32">
        <f t="shared" si="5"/>
        <v>0</v>
      </c>
      <c r="H11" s="32">
        <f t="shared" si="6"/>
        <v>39954</v>
      </c>
      <c r="I11" s="32">
        <f t="shared" si="7"/>
        <v>39964</v>
      </c>
      <c r="J11" s="32">
        <f t="shared" si="8"/>
        <v>39965</v>
      </c>
      <c r="K11" s="32" t="e">
        <f t="shared" si="9"/>
        <v>#N/A</v>
      </c>
      <c r="L11" s="32">
        <f t="shared" si="10"/>
        <v>40040</v>
      </c>
      <c r="M11" s="32">
        <f t="shared" si="11"/>
        <v>40118</v>
      </c>
      <c r="N11" s="32" t="e">
        <f t="shared" si="12"/>
        <v>#VALUE!</v>
      </c>
      <c r="O11" s="32">
        <f t="shared" si="13"/>
        <v>40172</v>
      </c>
      <c r="P11" s="32" t="e">
        <f t="shared" si="14"/>
        <v>#VALUE!</v>
      </c>
      <c r="S11" s="2">
        <v>1909</v>
      </c>
      <c r="T11" s="34">
        <v>3389</v>
      </c>
    </row>
    <row r="12" spans="1:20">
      <c r="A12" s="31">
        <f t="shared" si="15"/>
        <v>2010</v>
      </c>
      <c r="B12" s="32">
        <f t="shared" si="0"/>
        <v>40179</v>
      </c>
      <c r="C12" s="32" t="e">
        <f t="shared" si="1"/>
        <v>#VALUE!</v>
      </c>
      <c r="D12" s="32">
        <f t="shared" si="2"/>
        <v>40272</v>
      </c>
      <c r="E12" s="32">
        <f t="shared" si="3"/>
        <v>40273</v>
      </c>
      <c r="F12" s="32">
        <f t="shared" si="4"/>
        <v>40299</v>
      </c>
      <c r="G12" s="32">
        <f t="shared" si="5"/>
        <v>0</v>
      </c>
      <c r="H12" s="32">
        <f t="shared" si="6"/>
        <v>40311</v>
      </c>
      <c r="I12" s="32">
        <f t="shared" si="7"/>
        <v>40321</v>
      </c>
      <c r="J12" s="32">
        <f t="shared" si="8"/>
        <v>40322</v>
      </c>
      <c r="K12" s="32" t="e">
        <f t="shared" si="9"/>
        <v>#N/A</v>
      </c>
      <c r="L12" s="32">
        <f t="shared" si="10"/>
        <v>40405</v>
      </c>
      <c r="M12" s="32">
        <f t="shared" si="11"/>
        <v>40483</v>
      </c>
      <c r="N12" s="32" t="e">
        <f t="shared" si="12"/>
        <v>#VALUE!</v>
      </c>
      <c r="O12" s="32">
        <f t="shared" si="13"/>
        <v>40537</v>
      </c>
      <c r="P12" s="32" t="e">
        <f t="shared" si="14"/>
        <v>#VALUE!</v>
      </c>
      <c r="S12" s="2">
        <v>1910</v>
      </c>
      <c r="T12" s="34">
        <v>3739</v>
      </c>
    </row>
    <row r="13" spans="1:20">
      <c r="A13" s="31">
        <f t="shared" si="15"/>
        <v>2011</v>
      </c>
      <c r="B13" s="32">
        <f t="shared" si="0"/>
        <v>40544</v>
      </c>
      <c r="C13" s="32" t="e">
        <f t="shared" si="1"/>
        <v>#VALUE!</v>
      </c>
      <c r="D13" s="32">
        <f t="shared" si="2"/>
        <v>40657</v>
      </c>
      <c r="E13" s="32">
        <f t="shared" si="3"/>
        <v>40658</v>
      </c>
      <c r="F13" s="32">
        <f t="shared" si="4"/>
        <v>40664</v>
      </c>
      <c r="G13" s="32">
        <f t="shared" si="5"/>
        <v>0</v>
      </c>
      <c r="H13" s="32">
        <f t="shared" si="6"/>
        <v>40696</v>
      </c>
      <c r="I13" s="32">
        <f t="shared" si="7"/>
        <v>40706</v>
      </c>
      <c r="J13" s="32">
        <f t="shared" si="8"/>
        <v>40707</v>
      </c>
      <c r="K13" s="32" t="e">
        <f t="shared" si="9"/>
        <v>#N/A</v>
      </c>
      <c r="L13" s="32">
        <f t="shared" si="10"/>
        <v>40770</v>
      </c>
      <c r="M13" s="32">
        <f t="shared" si="11"/>
        <v>40848</v>
      </c>
      <c r="N13" s="32" t="e">
        <f t="shared" si="12"/>
        <v>#VALUE!</v>
      </c>
      <c r="O13" s="32">
        <f t="shared" si="13"/>
        <v>40902</v>
      </c>
      <c r="P13" s="32" t="e">
        <f t="shared" si="14"/>
        <v>#VALUE!</v>
      </c>
      <c r="S13" s="2">
        <v>1911</v>
      </c>
      <c r="T13" s="34">
        <v>4124</v>
      </c>
    </row>
    <row r="14" spans="1:20">
      <c r="A14" s="31">
        <f t="shared" si="15"/>
        <v>2012</v>
      </c>
      <c r="B14" s="32">
        <f t="shared" si="0"/>
        <v>40909</v>
      </c>
      <c r="C14" s="32" t="e">
        <f t="shared" si="1"/>
        <v>#VALUE!</v>
      </c>
      <c r="D14" s="32">
        <f t="shared" si="2"/>
        <v>41007</v>
      </c>
      <c r="E14" s="32">
        <f t="shared" si="3"/>
        <v>41008</v>
      </c>
      <c r="F14" s="32">
        <f t="shared" si="4"/>
        <v>41030</v>
      </c>
      <c r="G14" s="32">
        <f t="shared" si="5"/>
        <v>0</v>
      </c>
      <c r="H14" s="32">
        <f t="shared" si="6"/>
        <v>41046</v>
      </c>
      <c r="I14" s="32">
        <f t="shared" si="7"/>
        <v>41056</v>
      </c>
      <c r="J14" s="32">
        <f t="shared" si="8"/>
        <v>41057</v>
      </c>
      <c r="K14" s="32" t="e">
        <f t="shared" si="9"/>
        <v>#N/A</v>
      </c>
      <c r="L14" s="32">
        <f t="shared" si="10"/>
        <v>41136</v>
      </c>
      <c r="M14" s="32">
        <f t="shared" si="11"/>
        <v>41214</v>
      </c>
      <c r="N14" s="32" t="e">
        <f t="shared" si="12"/>
        <v>#VALUE!</v>
      </c>
      <c r="O14" s="32">
        <f t="shared" si="13"/>
        <v>41268</v>
      </c>
      <c r="P14" s="32" t="e">
        <f t="shared" si="14"/>
        <v>#VALUE!</v>
      </c>
      <c r="S14" s="2">
        <v>1912</v>
      </c>
      <c r="T14" s="34">
        <v>4481</v>
      </c>
    </row>
    <row r="15" spans="1:20">
      <c r="A15" s="31">
        <f t="shared" si="15"/>
        <v>2013</v>
      </c>
      <c r="B15" s="32">
        <f t="shared" si="0"/>
        <v>41275</v>
      </c>
      <c r="C15" s="32" t="e">
        <f t="shared" si="1"/>
        <v>#VALUE!</v>
      </c>
      <c r="D15" s="32">
        <f t="shared" si="2"/>
        <v>41364</v>
      </c>
      <c r="E15" s="32">
        <f t="shared" si="3"/>
        <v>41365</v>
      </c>
      <c r="F15" s="32">
        <f t="shared" si="4"/>
        <v>41395</v>
      </c>
      <c r="G15" s="32">
        <f t="shared" si="5"/>
        <v>0</v>
      </c>
      <c r="H15" s="32">
        <f t="shared" si="6"/>
        <v>41403</v>
      </c>
      <c r="I15" s="32">
        <f t="shared" si="7"/>
        <v>41413</v>
      </c>
      <c r="J15" s="32">
        <f t="shared" si="8"/>
        <v>41414</v>
      </c>
      <c r="K15" s="32" t="e">
        <f t="shared" si="9"/>
        <v>#N/A</v>
      </c>
      <c r="L15" s="32">
        <f t="shared" si="10"/>
        <v>41501</v>
      </c>
      <c r="M15" s="32">
        <f t="shared" si="11"/>
        <v>41579</v>
      </c>
      <c r="N15" s="32" t="e">
        <f t="shared" si="12"/>
        <v>#VALUE!</v>
      </c>
      <c r="O15" s="32">
        <f t="shared" si="13"/>
        <v>41633</v>
      </c>
      <c r="P15" s="32" t="e">
        <f t="shared" si="14"/>
        <v>#VALUE!</v>
      </c>
      <c r="S15" s="2">
        <v>1913</v>
      </c>
      <c r="T15" s="34">
        <v>4831</v>
      </c>
    </row>
    <row r="16" spans="1:20">
      <c r="A16" s="31">
        <f t="shared" si="15"/>
        <v>2014</v>
      </c>
      <c r="B16" s="32">
        <f t="shared" si="0"/>
        <v>41640</v>
      </c>
      <c r="C16" s="32" t="e">
        <f t="shared" si="1"/>
        <v>#VALUE!</v>
      </c>
      <c r="D16" s="32">
        <f t="shared" si="2"/>
        <v>41749</v>
      </c>
      <c r="E16" s="32">
        <f t="shared" si="3"/>
        <v>41750</v>
      </c>
      <c r="F16" s="32">
        <f t="shared" si="4"/>
        <v>41760</v>
      </c>
      <c r="G16" s="32">
        <f t="shared" si="5"/>
        <v>0</v>
      </c>
      <c r="H16" s="32">
        <f t="shared" si="6"/>
        <v>41788</v>
      </c>
      <c r="I16" s="32">
        <f t="shared" si="7"/>
        <v>41798</v>
      </c>
      <c r="J16" s="32">
        <f t="shared" si="8"/>
        <v>41799</v>
      </c>
      <c r="K16" s="32" t="e">
        <f t="shared" si="9"/>
        <v>#N/A</v>
      </c>
      <c r="L16" s="32">
        <f t="shared" si="10"/>
        <v>41866</v>
      </c>
      <c r="M16" s="32">
        <f t="shared" si="11"/>
        <v>41944</v>
      </c>
      <c r="N16" s="32" t="e">
        <f t="shared" si="12"/>
        <v>#VALUE!</v>
      </c>
      <c r="O16" s="32">
        <f t="shared" si="13"/>
        <v>41998</v>
      </c>
      <c r="P16" s="32" t="e">
        <f t="shared" si="14"/>
        <v>#VALUE!</v>
      </c>
      <c r="S16" s="2">
        <v>1914</v>
      </c>
      <c r="T16" s="34">
        <v>5216</v>
      </c>
    </row>
    <row r="17" spans="1:20">
      <c r="A17" s="31">
        <f t="shared" si="15"/>
        <v>2015</v>
      </c>
      <c r="B17" s="32">
        <f t="shared" si="0"/>
        <v>42005</v>
      </c>
      <c r="C17" s="32" t="e">
        <f t="shared" si="1"/>
        <v>#VALUE!</v>
      </c>
      <c r="D17" s="32">
        <f t="shared" si="2"/>
        <v>42099</v>
      </c>
      <c r="E17" s="32">
        <f t="shared" si="3"/>
        <v>42100</v>
      </c>
      <c r="F17" s="32">
        <f t="shared" si="4"/>
        <v>42125</v>
      </c>
      <c r="G17" s="32">
        <f t="shared" si="5"/>
        <v>0</v>
      </c>
      <c r="H17" s="32">
        <f t="shared" si="6"/>
        <v>42138</v>
      </c>
      <c r="I17" s="32">
        <f t="shared" si="7"/>
        <v>42148</v>
      </c>
      <c r="J17" s="32">
        <f t="shared" si="8"/>
        <v>42149</v>
      </c>
      <c r="K17" s="32" t="e">
        <f t="shared" si="9"/>
        <v>#N/A</v>
      </c>
      <c r="L17" s="32">
        <f t="shared" si="10"/>
        <v>42231</v>
      </c>
      <c r="M17" s="32">
        <f t="shared" si="11"/>
        <v>42309</v>
      </c>
      <c r="N17" s="32" t="e">
        <f t="shared" si="12"/>
        <v>#VALUE!</v>
      </c>
      <c r="O17" s="32">
        <f t="shared" si="13"/>
        <v>42363</v>
      </c>
      <c r="P17" s="32" t="e">
        <f t="shared" si="14"/>
        <v>#VALUE!</v>
      </c>
      <c r="S17" s="2">
        <v>1915</v>
      </c>
      <c r="T17" s="34">
        <v>5573</v>
      </c>
    </row>
    <row r="18" spans="1:20">
      <c r="A18" s="31">
        <f t="shared" si="15"/>
        <v>2016</v>
      </c>
      <c r="B18" s="32">
        <f t="shared" si="0"/>
        <v>42370</v>
      </c>
      <c r="C18" s="32" t="e">
        <f t="shared" si="1"/>
        <v>#VALUE!</v>
      </c>
      <c r="D18" s="32">
        <f t="shared" si="2"/>
        <v>42456</v>
      </c>
      <c r="E18" s="32">
        <f t="shared" si="3"/>
        <v>42457</v>
      </c>
      <c r="F18" s="32">
        <f t="shared" si="4"/>
        <v>42491</v>
      </c>
      <c r="G18" s="32">
        <f t="shared" si="5"/>
        <v>0</v>
      </c>
      <c r="H18" s="32">
        <f t="shared" si="6"/>
        <v>42495</v>
      </c>
      <c r="I18" s="32">
        <f t="shared" si="7"/>
        <v>42505</v>
      </c>
      <c r="J18" s="32">
        <f t="shared" si="8"/>
        <v>42506</v>
      </c>
      <c r="K18" s="32" t="e">
        <f t="shared" si="9"/>
        <v>#N/A</v>
      </c>
      <c r="L18" s="32">
        <f t="shared" si="10"/>
        <v>42597</v>
      </c>
      <c r="M18" s="32">
        <f t="shared" si="11"/>
        <v>42675</v>
      </c>
      <c r="N18" s="32" t="e">
        <f t="shared" si="12"/>
        <v>#VALUE!</v>
      </c>
      <c r="O18" s="32">
        <f t="shared" si="13"/>
        <v>42729</v>
      </c>
      <c r="P18" s="32" t="e">
        <f t="shared" si="14"/>
        <v>#VALUE!</v>
      </c>
      <c r="S18" s="2">
        <v>1916</v>
      </c>
      <c r="T18" s="34">
        <v>5958</v>
      </c>
    </row>
    <row r="19" spans="1:20">
      <c r="A19" s="31">
        <f t="shared" si="15"/>
        <v>2017</v>
      </c>
      <c r="B19" s="32">
        <f t="shared" si="0"/>
        <v>42736</v>
      </c>
      <c r="C19" s="32" t="e">
        <f t="shared" si="1"/>
        <v>#VALUE!</v>
      </c>
      <c r="D19" s="32">
        <f t="shared" si="2"/>
        <v>42841</v>
      </c>
      <c r="E19" s="32">
        <f t="shared" si="3"/>
        <v>42842</v>
      </c>
      <c r="F19" s="32">
        <f t="shared" si="4"/>
        <v>42856</v>
      </c>
      <c r="G19" s="32">
        <f t="shared" si="5"/>
        <v>0</v>
      </c>
      <c r="H19" s="32">
        <f t="shared" si="6"/>
        <v>42880</v>
      </c>
      <c r="I19" s="32">
        <f t="shared" si="7"/>
        <v>42890</v>
      </c>
      <c r="J19" s="32">
        <f t="shared" si="8"/>
        <v>42891</v>
      </c>
      <c r="K19" s="32" t="e">
        <f t="shared" si="9"/>
        <v>#N/A</v>
      </c>
      <c r="L19" s="32">
        <f t="shared" si="10"/>
        <v>42962</v>
      </c>
      <c r="M19" s="32">
        <f t="shared" si="11"/>
        <v>43040</v>
      </c>
      <c r="N19" s="32" t="e">
        <f t="shared" si="12"/>
        <v>#VALUE!</v>
      </c>
      <c r="O19" s="32">
        <f t="shared" si="13"/>
        <v>43094</v>
      </c>
      <c r="P19" s="32" t="e">
        <f t="shared" si="14"/>
        <v>#VALUE!</v>
      </c>
      <c r="S19" s="2">
        <v>1917</v>
      </c>
      <c r="T19" s="34">
        <v>6308</v>
      </c>
    </row>
    <row r="20" spans="1:20">
      <c r="A20" s="31">
        <f t="shared" si="15"/>
        <v>2018</v>
      </c>
      <c r="B20" s="32">
        <f t="shared" si="0"/>
        <v>43101</v>
      </c>
      <c r="C20" s="32" t="e">
        <f t="shared" si="1"/>
        <v>#VALUE!</v>
      </c>
      <c r="D20" s="32">
        <f t="shared" si="2"/>
        <v>43191</v>
      </c>
      <c r="E20" s="32">
        <f t="shared" si="3"/>
        <v>43192</v>
      </c>
      <c r="F20" s="32">
        <f t="shared" si="4"/>
        <v>43221</v>
      </c>
      <c r="G20" s="32">
        <f t="shared" si="5"/>
        <v>0</v>
      </c>
      <c r="H20" s="32">
        <f t="shared" si="6"/>
        <v>43230</v>
      </c>
      <c r="I20" s="32">
        <f t="shared" si="7"/>
        <v>43240</v>
      </c>
      <c r="J20" s="32">
        <f t="shared" si="8"/>
        <v>43241</v>
      </c>
      <c r="K20" s="32" t="e">
        <f t="shared" si="9"/>
        <v>#N/A</v>
      </c>
      <c r="L20" s="32">
        <f t="shared" si="10"/>
        <v>43327</v>
      </c>
      <c r="M20" s="32">
        <f t="shared" si="11"/>
        <v>43405</v>
      </c>
      <c r="N20" s="32" t="e">
        <f t="shared" si="12"/>
        <v>#VALUE!</v>
      </c>
      <c r="O20" s="32">
        <f t="shared" si="13"/>
        <v>43459</v>
      </c>
      <c r="P20" s="32" t="e">
        <f t="shared" si="14"/>
        <v>#VALUE!</v>
      </c>
      <c r="S20" s="2">
        <v>1918</v>
      </c>
      <c r="T20" s="34">
        <v>6665</v>
      </c>
    </row>
    <row r="21" spans="1:20">
      <c r="A21" s="31">
        <f t="shared" si="15"/>
        <v>2019</v>
      </c>
      <c r="B21" s="32">
        <f t="shared" si="0"/>
        <v>43466</v>
      </c>
      <c r="C21" s="32" t="e">
        <f t="shared" si="1"/>
        <v>#VALUE!</v>
      </c>
      <c r="D21" s="32">
        <f t="shared" si="2"/>
        <v>43576</v>
      </c>
      <c r="E21" s="32">
        <f t="shared" si="3"/>
        <v>43577</v>
      </c>
      <c r="F21" s="32">
        <f t="shared" si="4"/>
        <v>43586</v>
      </c>
      <c r="G21" s="32">
        <f t="shared" si="5"/>
        <v>0</v>
      </c>
      <c r="H21" s="32">
        <f t="shared" si="6"/>
        <v>43615</v>
      </c>
      <c r="I21" s="32">
        <f t="shared" si="7"/>
        <v>43625</v>
      </c>
      <c r="J21" s="32">
        <f t="shared" si="8"/>
        <v>43626</v>
      </c>
      <c r="K21" s="32" t="e">
        <f t="shared" si="9"/>
        <v>#N/A</v>
      </c>
      <c r="L21" s="32">
        <f t="shared" si="10"/>
        <v>43692</v>
      </c>
      <c r="M21" s="32">
        <f t="shared" si="11"/>
        <v>43770</v>
      </c>
      <c r="N21" s="32" t="e">
        <f t="shared" si="12"/>
        <v>#VALUE!</v>
      </c>
      <c r="O21" s="32">
        <f t="shared" si="13"/>
        <v>43824</v>
      </c>
      <c r="P21" s="32" t="e">
        <f t="shared" si="14"/>
        <v>#VALUE!</v>
      </c>
      <c r="S21" s="2">
        <v>1919</v>
      </c>
      <c r="T21" s="34">
        <v>7050</v>
      </c>
    </row>
    <row r="22" spans="1:20">
      <c r="A22" s="31">
        <f t="shared" si="15"/>
        <v>2020</v>
      </c>
      <c r="B22" s="32">
        <f t="shared" si="0"/>
        <v>43831</v>
      </c>
      <c r="C22" s="32" t="e">
        <f t="shared" si="1"/>
        <v>#VALUE!</v>
      </c>
      <c r="D22" s="32">
        <f t="shared" si="2"/>
        <v>43933</v>
      </c>
      <c r="E22" s="32">
        <f t="shared" si="3"/>
        <v>43934</v>
      </c>
      <c r="F22" s="32">
        <f t="shared" si="4"/>
        <v>43952</v>
      </c>
      <c r="G22" s="32">
        <f t="shared" si="5"/>
        <v>0</v>
      </c>
      <c r="H22" s="32">
        <f t="shared" si="6"/>
        <v>43972</v>
      </c>
      <c r="I22" s="32">
        <f t="shared" si="7"/>
        <v>43982</v>
      </c>
      <c r="J22" s="32">
        <f t="shared" si="8"/>
        <v>43983</v>
      </c>
      <c r="K22" s="32" t="e">
        <f t="shared" si="9"/>
        <v>#N/A</v>
      </c>
      <c r="L22" s="32">
        <f t="shared" si="10"/>
        <v>44058</v>
      </c>
      <c r="M22" s="32">
        <f t="shared" si="11"/>
        <v>44136</v>
      </c>
      <c r="N22" s="32" t="e">
        <f t="shared" si="12"/>
        <v>#VALUE!</v>
      </c>
      <c r="O22" s="32">
        <f t="shared" si="13"/>
        <v>44190</v>
      </c>
      <c r="P22" s="32" t="e">
        <f t="shared" si="14"/>
        <v>#VALUE!</v>
      </c>
      <c r="S22" s="2">
        <v>1920</v>
      </c>
      <c r="T22" s="34">
        <v>7400</v>
      </c>
    </row>
    <row r="23" spans="1:20">
      <c r="A23" s="31">
        <f t="shared" si="15"/>
        <v>2021</v>
      </c>
      <c r="B23" s="32">
        <f t="shared" si="0"/>
        <v>44197</v>
      </c>
      <c r="C23" s="32" t="e">
        <f t="shared" si="1"/>
        <v>#VALUE!</v>
      </c>
      <c r="D23" s="32">
        <f t="shared" si="2"/>
        <v>44290</v>
      </c>
      <c r="E23" s="32">
        <f t="shared" si="3"/>
        <v>44291</v>
      </c>
      <c r="F23" s="32">
        <f t="shared" si="4"/>
        <v>44317</v>
      </c>
      <c r="G23" s="32">
        <f t="shared" si="5"/>
        <v>0</v>
      </c>
      <c r="H23" s="32">
        <f t="shared" si="6"/>
        <v>44329</v>
      </c>
      <c r="I23" s="32">
        <f t="shared" si="7"/>
        <v>44339</v>
      </c>
      <c r="J23" s="32">
        <f t="shared" si="8"/>
        <v>44340</v>
      </c>
      <c r="K23" s="32" t="e">
        <f t="shared" si="9"/>
        <v>#N/A</v>
      </c>
      <c r="L23" s="32">
        <f t="shared" si="10"/>
        <v>44423</v>
      </c>
      <c r="M23" s="32">
        <f t="shared" si="11"/>
        <v>44501</v>
      </c>
      <c r="N23" s="32" t="e">
        <f t="shared" si="12"/>
        <v>#VALUE!</v>
      </c>
      <c r="O23" s="32">
        <f t="shared" si="13"/>
        <v>44555</v>
      </c>
      <c r="P23" s="32" t="e">
        <f t="shared" si="14"/>
        <v>#VALUE!</v>
      </c>
      <c r="S23" s="2">
        <v>1921</v>
      </c>
      <c r="T23" s="34">
        <v>7757</v>
      </c>
    </row>
    <row r="24" spans="1:20">
      <c r="A24" s="31">
        <f t="shared" si="15"/>
        <v>2022</v>
      </c>
      <c r="B24" s="32">
        <f t="shared" si="0"/>
        <v>44562</v>
      </c>
      <c r="C24" s="32" t="e">
        <f t="shared" si="1"/>
        <v>#VALUE!</v>
      </c>
      <c r="D24" s="32">
        <f t="shared" si="2"/>
        <v>44668</v>
      </c>
      <c r="E24" s="32">
        <f t="shared" si="3"/>
        <v>44669</v>
      </c>
      <c r="F24" s="32">
        <f t="shared" si="4"/>
        <v>44682</v>
      </c>
      <c r="G24" s="32">
        <f t="shared" si="5"/>
        <v>0</v>
      </c>
      <c r="H24" s="32">
        <f t="shared" si="6"/>
        <v>44707</v>
      </c>
      <c r="I24" s="32">
        <f t="shared" si="7"/>
        <v>44717</v>
      </c>
      <c r="J24" s="32">
        <f t="shared" si="8"/>
        <v>44718</v>
      </c>
      <c r="K24" s="32" t="e">
        <f t="shared" si="9"/>
        <v>#N/A</v>
      </c>
      <c r="L24" s="32">
        <f t="shared" si="10"/>
        <v>44788</v>
      </c>
      <c r="M24" s="32">
        <f t="shared" si="11"/>
        <v>44866</v>
      </c>
      <c r="N24" s="32" t="e">
        <f t="shared" si="12"/>
        <v>#VALUE!</v>
      </c>
      <c r="O24" s="32">
        <f t="shared" si="13"/>
        <v>44920</v>
      </c>
      <c r="P24" s="32" t="e">
        <f t="shared" si="14"/>
        <v>#VALUE!</v>
      </c>
      <c r="S24" s="2">
        <v>1922</v>
      </c>
      <c r="T24" s="34">
        <v>8142</v>
      </c>
    </row>
    <row r="25" spans="1:20">
      <c r="A25" s="31">
        <f t="shared" si="15"/>
        <v>2023</v>
      </c>
      <c r="B25" s="32">
        <f t="shared" si="0"/>
        <v>44927</v>
      </c>
      <c r="C25" s="32" t="e">
        <f t="shared" si="1"/>
        <v>#VALUE!</v>
      </c>
      <c r="D25" s="32">
        <f t="shared" si="2"/>
        <v>45025</v>
      </c>
      <c r="E25" s="32">
        <f t="shared" si="3"/>
        <v>45026</v>
      </c>
      <c r="F25" s="32">
        <f t="shared" si="4"/>
        <v>45047</v>
      </c>
      <c r="G25" s="32">
        <f t="shared" si="5"/>
        <v>0</v>
      </c>
      <c r="H25" s="32">
        <f t="shared" si="6"/>
        <v>45064</v>
      </c>
      <c r="I25" s="32">
        <f t="shared" si="7"/>
        <v>45074</v>
      </c>
      <c r="J25" s="32">
        <f t="shared" si="8"/>
        <v>45075</v>
      </c>
      <c r="K25" s="32" t="e">
        <f t="shared" si="9"/>
        <v>#N/A</v>
      </c>
      <c r="L25" s="32">
        <f t="shared" si="10"/>
        <v>45153</v>
      </c>
      <c r="M25" s="32">
        <f t="shared" si="11"/>
        <v>45231</v>
      </c>
      <c r="N25" s="32" t="e">
        <f t="shared" si="12"/>
        <v>#VALUE!</v>
      </c>
      <c r="O25" s="32">
        <f t="shared" si="13"/>
        <v>45285</v>
      </c>
      <c r="P25" s="32" t="e">
        <f t="shared" si="14"/>
        <v>#VALUE!</v>
      </c>
      <c r="S25" s="2">
        <v>1923</v>
      </c>
      <c r="T25" s="34">
        <v>8492</v>
      </c>
    </row>
    <row r="26" spans="1:20">
      <c r="A26" s="31">
        <f t="shared" si="15"/>
        <v>2024</v>
      </c>
      <c r="B26" s="32">
        <f t="shared" si="0"/>
        <v>45292</v>
      </c>
      <c r="C26" s="32" t="e">
        <f t="shared" si="1"/>
        <v>#VALUE!</v>
      </c>
      <c r="D26" s="32">
        <f t="shared" si="2"/>
        <v>45382</v>
      </c>
      <c r="E26" s="32">
        <f t="shared" si="3"/>
        <v>45383</v>
      </c>
      <c r="F26" s="32">
        <f t="shared" si="4"/>
        <v>45413</v>
      </c>
      <c r="G26" s="32">
        <f t="shared" si="5"/>
        <v>0</v>
      </c>
      <c r="H26" s="32">
        <f t="shared" si="6"/>
        <v>45421</v>
      </c>
      <c r="I26" s="32">
        <f t="shared" si="7"/>
        <v>45431</v>
      </c>
      <c r="J26" s="32">
        <f t="shared" si="8"/>
        <v>45432</v>
      </c>
      <c r="K26" s="32" t="e">
        <f t="shared" si="9"/>
        <v>#N/A</v>
      </c>
      <c r="L26" s="32">
        <f t="shared" si="10"/>
        <v>45519</v>
      </c>
      <c r="M26" s="32">
        <f t="shared" si="11"/>
        <v>45597</v>
      </c>
      <c r="N26" s="32" t="e">
        <f t="shared" si="12"/>
        <v>#VALUE!</v>
      </c>
      <c r="O26" s="32">
        <f t="shared" si="13"/>
        <v>45651</v>
      </c>
      <c r="P26" s="32" t="e">
        <f t="shared" si="14"/>
        <v>#VALUE!</v>
      </c>
      <c r="S26" s="2">
        <v>1924</v>
      </c>
      <c r="T26" s="34">
        <v>8877</v>
      </c>
    </row>
    <row r="27" spans="1:20">
      <c r="A27" s="31">
        <f t="shared" si="15"/>
        <v>2025</v>
      </c>
      <c r="B27" s="32">
        <f t="shared" si="0"/>
        <v>45658</v>
      </c>
      <c r="C27" s="32" t="e">
        <f t="shared" si="1"/>
        <v>#VALUE!</v>
      </c>
      <c r="D27" s="32">
        <f t="shared" si="2"/>
        <v>45767</v>
      </c>
      <c r="E27" s="32">
        <f t="shared" si="3"/>
        <v>45768</v>
      </c>
      <c r="F27" s="32">
        <f t="shared" si="4"/>
        <v>45778</v>
      </c>
      <c r="G27" s="32">
        <f t="shared" si="5"/>
        <v>0</v>
      </c>
      <c r="H27" s="32">
        <f t="shared" si="6"/>
        <v>45806</v>
      </c>
      <c r="I27" s="32">
        <f t="shared" si="7"/>
        <v>45816</v>
      </c>
      <c r="J27" s="32">
        <f t="shared" si="8"/>
        <v>45817</v>
      </c>
      <c r="K27" s="32" t="e">
        <f t="shared" si="9"/>
        <v>#N/A</v>
      </c>
      <c r="L27" s="32">
        <f t="shared" si="10"/>
        <v>45884</v>
      </c>
      <c r="M27" s="32">
        <f t="shared" si="11"/>
        <v>45962</v>
      </c>
      <c r="N27" s="32" t="e">
        <f t="shared" si="12"/>
        <v>#VALUE!</v>
      </c>
      <c r="O27" s="32">
        <f t="shared" si="13"/>
        <v>46016</v>
      </c>
      <c r="P27" s="32" t="e">
        <f t="shared" si="14"/>
        <v>#VALUE!</v>
      </c>
      <c r="S27" s="2">
        <v>1925</v>
      </c>
      <c r="T27" s="34">
        <v>9234</v>
      </c>
    </row>
    <row r="28" spans="1:20">
      <c r="A28" s="31">
        <f t="shared" si="15"/>
        <v>2026</v>
      </c>
      <c r="B28" s="32">
        <f t="shared" si="0"/>
        <v>46023</v>
      </c>
      <c r="C28" s="32" t="e">
        <f t="shared" si="1"/>
        <v>#VALUE!</v>
      </c>
      <c r="D28" s="32">
        <f t="shared" si="2"/>
        <v>46117</v>
      </c>
      <c r="E28" s="32">
        <f t="shared" si="3"/>
        <v>46118</v>
      </c>
      <c r="F28" s="32">
        <f t="shared" si="4"/>
        <v>46143</v>
      </c>
      <c r="G28" s="32">
        <f t="shared" si="5"/>
        <v>0</v>
      </c>
      <c r="H28" s="32">
        <f t="shared" si="6"/>
        <v>46156</v>
      </c>
      <c r="I28" s="32">
        <f t="shared" si="7"/>
        <v>46166</v>
      </c>
      <c r="J28" s="32">
        <f t="shared" si="8"/>
        <v>46167</v>
      </c>
      <c r="K28" s="32" t="e">
        <f t="shared" si="9"/>
        <v>#N/A</v>
      </c>
      <c r="L28" s="32">
        <f t="shared" si="10"/>
        <v>46249</v>
      </c>
      <c r="M28" s="32">
        <f t="shared" si="11"/>
        <v>46327</v>
      </c>
      <c r="N28" s="32" t="e">
        <f t="shared" si="12"/>
        <v>#VALUE!</v>
      </c>
      <c r="O28" s="32">
        <f t="shared" si="13"/>
        <v>46381</v>
      </c>
      <c r="P28" s="32" t="e">
        <f t="shared" si="14"/>
        <v>#VALUE!</v>
      </c>
      <c r="S28" s="2">
        <v>1926</v>
      </c>
      <c r="T28" s="34">
        <v>9591</v>
      </c>
    </row>
    <row r="29" spans="1:20">
      <c r="A29" s="31">
        <f t="shared" si="15"/>
        <v>2027</v>
      </c>
      <c r="B29" s="32">
        <f t="shared" si="0"/>
        <v>46388</v>
      </c>
      <c r="C29" s="32" t="e">
        <f t="shared" si="1"/>
        <v>#VALUE!</v>
      </c>
      <c r="D29" s="32">
        <f t="shared" si="2"/>
        <v>46474</v>
      </c>
      <c r="E29" s="32">
        <f t="shared" si="3"/>
        <v>46475</v>
      </c>
      <c r="F29" s="32">
        <f t="shared" si="4"/>
        <v>46508</v>
      </c>
      <c r="G29" s="32">
        <f t="shared" si="5"/>
        <v>0</v>
      </c>
      <c r="H29" s="32">
        <f t="shared" si="6"/>
        <v>46513</v>
      </c>
      <c r="I29" s="32">
        <f t="shared" si="7"/>
        <v>46523</v>
      </c>
      <c r="J29" s="32">
        <f t="shared" si="8"/>
        <v>46524</v>
      </c>
      <c r="K29" s="32" t="e">
        <f t="shared" si="9"/>
        <v>#N/A</v>
      </c>
      <c r="L29" s="32">
        <f t="shared" si="10"/>
        <v>46614</v>
      </c>
      <c r="M29" s="32">
        <f t="shared" si="11"/>
        <v>46692</v>
      </c>
      <c r="N29" s="32" t="e">
        <f t="shared" si="12"/>
        <v>#VALUE!</v>
      </c>
      <c r="O29" s="32">
        <f t="shared" si="13"/>
        <v>46746</v>
      </c>
      <c r="P29" s="32" t="e">
        <f t="shared" si="14"/>
        <v>#VALUE!</v>
      </c>
      <c r="S29" s="2">
        <v>1927</v>
      </c>
      <c r="T29" s="34">
        <v>9969</v>
      </c>
    </row>
    <row r="30" spans="1:20">
      <c r="A30" s="31">
        <f t="shared" si="15"/>
        <v>2028</v>
      </c>
      <c r="B30" s="32">
        <f t="shared" si="0"/>
        <v>46753</v>
      </c>
      <c r="C30" s="32" t="e">
        <f t="shared" si="1"/>
        <v>#VALUE!</v>
      </c>
      <c r="D30" s="32">
        <f t="shared" si="2"/>
        <v>46859</v>
      </c>
      <c r="E30" s="32">
        <f t="shared" si="3"/>
        <v>46860</v>
      </c>
      <c r="F30" s="32">
        <f t="shared" si="4"/>
        <v>46874</v>
      </c>
      <c r="G30" s="32">
        <f t="shared" si="5"/>
        <v>0</v>
      </c>
      <c r="H30" s="32">
        <f t="shared" si="6"/>
        <v>46898</v>
      </c>
      <c r="I30" s="32">
        <f t="shared" si="7"/>
        <v>46908</v>
      </c>
      <c r="J30" s="32">
        <f t="shared" si="8"/>
        <v>46909</v>
      </c>
      <c r="K30" s="32" t="e">
        <f t="shared" si="9"/>
        <v>#N/A</v>
      </c>
      <c r="L30" s="32">
        <f t="shared" si="10"/>
        <v>46980</v>
      </c>
      <c r="M30" s="32">
        <f t="shared" si="11"/>
        <v>47058</v>
      </c>
      <c r="N30" s="32" t="e">
        <f t="shared" si="12"/>
        <v>#VALUE!</v>
      </c>
      <c r="O30" s="32">
        <f t="shared" si="13"/>
        <v>47112</v>
      </c>
      <c r="P30" s="32" t="e">
        <f t="shared" si="14"/>
        <v>#VALUE!</v>
      </c>
      <c r="S30" s="2">
        <v>1928</v>
      </c>
      <c r="T30" s="34">
        <v>10326</v>
      </c>
    </row>
    <row r="31" spans="1:20">
      <c r="A31" s="31">
        <f t="shared" si="15"/>
        <v>2029</v>
      </c>
      <c r="B31" s="32">
        <f t="shared" si="0"/>
        <v>47119</v>
      </c>
      <c r="C31" s="32" t="e">
        <f t="shared" si="1"/>
        <v>#VALUE!</v>
      </c>
      <c r="D31" s="32">
        <f t="shared" si="2"/>
        <v>47209</v>
      </c>
      <c r="E31" s="32">
        <f t="shared" si="3"/>
        <v>47210</v>
      </c>
      <c r="F31" s="32">
        <f t="shared" si="4"/>
        <v>47239</v>
      </c>
      <c r="G31" s="32">
        <f t="shared" si="5"/>
        <v>0</v>
      </c>
      <c r="H31" s="32">
        <f t="shared" si="6"/>
        <v>47248</v>
      </c>
      <c r="I31" s="32">
        <f t="shared" si="7"/>
        <v>47258</v>
      </c>
      <c r="J31" s="32">
        <f t="shared" si="8"/>
        <v>47259</v>
      </c>
      <c r="K31" s="32" t="e">
        <f t="shared" si="9"/>
        <v>#N/A</v>
      </c>
      <c r="L31" s="32">
        <f t="shared" si="10"/>
        <v>47345</v>
      </c>
      <c r="M31" s="32">
        <f t="shared" si="11"/>
        <v>47423</v>
      </c>
      <c r="N31" s="32" t="e">
        <f t="shared" si="12"/>
        <v>#VALUE!</v>
      </c>
      <c r="O31" s="32">
        <f t="shared" si="13"/>
        <v>47477</v>
      </c>
      <c r="P31" s="32" t="e">
        <f t="shared" si="14"/>
        <v>#VALUE!</v>
      </c>
      <c r="S31" s="2">
        <v>1929</v>
      </c>
      <c r="T31" s="34">
        <v>10683</v>
      </c>
    </row>
    <row r="32" spans="1:20">
      <c r="A32" s="31">
        <f t="shared" si="15"/>
        <v>2030</v>
      </c>
      <c r="B32" s="32">
        <f t="shared" si="0"/>
        <v>47484</v>
      </c>
      <c r="C32" s="32" t="e">
        <f t="shared" si="1"/>
        <v>#VALUE!</v>
      </c>
      <c r="D32" s="32">
        <f t="shared" si="2"/>
        <v>47594</v>
      </c>
      <c r="E32" s="32">
        <f t="shared" si="3"/>
        <v>47595</v>
      </c>
      <c r="F32" s="32">
        <f t="shared" si="4"/>
        <v>47604</v>
      </c>
      <c r="G32" s="32">
        <f t="shared" si="5"/>
        <v>0</v>
      </c>
      <c r="H32" s="32">
        <f t="shared" si="6"/>
        <v>47633</v>
      </c>
      <c r="I32" s="32">
        <f t="shared" si="7"/>
        <v>47643</v>
      </c>
      <c r="J32" s="32">
        <f t="shared" si="8"/>
        <v>47644</v>
      </c>
      <c r="K32" s="32" t="e">
        <f t="shared" si="9"/>
        <v>#N/A</v>
      </c>
      <c r="L32" s="32">
        <f t="shared" si="10"/>
        <v>47710</v>
      </c>
      <c r="M32" s="32">
        <f t="shared" si="11"/>
        <v>47788</v>
      </c>
      <c r="N32" s="32" t="e">
        <f t="shared" si="12"/>
        <v>#VALUE!</v>
      </c>
      <c r="O32" s="32">
        <f t="shared" si="13"/>
        <v>47842</v>
      </c>
      <c r="P32" s="32" t="e">
        <f t="shared" si="14"/>
        <v>#VALUE!</v>
      </c>
      <c r="S32" s="2">
        <v>1930</v>
      </c>
      <c r="T32" s="34">
        <v>11068</v>
      </c>
    </row>
    <row r="33" spans="1:20">
      <c r="A33" s="31">
        <f t="shared" si="15"/>
        <v>2031</v>
      </c>
      <c r="B33" s="32">
        <f t="shared" si="0"/>
        <v>47849</v>
      </c>
      <c r="C33" s="32" t="e">
        <f t="shared" si="1"/>
        <v>#VALUE!</v>
      </c>
      <c r="D33" s="32">
        <f t="shared" si="2"/>
        <v>47951</v>
      </c>
      <c r="E33" s="32">
        <f t="shared" si="3"/>
        <v>47952</v>
      </c>
      <c r="F33" s="32">
        <f t="shared" si="4"/>
        <v>47969</v>
      </c>
      <c r="G33" s="32">
        <f t="shared" si="5"/>
        <v>0</v>
      </c>
      <c r="H33" s="32">
        <f t="shared" si="6"/>
        <v>47990</v>
      </c>
      <c r="I33" s="32">
        <f t="shared" si="7"/>
        <v>48000</v>
      </c>
      <c r="J33" s="32">
        <f t="shared" si="8"/>
        <v>48001</v>
      </c>
      <c r="K33" s="32" t="e">
        <f t="shared" si="9"/>
        <v>#N/A</v>
      </c>
      <c r="L33" s="32">
        <f t="shared" si="10"/>
        <v>48075</v>
      </c>
      <c r="M33" s="32">
        <f t="shared" si="11"/>
        <v>48153</v>
      </c>
      <c r="N33" s="32" t="e">
        <f t="shared" si="12"/>
        <v>#VALUE!</v>
      </c>
      <c r="O33" s="32">
        <f t="shared" si="13"/>
        <v>48207</v>
      </c>
      <c r="P33" s="32" t="e">
        <f t="shared" si="14"/>
        <v>#VALUE!</v>
      </c>
      <c r="S33" s="2">
        <v>1931</v>
      </c>
      <c r="T33" s="34">
        <v>11418</v>
      </c>
    </row>
    <row r="34" spans="1:20">
      <c r="A34" s="31">
        <f t="shared" si="15"/>
        <v>2032</v>
      </c>
      <c r="B34" s="32">
        <f t="shared" si="0"/>
        <v>48214</v>
      </c>
      <c r="C34" s="32" t="e">
        <f t="shared" ref="C34:C65" si="16">IF(AND(mode_Alsace,mode_France),D34-2,0)</f>
        <v>#VALUE!</v>
      </c>
      <c r="D34" s="32">
        <f t="shared" ref="D34:D65" si="17">VLOOKUP(A34,table_Paques,2,0)</f>
        <v>48301</v>
      </c>
      <c r="E34" s="32">
        <f t="shared" si="3"/>
        <v>48302</v>
      </c>
      <c r="F34" s="32">
        <f t="shared" si="4"/>
        <v>48335</v>
      </c>
      <c r="G34" s="32">
        <f t="shared" si="5"/>
        <v>0</v>
      </c>
      <c r="H34" s="32">
        <f t="shared" si="6"/>
        <v>48340</v>
      </c>
      <c r="I34" s="32">
        <f t="shared" si="7"/>
        <v>48350</v>
      </c>
      <c r="J34" s="32">
        <f t="shared" ref="J34:J65" si="18">(I34+1)*NOT(sans_pentecote)</f>
        <v>48351</v>
      </c>
      <c r="K34" s="32" t="e">
        <f t="shared" ref="K34:K65" si="19">DATE($A34,MONTH(fete_nat),DAY(fete_nat))</f>
        <v>#N/A</v>
      </c>
      <c r="L34" s="32">
        <f t="shared" si="10"/>
        <v>48441</v>
      </c>
      <c r="M34" s="32">
        <f t="shared" si="11"/>
        <v>48519</v>
      </c>
      <c r="N34" s="32" t="e">
        <f t="shared" si="12"/>
        <v>#VALUE!</v>
      </c>
      <c r="O34" s="32">
        <f t="shared" si="13"/>
        <v>48573</v>
      </c>
      <c r="P34" s="32" t="e">
        <f t="shared" si="14"/>
        <v>#VALUE!</v>
      </c>
      <c r="S34" s="2">
        <v>1932</v>
      </c>
      <c r="T34" s="34">
        <v>11775</v>
      </c>
    </row>
    <row r="35" spans="1:20">
      <c r="A35" s="31">
        <f t="shared" ref="A35:A66" si="20">IF(sans_fériés,0,A34+1)</f>
        <v>2033</v>
      </c>
      <c r="B35" s="32">
        <f t="shared" si="0"/>
        <v>48580</v>
      </c>
      <c r="C35" s="32" t="e">
        <f t="shared" si="16"/>
        <v>#VALUE!</v>
      </c>
      <c r="D35" s="32">
        <f t="shared" si="17"/>
        <v>48686</v>
      </c>
      <c r="E35" s="32">
        <f t="shared" si="3"/>
        <v>48687</v>
      </c>
      <c r="F35" s="32">
        <f t="shared" si="4"/>
        <v>48700</v>
      </c>
      <c r="G35" s="32">
        <f t="shared" si="5"/>
        <v>0</v>
      </c>
      <c r="H35" s="32">
        <f t="shared" si="6"/>
        <v>48725</v>
      </c>
      <c r="I35" s="32">
        <f t="shared" si="7"/>
        <v>48735</v>
      </c>
      <c r="J35" s="32">
        <f t="shared" si="18"/>
        <v>48736</v>
      </c>
      <c r="K35" s="32" t="e">
        <f t="shared" si="19"/>
        <v>#N/A</v>
      </c>
      <c r="L35" s="32">
        <f t="shared" si="10"/>
        <v>48806</v>
      </c>
      <c r="M35" s="32">
        <f t="shared" si="11"/>
        <v>48884</v>
      </c>
      <c r="N35" s="32" t="e">
        <f t="shared" si="12"/>
        <v>#VALUE!</v>
      </c>
      <c r="O35" s="32">
        <f t="shared" si="13"/>
        <v>48938</v>
      </c>
      <c r="P35" s="32" t="e">
        <f t="shared" si="14"/>
        <v>#VALUE!</v>
      </c>
      <c r="S35" s="2">
        <v>1933</v>
      </c>
      <c r="T35" s="34">
        <v>12160</v>
      </c>
    </row>
    <row r="36" spans="1:20">
      <c r="A36" s="31">
        <f t="shared" si="20"/>
        <v>2034</v>
      </c>
      <c r="B36" s="32">
        <f t="shared" si="0"/>
        <v>48945</v>
      </c>
      <c r="C36" s="32" t="e">
        <f t="shared" si="16"/>
        <v>#VALUE!</v>
      </c>
      <c r="D36" s="32">
        <f t="shared" si="17"/>
        <v>49043</v>
      </c>
      <c r="E36" s="32">
        <f t="shared" si="3"/>
        <v>49044</v>
      </c>
      <c r="F36" s="32">
        <f t="shared" si="4"/>
        <v>49065</v>
      </c>
      <c r="G36" s="32">
        <f t="shared" si="5"/>
        <v>0</v>
      </c>
      <c r="H36" s="32">
        <f t="shared" si="6"/>
        <v>49082</v>
      </c>
      <c r="I36" s="32">
        <f t="shared" si="7"/>
        <v>49092</v>
      </c>
      <c r="J36" s="32">
        <f t="shared" si="18"/>
        <v>49093</v>
      </c>
      <c r="K36" s="32" t="e">
        <f t="shared" si="19"/>
        <v>#N/A</v>
      </c>
      <c r="L36" s="32">
        <f t="shared" si="10"/>
        <v>49171</v>
      </c>
      <c r="M36" s="32">
        <f t="shared" si="11"/>
        <v>49249</v>
      </c>
      <c r="N36" s="32" t="e">
        <f t="shared" si="12"/>
        <v>#VALUE!</v>
      </c>
      <c r="O36" s="32">
        <f t="shared" si="13"/>
        <v>49303</v>
      </c>
      <c r="P36" s="32" t="e">
        <f t="shared" si="14"/>
        <v>#VALUE!</v>
      </c>
      <c r="S36" s="2">
        <v>1934</v>
      </c>
      <c r="T36" s="34">
        <v>12510</v>
      </c>
    </row>
    <row r="37" spans="1:20">
      <c r="A37" s="31">
        <f t="shared" si="20"/>
        <v>2035</v>
      </c>
      <c r="B37" s="32">
        <f t="shared" si="0"/>
        <v>49310</v>
      </c>
      <c r="C37" s="32" t="e">
        <f t="shared" si="16"/>
        <v>#VALUE!</v>
      </c>
      <c r="D37" s="32">
        <f t="shared" si="17"/>
        <v>49393</v>
      </c>
      <c r="E37" s="32">
        <f t="shared" si="3"/>
        <v>49394</v>
      </c>
      <c r="F37" s="32">
        <f t="shared" si="4"/>
        <v>49430</v>
      </c>
      <c r="G37" s="32">
        <f t="shared" si="5"/>
        <v>0</v>
      </c>
      <c r="H37" s="32">
        <f t="shared" si="6"/>
        <v>49432</v>
      </c>
      <c r="I37" s="32">
        <f t="shared" si="7"/>
        <v>49442</v>
      </c>
      <c r="J37" s="32">
        <f t="shared" si="18"/>
        <v>49443</v>
      </c>
      <c r="K37" s="32" t="e">
        <f t="shared" si="19"/>
        <v>#N/A</v>
      </c>
      <c r="L37" s="32">
        <f t="shared" si="10"/>
        <v>49536</v>
      </c>
      <c r="M37" s="32">
        <f t="shared" si="11"/>
        <v>49614</v>
      </c>
      <c r="N37" s="32" t="e">
        <f t="shared" si="12"/>
        <v>#VALUE!</v>
      </c>
      <c r="O37" s="32">
        <f t="shared" si="13"/>
        <v>49668</v>
      </c>
      <c r="P37" s="32" t="e">
        <f t="shared" si="14"/>
        <v>#VALUE!</v>
      </c>
      <c r="S37" s="2">
        <v>1935</v>
      </c>
      <c r="T37" s="34">
        <v>12895</v>
      </c>
    </row>
    <row r="38" spans="1:20">
      <c r="A38" s="31">
        <f t="shared" si="20"/>
        <v>2036</v>
      </c>
      <c r="B38" s="32">
        <f t="shared" si="0"/>
        <v>49675</v>
      </c>
      <c r="C38" s="32" t="e">
        <f t="shared" si="16"/>
        <v>#VALUE!</v>
      </c>
      <c r="D38" s="32">
        <f t="shared" si="17"/>
        <v>49778</v>
      </c>
      <c r="E38" s="32">
        <f t="shared" si="3"/>
        <v>49779</v>
      </c>
      <c r="F38" s="32">
        <f t="shared" si="4"/>
        <v>49796</v>
      </c>
      <c r="G38" s="32">
        <f t="shared" si="5"/>
        <v>0</v>
      </c>
      <c r="H38" s="32">
        <f t="shared" si="6"/>
        <v>49817</v>
      </c>
      <c r="I38" s="32">
        <f t="shared" si="7"/>
        <v>49827</v>
      </c>
      <c r="J38" s="32">
        <f t="shared" si="18"/>
        <v>49828</v>
      </c>
      <c r="K38" s="32" t="e">
        <f t="shared" si="19"/>
        <v>#N/A</v>
      </c>
      <c r="L38" s="32">
        <f t="shared" si="10"/>
        <v>49902</v>
      </c>
      <c r="M38" s="32">
        <f t="shared" si="11"/>
        <v>49980</v>
      </c>
      <c r="N38" s="32" t="e">
        <f t="shared" si="12"/>
        <v>#VALUE!</v>
      </c>
      <c r="O38" s="32">
        <f t="shared" si="13"/>
        <v>50034</v>
      </c>
      <c r="P38" s="32" t="e">
        <f t="shared" si="14"/>
        <v>#VALUE!</v>
      </c>
      <c r="S38" s="2">
        <v>1936</v>
      </c>
      <c r="T38" s="34">
        <v>13252</v>
      </c>
    </row>
    <row r="39" spans="1:20">
      <c r="A39" s="31">
        <f t="shared" si="20"/>
        <v>2037</v>
      </c>
      <c r="B39" s="32">
        <f t="shared" si="0"/>
        <v>50041</v>
      </c>
      <c r="C39" s="32" t="e">
        <f t="shared" si="16"/>
        <v>#VALUE!</v>
      </c>
      <c r="D39" s="32">
        <f t="shared" si="17"/>
        <v>50135</v>
      </c>
      <c r="E39" s="32">
        <f t="shared" si="3"/>
        <v>50136</v>
      </c>
      <c r="F39" s="32">
        <f t="shared" si="4"/>
        <v>50161</v>
      </c>
      <c r="G39" s="32">
        <f t="shared" si="5"/>
        <v>0</v>
      </c>
      <c r="H39" s="32">
        <f t="shared" si="6"/>
        <v>50174</v>
      </c>
      <c r="I39" s="32">
        <f t="shared" si="7"/>
        <v>50184</v>
      </c>
      <c r="J39" s="32">
        <f t="shared" si="18"/>
        <v>50185</v>
      </c>
      <c r="K39" s="32" t="e">
        <f t="shared" si="19"/>
        <v>#N/A</v>
      </c>
      <c r="L39" s="32">
        <f t="shared" si="10"/>
        <v>50267</v>
      </c>
      <c r="M39" s="32">
        <f t="shared" si="11"/>
        <v>50345</v>
      </c>
      <c r="N39" s="32" t="e">
        <f t="shared" si="12"/>
        <v>#VALUE!</v>
      </c>
      <c r="O39" s="32">
        <f t="shared" si="13"/>
        <v>50399</v>
      </c>
      <c r="P39" s="32" t="e">
        <f t="shared" si="14"/>
        <v>#VALUE!</v>
      </c>
      <c r="S39" s="2">
        <v>1937</v>
      </c>
      <c r="T39" s="34">
        <v>13602</v>
      </c>
    </row>
    <row r="40" spans="1:20">
      <c r="A40" s="31">
        <f t="shared" si="20"/>
        <v>2038</v>
      </c>
      <c r="B40" s="32">
        <f t="shared" si="0"/>
        <v>50406</v>
      </c>
      <c r="C40" s="32" t="e">
        <f t="shared" si="16"/>
        <v>#VALUE!</v>
      </c>
      <c r="D40" s="32">
        <f t="shared" si="17"/>
        <v>50520</v>
      </c>
      <c r="E40" s="32">
        <f t="shared" si="3"/>
        <v>50521</v>
      </c>
      <c r="F40" s="32">
        <f t="shared" si="4"/>
        <v>50526</v>
      </c>
      <c r="G40" s="32">
        <f t="shared" si="5"/>
        <v>0</v>
      </c>
      <c r="H40" s="32">
        <f t="shared" si="6"/>
        <v>50559</v>
      </c>
      <c r="I40" s="32">
        <f t="shared" si="7"/>
        <v>50569</v>
      </c>
      <c r="J40" s="32">
        <f t="shared" si="18"/>
        <v>50570</v>
      </c>
      <c r="K40" s="32" t="e">
        <f t="shared" si="19"/>
        <v>#N/A</v>
      </c>
      <c r="L40" s="32">
        <f t="shared" si="10"/>
        <v>50632</v>
      </c>
      <c r="M40" s="32">
        <f t="shared" si="11"/>
        <v>50710</v>
      </c>
      <c r="N40" s="32" t="e">
        <f t="shared" si="12"/>
        <v>#VALUE!</v>
      </c>
      <c r="O40" s="32">
        <f t="shared" si="13"/>
        <v>50764</v>
      </c>
      <c r="P40" s="32" t="e">
        <f t="shared" si="14"/>
        <v>#VALUE!</v>
      </c>
      <c r="S40" s="2">
        <v>1938</v>
      </c>
      <c r="T40" s="34">
        <v>13987</v>
      </c>
    </row>
    <row r="41" spans="1:20">
      <c r="A41" s="31">
        <f t="shared" si="20"/>
        <v>2039</v>
      </c>
      <c r="B41" s="32">
        <f t="shared" si="0"/>
        <v>50771</v>
      </c>
      <c r="C41" s="32" t="e">
        <f t="shared" si="16"/>
        <v>#VALUE!</v>
      </c>
      <c r="D41" s="32">
        <f t="shared" si="17"/>
        <v>50870</v>
      </c>
      <c r="E41" s="32">
        <f t="shared" si="3"/>
        <v>50871</v>
      </c>
      <c r="F41" s="32">
        <f t="shared" si="4"/>
        <v>50891</v>
      </c>
      <c r="G41" s="32">
        <f t="shared" si="5"/>
        <v>0</v>
      </c>
      <c r="H41" s="32">
        <f t="shared" si="6"/>
        <v>50909</v>
      </c>
      <c r="I41" s="32">
        <f t="shared" si="7"/>
        <v>50919</v>
      </c>
      <c r="J41" s="32">
        <f t="shared" si="18"/>
        <v>50920</v>
      </c>
      <c r="K41" s="32" t="e">
        <f t="shared" si="19"/>
        <v>#N/A</v>
      </c>
      <c r="L41" s="32">
        <f t="shared" si="10"/>
        <v>50997</v>
      </c>
      <c r="M41" s="32">
        <f t="shared" si="11"/>
        <v>51075</v>
      </c>
      <c r="N41" s="32" t="e">
        <f t="shared" si="12"/>
        <v>#VALUE!</v>
      </c>
      <c r="O41" s="32">
        <f t="shared" si="13"/>
        <v>51129</v>
      </c>
      <c r="P41" s="32" t="e">
        <f t="shared" si="14"/>
        <v>#VALUE!</v>
      </c>
      <c r="S41" s="2">
        <v>1939</v>
      </c>
      <c r="T41" s="34">
        <v>14344</v>
      </c>
    </row>
    <row r="42" spans="1:20">
      <c r="A42" s="31">
        <f t="shared" si="20"/>
        <v>2040</v>
      </c>
      <c r="B42" s="32">
        <f t="shared" si="0"/>
        <v>51136</v>
      </c>
      <c r="C42" s="32" t="e">
        <f t="shared" si="16"/>
        <v>#VALUE!</v>
      </c>
      <c r="D42" s="32">
        <f t="shared" si="17"/>
        <v>51227</v>
      </c>
      <c r="E42" s="32">
        <f t="shared" si="3"/>
        <v>51228</v>
      </c>
      <c r="F42" s="32">
        <f t="shared" si="4"/>
        <v>51257</v>
      </c>
      <c r="G42" s="32">
        <f t="shared" si="5"/>
        <v>0</v>
      </c>
      <c r="H42" s="32">
        <f t="shared" si="6"/>
        <v>51266</v>
      </c>
      <c r="I42" s="32">
        <f t="shared" si="7"/>
        <v>51276</v>
      </c>
      <c r="J42" s="32">
        <f t="shared" si="18"/>
        <v>51277</v>
      </c>
      <c r="K42" s="32" t="e">
        <f t="shared" si="19"/>
        <v>#N/A</v>
      </c>
      <c r="L42" s="32">
        <f t="shared" si="10"/>
        <v>51363</v>
      </c>
      <c r="M42" s="32">
        <f t="shared" si="11"/>
        <v>51441</v>
      </c>
      <c r="N42" s="32" t="e">
        <f t="shared" si="12"/>
        <v>#VALUE!</v>
      </c>
      <c r="O42" s="32">
        <f t="shared" si="13"/>
        <v>51495</v>
      </c>
      <c r="P42" s="32" t="e">
        <f t="shared" si="14"/>
        <v>#VALUE!</v>
      </c>
      <c r="S42" s="2">
        <v>1940</v>
      </c>
      <c r="T42" s="34">
        <v>14694</v>
      </c>
    </row>
    <row r="43" spans="1:20">
      <c r="A43" s="31">
        <f t="shared" si="20"/>
        <v>2041</v>
      </c>
      <c r="B43" s="32">
        <f t="shared" si="0"/>
        <v>51502</v>
      </c>
      <c r="C43" s="32" t="e">
        <f t="shared" si="16"/>
        <v>#VALUE!</v>
      </c>
      <c r="D43" s="32">
        <f t="shared" si="17"/>
        <v>51612</v>
      </c>
      <c r="E43" s="32">
        <f t="shared" si="3"/>
        <v>51613</v>
      </c>
      <c r="F43" s="32">
        <f t="shared" si="4"/>
        <v>51622</v>
      </c>
      <c r="G43" s="32">
        <f t="shared" si="5"/>
        <v>0</v>
      </c>
      <c r="H43" s="32">
        <f t="shared" si="6"/>
        <v>51651</v>
      </c>
      <c r="I43" s="32">
        <f t="shared" si="7"/>
        <v>51661</v>
      </c>
      <c r="J43" s="32">
        <f t="shared" si="18"/>
        <v>51662</v>
      </c>
      <c r="K43" s="32" t="e">
        <f t="shared" si="19"/>
        <v>#N/A</v>
      </c>
      <c r="L43" s="32">
        <f t="shared" si="10"/>
        <v>51728</v>
      </c>
      <c r="M43" s="32">
        <f t="shared" si="11"/>
        <v>51806</v>
      </c>
      <c r="N43" s="32" t="e">
        <f t="shared" si="12"/>
        <v>#VALUE!</v>
      </c>
      <c r="O43" s="32">
        <f t="shared" si="13"/>
        <v>51860</v>
      </c>
      <c r="P43" s="32" t="e">
        <f t="shared" si="14"/>
        <v>#VALUE!</v>
      </c>
      <c r="S43" s="2">
        <v>1941</v>
      </c>
      <c r="T43" s="34">
        <v>15079</v>
      </c>
    </row>
    <row r="44" spans="1:20">
      <c r="A44" s="31">
        <f t="shared" si="20"/>
        <v>2042</v>
      </c>
      <c r="B44" s="32">
        <f t="shared" si="0"/>
        <v>51867</v>
      </c>
      <c r="C44" s="32" t="e">
        <f t="shared" si="16"/>
        <v>#VALUE!</v>
      </c>
      <c r="D44" s="32">
        <f t="shared" si="17"/>
        <v>51962</v>
      </c>
      <c r="E44" s="32">
        <f t="shared" si="3"/>
        <v>51963</v>
      </c>
      <c r="F44" s="32">
        <f t="shared" si="4"/>
        <v>51987</v>
      </c>
      <c r="G44" s="32">
        <f t="shared" si="5"/>
        <v>0</v>
      </c>
      <c r="H44" s="32">
        <f t="shared" si="6"/>
        <v>52001</v>
      </c>
      <c r="I44" s="32">
        <f t="shared" si="7"/>
        <v>52011</v>
      </c>
      <c r="J44" s="32">
        <f t="shared" si="18"/>
        <v>52012</v>
      </c>
      <c r="K44" s="32" t="e">
        <f t="shared" si="19"/>
        <v>#N/A</v>
      </c>
      <c r="L44" s="32">
        <f t="shared" si="10"/>
        <v>52093</v>
      </c>
      <c r="M44" s="32">
        <f t="shared" si="11"/>
        <v>52171</v>
      </c>
      <c r="N44" s="32" t="e">
        <f t="shared" si="12"/>
        <v>#VALUE!</v>
      </c>
      <c r="O44" s="32">
        <f t="shared" si="13"/>
        <v>52225</v>
      </c>
      <c r="P44" s="32" t="e">
        <f t="shared" si="14"/>
        <v>#VALUE!</v>
      </c>
      <c r="S44" s="2">
        <v>1942</v>
      </c>
      <c r="T44" s="34">
        <v>15436</v>
      </c>
    </row>
    <row r="45" spans="1:20">
      <c r="A45" s="31">
        <f t="shared" si="20"/>
        <v>2043</v>
      </c>
      <c r="B45" s="32">
        <f t="shared" si="0"/>
        <v>52232</v>
      </c>
      <c r="C45" s="32" t="e">
        <f t="shared" si="16"/>
        <v>#VALUE!</v>
      </c>
      <c r="D45" s="32">
        <f t="shared" si="17"/>
        <v>52319</v>
      </c>
      <c r="E45" s="32">
        <f t="shared" si="3"/>
        <v>52320</v>
      </c>
      <c r="F45" s="32">
        <f t="shared" si="4"/>
        <v>52352</v>
      </c>
      <c r="G45" s="32">
        <f t="shared" si="5"/>
        <v>0</v>
      </c>
      <c r="H45" s="32">
        <f t="shared" si="6"/>
        <v>52358</v>
      </c>
      <c r="I45" s="32">
        <f t="shared" si="7"/>
        <v>52368</v>
      </c>
      <c r="J45" s="32">
        <f t="shared" si="18"/>
        <v>52369</v>
      </c>
      <c r="K45" s="32" t="e">
        <f t="shared" si="19"/>
        <v>#N/A</v>
      </c>
      <c r="L45" s="32">
        <f t="shared" si="10"/>
        <v>52458</v>
      </c>
      <c r="M45" s="32">
        <f t="shared" si="11"/>
        <v>52536</v>
      </c>
      <c r="N45" s="32" t="e">
        <f t="shared" si="12"/>
        <v>#VALUE!</v>
      </c>
      <c r="O45" s="32">
        <f t="shared" si="13"/>
        <v>52590</v>
      </c>
      <c r="P45" s="32" t="e">
        <f t="shared" si="14"/>
        <v>#VALUE!</v>
      </c>
      <c r="S45" s="2">
        <v>1943</v>
      </c>
      <c r="T45" s="34">
        <v>15821</v>
      </c>
    </row>
    <row r="46" spans="1:20">
      <c r="A46" s="31">
        <f t="shared" si="20"/>
        <v>2044</v>
      </c>
      <c r="B46" s="32">
        <f t="shared" si="0"/>
        <v>52597</v>
      </c>
      <c r="C46" s="32" t="e">
        <f t="shared" si="16"/>
        <v>#VALUE!</v>
      </c>
      <c r="D46" s="32">
        <f t="shared" si="17"/>
        <v>52704</v>
      </c>
      <c r="E46" s="32">
        <f t="shared" si="3"/>
        <v>52705</v>
      </c>
      <c r="F46" s="32">
        <f t="shared" si="4"/>
        <v>52718</v>
      </c>
      <c r="G46" s="32">
        <f t="shared" si="5"/>
        <v>0</v>
      </c>
      <c r="H46" s="32">
        <f t="shared" si="6"/>
        <v>52743</v>
      </c>
      <c r="I46" s="32">
        <f t="shared" si="7"/>
        <v>52753</v>
      </c>
      <c r="J46" s="32">
        <f t="shared" si="18"/>
        <v>52754</v>
      </c>
      <c r="K46" s="32" t="e">
        <f t="shared" si="19"/>
        <v>#N/A</v>
      </c>
      <c r="L46" s="32">
        <f t="shared" si="10"/>
        <v>52824</v>
      </c>
      <c r="M46" s="32">
        <f t="shared" si="11"/>
        <v>52902</v>
      </c>
      <c r="N46" s="32" t="e">
        <f t="shared" si="12"/>
        <v>#VALUE!</v>
      </c>
      <c r="O46" s="32">
        <f t="shared" si="13"/>
        <v>52956</v>
      </c>
      <c r="P46" s="32" t="e">
        <f t="shared" si="14"/>
        <v>#VALUE!</v>
      </c>
      <c r="S46" s="2">
        <v>1944</v>
      </c>
      <c r="T46" s="34">
        <v>16171</v>
      </c>
    </row>
    <row r="47" spans="1:20">
      <c r="A47" s="31">
        <f t="shared" si="20"/>
        <v>2045</v>
      </c>
      <c r="B47" s="32">
        <f t="shared" si="0"/>
        <v>52963</v>
      </c>
      <c r="C47" s="32" t="e">
        <f t="shared" si="16"/>
        <v>#VALUE!</v>
      </c>
      <c r="D47" s="32">
        <f t="shared" si="17"/>
        <v>53061</v>
      </c>
      <c r="E47" s="32">
        <f t="shared" si="3"/>
        <v>53062</v>
      </c>
      <c r="F47" s="32">
        <f t="shared" si="4"/>
        <v>53083</v>
      </c>
      <c r="G47" s="32">
        <f t="shared" si="5"/>
        <v>0</v>
      </c>
      <c r="H47" s="32">
        <f t="shared" si="6"/>
        <v>53100</v>
      </c>
      <c r="I47" s="32">
        <f t="shared" si="7"/>
        <v>53110</v>
      </c>
      <c r="J47" s="32">
        <f t="shared" si="18"/>
        <v>53111</v>
      </c>
      <c r="K47" s="32" t="e">
        <f t="shared" si="19"/>
        <v>#N/A</v>
      </c>
      <c r="L47" s="32">
        <f t="shared" si="10"/>
        <v>53189</v>
      </c>
      <c r="M47" s="32">
        <f t="shared" si="11"/>
        <v>53267</v>
      </c>
      <c r="N47" s="32" t="e">
        <f t="shared" si="12"/>
        <v>#VALUE!</v>
      </c>
      <c r="O47" s="32">
        <f t="shared" si="13"/>
        <v>53321</v>
      </c>
      <c r="P47" s="32" t="e">
        <f t="shared" si="14"/>
        <v>#VALUE!</v>
      </c>
      <c r="S47" s="2">
        <v>1945</v>
      </c>
      <c r="T47" s="34">
        <v>16528</v>
      </c>
    </row>
    <row r="48" spans="1:20">
      <c r="A48" s="31">
        <f t="shared" si="20"/>
        <v>2046</v>
      </c>
      <c r="B48" s="32">
        <f t="shared" si="0"/>
        <v>53328</v>
      </c>
      <c r="C48" s="32" t="e">
        <f t="shared" si="16"/>
        <v>#VALUE!</v>
      </c>
      <c r="D48" s="32">
        <f t="shared" si="17"/>
        <v>53411</v>
      </c>
      <c r="E48" s="32">
        <f t="shared" si="3"/>
        <v>53412</v>
      </c>
      <c r="F48" s="32">
        <f t="shared" si="4"/>
        <v>53448</v>
      </c>
      <c r="G48" s="32">
        <f t="shared" si="5"/>
        <v>0</v>
      </c>
      <c r="H48" s="32">
        <f t="shared" si="6"/>
        <v>53450</v>
      </c>
      <c r="I48" s="32">
        <f t="shared" si="7"/>
        <v>53460</v>
      </c>
      <c r="J48" s="32">
        <f t="shared" si="18"/>
        <v>53461</v>
      </c>
      <c r="K48" s="32" t="e">
        <f t="shared" si="19"/>
        <v>#N/A</v>
      </c>
      <c r="L48" s="32">
        <f t="shared" si="10"/>
        <v>53554</v>
      </c>
      <c r="M48" s="32">
        <f t="shared" si="11"/>
        <v>53632</v>
      </c>
      <c r="N48" s="32" t="e">
        <f t="shared" si="12"/>
        <v>#VALUE!</v>
      </c>
      <c r="O48" s="32">
        <f t="shared" si="13"/>
        <v>53686</v>
      </c>
      <c r="P48" s="32" t="e">
        <f t="shared" si="14"/>
        <v>#VALUE!</v>
      </c>
      <c r="S48" s="2">
        <v>1946</v>
      </c>
      <c r="T48" s="34">
        <v>16913</v>
      </c>
    </row>
    <row r="49" spans="1:20">
      <c r="A49" s="31">
        <f t="shared" si="20"/>
        <v>2047</v>
      </c>
      <c r="B49" s="32">
        <f t="shared" si="0"/>
        <v>53693</v>
      </c>
      <c r="C49" s="32" t="e">
        <f t="shared" si="16"/>
        <v>#VALUE!</v>
      </c>
      <c r="D49" s="32">
        <f t="shared" si="17"/>
        <v>53796</v>
      </c>
      <c r="E49" s="32">
        <f t="shared" si="3"/>
        <v>53797</v>
      </c>
      <c r="F49" s="32">
        <f t="shared" si="4"/>
        <v>53813</v>
      </c>
      <c r="G49" s="32">
        <f t="shared" si="5"/>
        <v>0</v>
      </c>
      <c r="H49" s="32">
        <f t="shared" si="6"/>
        <v>53835</v>
      </c>
      <c r="I49" s="32">
        <f t="shared" si="7"/>
        <v>53845</v>
      </c>
      <c r="J49" s="32">
        <f t="shared" si="18"/>
        <v>53846</v>
      </c>
      <c r="K49" s="32" t="e">
        <f t="shared" si="19"/>
        <v>#N/A</v>
      </c>
      <c r="L49" s="32">
        <f t="shared" si="10"/>
        <v>53919</v>
      </c>
      <c r="M49" s="32">
        <f t="shared" si="11"/>
        <v>53997</v>
      </c>
      <c r="N49" s="32" t="e">
        <f t="shared" si="12"/>
        <v>#VALUE!</v>
      </c>
      <c r="O49" s="32">
        <f t="shared" si="13"/>
        <v>54051</v>
      </c>
      <c r="P49" s="32" t="e">
        <f t="shared" si="14"/>
        <v>#VALUE!</v>
      </c>
      <c r="S49" s="2">
        <v>1947</v>
      </c>
      <c r="T49" s="34">
        <v>17263</v>
      </c>
    </row>
    <row r="50" spans="1:20">
      <c r="A50" s="31">
        <f t="shared" si="20"/>
        <v>2048</v>
      </c>
      <c r="B50" s="32">
        <f t="shared" si="0"/>
        <v>54058</v>
      </c>
      <c r="C50" s="32" t="e">
        <f t="shared" si="16"/>
        <v>#VALUE!</v>
      </c>
      <c r="D50" s="32">
        <f t="shared" si="17"/>
        <v>54153</v>
      </c>
      <c r="E50" s="32">
        <f t="shared" si="3"/>
        <v>54154</v>
      </c>
      <c r="F50" s="32">
        <f t="shared" si="4"/>
        <v>54179</v>
      </c>
      <c r="G50" s="32">
        <f t="shared" si="5"/>
        <v>0</v>
      </c>
      <c r="H50" s="32">
        <f t="shared" si="6"/>
        <v>54192</v>
      </c>
      <c r="I50" s="32">
        <f t="shared" si="7"/>
        <v>54202</v>
      </c>
      <c r="J50" s="32">
        <f t="shared" si="18"/>
        <v>54203</v>
      </c>
      <c r="K50" s="32" t="e">
        <f t="shared" si="19"/>
        <v>#N/A</v>
      </c>
      <c r="L50" s="32">
        <f t="shared" si="10"/>
        <v>54285</v>
      </c>
      <c r="M50" s="32">
        <f t="shared" si="11"/>
        <v>54363</v>
      </c>
      <c r="N50" s="32" t="e">
        <f t="shared" si="12"/>
        <v>#VALUE!</v>
      </c>
      <c r="O50" s="32">
        <f t="shared" si="13"/>
        <v>54417</v>
      </c>
      <c r="P50" s="32" t="e">
        <f t="shared" si="14"/>
        <v>#VALUE!</v>
      </c>
      <c r="S50" s="2">
        <v>1948</v>
      </c>
      <c r="T50" s="34">
        <v>17620</v>
      </c>
    </row>
    <row r="51" spans="1:20">
      <c r="A51" s="31">
        <f t="shared" si="20"/>
        <v>2049</v>
      </c>
      <c r="B51" s="32">
        <f t="shared" si="0"/>
        <v>54424</v>
      </c>
      <c r="C51" s="32" t="e">
        <f t="shared" si="16"/>
        <v>#VALUE!</v>
      </c>
      <c r="D51" s="32">
        <f t="shared" si="17"/>
        <v>54531</v>
      </c>
      <c r="E51" s="32">
        <f t="shared" si="3"/>
        <v>54532</v>
      </c>
      <c r="F51" s="32">
        <f t="shared" si="4"/>
        <v>54544</v>
      </c>
      <c r="G51" s="32">
        <f t="shared" si="5"/>
        <v>0</v>
      </c>
      <c r="H51" s="32">
        <f t="shared" si="6"/>
        <v>54570</v>
      </c>
      <c r="I51" s="32">
        <f t="shared" si="7"/>
        <v>54580</v>
      </c>
      <c r="J51" s="32">
        <f t="shared" si="18"/>
        <v>54581</v>
      </c>
      <c r="K51" s="32" t="e">
        <f t="shared" si="19"/>
        <v>#N/A</v>
      </c>
      <c r="L51" s="32">
        <f t="shared" si="10"/>
        <v>54650</v>
      </c>
      <c r="M51" s="32">
        <f t="shared" si="11"/>
        <v>54728</v>
      </c>
      <c r="N51" s="32" t="e">
        <f t="shared" si="12"/>
        <v>#VALUE!</v>
      </c>
      <c r="O51" s="32">
        <f t="shared" si="13"/>
        <v>54782</v>
      </c>
      <c r="P51" s="32" t="e">
        <f t="shared" si="14"/>
        <v>#VALUE!</v>
      </c>
      <c r="S51" s="2">
        <v>1949</v>
      </c>
      <c r="T51" s="34">
        <v>18005</v>
      </c>
    </row>
    <row r="52" spans="1:20">
      <c r="A52" s="31">
        <f t="shared" si="20"/>
        <v>2050</v>
      </c>
      <c r="B52" s="32">
        <f t="shared" si="0"/>
        <v>54789</v>
      </c>
      <c r="C52" s="32" t="e">
        <f t="shared" si="16"/>
        <v>#VALUE!</v>
      </c>
      <c r="D52" s="32">
        <f t="shared" si="17"/>
        <v>54888</v>
      </c>
      <c r="E52" s="32">
        <f t="shared" si="3"/>
        <v>54889</v>
      </c>
      <c r="F52" s="32">
        <f t="shared" si="4"/>
        <v>54909</v>
      </c>
      <c r="G52" s="32">
        <f t="shared" si="5"/>
        <v>0</v>
      </c>
      <c r="H52" s="32">
        <f t="shared" si="6"/>
        <v>54927</v>
      </c>
      <c r="I52" s="32">
        <f t="shared" si="7"/>
        <v>54937</v>
      </c>
      <c r="J52" s="32">
        <f t="shared" si="18"/>
        <v>54938</v>
      </c>
      <c r="K52" s="32" t="e">
        <f t="shared" si="19"/>
        <v>#N/A</v>
      </c>
      <c r="L52" s="32">
        <f t="shared" si="10"/>
        <v>55015</v>
      </c>
      <c r="M52" s="32">
        <f t="shared" si="11"/>
        <v>55093</v>
      </c>
      <c r="N52" s="32" t="e">
        <f t="shared" si="12"/>
        <v>#VALUE!</v>
      </c>
      <c r="O52" s="32">
        <f t="shared" si="13"/>
        <v>55147</v>
      </c>
      <c r="P52" s="32" t="e">
        <f t="shared" si="14"/>
        <v>#VALUE!</v>
      </c>
      <c r="S52" s="2">
        <v>1950</v>
      </c>
      <c r="T52" s="34">
        <v>18362</v>
      </c>
    </row>
    <row r="53" spans="1:20">
      <c r="A53" s="31">
        <f t="shared" si="20"/>
        <v>2051</v>
      </c>
      <c r="B53" s="32">
        <f t="shared" si="0"/>
        <v>55154</v>
      </c>
      <c r="C53" s="32" t="e">
        <f t="shared" si="16"/>
        <v>#VALUE!</v>
      </c>
      <c r="D53" s="32">
        <f t="shared" si="17"/>
        <v>55245</v>
      </c>
      <c r="E53" s="32">
        <f t="shared" si="3"/>
        <v>55246</v>
      </c>
      <c r="F53" s="32">
        <f t="shared" si="4"/>
        <v>55274</v>
      </c>
      <c r="G53" s="32">
        <f t="shared" si="5"/>
        <v>0</v>
      </c>
      <c r="H53" s="32">
        <f t="shared" si="6"/>
        <v>55284</v>
      </c>
      <c r="I53" s="32">
        <f t="shared" si="7"/>
        <v>55294</v>
      </c>
      <c r="J53" s="32">
        <f t="shared" si="18"/>
        <v>55295</v>
      </c>
      <c r="K53" s="32" t="e">
        <f t="shared" si="19"/>
        <v>#N/A</v>
      </c>
      <c r="L53" s="32">
        <f t="shared" si="10"/>
        <v>55380</v>
      </c>
      <c r="M53" s="32">
        <f t="shared" si="11"/>
        <v>55458</v>
      </c>
      <c r="N53" s="32" t="e">
        <f t="shared" si="12"/>
        <v>#VALUE!</v>
      </c>
      <c r="O53" s="32">
        <f t="shared" si="13"/>
        <v>55512</v>
      </c>
      <c r="P53" s="32" t="e">
        <f t="shared" si="14"/>
        <v>#VALUE!</v>
      </c>
      <c r="S53" s="2">
        <v>1951</v>
      </c>
      <c r="T53" s="34">
        <v>18712</v>
      </c>
    </row>
    <row r="54" spans="1:20">
      <c r="A54" s="31">
        <f t="shared" si="20"/>
        <v>2052</v>
      </c>
      <c r="B54" s="32">
        <f t="shared" si="0"/>
        <v>55519</v>
      </c>
      <c r="C54" s="32" t="e">
        <f t="shared" si="16"/>
        <v>#VALUE!</v>
      </c>
      <c r="D54" s="32">
        <f t="shared" si="17"/>
        <v>55630</v>
      </c>
      <c r="E54" s="32">
        <f t="shared" si="3"/>
        <v>55631</v>
      </c>
      <c r="F54" s="32">
        <f t="shared" si="4"/>
        <v>55640</v>
      </c>
      <c r="G54" s="32">
        <f t="shared" si="5"/>
        <v>0</v>
      </c>
      <c r="H54" s="32">
        <f t="shared" si="6"/>
        <v>55669</v>
      </c>
      <c r="I54" s="32">
        <f t="shared" si="7"/>
        <v>55679</v>
      </c>
      <c r="J54" s="32">
        <f t="shared" si="18"/>
        <v>55680</v>
      </c>
      <c r="K54" s="32" t="e">
        <f t="shared" si="19"/>
        <v>#N/A</v>
      </c>
      <c r="L54" s="32">
        <f t="shared" si="10"/>
        <v>55746</v>
      </c>
      <c r="M54" s="32">
        <f t="shared" si="11"/>
        <v>55824</v>
      </c>
      <c r="N54" s="32" t="e">
        <f t="shared" si="12"/>
        <v>#VALUE!</v>
      </c>
      <c r="O54" s="32">
        <f t="shared" si="13"/>
        <v>55878</v>
      </c>
      <c r="P54" s="32" t="e">
        <f t="shared" si="14"/>
        <v>#VALUE!</v>
      </c>
      <c r="S54" s="2">
        <v>1952</v>
      </c>
      <c r="T54" s="34">
        <v>19097</v>
      </c>
    </row>
    <row r="55" spans="1:20">
      <c r="A55" s="31">
        <f t="shared" si="20"/>
        <v>2053</v>
      </c>
      <c r="B55" s="32">
        <f t="shared" si="0"/>
        <v>55885</v>
      </c>
      <c r="C55" s="32" t="e">
        <f t="shared" si="16"/>
        <v>#VALUE!</v>
      </c>
      <c r="D55" s="32">
        <f t="shared" si="17"/>
        <v>55980</v>
      </c>
      <c r="E55" s="32">
        <f t="shared" si="3"/>
        <v>55981</v>
      </c>
      <c r="F55" s="32">
        <f t="shared" si="4"/>
        <v>56005</v>
      </c>
      <c r="G55" s="32">
        <f t="shared" si="5"/>
        <v>0</v>
      </c>
      <c r="H55" s="32">
        <f t="shared" si="6"/>
        <v>56019</v>
      </c>
      <c r="I55" s="32">
        <f t="shared" si="7"/>
        <v>56029</v>
      </c>
      <c r="J55" s="32">
        <f t="shared" si="18"/>
        <v>56030</v>
      </c>
      <c r="K55" s="32" t="e">
        <f t="shared" si="19"/>
        <v>#N/A</v>
      </c>
      <c r="L55" s="32">
        <f t="shared" si="10"/>
        <v>56111</v>
      </c>
      <c r="M55" s="32">
        <f t="shared" si="11"/>
        <v>56189</v>
      </c>
      <c r="N55" s="32" t="e">
        <f t="shared" si="12"/>
        <v>#VALUE!</v>
      </c>
      <c r="O55" s="32">
        <f t="shared" si="13"/>
        <v>56243</v>
      </c>
      <c r="P55" s="32" t="e">
        <f t="shared" si="14"/>
        <v>#VALUE!</v>
      </c>
      <c r="S55" s="2">
        <v>1953</v>
      </c>
      <c r="T55" s="34">
        <v>19454</v>
      </c>
    </row>
    <row r="56" spans="1:20">
      <c r="A56" s="31">
        <f t="shared" si="20"/>
        <v>2054</v>
      </c>
      <c r="B56" s="32">
        <f t="shared" si="0"/>
        <v>56250</v>
      </c>
      <c r="C56" s="32" t="e">
        <f t="shared" si="16"/>
        <v>#VALUE!</v>
      </c>
      <c r="D56" s="32">
        <f t="shared" si="17"/>
        <v>56337</v>
      </c>
      <c r="E56" s="32">
        <f t="shared" si="3"/>
        <v>56338</v>
      </c>
      <c r="F56" s="32">
        <f t="shared" si="4"/>
        <v>56370</v>
      </c>
      <c r="G56" s="32">
        <f t="shared" si="5"/>
        <v>0</v>
      </c>
      <c r="H56" s="32">
        <f t="shared" si="6"/>
        <v>56376</v>
      </c>
      <c r="I56" s="32">
        <f t="shared" si="7"/>
        <v>56386</v>
      </c>
      <c r="J56" s="32">
        <f t="shared" si="18"/>
        <v>56387</v>
      </c>
      <c r="K56" s="32" t="e">
        <f t="shared" si="19"/>
        <v>#N/A</v>
      </c>
      <c r="L56" s="32">
        <f t="shared" si="10"/>
        <v>56476</v>
      </c>
      <c r="M56" s="32">
        <f t="shared" si="11"/>
        <v>56554</v>
      </c>
      <c r="N56" s="32" t="e">
        <f t="shared" si="12"/>
        <v>#VALUE!</v>
      </c>
      <c r="O56" s="32">
        <f t="shared" si="13"/>
        <v>56608</v>
      </c>
      <c r="P56" s="32" t="e">
        <f t="shared" si="14"/>
        <v>#VALUE!</v>
      </c>
      <c r="S56" s="2">
        <v>1954</v>
      </c>
      <c r="T56" s="34">
        <v>19832</v>
      </c>
    </row>
    <row r="57" spans="1:20">
      <c r="A57" s="31">
        <f t="shared" si="20"/>
        <v>2055</v>
      </c>
      <c r="B57" s="32">
        <f t="shared" si="0"/>
        <v>56615</v>
      </c>
      <c r="C57" s="32" t="e">
        <f t="shared" si="16"/>
        <v>#VALUE!</v>
      </c>
      <c r="D57" s="32">
        <f t="shared" si="17"/>
        <v>56722</v>
      </c>
      <c r="E57" s="32">
        <f t="shared" si="3"/>
        <v>56723</v>
      </c>
      <c r="F57" s="32">
        <f t="shared" si="4"/>
        <v>56735</v>
      </c>
      <c r="G57" s="32">
        <f t="shared" si="5"/>
        <v>0</v>
      </c>
      <c r="H57" s="32">
        <f t="shared" si="6"/>
        <v>56761</v>
      </c>
      <c r="I57" s="32">
        <f t="shared" si="7"/>
        <v>56771</v>
      </c>
      <c r="J57" s="32">
        <f t="shared" si="18"/>
        <v>56772</v>
      </c>
      <c r="K57" s="32" t="e">
        <f t="shared" si="19"/>
        <v>#N/A</v>
      </c>
      <c r="L57" s="32">
        <f t="shared" si="10"/>
        <v>56841</v>
      </c>
      <c r="M57" s="32">
        <f t="shared" si="11"/>
        <v>56919</v>
      </c>
      <c r="N57" s="32" t="e">
        <f t="shared" si="12"/>
        <v>#VALUE!</v>
      </c>
      <c r="O57" s="32">
        <f t="shared" si="13"/>
        <v>56973</v>
      </c>
      <c r="P57" s="32" t="e">
        <f t="shared" si="14"/>
        <v>#VALUE!</v>
      </c>
      <c r="S57" s="2">
        <v>1955</v>
      </c>
      <c r="T57" s="34">
        <v>20189</v>
      </c>
    </row>
    <row r="58" spans="1:20">
      <c r="A58" s="31">
        <f t="shared" si="20"/>
        <v>2056</v>
      </c>
      <c r="B58" s="32">
        <f t="shared" si="0"/>
        <v>56980</v>
      </c>
      <c r="C58" s="32" t="e">
        <f t="shared" si="16"/>
        <v>#VALUE!</v>
      </c>
      <c r="D58" s="32">
        <f t="shared" si="17"/>
        <v>57072</v>
      </c>
      <c r="E58" s="32">
        <f t="shared" si="3"/>
        <v>57073</v>
      </c>
      <c r="F58" s="32">
        <f t="shared" si="4"/>
        <v>57101</v>
      </c>
      <c r="G58" s="32">
        <f t="shared" si="5"/>
        <v>0</v>
      </c>
      <c r="H58" s="32">
        <f t="shared" si="6"/>
        <v>57111</v>
      </c>
      <c r="I58" s="32">
        <f t="shared" si="7"/>
        <v>57121</v>
      </c>
      <c r="J58" s="32">
        <f t="shared" si="18"/>
        <v>57122</v>
      </c>
      <c r="K58" s="32" t="e">
        <f t="shared" si="19"/>
        <v>#N/A</v>
      </c>
      <c r="L58" s="32">
        <f t="shared" si="10"/>
        <v>57207</v>
      </c>
      <c r="M58" s="32">
        <f t="shared" si="11"/>
        <v>57285</v>
      </c>
      <c r="N58" s="32" t="e">
        <f t="shared" si="12"/>
        <v>#VALUE!</v>
      </c>
      <c r="O58" s="32">
        <f t="shared" si="13"/>
        <v>57339</v>
      </c>
      <c r="P58" s="32" t="e">
        <f t="shared" si="14"/>
        <v>#VALUE!</v>
      </c>
      <c r="S58" s="2">
        <v>1956</v>
      </c>
      <c r="T58" s="34">
        <v>20546</v>
      </c>
    </row>
    <row r="59" spans="1:20">
      <c r="A59" s="31">
        <f t="shared" si="20"/>
        <v>2057</v>
      </c>
      <c r="B59" s="32">
        <f t="shared" si="0"/>
        <v>57346</v>
      </c>
      <c r="C59" s="32" t="e">
        <f t="shared" si="16"/>
        <v>#VALUE!</v>
      </c>
      <c r="D59" s="32">
        <f t="shared" si="17"/>
        <v>57457</v>
      </c>
      <c r="E59" s="32">
        <f t="shared" si="3"/>
        <v>57458</v>
      </c>
      <c r="F59" s="32">
        <f t="shared" si="4"/>
        <v>57466</v>
      </c>
      <c r="G59" s="32">
        <f t="shared" si="5"/>
        <v>0</v>
      </c>
      <c r="H59" s="32">
        <f t="shared" si="6"/>
        <v>57496</v>
      </c>
      <c r="I59" s="32">
        <f t="shared" si="7"/>
        <v>57506</v>
      </c>
      <c r="J59" s="32">
        <f t="shared" si="18"/>
        <v>57507</v>
      </c>
      <c r="K59" s="32" t="e">
        <f t="shared" si="19"/>
        <v>#N/A</v>
      </c>
      <c r="L59" s="32">
        <f t="shared" si="10"/>
        <v>57572</v>
      </c>
      <c r="M59" s="32">
        <f t="shared" si="11"/>
        <v>57650</v>
      </c>
      <c r="N59" s="32" t="e">
        <f t="shared" si="12"/>
        <v>#VALUE!</v>
      </c>
      <c r="O59" s="32">
        <f t="shared" si="13"/>
        <v>57704</v>
      </c>
      <c r="P59" s="32" t="e">
        <f t="shared" si="14"/>
        <v>#VALUE!</v>
      </c>
      <c r="S59" s="2">
        <v>1957</v>
      </c>
      <c r="T59" s="34">
        <v>20931</v>
      </c>
    </row>
    <row r="60" spans="1:20">
      <c r="A60" s="31">
        <f t="shared" si="20"/>
        <v>2058</v>
      </c>
      <c r="B60" s="32">
        <f t="shared" si="0"/>
        <v>57711</v>
      </c>
      <c r="C60" s="32" t="e">
        <f t="shared" si="16"/>
        <v>#VALUE!</v>
      </c>
      <c r="D60" s="32">
        <f t="shared" si="17"/>
        <v>57814</v>
      </c>
      <c r="E60" s="32">
        <f t="shared" si="3"/>
        <v>57815</v>
      </c>
      <c r="F60" s="32">
        <f t="shared" si="4"/>
        <v>57831</v>
      </c>
      <c r="G60" s="32">
        <f t="shared" si="5"/>
        <v>0</v>
      </c>
      <c r="H60" s="32">
        <f t="shared" si="6"/>
        <v>57853</v>
      </c>
      <c r="I60" s="32">
        <f t="shared" si="7"/>
        <v>57863</v>
      </c>
      <c r="J60" s="32">
        <f t="shared" si="18"/>
        <v>57864</v>
      </c>
      <c r="K60" s="32" t="e">
        <f t="shared" si="19"/>
        <v>#N/A</v>
      </c>
      <c r="L60" s="32">
        <f t="shared" si="10"/>
        <v>57937</v>
      </c>
      <c r="M60" s="32">
        <f t="shared" si="11"/>
        <v>58015</v>
      </c>
      <c r="N60" s="32" t="e">
        <f t="shared" si="12"/>
        <v>#VALUE!</v>
      </c>
      <c r="O60" s="32">
        <f t="shared" si="13"/>
        <v>58069</v>
      </c>
      <c r="P60" s="32" t="e">
        <f t="shared" si="14"/>
        <v>#VALUE!</v>
      </c>
      <c r="S60" s="2">
        <v>1958</v>
      </c>
      <c r="T60" s="34">
        <v>21281</v>
      </c>
    </row>
    <row r="61" spans="1:20">
      <c r="A61" s="31">
        <f t="shared" si="20"/>
        <v>2059</v>
      </c>
      <c r="B61" s="32">
        <f t="shared" si="0"/>
        <v>58076</v>
      </c>
      <c r="C61" s="32" t="e">
        <f t="shared" si="16"/>
        <v>#VALUE!</v>
      </c>
      <c r="D61" s="32">
        <f t="shared" si="17"/>
        <v>58164</v>
      </c>
      <c r="E61" s="32">
        <f t="shared" si="3"/>
        <v>58165</v>
      </c>
      <c r="F61" s="32">
        <f t="shared" si="4"/>
        <v>58196</v>
      </c>
      <c r="G61" s="32">
        <f t="shared" si="5"/>
        <v>0</v>
      </c>
      <c r="H61" s="32">
        <f t="shared" si="6"/>
        <v>58203</v>
      </c>
      <c r="I61" s="32">
        <f t="shared" si="7"/>
        <v>58213</v>
      </c>
      <c r="J61" s="32">
        <f t="shared" si="18"/>
        <v>58214</v>
      </c>
      <c r="K61" s="32" t="e">
        <f t="shared" si="19"/>
        <v>#N/A</v>
      </c>
      <c r="L61" s="32">
        <f t="shared" si="10"/>
        <v>58302</v>
      </c>
      <c r="M61" s="32">
        <f t="shared" si="11"/>
        <v>58380</v>
      </c>
      <c r="N61" s="32" t="e">
        <f t="shared" si="12"/>
        <v>#VALUE!</v>
      </c>
      <c r="O61" s="32">
        <f t="shared" si="13"/>
        <v>58434</v>
      </c>
      <c r="P61" s="32" t="e">
        <f t="shared" si="14"/>
        <v>#VALUE!</v>
      </c>
      <c r="S61" s="2">
        <v>1959</v>
      </c>
      <c r="T61" s="34">
        <v>21638</v>
      </c>
    </row>
    <row r="62" spans="1:20">
      <c r="A62" s="31">
        <f t="shared" si="20"/>
        <v>2060</v>
      </c>
      <c r="B62" s="32">
        <f t="shared" si="0"/>
        <v>58441</v>
      </c>
      <c r="C62" s="32" t="e">
        <f t="shared" si="16"/>
        <v>#VALUE!</v>
      </c>
      <c r="D62" s="32">
        <f t="shared" si="17"/>
        <v>58549</v>
      </c>
      <c r="E62" s="32">
        <f t="shared" si="3"/>
        <v>58550</v>
      </c>
      <c r="F62" s="32">
        <f t="shared" si="4"/>
        <v>58562</v>
      </c>
      <c r="G62" s="32">
        <f t="shared" si="5"/>
        <v>0</v>
      </c>
      <c r="H62" s="32">
        <f t="shared" si="6"/>
        <v>58588</v>
      </c>
      <c r="I62" s="32">
        <f t="shared" si="7"/>
        <v>58598</v>
      </c>
      <c r="J62" s="32">
        <f t="shared" si="18"/>
        <v>58599</v>
      </c>
      <c r="K62" s="32" t="e">
        <f t="shared" si="19"/>
        <v>#N/A</v>
      </c>
      <c r="L62" s="32">
        <f t="shared" si="10"/>
        <v>58668</v>
      </c>
      <c r="M62" s="32">
        <f t="shared" si="11"/>
        <v>58746</v>
      </c>
      <c r="N62" s="32" t="e">
        <f t="shared" si="12"/>
        <v>#VALUE!</v>
      </c>
      <c r="O62" s="32">
        <f t="shared" si="13"/>
        <v>58800</v>
      </c>
      <c r="P62" s="32" t="e">
        <f t="shared" si="14"/>
        <v>#VALUE!</v>
      </c>
      <c r="S62" s="2">
        <v>1960</v>
      </c>
      <c r="T62" s="34">
        <v>22023</v>
      </c>
    </row>
    <row r="63" spans="1:20">
      <c r="A63" s="31">
        <f t="shared" si="20"/>
        <v>2061</v>
      </c>
      <c r="B63" s="32">
        <f t="shared" si="0"/>
        <v>58807</v>
      </c>
      <c r="C63" s="32" t="e">
        <f t="shared" si="16"/>
        <v>#VALUE!</v>
      </c>
      <c r="D63" s="32">
        <f t="shared" si="17"/>
        <v>58906</v>
      </c>
      <c r="E63" s="32">
        <f t="shared" si="3"/>
        <v>58907</v>
      </c>
      <c r="F63" s="32">
        <f t="shared" si="4"/>
        <v>58927</v>
      </c>
      <c r="G63" s="32">
        <f t="shared" si="5"/>
        <v>0</v>
      </c>
      <c r="H63" s="32">
        <f t="shared" si="6"/>
        <v>58945</v>
      </c>
      <c r="I63" s="32">
        <f t="shared" si="7"/>
        <v>58955</v>
      </c>
      <c r="J63" s="32">
        <f t="shared" si="18"/>
        <v>58956</v>
      </c>
      <c r="K63" s="32" t="e">
        <f t="shared" si="19"/>
        <v>#N/A</v>
      </c>
      <c r="L63" s="32">
        <f t="shared" si="10"/>
        <v>59033</v>
      </c>
      <c r="M63" s="32">
        <f t="shared" si="11"/>
        <v>59111</v>
      </c>
      <c r="N63" s="32" t="e">
        <f t="shared" si="12"/>
        <v>#VALUE!</v>
      </c>
      <c r="O63" s="32">
        <f t="shared" si="13"/>
        <v>59165</v>
      </c>
      <c r="P63" s="32" t="e">
        <f t="shared" si="14"/>
        <v>#VALUE!</v>
      </c>
      <c r="S63" s="2">
        <v>1961</v>
      </c>
      <c r="T63" s="34">
        <v>22373</v>
      </c>
    </row>
    <row r="64" spans="1:20">
      <c r="A64" s="31">
        <f t="shared" si="20"/>
        <v>2062</v>
      </c>
      <c r="B64" s="32">
        <f t="shared" si="0"/>
        <v>59172</v>
      </c>
      <c r="C64" s="32" t="e">
        <f t="shared" si="16"/>
        <v>#VALUE!</v>
      </c>
      <c r="D64" s="32">
        <f t="shared" si="17"/>
        <v>59256</v>
      </c>
      <c r="E64" s="32">
        <f t="shared" si="3"/>
        <v>59257</v>
      </c>
      <c r="F64" s="32">
        <f t="shared" si="4"/>
        <v>59292</v>
      </c>
      <c r="G64" s="32">
        <f t="shared" si="5"/>
        <v>0</v>
      </c>
      <c r="H64" s="32">
        <f t="shared" si="6"/>
        <v>59295</v>
      </c>
      <c r="I64" s="32">
        <f t="shared" si="7"/>
        <v>59305</v>
      </c>
      <c r="J64" s="32">
        <f t="shared" si="18"/>
        <v>59306</v>
      </c>
      <c r="K64" s="32" t="e">
        <f t="shared" si="19"/>
        <v>#N/A</v>
      </c>
      <c r="L64" s="32">
        <f t="shared" si="10"/>
        <v>59398</v>
      </c>
      <c r="M64" s="32">
        <f t="shared" si="11"/>
        <v>59476</v>
      </c>
      <c r="N64" s="32" t="e">
        <f t="shared" si="12"/>
        <v>#VALUE!</v>
      </c>
      <c r="O64" s="32">
        <f t="shared" si="13"/>
        <v>59530</v>
      </c>
      <c r="P64" s="32" t="e">
        <f t="shared" si="14"/>
        <v>#VALUE!</v>
      </c>
      <c r="S64" s="2">
        <v>1962</v>
      </c>
      <c r="T64" s="34">
        <v>22758</v>
      </c>
    </row>
    <row r="65" spans="1:20">
      <c r="A65" s="31">
        <f t="shared" si="20"/>
        <v>2063</v>
      </c>
      <c r="B65" s="32">
        <f t="shared" si="0"/>
        <v>59537</v>
      </c>
      <c r="C65" s="32" t="e">
        <f t="shared" si="16"/>
        <v>#VALUE!</v>
      </c>
      <c r="D65" s="32">
        <f t="shared" si="17"/>
        <v>59641</v>
      </c>
      <c r="E65" s="32">
        <f t="shared" si="3"/>
        <v>59642</v>
      </c>
      <c r="F65" s="32">
        <f t="shared" si="4"/>
        <v>59657</v>
      </c>
      <c r="G65" s="32">
        <f t="shared" si="5"/>
        <v>0</v>
      </c>
      <c r="H65" s="32">
        <f t="shared" si="6"/>
        <v>59680</v>
      </c>
      <c r="I65" s="32">
        <f t="shared" si="7"/>
        <v>59690</v>
      </c>
      <c r="J65" s="32">
        <f t="shared" si="18"/>
        <v>59691</v>
      </c>
      <c r="K65" s="32" t="e">
        <f t="shared" si="19"/>
        <v>#N/A</v>
      </c>
      <c r="L65" s="32">
        <f t="shared" si="10"/>
        <v>59763</v>
      </c>
      <c r="M65" s="32">
        <f t="shared" si="11"/>
        <v>59841</v>
      </c>
      <c r="N65" s="32" t="e">
        <f t="shared" si="12"/>
        <v>#VALUE!</v>
      </c>
      <c r="O65" s="32">
        <f t="shared" si="13"/>
        <v>59895</v>
      </c>
      <c r="P65" s="32" t="e">
        <f t="shared" si="14"/>
        <v>#VALUE!</v>
      </c>
      <c r="S65" s="2">
        <v>1963</v>
      </c>
      <c r="T65" s="34">
        <v>23115</v>
      </c>
    </row>
    <row r="66" spans="1:20">
      <c r="A66" s="31">
        <f t="shared" si="20"/>
        <v>2064</v>
      </c>
      <c r="B66" s="32">
        <f t="shared" ref="B66:B102" si="21">DATE(A66,1,1)</f>
        <v>59902</v>
      </c>
      <c r="C66" s="32" t="e">
        <f t="shared" ref="C66:C97" si="22">IF(AND(mode_Alsace,mode_France),D66-2,0)</f>
        <v>#VALUE!</v>
      </c>
      <c r="D66" s="32">
        <f t="shared" ref="D66:D102" si="23">VLOOKUP(A66,table_Paques,2,0)</f>
        <v>59998</v>
      </c>
      <c r="E66" s="32">
        <f t="shared" ref="E66:E102" si="24">D66+1</f>
        <v>59999</v>
      </c>
      <c r="F66" s="32">
        <f t="shared" ref="F66:F102" si="25">DATE(A66,5,1)</f>
        <v>60023</v>
      </c>
      <c r="G66" s="32">
        <f t="shared" ref="G66:G102" si="26">IF(G$1,DATE($A66,MONTH(G$1),DAY(G$1)),0)</f>
        <v>0</v>
      </c>
      <c r="H66" s="32">
        <f t="shared" ref="H66:H102" si="27">E66+38</f>
        <v>60037</v>
      </c>
      <c r="I66" s="32">
        <f t="shared" ref="I66:I102" si="28">(D66+49)</f>
        <v>60047</v>
      </c>
      <c r="J66" s="32">
        <f t="shared" ref="J66:J97" si="29">(I66+1)*NOT(sans_pentecote)</f>
        <v>60048</v>
      </c>
      <c r="K66" s="32" t="e">
        <f t="shared" ref="K66:K102" si="30">DATE($A66,MONTH(fete_nat),DAY(fete_nat))</f>
        <v>#N/A</v>
      </c>
      <c r="L66" s="32">
        <f t="shared" ref="L66:L102" si="31">DATE($A66,8,15)</f>
        <v>60129</v>
      </c>
      <c r="M66" s="32">
        <f t="shared" ref="M66:M102" si="32">DATE($A66,11,1)</f>
        <v>60207</v>
      </c>
      <c r="N66" s="32" t="e">
        <f t="shared" ref="N66:N102" si="33">IF(N$1,DATE($A66,MONTH(N$1),DAY(N$1)),0)</f>
        <v>#VALUE!</v>
      </c>
      <c r="O66" s="32">
        <f t="shared" ref="O66:O102" si="34">DATE($A66,12,25)</f>
        <v>60261</v>
      </c>
      <c r="P66" s="32" t="e">
        <f t="shared" ref="P66:P102" si="35">IF(P$1,DATE($A66,MONTH(P$1),DAY(P$1)),0)</f>
        <v>#VALUE!</v>
      </c>
      <c r="S66" s="2">
        <v>1964</v>
      </c>
      <c r="T66" s="34">
        <v>23465</v>
      </c>
    </row>
    <row r="67" spans="1:20">
      <c r="A67" s="31">
        <f t="shared" ref="A67:A102" si="36">IF(sans_fériés,0,A66+1)</f>
        <v>2065</v>
      </c>
      <c r="B67" s="32">
        <f t="shared" si="21"/>
        <v>60268</v>
      </c>
      <c r="C67" s="32" t="e">
        <f t="shared" si="22"/>
        <v>#VALUE!</v>
      </c>
      <c r="D67" s="32">
        <f t="shared" si="23"/>
        <v>60355</v>
      </c>
      <c r="E67" s="32">
        <f t="shared" si="24"/>
        <v>60356</v>
      </c>
      <c r="F67" s="32">
        <f t="shared" si="25"/>
        <v>60388</v>
      </c>
      <c r="G67" s="32">
        <f t="shared" si="26"/>
        <v>0</v>
      </c>
      <c r="H67" s="32">
        <f t="shared" si="27"/>
        <v>60394</v>
      </c>
      <c r="I67" s="32">
        <f t="shared" si="28"/>
        <v>60404</v>
      </c>
      <c r="J67" s="32">
        <f t="shared" si="29"/>
        <v>60405</v>
      </c>
      <c r="K67" s="32" t="e">
        <f t="shared" si="30"/>
        <v>#N/A</v>
      </c>
      <c r="L67" s="32">
        <f t="shared" si="31"/>
        <v>60494</v>
      </c>
      <c r="M67" s="32">
        <f t="shared" si="32"/>
        <v>60572</v>
      </c>
      <c r="N67" s="32" t="e">
        <f t="shared" si="33"/>
        <v>#VALUE!</v>
      </c>
      <c r="O67" s="32">
        <f t="shared" si="34"/>
        <v>60626</v>
      </c>
      <c r="P67" s="32" t="e">
        <f t="shared" si="35"/>
        <v>#VALUE!</v>
      </c>
      <c r="S67" s="2">
        <v>1965</v>
      </c>
      <c r="T67" s="34">
        <v>23850</v>
      </c>
    </row>
    <row r="68" spans="1:20">
      <c r="A68" s="31">
        <f t="shared" si="36"/>
        <v>2066</v>
      </c>
      <c r="B68" s="32">
        <f t="shared" si="21"/>
        <v>60633</v>
      </c>
      <c r="C68" s="32" t="e">
        <f t="shared" si="22"/>
        <v>#VALUE!</v>
      </c>
      <c r="D68" s="32">
        <f t="shared" si="23"/>
        <v>60733</v>
      </c>
      <c r="E68" s="32">
        <f t="shared" si="24"/>
        <v>60734</v>
      </c>
      <c r="F68" s="32">
        <f t="shared" si="25"/>
        <v>60753</v>
      </c>
      <c r="G68" s="32">
        <f t="shared" si="26"/>
        <v>0</v>
      </c>
      <c r="H68" s="32">
        <f t="shared" si="27"/>
        <v>60772</v>
      </c>
      <c r="I68" s="32">
        <f t="shared" si="28"/>
        <v>60782</v>
      </c>
      <c r="J68" s="32">
        <f t="shared" si="29"/>
        <v>60783</v>
      </c>
      <c r="K68" s="32" t="e">
        <f t="shared" si="30"/>
        <v>#N/A</v>
      </c>
      <c r="L68" s="32">
        <f t="shared" si="31"/>
        <v>60859</v>
      </c>
      <c r="M68" s="32">
        <f t="shared" si="32"/>
        <v>60937</v>
      </c>
      <c r="N68" s="32" t="e">
        <f t="shared" si="33"/>
        <v>#VALUE!</v>
      </c>
      <c r="O68" s="32">
        <f t="shared" si="34"/>
        <v>60991</v>
      </c>
      <c r="P68" s="32" t="e">
        <f t="shared" si="35"/>
        <v>#VALUE!</v>
      </c>
      <c r="S68" s="2">
        <v>1966</v>
      </c>
      <c r="T68" s="34">
        <v>24207</v>
      </c>
    </row>
    <row r="69" spans="1:20">
      <c r="A69" s="31">
        <f t="shared" si="36"/>
        <v>2067</v>
      </c>
      <c r="B69" s="32">
        <f t="shared" si="21"/>
        <v>60998</v>
      </c>
      <c r="C69" s="32" t="e">
        <f t="shared" si="22"/>
        <v>#VALUE!</v>
      </c>
      <c r="D69" s="32">
        <f t="shared" si="23"/>
        <v>61090</v>
      </c>
      <c r="E69" s="32">
        <f t="shared" si="24"/>
        <v>61091</v>
      </c>
      <c r="F69" s="32">
        <f t="shared" si="25"/>
        <v>61118</v>
      </c>
      <c r="G69" s="32">
        <f t="shared" si="26"/>
        <v>0</v>
      </c>
      <c r="H69" s="32">
        <f t="shared" si="27"/>
        <v>61129</v>
      </c>
      <c r="I69" s="32">
        <f t="shared" si="28"/>
        <v>61139</v>
      </c>
      <c r="J69" s="32">
        <f t="shared" si="29"/>
        <v>61140</v>
      </c>
      <c r="K69" s="32" t="e">
        <f t="shared" si="30"/>
        <v>#N/A</v>
      </c>
      <c r="L69" s="32">
        <f t="shared" si="31"/>
        <v>61224</v>
      </c>
      <c r="M69" s="32">
        <f t="shared" si="32"/>
        <v>61302</v>
      </c>
      <c r="N69" s="32" t="e">
        <f t="shared" si="33"/>
        <v>#VALUE!</v>
      </c>
      <c r="O69" s="32">
        <f t="shared" si="34"/>
        <v>61356</v>
      </c>
      <c r="P69" s="32" t="e">
        <f t="shared" si="35"/>
        <v>#VALUE!</v>
      </c>
      <c r="S69" s="2">
        <v>1967</v>
      </c>
      <c r="T69" s="34">
        <v>24557</v>
      </c>
    </row>
    <row r="70" spans="1:20">
      <c r="A70" s="31">
        <f t="shared" si="36"/>
        <v>2068</v>
      </c>
      <c r="B70" s="32">
        <f t="shared" si="21"/>
        <v>61363</v>
      </c>
      <c r="C70" s="32" t="e">
        <f t="shared" si="22"/>
        <v>#VALUE!</v>
      </c>
      <c r="D70" s="32">
        <f t="shared" si="23"/>
        <v>61475</v>
      </c>
      <c r="E70" s="32">
        <f t="shared" si="24"/>
        <v>61476</v>
      </c>
      <c r="F70" s="32">
        <f t="shared" si="25"/>
        <v>61484</v>
      </c>
      <c r="G70" s="32">
        <f t="shared" si="26"/>
        <v>0</v>
      </c>
      <c r="H70" s="32">
        <f t="shared" si="27"/>
        <v>61514</v>
      </c>
      <c r="I70" s="32">
        <f t="shared" si="28"/>
        <v>61524</v>
      </c>
      <c r="J70" s="32">
        <f t="shared" si="29"/>
        <v>61525</v>
      </c>
      <c r="K70" s="32" t="e">
        <f t="shared" si="30"/>
        <v>#N/A</v>
      </c>
      <c r="L70" s="32">
        <f t="shared" si="31"/>
        <v>61590</v>
      </c>
      <c r="M70" s="32">
        <f t="shared" si="32"/>
        <v>61668</v>
      </c>
      <c r="N70" s="32" t="e">
        <f t="shared" si="33"/>
        <v>#VALUE!</v>
      </c>
      <c r="O70" s="32">
        <f t="shared" si="34"/>
        <v>61722</v>
      </c>
      <c r="P70" s="32" t="e">
        <f t="shared" si="35"/>
        <v>#VALUE!</v>
      </c>
      <c r="S70" s="2">
        <v>1968</v>
      </c>
      <c r="T70" s="34">
        <v>24942</v>
      </c>
    </row>
    <row r="71" spans="1:20">
      <c r="A71" s="31">
        <f t="shared" si="36"/>
        <v>2069</v>
      </c>
      <c r="B71" s="32">
        <f t="shared" si="21"/>
        <v>61729</v>
      </c>
      <c r="C71" s="32" t="e">
        <f t="shared" si="22"/>
        <v>#VALUE!</v>
      </c>
      <c r="D71" s="32">
        <f t="shared" si="23"/>
        <v>61832</v>
      </c>
      <c r="E71" s="32">
        <f t="shared" si="24"/>
        <v>61833</v>
      </c>
      <c r="F71" s="32">
        <f t="shared" si="25"/>
        <v>61849</v>
      </c>
      <c r="G71" s="32">
        <f t="shared" si="26"/>
        <v>0</v>
      </c>
      <c r="H71" s="32">
        <f t="shared" si="27"/>
        <v>61871</v>
      </c>
      <c r="I71" s="32">
        <f t="shared" si="28"/>
        <v>61881</v>
      </c>
      <c r="J71" s="32">
        <f t="shared" si="29"/>
        <v>61882</v>
      </c>
      <c r="K71" s="32" t="e">
        <f t="shared" si="30"/>
        <v>#N/A</v>
      </c>
      <c r="L71" s="32">
        <f t="shared" si="31"/>
        <v>61955</v>
      </c>
      <c r="M71" s="32">
        <f t="shared" si="32"/>
        <v>62033</v>
      </c>
      <c r="N71" s="32" t="e">
        <f t="shared" si="33"/>
        <v>#VALUE!</v>
      </c>
      <c r="O71" s="32">
        <f t="shared" si="34"/>
        <v>62087</v>
      </c>
      <c r="P71" s="32" t="e">
        <f t="shared" si="35"/>
        <v>#VALUE!</v>
      </c>
      <c r="S71" s="2">
        <v>1969</v>
      </c>
      <c r="T71" s="34">
        <v>25299</v>
      </c>
    </row>
    <row r="72" spans="1:20">
      <c r="A72" s="31">
        <f t="shared" si="36"/>
        <v>2070</v>
      </c>
      <c r="B72" s="32">
        <f t="shared" si="21"/>
        <v>62094</v>
      </c>
      <c r="C72" s="32" t="e">
        <f t="shared" si="22"/>
        <v>#VALUE!</v>
      </c>
      <c r="D72" s="32">
        <f t="shared" si="23"/>
        <v>62182</v>
      </c>
      <c r="E72" s="32">
        <f t="shared" si="24"/>
        <v>62183</v>
      </c>
      <c r="F72" s="32">
        <f t="shared" si="25"/>
        <v>62214</v>
      </c>
      <c r="G72" s="32">
        <f t="shared" si="26"/>
        <v>0</v>
      </c>
      <c r="H72" s="32">
        <f t="shared" si="27"/>
        <v>62221</v>
      </c>
      <c r="I72" s="32">
        <f t="shared" si="28"/>
        <v>62231</v>
      </c>
      <c r="J72" s="32">
        <f t="shared" si="29"/>
        <v>62232</v>
      </c>
      <c r="K72" s="32" t="e">
        <f t="shared" si="30"/>
        <v>#N/A</v>
      </c>
      <c r="L72" s="32">
        <f t="shared" si="31"/>
        <v>62320</v>
      </c>
      <c r="M72" s="32">
        <f t="shared" si="32"/>
        <v>62398</v>
      </c>
      <c r="N72" s="32" t="e">
        <f t="shared" si="33"/>
        <v>#VALUE!</v>
      </c>
      <c r="O72" s="32">
        <f t="shared" si="34"/>
        <v>62452</v>
      </c>
      <c r="P72" s="32" t="e">
        <f t="shared" si="35"/>
        <v>#VALUE!</v>
      </c>
      <c r="S72" s="2">
        <v>1970</v>
      </c>
      <c r="T72" s="34">
        <v>25656</v>
      </c>
    </row>
    <row r="73" spans="1:20">
      <c r="A73" s="31">
        <f t="shared" si="36"/>
        <v>2071</v>
      </c>
      <c r="B73" s="32">
        <f t="shared" si="21"/>
        <v>62459</v>
      </c>
      <c r="C73" s="32" t="e">
        <f t="shared" si="22"/>
        <v>#VALUE!</v>
      </c>
      <c r="D73" s="32">
        <f t="shared" si="23"/>
        <v>62567</v>
      </c>
      <c r="E73" s="32">
        <f t="shared" si="24"/>
        <v>62568</v>
      </c>
      <c r="F73" s="32">
        <f t="shared" si="25"/>
        <v>62579</v>
      </c>
      <c r="G73" s="32">
        <f t="shared" si="26"/>
        <v>0</v>
      </c>
      <c r="H73" s="32">
        <f t="shared" si="27"/>
        <v>62606</v>
      </c>
      <c r="I73" s="32">
        <f t="shared" si="28"/>
        <v>62616</v>
      </c>
      <c r="J73" s="32">
        <f t="shared" si="29"/>
        <v>62617</v>
      </c>
      <c r="K73" s="32" t="e">
        <f t="shared" si="30"/>
        <v>#N/A</v>
      </c>
      <c r="L73" s="32">
        <f t="shared" si="31"/>
        <v>62685</v>
      </c>
      <c r="M73" s="32">
        <f t="shared" si="32"/>
        <v>62763</v>
      </c>
      <c r="N73" s="32" t="e">
        <f t="shared" si="33"/>
        <v>#VALUE!</v>
      </c>
      <c r="O73" s="32">
        <f t="shared" si="34"/>
        <v>62817</v>
      </c>
      <c r="P73" s="32" t="e">
        <f t="shared" si="35"/>
        <v>#VALUE!</v>
      </c>
      <c r="S73" s="2">
        <v>1971</v>
      </c>
      <c r="T73" s="34">
        <v>26034</v>
      </c>
    </row>
    <row r="74" spans="1:20">
      <c r="A74" s="31">
        <f t="shared" si="36"/>
        <v>2072</v>
      </c>
      <c r="B74" s="32">
        <f t="shared" si="21"/>
        <v>62824</v>
      </c>
      <c r="C74" s="32" t="e">
        <f t="shared" si="22"/>
        <v>#VALUE!</v>
      </c>
      <c r="D74" s="32">
        <f t="shared" si="23"/>
        <v>62924</v>
      </c>
      <c r="E74" s="32">
        <f t="shared" si="24"/>
        <v>62925</v>
      </c>
      <c r="F74" s="32">
        <f t="shared" si="25"/>
        <v>62945</v>
      </c>
      <c r="G74" s="32">
        <f t="shared" si="26"/>
        <v>0</v>
      </c>
      <c r="H74" s="32">
        <f t="shared" si="27"/>
        <v>62963</v>
      </c>
      <c r="I74" s="32">
        <f t="shared" si="28"/>
        <v>62973</v>
      </c>
      <c r="J74" s="32">
        <f t="shared" si="29"/>
        <v>62974</v>
      </c>
      <c r="K74" s="32" t="e">
        <f t="shared" si="30"/>
        <v>#N/A</v>
      </c>
      <c r="L74" s="32">
        <f t="shared" si="31"/>
        <v>63051</v>
      </c>
      <c r="M74" s="32">
        <f t="shared" si="32"/>
        <v>63129</v>
      </c>
      <c r="N74" s="32" t="e">
        <f t="shared" si="33"/>
        <v>#VALUE!</v>
      </c>
      <c r="O74" s="32">
        <f t="shared" si="34"/>
        <v>63183</v>
      </c>
      <c r="P74" s="32" t="e">
        <f t="shared" si="35"/>
        <v>#VALUE!</v>
      </c>
      <c r="S74" s="2">
        <v>1972</v>
      </c>
      <c r="T74" s="34">
        <v>26391</v>
      </c>
    </row>
    <row r="75" spans="1:20">
      <c r="A75" s="31">
        <f t="shared" si="36"/>
        <v>2073</v>
      </c>
      <c r="B75" s="32">
        <f t="shared" si="21"/>
        <v>63190</v>
      </c>
      <c r="C75" s="32" t="e">
        <f t="shared" si="22"/>
        <v>#VALUE!</v>
      </c>
      <c r="D75" s="32">
        <f t="shared" si="23"/>
        <v>63274</v>
      </c>
      <c r="E75" s="32">
        <f t="shared" si="24"/>
        <v>63275</v>
      </c>
      <c r="F75" s="32">
        <f t="shared" si="25"/>
        <v>63310</v>
      </c>
      <c r="G75" s="32">
        <f t="shared" si="26"/>
        <v>0</v>
      </c>
      <c r="H75" s="32">
        <f t="shared" si="27"/>
        <v>63313</v>
      </c>
      <c r="I75" s="32">
        <f t="shared" si="28"/>
        <v>63323</v>
      </c>
      <c r="J75" s="32">
        <f t="shared" si="29"/>
        <v>63324</v>
      </c>
      <c r="K75" s="32" t="e">
        <f t="shared" si="30"/>
        <v>#N/A</v>
      </c>
      <c r="L75" s="32">
        <f t="shared" si="31"/>
        <v>63416</v>
      </c>
      <c r="M75" s="32">
        <f t="shared" si="32"/>
        <v>63494</v>
      </c>
      <c r="N75" s="32" t="e">
        <f t="shared" si="33"/>
        <v>#VALUE!</v>
      </c>
      <c r="O75" s="32">
        <f t="shared" si="34"/>
        <v>63548</v>
      </c>
      <c r="P75" s="32" t="e">
        <f t="shared" si="35"/>
        <v>#VALUE!</v>
      </c>
      <c r="S75" s="2">
        <v>1973</v>
      </c>
      <c r="T75" s="34">
        <v>26776</v>
      </c>
    </row>
    <row r="76" spans="1:20">
      <c r="A76" s="31">
        <f t="shared" si="36"/>
        <v>2074</v>
      </c>
      <c r="B76" s="32">
        <f t="shared" si="21"/>
        <v>63555</v>
      </c>
      <c r="C76" s="32" t="e">
        <f t="shared" si="22"/>
        <v>#VALUE!</v>
      </c>
      <c r="D76" s="32">
        <f t="shared" si="23"/>
        <v>63659</v>
      </c>
      <c r="E76" s="32">
        <f t="shared" si="24"/>
        <v>63660</v>
      </c>
      <c r="F76" s="32">
        <f t="shared" si="25"/>
        <v>63675</v>
      </c>
      <c r="G76" s="32">
        <f t="shared" si="26"/>
        <v>0</v>
      </c>
      <c r="H76" s="32">
        <f t="shared" si="27"/>
        <v>63698</v>
      </c>
      <c r="I76" s="32">
        <f t="shared" si="28"/>
        <v>63708</v>
      </c>
      <c r="J76" s="32">
        <f t="shared" si="29"/>
        <v>63709</v>
      </c>
      <c r="K76" s="32" t="e">
        <f t="shared" si="30"/>
        <v>#N/A</v>
      </c>
      <c r="L76" s="32">
        <f t="shared" si="31"/>
        <v>63781</v>
      </c>
      <c r="M76" s="32">
        <f t="shared" si="32"/>
        <v>63859</v>
      </c>
      <c r="N76" s="32" t="e">
        <f t="shared" si="33"/>
        <v>#VALUE!</v>
      </c>
      <c r="O76" s="32">
        <f t="shared" si="34"/>
        <v>63913</v>
      </c>
      <c r="P76" s="32" t="e">
        <f t="shared" si="35"/>
        <v>#VALUE!</v>
      </c>
      <c r="S76" s="2">
        <v>1974</v>
      </c>
      <c r="T76" s="34">
        <v>27133</v>
      </c>
    </row>
    <row r="77" spans="1:20">
      <c r="A77" s="31">
        <f t="shared" si="36"/>
        <v>2075</v>
      </c>
      <c r="B77" s="32">
        <f t="shared" si="21"/>
        <v>63920</v>
      </c>
      <c r="C77" s="32" t="e">
        <f t="shared" si="22"/>
        <v>#VALUE!</v>
      </c>
      <c r="D77" s="32">
        <f t="shared" si="23"/>
        <v>64016</v>
      </c>
      <c r="E77" s="32">
        <f t="shared" si="24"/>
        <v>64017</v>
      </c>
      <c r="F77" s="32">
        <f t="shared" si="25"/>
        <v>64040</v>
      </c>
      <c r="G77" s="32">
        <f t="shared" si="26"/>
        <v>0</v>
      </c>
      <c r="H77" s="32">
        <f t="shared" si="27"/>
        <v>64055</v>
      </c>
      <c r="I77" s="32">
        <f t="shared" si="28"/>
        <v>64065</v>
      </c>
      <c r="J77" s="32">
        <f t="shared" si="29"/>
        <v>64066</v>
      </c>
      <c r="K77" s="32" t="e">
        <f t="shared" si="30"/>
        <v>#N/A</v>
      </c>
      <c r="L77" s="32">
        <f t="shared" si="31"/>
        <v>64146</v>
      </c>
      <c r="M77" s="32">
        <f t="shared" si="32"/>
        <v>64224</v>
      </c>
      <c r="N77" s="32" t="e">
        <f t="shared" si="33"/>
        <v>#VALUE!</v>
      </c>
      <c r="O77" s="32">
        <f t="shared" si="34"/>
        <v>64278</v>
      </c>
      <c r="P77" s="32" t="e">
        <f t="shared" si="35"/>
        <v>#VALUE!</v>
      </c>
      <c r="S77" s="2">
        <v>1975</v>
      </c>
      <c r="T77" s="34">
        <v>27483</v>
      </c>
    </row>
    <row r="78" spans="1:20">
      <c r="A78" s="31">
        <f t="shared" si="36"/>
        <v>2076</v>
      </c>
      <c r="B78" s="32">
        <f t="shared" si="21"/>
        <v>64285</v>
      </c>
      <c r="C78" s="32" t="e">
        <f t="shared" si="22"/>
        <v>#VALUE!</v>
      </c>
      <c r="D78" s="32">
        <f t="shared" si="23"/>
        <v>64394</v>
      </c>
      <c r="E78" s="32">
        <f t="shared" si="24"/>
        <v>64395</v>
      </c>
      <c r="F78" s="32">
        <f t="shared" si="25"/>
        <v>64406</v>
      </c>
      <c r="G78" s="32">
        <f t="shared" si="26"/>
        <v>0</v>
      </c>
      <c r="H78" s="32">
        <f t="shared" si="27"/>
        <v>64433</v>
      </c>
      <c r="I78" s="32">
        <f t="shared" si="28"/>
        <v>64443</v>
      </c>
      <c r="J78" s="32">
        <f t="shared" si="29"/>
        <v>64444</v>
      </c>
      <c r="K78" s="32" t="e">
        <f t="shared" si="30"/>
        <v>#N/A</v>
      </c>
      <c r="L78" s="32">
        <f t="shared" si="31"/>
        <v>64512</v>
      </c>
      <c r="M78" s="32">
        <f t="shared" si="32"/>
        <v>64590</v>
      </c>
      <c r="N78" s="32" t="e">
        <f t="shared" si="33"/>
        <v>#VALUE!</v>
      </c>
      <c r="O78" s="32">
        <f t="shared" si="34"/>
        <v>64644</v>
      </c>
      <c r="P78" s="32" t="e">
        <f t="shared" si="35"/>
        <v>#VALUE!</v>
      </c>
      <c r="S78" s="2">
        <v>1976</v>
      </c>
      <c r="T78" s="34">
        <v>27868</v>
      </c>
    </row>
    <row r="79" spans="1:20">
      <c r="A79" s="31">
        <f t="shared" si="36"/>
        <v>2077</v>
      </c>
      <c r="B79" s="32">
        <f t="shared" si="21"/>
        <v>64651</v>
      </c>
      <c r="C79" s="32" t="e">
        <f t="shared" si="22"/>
        <v>#VALUE!</v>
      </c>
      <c r="D79" s="32">
        <f t="shared" si="23"/>
        <v>64751</v>
      </c>
      <c r="E79" s="32">
        <f t="shared" si="24"/>
        <v>64752</v>
      </c>
      <c r="F79" s="32">
        <f t="shared" si="25"/>
        <v>64771</v>
      </c>
      <c r="G79" s="32">
        <f t="shared" si="26"/>
        <v>0</v>
      </c>
      <c r="H79" s="32">
        <f t="shared" si="27"/>
        <v>64790</v>
      </c>
      <c r="I79" s="32">
        <f t="shared" si="28"/>
        <v>64800</v>
      </c>
      <c r="J79" s="32">
        <f t="shared" si="29"/>
        <v>64801</v>
      </c>
      <c r="K79" s="32" t="e">
        <f t="shared" si="30"/>
        <v>#N/A</v>
      </c>
      <c r="L79" s="32">
        <f t="shared" si="31"/>
        <v>64877</v>
      </c>
      <c r="M79" s="32">
        <f t="shared" si="32"/>
        <v>64955</v>
      </c>
      <c r="N79" s="32" t="e">
        <f t="shared" si="33"/>
        <v>#VALUE!</v>
      </c>
      <c r="O79" s="32">
        <f t="shared" si="34"/>
        <v>65009</v>
      </c>
      <c r="P79" s="32" t="e">
        <f t="shared" si="35"/>
        <v>#VALUE!</v>
      </c>
      <c r="S79" s="2">
        <v>1977</v>
      </c>
      <c r="T79" s="34">
        <v>28225</v>
      </c>
    </row>
    <row r="80" spans="1:20">
      <c r="A80" s="31">
        <f t="shared" si="36"/>
        <v>2078</v>
      </c>
      <c r="B80" s="32">
        <f t="shared" si="21"/>
        <v>65016</v>
      </c>
      <c r="C80" s="32" t="e">
        <f t="shared" si="22"/>
        <v>#VALUE!</v>
      </c>
      <c r="D80" s="32">
        <f t="shared" si="23"/>
        <v>65108</v>
      </c>
      <c r="E80" s="32">
        <f t="shared" si="24"/>
        <v>65109</v>
      </c>
      <c r="F80" s="32">
        <f t="shared" si="25"/>
        <v>65136</v>
      </c>
      <c r="G80" s="32">
        <f t="shared" si="26"/>
        <v>0</v>
      </c>
      <c r="H80" s="32">
        <f t="shared" si="27"/>
        <v>65147</v>
      </c>
      <c r="I80" s="32">
        <f t="shared" si="28"/>
        <v>65157</v>
      </c>
      <c r="J80" s="32">
        <f t="shared" si="29"/>
        <v>65158</v>
      </c>
      <c r="K80" s="32" t="e">
        <f t="shared" si="30"/>
        <v>#N/A</v>
      </c>
      <c r="L80" s="32">
        <f t="shared" si="31"/>
        <v>65242</v>
      </c>
      <c r="M80" s="32">
        <f t="shared" si="32"/>
        <v>65320</v>
      </c>
      <c r="N80" s="32" t="e">
        <f t="shared" si="33"/>
        <v>#VALUE!</v>
      </c>
      <c r="O80" s="32">
        <f t="shared" si="34"/>
        <v>65374</v>
      </c>
      <c r="P80" s="32" t="e">
        <f t="shared" si="35"/>
        <v>#VALUE!</v>
      </c>
      <c r="S80" s="2">
        <v>1978</v>
      </c>
      <c r="T80" s="34">
        <v>28575</v>
      </c>
    </row>
    <row r="81" spans="1:20">
      <c r="A81" s="31">
        <f t="shared" si="36"/>
        <v>2079</v>
      </c>
      <c r="B81" s="32">
        <f t="shared" si="21"/>
        <v>65381</v>
      </c>
      <c r="C81" s="32" t="e">
        <f t="shared" si="22"/>
        <v>#VALUE!</v>
      </c>
      <c r="D81" s="32">
        <f t="shared" si="23"/>
        <v>65493</v>
      </c>
      <c r="E81" s="32">
        <f t="shared" si="24"/>
        <v>65494</v>
      </c>
      <c r="F81" s="32">
        <f t="shared" si="25"/>
        <v>65501</v>
      </c>
      <c r="G81" s="32">
        <f t="shared" si="26"/>
        <v>0</v>
      </c>
      <c r="H81" s="32">
        <f t="shared" si="27"/>
        <v>65532</v>
      </c>
      <c r="I81" s="32">
        <f t="shared" si="28"/>
        <v>65542</v>
      </c>
      <c r="J81" s="32">
        <f t="shared" si="29"/>
        <v>65543</v>
      </c>
      <c r="K81" s="32" t="e">
        <f t="shared" si="30"/>
        <v>#N/A</v>
      </c>
      <c r="L81" s="32">
        <f t="shared" si="31"/>
        <v>65607</v>
      </c>
      <c r="M81" s="32">
        <f t="shared" si="32"/>
        <v>65685</v>
      </c>
      <c r="N81" s="32" t="e">
        <f t="shared" si="33"/>
        <v>#VALUE!</v>
      </c>
      <c r="O81" s="32">
        <f t="shared" si="34"/>
        <v>65739</v>
      </c>
      <c r="P81" s="32" t="e">
        <f t="shared" si="35"/>
        <v>#VALUE!</v>
      </c>
      <c r="S81" s="2">
        <v>1979</v>
      </c>
      <c r="T81" s="34">
        <v>28960</v>
      </c>
    </row>
    <row r="82" spans="1:20">
      <c r="A82" s="31">
        <f t="shared" si="36"/>
        <v>2080</v>
      </c>
      <c r="B82" s="32">
        <f t="shared" si="21"/>
        <v>65746</v>
      </c>
      <c r="C82" s="32" t="e">
        <f t="shared" si="22"/>
        <v>#VALUE!</v>
      </c>
      <c r="D82" s="32">
        <f t="shared" si="23"/>
        <v>65843</v>
      </c>
      <c r="E82" s="32">
        <f t="shared" si="24"/>
        <v>65844</v>
      </c>
      <c r="F82" s="32">
        <f t="shared" si="25"/>
        <v>65867</v>
      </c>
      <c r="G82" s="32">
        <f t="shared" si="26"/>
        <v>0</v>
      </c>
      <c r="H82" s="32">
        <f t="shared" si="27"/>
        <v>65882</v>
      </c>
      <c r="I82" s="32">
        <f t="shared" si="28"/>
        <v>65892</v>
      </c>
      <c r="J82" s="32">
        <f t="shared" si="29"/>
        <v>65893</v>
      </c>
      <c r="K82" s="32" t="e">
        <f t="shared" si="30"/>
        <v>#N/A</v>
      </c>
      <c r="L82" s="32">
        <f t="shared" si="31"/>
        <v>65973</v>
      </c>
      <c r="M82" s="32">
        <f t="shared" si="32"/>
        <v>66051</v>
      </c>
      <c r="N82" s="32" t="e">
        <f t="shared" si="33"/>
        <v>#VALUE!</v>
      </c>
      <c r="O82" s="32">
        <f t="shared" si="34"/>
        <v>66105</v>
      </c>
      <c r="P82" s="32" t="e">
        <f t="shared" si="35"/>
        <v>#VALUE!</v>
      </c>
      <c r="S82" s="2">
        <v>1980</v>
      </c>
      <c r="T82" s="34">
        <v>29317</v>
      </c>
    </row>
    <row r="83" spans="1:20">
      <c r="A83" s="31">
        <f t="shared" si="36"/>
        <v>2081</v>
      </c>
      <c r="B83" s="32">
        <f t="shared" si="21"/>
        <v>66112</v>
      </c>
      <c r="C83" s="32" t="e">
        <f t="shared" si="22"/>
        <v>#VALUE!</v>
      </c>
      <c r="D83" s="32">
        <f t="shared" si="23"/>
        <v>66200</v>
      </c>
      <c r="E83" s="32">
        <f t="shared" si="24"/>
        <v>66201</v>
      </c>
      <c r="F83" s="32">
        <f t="shared" si="25"/>
        <v>66232</v>
      </c>
      <c r="G83" s="32">
        <f t="shared" si="26"/>
        <v>0</v>
      </c>
      <c r="H83" s="32">
        <f t="shared" si="27"/>
        <v>66239</v>
      </c>
      <c r="I83" s="32">
        <f t="shared" si="28"/>
        <v>66249</v>
      </c>
      <c r="J83" s="32">
        <f t="shared" si="29"/>
        <v>66250</v>
      </c>
      <c r="K83" s="32" t="e">
        <f t="shared" si="30"/>
        <v>#N/A</v>
      </c>
      <c r="L83" s="32">
        <f t="shared" si="31"/>
        <v>66338</v>
      </c>
      <c r="M83" s="32">
        <f t="shared" si="32"/>
        <v>66416</v>
      </c>
      <c r="N83" s="32" t="e">
        <f t="shared" si="33"/>
        <v>#VALUE!</v>
      </c>
      <c r="O83" s="32">
        <f t="shared" si="34"/>
        <v>66470</v>
      </c>
      <c r="P83" s="32" t="e">
        <f t="shared" si="35"/>
        <v>#VALUE!</v>
      </c>
      <c r="S83" s="2">
        <v>1981</v>
      </c>
      <c r="T83" s="34">
        <v>29695</v>
      </c>
    </row>
    <row r="84" spans="1:20">
      <c r="A84" s="31">
        <f t="shared" si="36"/>
        <v>2082</v>
      </c>
      <c r="B84" s="32">
        <f t="shared" si="21"/>
        <v>66477</v>
      </c>
      <c r="C84" s="32" t="e">
        <f t="shared" si="22"/>
        <v>#VALUE!</v>
      </c>
      <c r="D84" s="32">
        <f t="shared" si="23"/>
        <v>66585</v>
      </c>
      <c r="E84" s="32">
        <f t="shared" si="24"/>
        <v>66586</v>
      </c>
      <c r="F84" s="32">
        <f t="shared" si="25"/>
        <v>66597</v>
      </c>
      <c r="G84" s="32">
        <f t="shared" si="26"/>
        <v>0</v>
      </c>
      <c r="H84" s="32">
        <f t="shared" si="27"/>
        <v>66624</v>
      </c>
      <c r="I84" s="32">
        <f t="shared" si="28"/>
        <v>66634</v>
      </c>
      <c r="J84" s="32">
        <f t="shared" si="29"/>
        <v>66635</v>
      </c>
      <c r="K84" s="32" t="e">
        <f t="shared" si="30"/>
        <v>#N/A</v>
      </c>
      <c r="L84" s="32">
        <f t="shared" si="31"/>
        <v>66703</v>
      </c>
      <c r="M84" s="32">
        <f t="shared" si="32"/>
        <v>66781</v>
      </c>
      <c r="N84" s="32" t="e">
        <f t="shared" si="33"/>
        <v>#VALUE!</v>
      </c>
      <c r="O84" s="32">
        <f t="shared" si="34"/>
        <v>66835</v>
      </c>
      <c r="P84" s="32" t="e">
        <f t="shared" si="35"/>
        <v>#VALUE!</v>
      </c>
      <c r="S84" s="2">
        <v>1982</v>
      </c>
      <c r="T84" s="34">
        <v>30052</v>
      </c>
    </row>
    <row r="85" spans="1:20">
      <c r="A85" s="31">
        <f t="shared" si="36"/>
        <v>2083</v>
      </c>
      <c r="B85" s="32">
        <f t="shared" si="21"/>
        <v>66842</v>
      </c>
      <c r="C85" s="32" t="e">
        <f t="shared" si="22"/>
        <v>#VALUE!</v>
      </c>
      <c r="D85" s="32">
        <f t="shared" si="23"/>
        <v>66935</v>
      </c>
      <c r="E85" s="32">
        <f t="shared" si="24"/>
        <v>66936</v>
      </c>
      <c r="F85" s="32">
        <f t="shared" si="25"/>
        <v>66962</v>
      </c>
      <c r="G85" s="32">
        <f t="shared" si="26"/>
        <v>0</v>
      </c>
      <c r="H85" s="32">
        <f t="shared" si="27"/>
        <v>66974</v>
      </c>
      <c r="I85" s="32">
        <f t="shared" si="28"/>
        <v>66984</v>
      </c>
      <c r="J85" s="32">
        <f t="shared" si="29"/>
        <v>66985</v>
      </c>
      <c r="K85" s="32" t="e">
        <f t="shared" si="30"/>
        <v>#N/A</v>
      </c>
      <c r="L85" s="32">
        <f t="shared" si="31"/>
        <v>67068</v>
      </c>
      <c r="M85" s="32">
        <f t="shared" si="32"/>
        <v>67146</v>
      </c>
      <c r="N85" s="32" t="e">
        <f t="shared" si="33"/>
        <v>#VALUE!</v>
      </c>
      <c r="O85" s="32">
        <f t="shared" si="34"/>
        <v>67200</v>
      </c>
      <c r="P85" s="32" t="e">
        <f t="shared" si="35"/>
        <v>#VALUE!</v>
      </c>
      <c r="S85" s="2">
        <v>1983</v>
      </c>
      <c r="T85" s="34">
        <v>30409</v>
      </c>
    </row>
    <row r="86" spans="1:20">
      <c r="A86" s="31">
        <f t="shared" si="36"/>
        <v>2084</v>
      </c>
      <c r="B86" s="32">
        <f t="shared" si="21"/>
        <v>67207</v>
      </c>
      <c r="C86" s="32" t="e">
        <f t="shared" si="22"/>
        <v>#VALUE!</v>
      </c>
      <c r="D86" s="32">
        <f t="shared" si="23"/>
        <v>67292</v>
      </c>
      <c r="E86" s="32">
        <f t="shared" si="24"/>
        <v>67293</v>
      </c>
      <c r="F86" s="32">
        <f t="shared" si="25"/>
        <v>67328</v>
      </c>
      <c r="G86" s="32">
        <f t="shared" si="26"/>
        <v>0</v>
      </c>
      <c r="H86" s="32">
        <f t="shared" si="27"/>
        <v>67331</v>
      </c>
      <c r="I86" s="32">
        <f t="shared" si="28"/>
        <v>67341</v>
      </c>
      <c r="J86" s="32">
        <f t="shared" si="29"/>
        <v>67342</v>
      </c>
      <c r="K86" s="32" t="e">
        <f t="shared" si="30"/>
        <v>#N/A</v>
      </c>
      <c r="L86" s="32">
        <f t="shared" si="31"/>
        <v>67434</v>
      </c>
      <c r="M86" s="32">
        <f t="shared" si="32"/>
        <v>67512</v>
      </c>
      <c r="N86" s="32" t="e">
        <f t="shared" si="33"/>
        <v>#VALUE!</v>
      </c>
      <c r="O86" s="32">
        <f t="shared" si="34"/>
        <v>67566</v>
      </c>
      <c r="P86" s="32" t="e">
        <f t="shared" si="35"/>
        <v>#VALUE!</v>
      </c>
      <c r="S86" s="2">
        <v>1984</v>
      </c>
      <c r="T86" s="34">
        <v>30794</v>
      </c>
    </row>
    <row r="87" spans="1:20">
      <c r="A87" s="31">
        <f t="shared" si="36"/>
        <v>2085</v>
      </c>
      <c r="B87" s="32">
        <f t="shared" si="21"/>
        <v>67573</v>
      </c>
      <c r="C87" s="32" t="e">
        <f t="shared" si="22"/>
        <v>#VALUE!</v>
      </c>
      <c r="D87" s="32">
        <f t="shared" si="23"/>
        <v>67677</v>
      </c>
      <c r="E87" s="32">
        <f t="shared" si="24"/>
        <v>67678</v>
      </c>
      <c r="F87" s="32">
        <f t="shared" si="25"/>
        <v>67693</v>
      </c>
      <c r="G87" s="32">
        <f t="shared" si="26"/>
        <v>0</v>
      </c>
      <c r="H87" s="32">
        <f t="shared" si="27"/>
        <v>67716</v>
      </c>
      <c r="I87" s="32">
        <f t="shared" si="28"/>
        <v>67726</v>
      </c>
      <c r="J87" s="32">
        <f t="shared" si="29"/>
        <v>67727</v>
      </c>
      <c r="K87" s="32" t="e">
        <f t="shared" si="30"/>
        <v>#N/A</v>
      </c>
      <c r="L87" s="32">
        <f t="shared" si="31"/>
        <v>67799</v>
      </c>
      <c r="M87" s="32">
        <f t="shared" si="32"/>
        <v>67877</v>
      </c>
      <c r="N87" s="32" t="e">
        <f t="shared" si="33"/>
        <v>#VALUE!</v>
      </c>
      <c r="O87" s="32">
        <f t="shared" si="34"/>
        <v>67931</v>
      </c>
      <c r="P87" s="32" t="e">
        <f t="shared" si="35"/>
        <v>#VALUE!</v>
      </c>
      <c r="S87" s="2">
        <v>1985</v>
      </c>
      <c r="T87" s="34">
        <v>31144</v>
      </c>
    </row>
    <row r="88" spans="1:20">
      <c r="A88" s="31">
        <f t="shared" si="36"/>
        <v>2086</v>
      </c>
      <c r="B88" s="32">
        <f t="shared" si="21"/>
        <v>67938</v>
      </c>
      <c r="C88" s="32" t="e">
        <f t="shared" si="22"/>
        <v>#VALUE!</v>
      </c>
      <c r="D88" s="32">
        <f t="shared" si="23"/>
        <v>68027</v>
      </c>
      <c r="E88" s="32">
        <f t="shared" si="24"/>
        <v>68028</v>
      </c>
      <c r="F88" s="32">
        <f t="shared" si="25"/>
        <v>68058</v>
      </c>
      <c r="G88" s="32">
        <f t="shared" si="26"/>
        <v>0</v>
      </c>
      <c r="H88" s="32">
        <f t="shared" si="27"/>
        <v>68066</v>
      </c>
      <c r="I88" s="32">
        <f t="shared" si="28"/>
        <v>68076</v>
      </c>
      <c r="J88" s="32">
        <f t="shared" si="29"/>
        <v>68077</v>
      </c>
      <c r="K88" s="32" t="e">
        <f t="shared" si="30"/>
        <v>#N/A</v>
      </c>
      <c r="L88" s="32">
        <f t="shared" si="31"/>
        <v>68164</v>
      </c>
      <c r="M88" s="32">
        <f t="shared" si="32"/>
        <v>68242</v>
      </c>
      <c r="N88" s="32" t="e">
        <f t="shared" si="33"/>
        <v>#VALUE!</v>
      </c>
      <c r="O88" s="32">
        <f t="shared" si="34"/>
        <v>68296</v>
      </c>
      <c r="P88" s="32" t="e">
        <f t="shared" si="35"/>
        <v>#VALUE!</v>
      </c>
      <c r="S88" s="2">
        <v>1986</v>
      </c>
      <c r="T88" s="34">
        <v>31501</v>
      </c>
    </row>
    <row r="89" spans="1:20">
      <c r="A89" s="31">
        <f t="shared" si="36"/>
        <v>2087</v>
      </c>
      <c r="B89" s="32">
        <f t="shared" si="21"/>
        <v>68303</v>
      </c>
      <c r="C89" s="32" t="e">
        <f t="shared" si="22"/>
        <v>#VALUE!</v>
      </c>
      <c r="D89" s="32">
        <f t="shared" si="23"/>
        <v>68412</v>
      </c>
      <c r="E89" s="32">
        <f t="shared" si="24"/>
        <v>68413</v>
      </c>
      <c r="F89" s="32">
        <f t="shared" si="25"/>
        <v>68423</v>
      </c>
      <c r="G89" s="32">
        <f t="shared" si="26"/>
        <v>0</v>
      </c>
      <c r="H89" s="32">
        <f t="shared" si="27"/>
        <v>68451</v>
      </c>
      <c r="I89" s="32">
        <f t="shared" si="28"/>
        <v>68461</v>
      </c>
      <c r="J89" s="32">
        <f t="shared" si="29"/>
        <v>68462</v>
      </c>
      <c r="K89" s="32" t="e">
        <f t="shared" si="30"/>
        <v>#N/A</v>
      </c>
      <c r="L89" s="32">
        <f t="shared" si="31"/>
        <v>68529</v>
      </c>
      <c r="M89" s="32">
        <f t="shared" si="32"/>
        <v>68607</v>
      </c>
      <c r="N89" s="32" t="e">
        <f t="shared" si="33"/>
        <v>#VALUE!</v>
      </c>
      <c r="O89" s="32">
        <f t="shared" si="34"/>
        <v>68661</v>
      </c>
      <c r="P89" s="32" t="e">
        <f t="shared" si="35"/>
        <v>#VALUE!</v>
      </c>
      <c r="S89" s="2">
        <v>1987</v>
      </c>
      <c r="T89" s="34">
        <v>31886</v>
      </c>
    </row>
    <row r="90" spans="1:20">
      <c r="A90" s="31">
        <f t="shared" si="36"/>
        <v>2088</v>
      </c>
      <c r="B90" s="32">
        <f t="shared" si="21"/>
        <v>68668</v>
      </c>
      <c r="C90" s="32" t="e">
        <f t="shared" si="22"/>
        <v>#VALUE!</v>
      </c>
      <c r="D90" s="32">
        <f t="shared" si="23"/>
        <v>68769</v>
      </c>
      <c r="E90" s="32">
        <f t="shared" si="24"/>
        <v>68770</v>
      </c>
      <c r="F90" s="32">
        <f t="shared" si="25"/>
        <v>68789</v>
      </c>
      <c r="G90" s="32">
        <f t="shared" si="26"/>
        <v>0</v>
      </c>
      <c r="H90" s="32">
        <f t="shared" si="27"/>
        <v>68808</v>
      </c>
      <c r="I90" s="32">
        <f t="shared" si="28"/>
        <v>68818</v>
      </c>
      <c r="J90" s="32">
        <f t="shared" si="29"/>
        <v>68819</v>
      </c>
      <c r="K90" s="32" t="e">
        <f t="shared" si="30"/>
        <v>#N/A</v>
      </c>
      <c r="L90" s="32">
        <f t="shared" si="31"/>
        <v>68895</v>
      </c>
      <c r="M90" s="32">
        <f t="shared" si="32"/>
        <v>68973</v>
      </c>
      <c r="N90" s="32" t="e">
        <f t="shared" si="33"/>
        <v>#VALUE!</v>
      </c>
      <c r="O90" s="32">
        <f t="shared" si="34"/>
        <v>69027</v>
      </c>
      <c r="P90" s="32" t="e">
        <f t="shared" si="35"/>
        <v>#VALUE!</v>
      </c>
      <c r="S90" s="2">
        <v>1988</v>
      </c>
      <c r="T90" s="34">
        <v>32236</v>
      </c>
    </row>
    <row r="91" spans="1:20">
      <c r="A91" s="31">
        <f t="shared" si="36"/>
        <v>2089</v>
      </c>
      <c r="B91" s="32">
        <f t="shared" si="21"/>
        <v>69034</v>
      </c>
      <c r="C91" s="32" t="e">
        <f t="shared" si="22"/>
        <v>#VALUE!</v>
      </c>
      <c r="D91" s="32">
        <f t="shared" si="23"/>
        <v>69126</v>
      </c>
      <c r="E91" s="32">
        <f t="shared" si="24"/>
        <v>69127</v>
      </c>
      <c r="F91" s="32">
        <f t="shared" si="25"/>
        <v>69154</v>
      </c>
      <c r="G91" s="32">
        <f t="shared" si="26"/>
        <v>0</v>
      </c>
      <c r="H91" s="32">
        <f t="shared" si="27"/>
        <v>69165</v>
      </c>
      <c r="I91" s="32">
        <f t="shared" si="28"/>
        <v>69175</v>
      </c>
      <c r="J91" s="32">
        <f t="shared" si="29"/>
        <v>69176</v>
      </c>
      <c r="K91" s="32" t="e">
        <f t="shared" si="30"/>
        <v>#N/A</v>
      </c>
      <c r="L91" s="32">
        <f t="shared" si="31"/>
        <v>69260</v>
      </c>
      <c r="M91" s="32">
        <f t="shared" si="32"/>
        <v>69338</v>
      </c>
      <c r="N91" s="32" t="e">
        <f t="shared" si="33"/>
        <v>#VALUE!</v>
      </c>
      <c r="O91" s="32">
        <f t="shared" si="34"/>
        <v>69392</v>
      </c>
      <c r="P91" s="32" t="e">
        <f t="shared" si="35"/>
        <v>#VALUE!</v>
      </c>
      <c r="S91" s="2">
        <v>1989</v>
      </c>
      <c r="T91" s="34">
        <v>32593</v>
      </c>
    </row>
    <row r="92" spans="1:20">
      <c r="A92" s="31">
        <f t="shared" si="36"/>
        <v>2090</v>
      </c>
      <c r="B92" s="32">
        <f t="shared" si="21"/>
        <v>69399</v>
      </c>
      <c r="C92" s="32" t="e">
        <f t="shared" si="22"/>
        <v>#VALUE!</v>
      </c>
      <c r="D92" s="32">
        <f t="shared" si="23"/>
        <v>69504</v>
      </c>
      <c r="E92" s="32">
        <f t="shared" si="24"/>
        <v>69505</v>
      </c>
      <c r="F92" s="32">
        <f t="shared" si="25"/>
        <v>69519</v>
      </c>
      <c r="G92" s="32">
        <f t="shared" si="26"/>
        <v>0</v>
      </c>
      <c r="H92" s="32">
        <f t="shared" si="27"/>
        <v>69543</v>
      </c>
      <c r="I92" s="32">
        <f t="shared" si="28"/>
        <v>69553</v>
      </c>
      <c r="J92" s="32">
        <f t="shared" si="29"/>
        <v>69554</v>
      </c>
      <c r="K92" s="32" t="e">
        <f t="shared" si="30"/>
        <v>#N/A</v>
      </c>
      <c r="L92" s="32">
        <f t="shared" si="31"/>
        <v>69625</v>
      </c>
      <c r="M92" s="32">
        <f t="shared" si="32"/>
        <v>69703</v>
      </c>
      <c r="N92" s="32" t="e">
        <f t="shared" si="33"/>
        <v>#VALUE!</v>
      </c>
      <c r="O92" s="32">
        <f t="shared" si="34"/>
        <v>69757</v>
      </c>
      <c r="P92" s="32" t="e">
        <f t="shared" si="35"/>
        <v>#VALUE!</v>
      </c>
      <c r="S92" s="2">
        <v>1990</v>
      </c>
      <c r="T92" s="34">
        <v>32978</v>
      </c>
    </row>
    <row r="93" spans="1:20">
      <c r="A93" s="31">
        <f t="shared" si="36"/>
        <v>2091</v>
      </c>
      <c r="B93" s="32">
        <f t="shared" si="21"/>
        <v>69764</v>
      </c>
      <c r="C93" s="32" t="e">
        <f t="shared" si="22"/>
        <v>#VALUE!</v>
      </c>
      <c r="D93" s="32">
        <f t="shared" si="23"/>
        <v>69861</v>
      </c>
      <c r="E93" s="32">
        <f t="shared" si="24"/>
        <v>69862</v>
      </c>
      <c r="F93" s="32">
        <f t="shared" si="25"/>
        <v>69884</v>
      </c>
      <c r="G93" s="32">
        <f t="shared" si="26"/>
        <v>0</v>
      </c>
      <c r="H93" s="32">
        <f t="shared" si="27"/>
        <v>69900</v>
      </c>
      <c r="I93" s="32">
        <f t="shared" si="28"/>
        <v>69910</v>
      </c>
      <c r="J93" s="32">
        <f t="shared" si="29"/>
        <v>69911</v>
      </c>
      <c r="K93" s="32" t="e">
        <f t="shared" si="30"/>
        <v>#N/A</v>
      </c>
      <c r="L93" s="32">
        <f t="shared" si="31"/>
        <v>69990</v>
      </c>
      <c r="M93" s="32">
        <f t="shared" si="32"/>
        <v>70068</v>
      </c>
      <c r="N93" s="32" t="e">
        <f t="shared" si="33"/>
        <v>#VALUE!</v>
      </c>
      <c r="O93" s="32">
        <f t="shared" si="34"/>
        <v>70122</v>
      </c>
      <c r="P93" s="32" t="e">
        <f t="shared" si="35"/>
        <v>#VALUE!</v>
      </c>
      <c r="S93" s="2">
        <v>1991</v>
      </c>
      <c r="T93" s="34">
        <v>33328</v>
      </c>
    </row>
    <row r="94" spans="1:20">
      <c r="A94" s="31">
        <f t="shared" si="36"/>
        <v>2092</v>
      </c>
      <c r="B94" s="32">
        <f t="shared" si="21"/>
        <v>70129</v>
      </c>
      <c r="C94" s="32" t="e">
        <f t="shared" si="22"/>
        <v>#VALUE!</v>
      </c>
      <c r="D94" s="32">
        <f t="shared" si="23"/>
        <v>70218</v>
      </c>
      <c r="E94" s="32">
        <f t="shared" si="24"/>
        <v>70219</v>
      </c>
      <c r="F94" s="32">
        <f t="shared" si="25"/>
        <v>70250</v>
      </c>
      <c r="G94" s="32">
        <f t="shared" si="26"/>
        <v>0</v>
      </c>
      <c r="H94" s="32">
        <f t="shared" si="27"/>
        <v>70257</v>
      </c>
      <c r="I94" s="32">
        <f t="shared" si="28"/>
        <v>70267</v>
      </c>
      <c r="J94" s="32">
        <f t="shared" si="29"/>
        <v>70268</v>
      </c>
      <c r="K94" s="32" t="e">
        <f t="shared" si="30"/>
        <v>#N/A</v>
      </c>
      <c r="L94" s="32">
        <f t="shared" si="31"/>
        <v>70356</v>
      </c>
      <c r="M94" s="32">
        <f t="shared" si="32"/>
        <v>70434</v>
      </c>
      <c r="N94" s="32" t="e">
        <f t="shared" si="33"/>
        <v>#VALUE!</v>
      </c>
      <c r="O94" s="32">
        <f t="shared" si="34"/>
        <v>70488</v>
      </c>
      <c r="P94" s="32" t="e">
        <f t="shared" si="35"/>
        <v>#VALUE!</v>
      </c>
      <c r="S94" s="2">
        <v>1992</v>
      </c>
      <c r="T94" s="34">
        <v>33713</v>
      </c>
    </row>
    <row r="95" spans="1:20">
      <c r="A95" s="31">
        <f t="shared" si="36"/>
        <v>2093</v>
      </c>
      <c r="B95" s="32">
        <f t="shared" si="21"/>
        <v>70495</v>
      </c>
      <c r="C95" s="32" t="e">
        <f t="shared" si="22"/>
        <v>#VALUE!</v>
      </c>
      <c r="D95" s="32">
        <f t="shared" si="23"/>
        <v>70596</v>
      </c>
      <c r="E95" s="32">
        <f t="shared" si="24"/>
        <v>70597</v>
      </c>
      <c r="F95" s="32">
        <f t="shared" si="25"/>
        <v>70615</v>
      </c>
      <c r="G95" s="32">
        <f t="shared" si="26"/>
        <v>0</v>
      </c>
      <c r="H95" s="32">
        <f t="shared" si="27"/>
        <v>70635</v>
      </c>
      <c r="I95" s="32">
        <f t="shared" si="28"/>
        <v>70645</v>
      </c>
      <c r="J95" s="32">
        <f t="shared" si="29"/>
        <v>70646</v>
      </c>
      <c r="K95" s="32" t="e">
        <f t="shared" si="30"/>
        <v>#N/A</v>
      </c>
      <c r="L95" s="32">
        <f t="shared" si="31"/>
        <v>70721</v>
      </c>
      <c r="M95" s="32">
        <f t="shared" si="32"/>
        <v>70799</v>
      </c>
      <c r="N95" s="32" t="e">
        <f t="shared" si="33"/>
        <v>#VALUE!</v>
      </c>
      <c r="O95" s="32">
        <f t="shared" si="34"/>
        <v>70853</v>
      </c>
      <c r="P95" s="32" t="e">
        <f t="shared" si="35"/>
        <v>#VALUE!</v>
      </c>
      <c r="S95" s="2">
        <v>1993</v>
      </c>
      <c r="T95" s="34">
        <v>34070</v>
      </c>
    </row>
    <row r="96" spans="1:20">
      <c r="A96" s="31">
        <f t="shared" si="36"/>
        <v>2094</v>
      </c>
      <c r="B96" s="32">
        <f t="shared" si="21"/>
        <v>70860</v>
      </c>
      <c r="C96" s="32" t="e">
        <f t="shared" si="22"/>
        <v>#VALUE!</v>
      </c>
      <c r="D96" s="32">
        <f t="shared" si="23"/>
        <v>70953</v>
      </c>
      <c r="E96" s="32">
        <f t="shared" si="24"/>
        <v>70954</v>
      </c>
      <c r="F96" s="32">
        <f t="shared" si="25"/>
        <v>70980</v>
      </c>
      <c r="G96" s="32">
        <f t="shared" si="26"/>
        <v>0</v>
      </c>
      <c r="H96" s="32">
        <f t="shared" si="27"/>
        <v>70992</v>
      </c>
      <c r="I96" s="32">
        <f t="shared" si="28"/>
        <v>71002</v>
      </c>
      <c r="J96" s="32">
        <f t="shared" si="29"/>
        <v>71003</v>
      </c>
      <c r="K96" s="32" t="e">
        <f t="shared" si="30"/>
        <v>#N/A</v>
      </c>
      <c r="L96" s="32">
        <f t="shared" si="31"/>
        <v>71086</v>
      </c>
      <c r="M96" s="32">
        <f t="shared" si="32"/>
        <v>71164</v>
      </c>
      <c r="N96" s="32" t="e">
        <f t="shared" si="33"/>
        <v>#VALUE!</v>
      </c>
      <c r="O96" s="32">
        <f t="shared" si="34"/>
        <v>71218</v>
      </c>
      <c r="P96" s="32" t="e">
        <f t="shared" si="35"/>
        <v>#VALUE!</v>
      </c>
      <c r="S96" s="2">
        <v>1994</v>
      </c>
      <c r="T96" s="34">
        <v>34427</v>
      </c>
    </row>
    <row r="97" spans="1:20">
      <c r="A97" s="31">
        <f t="shared" si="36"/>
        <v>2095</v>
      </c>
      <c r="B97" s="32">
        <f t="shared" si="21"/>
        <v>71225</v>
      </c>
      <c r="C97" s="32" t="e">
        <f t="shared" si="22"/>
        <v>#VALUE!</v>
      </c>
      <c r="D97" s="32">
        <f t="shared" si="23"/>
        <v>71338</v>
      </c>
      <c r="E97" s="32">
        <f t="shared" si="24"/>
        <v>71339</v>
      </c>
      <c r="F97" s="32">
        <f t="shared" si="25"/>
        <v>71345</v>
      </c>
      <c r="G97" s="32">
        <f t="shared" si="26"/>
        <v>0</v>
      </c>
      <c r="H97" s="32">
        <f t="shared" si="27"/>
        <v>71377</v>
      </c>
      <c r="I97" s="32">
        <f t="shared" si="28"/>
        <v>71387</v>
      </c>
      <c r="J97" s="32">
        <f t="shared" si="29"/>
        <v>71388</v>
      </c>
      <c r="K97" s="32" t="e">
        <f t="shared" si="30"/>
        <v>#N/A</v>
      </c>
      <c r="L97" s="32">
        <f t="shared" si="31"/>
        <v>71451</v>
      </c>
      <c r="M97" s="32">
        <f t="shared" si="32"/>
        <v>71529</v>
      </c>
      <c r="N97" s="32" t="e">
        <f t="shared" si="33"/>
        <v>#VALUE!</v>
      </c>
      <c r="O97" s="32">
        <f t="shared" si="34"/>
        <v>71583</v>
      </c>
      <c r="P97" s="32" t="e">
        <f t="shared" si="35"/>
        <v>#VALUE!</v>
      </c>
      <c r="S97" s="2">
        <v>1995</v>
      </c>
      <c r="T97" s="34">
        <v>34805</v>
      </c>
    </row>
    <row r="98" spans="1:20">
      <c r="A98" s="31">
        <f t="shared" si="36"/>
        <v>2096</v>
      </c>
      <c r="B98" s="32">
        <f t="shared" si="21"/>
        <v>71590</v>
      </c>
      <c r="C98" s="32" t="e">
        <f t="shared" ref="C98:C102" si="37">IF(AND(mode_Alsace,mode_France),D98-2,0)</f>
        <v>#VALUE!</v>
      </c>
      <c r="D98" s="32">
        <f t="shared" si="23"/>
        <v>71695</v>
      </c>
      <c r="E98" s="32">
        <f t="shared" si="24"/>
        <v>71696</v>
      </c>
      <c r="F98" s="32">
        <f t="shared" si="25"/>
        <v>71711</v>
      </c>
      <c r="G98" s="32">
        <f t="shared" si="26"/>
        <v>0</v>
      </c>
      <c r="H98" s="32">
        <f t="shared" si="27"/>
        <v>71734</v>
      </c>
      <c r="I98" s="32">
        <f t="shared" si="28"/>
        <v>71744</v>
      </c>
      <c r="J98" s="32">
        <f t="shared" ref="J98:J102" si="38">(I98+1)*NOT(sans_pentecote)</f>
        <v>71745</v>
      </c>
      <c r="K98" s="32" t="e">
        <f t="shared" si="30"/>
        <v>#N/A</v>
      </c>
      <c r="L98" s="32">
        <f t="shared" si="31"/>
        <v>71817</v>
      </c>
      <c r="M98" s="32">
        <f t="shared" si="32"/>
        <v>71895</v>
      </c>
      <c r="N98" s="32" t="e">
        <f t="shared" si="33"/>
        <v>#VALUE!</v>
      </c>
      <c r="O98" s="32">
        <f t="shared" si="34"/>
        <v>71949</v>
      </c>
      <c r="P98" s="32" t="e">
        <f t="shared" si="35"/>
        <v>#VALUE!</v>
      </c>
      <c r="S98" s="2">
        <v>1996</v>
      </c>
      <c r="T98" s="34">
        <v>35162</v>
      </c>
    </row>
    <row r="99" spans="1:20">
      <c r="A99" s="31">
        <f t="shared" si="36"/>
        <v>2097</v>
      </c>
      <c r="B99" s="32">
        <f t="shared" si="21"/>
        <v>71956</v>
      </c>
      <c r="C99" s="32" t="e">
        <f t="shared" si="37"/>
        <v>#VALUE!</v>
      </c>
      <c r="D99" s="32">
        <f t="shared" si="23"/>
        <v>72045</v>
      </c>
      <c r="E99" s="32">
        <f t="shared" si="24"/>
        <v>72046</v>
      </c>
      <c r="F99" s="32">
        <f t="shared" si="25"/>
        <v>72076</v>
      </c>
      <c r="G99" s="32">
        <f t="shared" si="26"/>
        <v>0</v>
      </c>
      <c r="H99" s="32">
        <f t="shared" si="27"/>
        <v>72084</v>
      </c>
      <c r="I99" s="32">
        <f t="shared" si="28"/>
        <v>72094</v>
      </c>
      <c r="J99" s="32">
        <f t="shared" si="38"/>
        <v>72095</v>
      </c>
      <c r="K99" s="32" t="e">
        <f t="shared" si="30"/>
        <v>#N/A</v>
      </c>
      <c r="L99" s="32">
        <f t="shared" si="31"/>
        <v>72182</v>
      </c>
      <c r="M99" s="32">
        <f t="shared" si="32"/>
        <v>72260</v>
      </c>
      <c r="N99" s="32" t="e">
        <f t="shared" si="33"/>
        <v>#VALUE!</v>
      </c>
      <c r="O99" s="32">
        <f t="shared" si="34"/>
        <v>72314</v>
      </c>
      <c r="P99" s="32" t="e">
        <f t="shared" si="35"/>
        <v>#VALUE!</v>
      </c>
      <c r="S99" s="2">
        <v>1997</v>
      </c>
      <c r="T99" s="34">
        <v>35519</v>
      </c>
    </row>
    <row r="100" spans="1:20">
      <c r="A100" s="31">
        <f t="shared" si="36"/>
        <v>2098</v>
      </c>
      <c r="B100" s="32">
        <f t="shared" si="21"/>
        <v>72321</v>
      </c>
      <c r="C100" s="32" t="e">
        <f t="shared" si="37"/>
        <v>#VALUE!</v>
      </c>
      <c r="D100" s="32">
        <f t="shared" si="23"/>
        <v>72430</v>
      </c>
      <c r="E100" s="32">
        <f t="shared" si="24"/>
        <v>72431</v>
      </c>
      <c r="F100" s="32">
        <f t="shared" si="25"/>
        <v>72441</v>
      </c>
      <c r="G100" s="32">
        <f t="shared" si="26"/>
        <v>0</v>
      </c>
      <c r="H100" s="32">
        <f t="shared" si="27"/>
        <v>72469</v>
      </c>
      <c r="I100" s="32">
        <f t="shared" si="28"/>
        <v>72479</v>
      </c>
      <c r="J100" s="32">
        <f t="shared" si="38"/>
        <v>72480</v>
      </c>
      <c r="K100" s="32" t="e">
        <f t="shared" si="30"/>
        <v>#N/A</v>
      </c>
      <c r="L100" s="32">
        <f t="shared" si="31"/>
        <v>72547</v>
      </c>
      <c r="M100" s="32">
        <f t="shared" si="32"/>
        <v>72625</v>
      </c>
      <c r="N100" s="32" t="e">
        <f t="shared" si="33"/>
        <v>#VALUE!</v>
      </c>
      <c r="O100" s="32">
        <f t="shared" si="34"/>
        <v>72679</v>
      </c>
      <c r="P100" s="32" t="e">
        <f t="shared" si="35"/>
        <v>#VALUE!</v>
      </c>
      <c r="S100" s="2">
        <v>1998</v>
      </c>
      <c r="T100" s="34">
        <v>35897</v>
      </c>
    </row>
    <row r="101" spans="1:20">
      <c r="A101" s="31">
        <f t="shared" si="36"/>
        <v>2099</v>
      </c>
      <c r="B101" s="32">
        <f t="shared" si="21"/>
        <v>72686</v>
      </c>
      <c r="C101" s="32" t="e">
        <f t="shared" si="37"/>
        <v>#VALUE!</v>
      </c>
      <c r="D101" s="32">
        <f t="shared" si="23"/>
        <v>72787</v>
      </c>
      <c r="E101" s="32">
        <f t="shared" si="24"/>
        <v>72788</v>
      </c>
      <c r="F101" s="32">
        <f t="shared" si="25"/>
        <v>72806</v>
      </c>
      <c r="G101" s="32">
        <f t="shared" si="26"/>
        <v>0</v>
      </c>
      <c r="H101" s="32">
        <f t="shared" si="27"/>
        <v>72826</v>
      </c>
      <c r="I101" s="32">
        <f t="shared" si="28"/>
        <v>72836</v>
      </c>
      <c r="J101" s="32">
        <f t="shared" si="38"/>
        <v>72837</v>
      </c>
      <c r="K101" s="32" t="e">
        <f t="shared" si="30"/>
        <v>#N/A</v>
      </c>
      <c r="L101" s="32">
        <f t="shared" si="31"/>
        <v>72912</v>
      </c>
      <c r="M101" s="32">
        <f t="shared" si="32"/>
        <v>72990</v>
      </c>
      <c r="N101" s="32" t="e">
        <f t="shared" si="33"/>
        <v>#VALUE!</v>
      </c>
      <c r="O101" s="32">
        <f t="shared" si="34"/>
        <v>73044</v>
      </c>
      <c r="P101" s="32" t="e">
        <f t="shared" si="35"/>
        <v>#VALUE!</v>
      </c>
      <c r="S101" s="2">
        <v>1999</v>
      </c>
      <c r="T101" s="34">
        <v>36254</v>
      </c>
    </row>
    <row r="102" spans="1:20">
      <c r="A102" s="31">
        <f t="shared" si="36"/>
        <v>2100</v>
      </c>
      <c r="B102" s="32">
        <f t="shared" si="21"/>
        <v>73051</v>
      </c>
      <c r="C102" s="32" t="e">
        <f t="shared" si="37"/>
        <v>#VALUE!</v>
      </c>
      <c r="D102" s="32">
        <f t="shared" si="23"/>
        <v>73137</v>
      </c>
      <c r="E102" s="32">
        <f t="shared" si="24"/>
        <v>73138</v>
      </c>
      <c r="F102" s="32">
        <f t="shared" si="25"/>
        <v>73171</v>
      </c>
      <c r="G102" s="32">
        <f t="shared" si="26"/>
        <v>0</v>
      </c>
      <c r="H102" s="32">
        <f t="shared" si="27"/>
        <v>73176</v>
      </c>
      <c r="I102" s="32">
        <f t="shared" si="28"/>
        <v>73186</v>
      </c>
      <c r="J102" s="32">
        <f t="shared" si="38"/>
        <v>73187</v>
      </c>
      <c r="K102" s="32" t="e">
        <f t="shared" si="30"/>
        <v>#N/A</v>
      </c>
      <c r="L102" s="32">
        <f t="shared" si="31"/>
        <v>73277</v>
      </c>
      <c r="M102" s="32">
        <f t="shared" si="32"/>
        <v>73355</v>
      </c>
      <c r="N102" s="32" t="e">
        <f t="shared" si="33"/>
        <v>#VALUE!</v>
      </c>
      <c r="O102" s="32">
        <f t="shared" si="34"/>
        <v>73409</v>
      </c>
      <c r="P102" s="32" t="e">
        <f t="shared" si="35"/>
        <v>#VALUE!</v>
      </c>
      <c r="S102" s="2">
        <v>2000</v>
      </c>
      <c r="T102" s="34">
        <v>36639</v>
      </c>
    </row>
    <row r="103" spans="1:20">
      <c r="S103" s="2">
        <v>2001</v>
      </c>
      <c r="T103" s="34">
        <v>36996</v>
      </c>
    </row>
    <row r="104" spans="1:20">
      <c r="S104" s="2">
        <v>2002</v>
      </c>
      <c r="T104" s="34">
        <v>37346</v>
      </c>
    </row>
    <row r="105" spans="1:20">
      <c r="S105" s="2">
        <v>2003</v>
      </c>
      <c r="T105" s="34">
        <v>37731</v>
      </c>
    </row>
    <row r="106" spans="1:20">
      <c r="S106" s="2">
        <v>2004</v>
      </c>
      <c r="T106" s="34">
        <v>38088</v>
      </c>
    </row>
    <row r="107" spans="1:20">
      <c r="S107" s="2">
        <v>2005</v>
      </c>
      <c r="T107" s="34">
        <v>38438</v>
      </c>
    </row>
    <row r="108" spans="1:20">
      <c r="S108" s="2">
        <v>2006</v>
      </c>
      <c r="T108" s="34">
        <v>38823</v>
      </c>
    </row>
    <row r="109" spans="1:20">
      <c r="S109" s="2">
        <v>2007</v>
      </c>
      <c r="T109" s="34">
        <v>39180</v>
      </c>
    </row>
    <row r="110" spans="1:20">
      <c r="S110" s="2">
        <v>2008</v>
      </c>
      <c r="T110" s="34">
        <v>39530</v>
      </c>
    </row>
    <row r="111" spans="1:20">
      <c r="S111" s="2">
        <v>2009</v>
      </c>
      <c r="T111" s="34">
        <v>39915</v>
      </c>
    </row>
    <row r="112" spans="1:20">
      <c r="S112" s="2">
        <v>2010</v>
      </c>
      <c r="T112" s="34">
        <v>40272</v>
      </c>
    </row>
    <row r="113" spans="19:20">
      <c r="S113" s="2">
        <v>2011</v>
      </c>
      <c r="T113" s="34">
        <v>40657</v>
      </c>
    </row>
    <row r="114" spans="19:20">
      <c r="S114" s="2">
        <v>2012</v>
      </c>
      <c r="T114" s="34">
        <v>41007</v>
      </c>
    </row>
    <row r="115" spans="19:20">
      <c r="S115" s="2">
        <v>2013</v>
      </c>
      <c r="T115" s="34">
        <v>41364</v>
      </c>
    </row>
    <row r="116" spans="19:20">
      <c r="S116" s="2">
        <v>2014</v>
      </c>
      <c r="T116" s="34">
        <v>41749</v>
      </c>
    </row>
    <row r="117" spans="19:20">
      <c r="S117" s="2">
        <v>2015</v>
      </c>
      <c r="T117" s="34">
        <v>42099</v>
      </c>
    </row>
    <row r="118" spans="19:20">
      <c r="S118" s="2">
        <v>2016</v>
      </c>
      <c r="T118" s="34">
        <v>42456</v>
      </c>
    </row>
    <row r="119" spans="19:20">
      <c r="S119" s="2">
        <v>2017</v>
      </c>
      <c r="T119" s="34">
        <v>42841</v>
      </c>
    </row>
    <row r="120" spans="19:20">
      <c r="S120" s="2">
        <v>2018</v>
      </c>
      <c r="T120" s="34">
        <v>43191</v>
      </c>
    </row>
    <row r="121" spans="19:20">
      <c r="S121" s="2">
        <v>2019</v>
      </c>
      <c r="T121" s="34">
        <v>43576</v>
      </c>
    </row>
    <row r="122" spans="19:20">
      <c r="S122" s="2">
        <v>2020</v>
      </c>
      <c r="T122" s="34">
        <v>43933</v>
      </c>
    </row>
    <row r="123" spans="19:20">
      <c r="S123" s="2">
        <v>2021</v>
      </c>
      <c r="T123" s="34">
        <v>44290</v>
      </c>
    </row>
    <row r="124" spans="19:20">
      <c r="S124" s="2">
        <v>2022</v>
      </c>
      <c r="T124" s="34">
        <v>44668</v>
      </c>
    </row>
    <row r="125" spans="19:20">
      <c r="S125" s="2">
        <v>2023</v>
      </c>
      <c r="T125" s="34">
        <v>45025</v>
      </c>
    </row>
    <row r="126" spans="19:20">
      <c r="S126" s="2">
        <v>2024</v>
      </c>
      <c r="T126" s="34">
        <v>45382</v>
      </c>
    </row>
    <row r="127" spans="19:20">
      <c r="S127" s="2">
        <v>2025</v>
      </c>
      <c r="T127" s="34">
        <v>45767</v>
      </c>
    </row>
    <row r="128" spans="19:20">
      <c r="S128" s="2">
        <v>2026</v>
      </c>
      <c r="T128" s="34">
        <v>46117</v>
      </c>
    </row>
    <row r="129" spans="19:20">
      <c r="S129" s="2">
        <v>2027</v>
      </c>
      <c r="T129" s="34">
        <v>46474</v>
      </c>
    </row>
    <row r="130" spans="19:20">
      <c r="S130" s="2">
        <v>2028</v>
      </c>
      <c r="T130" s="34">
        <v>46859</v>
      </c>
    </row>
    <row r="131" spans="19:20">
      <c r="S131" s="2">
        <v>2029</v>
      </c>
      <c r="T131" s="34">
        <v>47209</v>
      </c>
    </row>
    <row r="132" spans="19:20">
      <c r="S132" s="2">
        <v>2030</v>
      </c>
      <c r="T132" s="34">
        <v>47594</v>
      </c>
    </row>
    <row r="133" spans="19:20">
      <c r="S133" s="2">
        <v>2031</v>
      </c>
      <c r="T133" s="34">
        <v>47951</v>
      </c>
    </row>
    <row r="134" spans="19:20">
      <c r="S134" s="2">
        <v>2032</v>
      </c>
      <c r="T134" s="34">
        <v>48301</v>
      </c>
    </row>
    <row r="135" spans="19:20">
      <c r="S135" s="2">
        <v>2033</v>
      </c>
      <c r="T135" s="34">
        <v>48686</v>
      </c>
    </row>
    <row r="136" spans="19:20">
      <c r="S136" s="2">
        <v>2034</v>
      </c>
      <c r="T136" s="34">
        <v>49043</v>
      </c>
    </row>
    <row r="137" spans="19:20">
      <c r="S137" s="2">
        <v>2035</v>
      </c>
      <c r="T137" s="34">
        <v>49393</v>
      </c>
    </row>
    <row r="138" spans="19:20">
      <c r="S138" s="2">
        <v>2036</v>
      </c>
      <c r="T138" s="34">
        <v>49778</v>
      </c>
    </row>
    <row r="139" spans="19:20">
      <c r="S139" s="2">
        <v>2037</v>
      </c>
      <c r="T139" s="34">
        <v>50135</v>
      </c>
    </row>
    <row r="140" spans="19:20">
      <c r="S140" s="2">
        <v>2038</v>
      </c>
      <c r="T140" s="34">
        <v>50520</v>
      </c>
    </row>
    <row r="141" spans="19:20">
      <c r="S141" s="2">
        <v>2039</v>
      </c>
      <c r="T141" s="34">
        <v>50870</v>
      </c>
    </row>
    <row r="142" spans="19:20">
      <c r="S142" s="2">
        <v>2040</v>
      </c>
      <c r="T142" s="34">
        <v>51227</v>
      </c>
    </row>
    <row r="143" spans="19:20">
      <c r="S143" s="2">
        <v>2041</v>
      </c>
      <c r="T143" s="34">
        <v>51612</v>
      </c>
    </row>
    <row r="144" spans="19:20">
      <c r="S144" s="2">
        <v>2042</v>
      </c>
      <c r="T144" s="34">
        <v>51962</v>
      </c>
    </row>
    <row r="145" spans="19:20">
      <c r="S145" s="2">
        <v>2043</v>
      </c>
      <c r="T145" s="34">
        <v>52319</v>
      </c>
    </row>
    <row r="146" spans="19:20">
      <c r="S146" s="2">
        <v>2044</v>
      </c>
      <c r="T146" s="34">
        <v>52704</v>
      </c>
    </row>
    <row r="147" spans="19:20">
      <c r="S147" s="2">
        <v>2045</v>
      </c>
      <c r="T147" s="34">
        <v>53061</v>
      </c>
    </row>
    <row r="148" spans="19:20">
      <c r="S148" s="2">
        <v>2046</v>
      </c>
      <c r="T148" s="34">
        <v>53411</v>
      </c>
    </row>
    <row r="149" spans="19:20">
      <c r="S149" s="2">
        <v>2047</v>
      </c>
      <c r="T149" s="34">
        <v>53796</v>
      </c>
    </row>
    <row r="150" spans="19:20">
      <c r="S150" s="2">
        <v>2048</v>
      </c>
      <c r="T150" s="34">
        <v>54153</v>
      </c>
    </row>
    <row r="151" spans="19:20">
      <c r="S151" s="2">
        <v>2049</v>
      </c>
      <c r="T151" s="34">
        <v>54531</v>
      </c>
    </row>
    <row r="152" spans="19:20">
      <c r="S152" s="2">
        <v>2050</v>
      </c>
      <c r="T152" s="34">
        <v>54888</v>
      </c>
    </row>
    <row r="153" spans="19:20">
      <c r="S153" s="2">
        <v>2051</v>
      </c>
      <c r="T153" s="34">
        <v>55245</v>
      </c>
    </row>
    <row r="154" spans="19:20">
      <c r="S154" s="2">
        <v>2052</v>
      </c>
      <c r="T154" s="34">
        <v>55630</v>
      </c>
    </row>
    <row r="155" spans="19:20">
      <c r="S155" s="2">
        <v>2053</v>
      </c>
      <c r="T155" s="34">
        <v>55980</v>
      </c>
    </row>
    <row r="156" spans="19:20">
      <c r="S156" s="2">
        <v>2054</v>
      </c>
      <c r="T156" s="34">
        <v>56337</v>
      </c>
    </row>
    <row r="157" spans="19:20">
      <c r="S157" s="2">
        <v>2055</v>
      </c>
      <c r="T157" s="34">
        <v>56722</v>
      </c>
    </row>
    <row r="158" spans="19:20">
      <c r="S158" s="2">
        <v>2056</v>
      </c>
      <c r="T158" s="34">
        <v>57072</v>
      </c>
    </row>
    <row r="159" spans="19:20">
      <c r="S159" s="2">
        <v>2057</v>
      </c>
      <c r="T159" s="34">
        <v>57457</v>
      </c>
    </row>
    <row r="160" spans="19:20">
      <c r="S160" s="2">
        <v>2058</v>
      </c>
      <c r="T160" s="34">
        <v>57814</v>
      </c>
    </row>
    <row r="161" spans="19:20">
      <c r="S161" s="2">
        <v>2059</v>
      </c>
      <c r="T161" s="34">
        <v>58164</v>
      </c>
    </row>
    <row r="162" spans="19:20">
      <c r="S162" s="2">
        <v>2060</v>
      </c>
      <c r="T162" s="34">
        <v>58549</v>
      </c>
    </row>
    <row r="163" spans="19:20">
      <c r="S163" s="2">
        <v>2061</v>
      </c>
      <c r="T163" s="34">
        <v>58906</v>
      </c>
    </row>
    <row r="164" spans="19:20">
      <c r="S164" s="2">
        <v>2062</v>
      </c>
      <c r="T164" s="34">
        <v>59256</v>
      </c>
    </row>
    <row r="165" spans="19:20">
      <c r="S165" s="2">
        <v>2063</v>
      </c>
      <c r="T165" s="34">
        <v>59641</v>
      </c>
    </row>
    <row r="166" spans="19:20">
      <c r="S166" s="2">
        <v>2064</v>
      </c>
      <c r="T166" s="34">
        <v>59998</v>
      </c>
    </row>
    <row r="167" spans="19:20">
      <c r="S167" s="2">
        <v>2065</v>
      </c>
      <c r="T167" s="34">
        <v>60355</v>
      </c>
    </row>
    <row r="168" spans="19:20">
      <c r="S168" s="2">
        <v>2066</v>
      </c>
      <c r="T168" s="34">
        <v>60733</v>
      </c>
    </row>
    <row r="169" spans="19:20">
      <c r="S169" s="2">
        <v>2067</v>
      </c>
      <c r="T169" s="34">
        <v>61090</v>
      </c>
    </row>
    <row r="170" spans="19:20">
      <c r="S170" s="2">
        <v>2068</v>
      </c>
      <c r="T170" s="34">
        <v>61475</v>
      </c>
    </row>
    <row r="171" spans="19:20">
      <c r="S171" s="2">
        <v>2069</v>
      </c>
      <c r="T171" s="34">
        <v>61832</v>
      </c>
    </row>
    <row r="172" spans="19:20">
      <c r="S172" s="2">
        <v>2070</v>
      </c>
      <c r="T172" s="34">
        <v>62182</v>
      </c>
    </row>
    <row r="173" spans="19:20">
      <c r="S173" s="2">
        <v>2071</v>
      </c>
      <c r="T173" s="34">
        <v>62567</v>
      </c>
    </row>
    <row r="174" spans="19:20">
      <c r="S174" s="2">
        <v>2072</v>
      </c>
      <c r="T174" s="34">
        <v>62924</v>
      </c>
    </row>
    <row r="175" spans="19:20">
      <c r="S175" s="2">
        <v>2073</v>
      </c>
      <c r="T175" s="34">
        <v>63274</v>
      </c>
    </row>
    <row r="176" spans="19:20">
      <c r="S176" s="2">
        <v>2074</v>
      </c>
      <c r="T176" s="34">
        <v>63659</v>
      </c>
    </row>
    <row r="177" spans="19:20">
      <c r="S177" s="2">
        <v>2075</v>
      </c>
      <c r="T177" s="34">
        <v>64016</v>
      </c>
    </row>
    <row r="178" spans="19:20">
      <c r="S178" s="2">
        <v>2076</v>
      </c>
      <c r="T178" s="34">
        <v>64394</v>
      </c>
    </row>
    <row r="179" spans="19:20">
      <c r="S179" s="2">
        <v>2077</v>
      </c>
      <c r="T179" s="34">
        <v>64751</v>
      </c>
    </row>
    <row r="180" spans="19:20">
      <c r="S180" s="2">
        <v>2078</v>
      </c>
      <c r="T180" s="34">
        <v>65108</v>
      </c>
    </row>
    <row r="181" spans="19:20">
      <c r="S181" s="2">
        <v>2079</v>
      </c>
      <c r="T181" s="34">
        <v>65493</v>
      </c>
    </row>
    <row r="182" spans="19:20">
      <c r="S182" s="2">
        <v>2080</v>
      </c>
      <c r="T182" s="34">
        <v>65843</v>
      </c>
    </row>
    <row r="183" spans="19:20">
      <c r="S183" s="2">
        <v>2081</v>
      </c>
      <c r="T183" s="34">
        <v>66200</v>
      </c>
    </row>
    <row r="184" spans="19:20">
      <c r="S184" s="2">
        <v>2082</v>
      </c>
      <c r="T184" s="34">
        <v>66585</v>
      </c>
    </row>
    <row r="185" spans="19:20">
      <c r="S185" s="2">
        <v>2083</v>
      </c>
      <c r="T185" s="34">
        <v>66935</v>
      </c>
    </row>
    <row r="186" spans="19:20">
      <c r="S186" s="2">
        <v>2084</v>
      </c>
      <c r="T186" s="34">
        <v>67292</v>
      </c>
    </row>
    <row r="187" spans="19:20">
      <c r="S187" s="2">
        <v>2085</v>
      </c>
      <c r="T187" s="34">
        <v>67677</v>
      </c>
    </row>
    <row r="188" spans="19:20">
      <c r="S188" s="2">
        <v>2086</v>
      </c>
      <c r="T188" s="34">
        <v>68027</v>
      </c>
    </row>
    <row r="189" spans="19:20">
      <c r="S189" s="2">
        <v>2087</v>
      </c>
      <c r="T189" s="34">
        <v>68412</v>
      </c>
    </row>
    <row r="190" spans="19:20">
      <c r="S190" s="2">
        <v>2088</v>
      </c>
      <c r="T190" s="34">
        <v>68769</v>
      </c>
    </row>
    <row r="191" spans="19:20">
      <c r="S191" s="2">
        <v>2089</v>
      </c>
      <c r="T191" s="34">
        <v>69126</v>
      </c>
    </row>
    <row r="192" spans="19:20">
      <c r="S192" s="2">
        <v>2090</v>
      </c>
      <c r="T192" s="34">
        <v>69504</v>
      </c>
    </row>
    <row r="193" spans="19:20">
      <c r="S193" s="2">
        <v>2091</v>
      </c>
      <c r="T193" s="34">
        <v>69861</v>
      </c>
    </row>
    <row r="194" spans="19:20">
      <c r="S194" s="2">
        <v>2092</v>
      </c>
      <c r="T194" s="34">
        <v>70218</v>
      </c>
    </row>
    <row r="195" spans="19:20">
      <c r="S195" s="2">
        <v>2093</v>
      </c>
      <c r="T195" s="34">
        <v>70596</v>
      </c>
    </row>
    <row r="196" spans="19:20">
      <c r="S196" s="2">
        <v>2094</v>
      </c>
      <c r="T196" s="34">
        <v>70953</v>
      </c>
    </row>
    <row r="197" spans="19:20">
      <c r="S197" s="2">
        <v>2095</v>
      </c>
      <c r="T197" s="34">
        <v>71338</v>
      </c>
    </row>
    <row r="198" spans="19:20">
      <c r="S198" s="2">
        <v>2096</v>
      </c>
      <c r="T198" s="34">
        <v>71695</v>
      </c>
    </row>
    <row r="199" spans="19:20">
      <c r="S199" s="2">
        <v>2097</v>
      </c>
      <c r="T199" s="34">
        <v>72045</v>
      </c>
    </row>
    <row r="200" spans="19:20">
      <c r="S200" s="2">
        <v>2098</v>
      </c>
      <c r="T200" s="34">
        <v>72430</v>
      </c>
    </row>
    <row r="201" spans="19:20">
      <c r="S201" s="2">
        <v>2099</v>
      </c>
      <c r="T201" s="34">
        <v>72787</v>
      </c>
    </row>
    <row r="202" spans="19:20">
      <c r="S202" s="2">
        <v>2100</v>
      </c>
      <c r="T202" s="34">
        <v>73137</v>
      </c>
    </row>
    <row r="203" spans="19:20">
      <c r="S203" s="2">
        <v>2101</v>
      </c>
      <c r="T203" s="34">
        <v>73522</v>
      </c>
    </row>
    <row r="204" spans="19:20">
      <c r="S204" s="2">
        <v>2102</v>
      </c>
      <c r="T204" s="34">
        <v>73879</v>
      </c>
    </row>
    <row r="205" spans="19:20">
      <c r="S205" s="2">
        <v>2103</v>
      </c>
      <c r="T205" s="34">
        <v>74229</v>
      </c>
    </row>
    <row r="206" spans="19:20">
      <c r="S206" s="2">
        <v>2104</v>
      </c>
      <c r="T206" s="34">
        <v>74614</v>
      </c>
    </row>
    <row r="207" spans="19:20">
      <c r="S207" s="2">
        <v>2105</v>
      </c>
      <c r="T207" s="34">
        <v>74971</v>
      </c>
    </row>
    <row r="208" spans="19:20">
      <c r="S208" s="2">
        <v>2106</v>
      </c>
      <c r="T208" s="34">
        <v>75349</v>
      </c>
    </row>
    <row r="209" spans="19:20">
      <c r="S209" s="2">
        <v>2107</v>
      </c>
      <c r="T209" s="34">
        <v>75706</v>
      </c>
    </row>
    <row r="210" spans="19:20">
      <c r="S210" s="2">
        <v>2108</v>
      </c>
      <c r="T210" s="34">
        <v>76063</v>
      </c>
    </row>
    <row r="211" spans="19:20">
      <c r="S211" s="2">
        <v>2109</v>
      </c>
      <c r="T211" s="34">
        <v>76448</v>
      </c>
    </row>
    <row r="212" spans="19:20">
      <c r="S212" s="2">
        <v>2110</v>
      </c>
      <c r="T212" s="34">
        <v>76798</v>
      </c>
    </row>
    <row r="213" spans="19:20">
      <c r="S213" s="2">
        <v>2111</v>
      </c>
      <c r="T213" s="34">
        <v>77155</v>
      </c>
    </row>
    <row r="214" spans="19:20">
      <c r="S214" s="2">
        <v>2112</v>
      </c>
      <c r="T214" s="34">
        <v>77540</v>
      </c>
    </row>
    <row r="215" spans="19:20">
      <c r="S215" s="2">
        <v>2113</v>
      </c>
      <c r="T215" s="34">
        <v>77890</v>
      </c>
    </row>
    <row r="216" spans="19:20">
      <c r="S216" s="2">
        <v>2114</v>
      </c>
      <c r="T216" s="34">
        <v>78275</v>
      </c>
    </row>
    <row r="217" spans="19:20">
      <c r="S217" s="2">
        <v>2115</v>
      </c>
      <c r="T217" s="34">
        <v>78632</v>
      </c>
    </row>
    <row r="218" spans="19:20">
      <c r="S218" s="2">
        <v>2116</v>
      </c>
      <c r="T218" s="34">
        <v>78982</v>
      </c>
    </row>
    <row r="219" spans="19:20">
      <c r="S219" s="2">
        <v>2117</v>
      </c>
      <c r="T219" s="34">
        <v>79367</v>
      </c>
    </row>
    <row r="220" spans="19:20">
      <c r="S220" s="2">
        <v>2118</v>
      </c>
      <c r="T220" s="34">
        <v>79724</v>
      </c>
    </row>
    <row r="221" spans="19:20">
      <c r="S221" s="2">
        <v>2119</v>
      </c>
      <c r="T221" s="34">
        <v>80074</v>
      </c>
    </row>
    <row r="222" spans="19:20">
      <c r="S222" s="2">
        <v>2120</v>
      </c>
      <c r="T222" s="34">
        <v>80459</v>
      </c>
    </row>
    <row r="223" spans="19:20">
      <c r="S223" s="2">
        <v>2121</v>
      </c>
      <c r="T223" s="34">
        <v>80816</v>
      </c>
    </row>
    <row r="224" spans="19:20">
      <c r="S224" s="2">
        <v>2122</v>
      </c>
      <c r="T224" s="34">
        <v>81173</v>
      </c>
    </row>
  </sheetData>
  <conditionalFormatting sqref="T2:T224 B2:P102">
    <cfRule type="expression" dxfId="190" priority="3" stopIfTrue="1">
      <formula>WEEKDAY(B2)=1</formula>
    </cfRule>
    <cfRule type="expression" dxfId="189" priority="4" stopIfTrue="1">
      <formula>WEEKDAY(B2)=7</formula>
    </cfRule>
    <cfRule type="expression" dxfId="188" priority="5" stopIfTrue="1">
      <formula>AND(WEEKDAY(B2)&gt;1,WEEKDAY(B2)&lt;7)</formula>
    </cfRule>
  </conditionalFormatting>
  <conditionalFormatting sqref="T1 C1:D1">
    <cfRule type="expression" dxfId="187" priority="2" stopIfTrue="1">
      <formula>NOT(FlagAlsace)</formula>
    </cfRule>
  </conditionalFormatting>
  <conditionalFormatting sqref="A2:A102">
    <cfRule type="cellIs" dxfId="186" priority="1" stopIfTrue="1" operator="between">
      <formula>YEAR(premier_jour)</formula>
      <formula>YEAR(MAX(label_mois))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A35"/>
  <sheetViews>
    <sheetView workbookViewId="0">
      <selection activeCell="A4" sqref="A4"/>
    </sheetView>
  </sheetViews>
  <sheetFormatPr baseColWidth="10" defaultRowHeight="16.8"/>
  <cols>
    <col min="1" max="1" width="8.21875" style="5" bestFit="1" customWidth="1"/>
  </cols>
  <sheetData>
    <row r="1" spans="1:1">
      <c r="A1" s="3"/>
    </row>
    <row r="2" spans="1:1" ht="14.4">
      <c r="A2" s="6">
        <v>41609</v>
      </c>
    </row>
    <row r="3" spans="1:1" ht="15">
      <c r="A3" s="4">
        <v>41609</v>
      </c>
    </row>
    <row r="4" spans="1:1" ht="15">
      <c r="A4" s="4">
        <v>41580</v>
      </c>
    </row>
    <row r="5" spans="1:1" ht="15">
      <c r="A5" s="4">
        <v>41581</v>
      </c>
    </row>
    <row r="6" spans="1:1" ht="15">
      <c r="A6" s="4">
        <v>41582</v>
      </c>
    </row>
    <row r="7" spans="1:1" ht="15">
      <c r="A7" s="4">
        <v>41583</v>
      </c>
    </row>
    <row r="8" spans="1:1" ht="15">
      <c r="A8" s="4">
        <v>41584</v>
      </c>
    </row>
    <row r="9" spans="1:1" ht="15">
      <c r="A9" s="4">
        <v>41585</v>
      </c>
    </row>
    <row r="10" spans="1:1" ht="15">
      <c r="A10" s="4">
        <v>41586</v>
      </c>
    </row>
    <row r="11" spans="1:1" ht="15">
      <c r="A11" s="4">
        <v>41587</v>
      </c>
    </row>
    <row r="12" spans="1:1" ht="15">
      <c r="A12" s="4">
        <v>41588</v>
      </c>
    </row>
    <row r="13" spans="1:1" ht="15">
      <c r="A13" s="4">
        <v>41589</v>
      </c>
    </row>
    <row r="14" spans="1:1" ht="15">
      <c r="A14" s="4">
        <v>41590</v>
      </c>
    </row>
    <row r="15" spans="1:1" ht="15">
      <c r="A15" s="4">
        <v>41591</v>
      </c>
    </row>
    <row r="16" spans="1:1" ht="15">
      <c r="A16" s="4">
        <v>41592</v>
      </c>
    </row>
    <row r="17" spans="1:1" ht="15">
      <c r="A17" s="4">
        <v>41593</v>
      </c>
    </row>
    <row r="18" spans="1:1" ht="15">
      <c r="A18" s="4">
        <v>41594</v>
      </c>
    </row>
    <row r="19" spans="1:1" ht="15">
      <c r="A19" s="4">
        <v>41595</v>
      </c>
    </row>
    <row r="20" spans="1:1" ht="15">
      <c r="A20" s="4">
        <v>41596</v>
      </c>
    </row>
    <row r="21" spans="1:1" ht="15">
      <c r="A21" s="4">
        <v>41597</v>
      </c>
    </row>
    <row r="22" spans="1:1" ht="15">
      <c r="A22" s="4">
        <v>41598</v>
      </c>
    </row>
    <row r="23" spans="1:1" ht="15">
      <c r="A23" s="4">
        <v>41599</v>
      </c>
    </row>
    <row r="24" spans="1:1" ht="15">
      <c r="A24" s="4">
        <v>41600</v>
      </c>
    </row>
    <row r="25" spans="1:1" ht="15">
      <c r="A25" s="4">
        <v>41601</v>
      </c>
    </row>
    <row r="26" spans="1:1" ht="15">
      <c r="A26" s="4">
        <v>41602</v>
      </c>
    </row>
    <row r="27" spans="1:1" ht="15">
      <c r="A27" s="4">
        <v>41603</v>
      </c>
    </row>
    <row r="28" spans="1:1" ht="15">
      <c r="A28" s="4">
        <v>41604</v>
      </c>
    </row>
    <row r="29" spans="1:1" ht="15">
      <c r="A29" s="4">
        <v>41605</v>
      </c>
    </row>
    <row r="30" spans="1:1" ht="15">
      <c r="A30" s="4">
        <v>41606</v>
      </c>
    </row>
    <row r="31" spans="1:1" ht="15">
      <c r="A31" s="4">
        <v>41607</v>
      </c>
    </row>
    <row r="32" spans="1:1" ht="15">
      <c r="A32" s="4">
        <v>41608</v>
      </c>
    </row>
    <row r="33" spans="1:1" ht="15">
      <c r="A33" s="4"/>
    </row>
    <row r="34" spans="1:1" ht="15">
      <c r="A34" s="4"/>
    </row>
    <row r="35" spans="1:1" ht="14.4">
      <c r="A35"/>
    </row>
  </sheetData>
  <conditionalFormatting sqref="A3:A34">
    <cfRule type="expression" dxfId="185" priority="13" stopIfTrue="1">
      <formula>COUNTIF(fériés,MAX(A3:A3))</formula>
    </cfRule>
    <cfRule type="expression" dxfId="184" priority="14" stopIfTrue="1">
      <formula>AND(MOD(MAX(A3:A3),7)=0,NOT(samedi_ouvrable))</formula>
    </cfRule>
    <cfRule type="expression" dxfId="183" priority="15" stopIfTrue="1">
      <formula>MOD(MAX(A3:A3),7)=1</formula>
    </cfRule>
  </conditionalFormatting>
  <conditionalFormatting sqref="A31:A33">
    <cfRule type="expression" dxfId="182" priority="16" stopIfTrue="1">
      <formula>AND(COUNTIF(fériés,MAX(A31:A31)),MAX(A31:A31)&gt;30000)</formula>
    </cfRule>
    <cfRule type="expression" dxfId="181" priority="17" stopIfTrue="1">
      <formula>AND(MOD(MAX(A31:A31),7)=0,NOT(samedi_ouvrable),MAX(A31:A31)&gt;30000)</formula>
    </cfRule>
    <cfRule type="expression" dxfId="180" priority="18" stopIfTrue="1">
      <formula>AND(MOD(MAX(A31:A31),7)=1,MAX(A31:A31)&gt;30000)</formula>
    </cfRule>
  </conditionalFormatting>
  <conditionalFormatting sqref="A2">
    <cfRule type="expression" dxfId="179" priority="19" stopIfTrue="1">
      <formula>#REF!&lt;1</formula>
    </cfRule>
    <cfRule type="expression" dxfId="178" priority="20" stopIfTrue="1">
      <formula>#REF!=1</formula>
    </cfRule>
    <cfRule type="expression" dxfId="177" priority="21" stopIfTrue="1">
      <formula>#REF!&gt;1</formula>
    </cfRule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A5"/>
  <sheetViews>
    <sheetView workbookViewId="0">
      <selection activeCell="A5" sqref="A5"/>
    </sheetView>
  </sheetViews>
  <sheetFormatPr baseColWidth="10" defaultRowHeight="14.4"/>
  <sheetData>
    <row r="5" spans="1:1">
      <c r="A5" s="77" t="str">
        <f>IF(W16="maladie","0:00",IF(W16="Sans Solde","0:00",IF(A16="vendredi",Q16,IF(W16="travaillé",R16,"7:30"))))</f>
        <v>7:30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Feuil2</vt:lpstr>
      <vt:lpstr>Feuil3</vt:lpstr>
      <vt:lpstr>Feuil4</vt:lpstr>
      <vt:lpstr>Feuil5</vt:lpstr>
      <vt:lpstr>absences</vt:lpstr>
      <vt:lpstr>années_fériés</vt:lpstr>
      <vt:lpstr>feries</vt:lpstr>
      <vt:lpstr>fete_nat</vt:lpstr>
      <vt:lpstr>statut</vt:lpstr>
      <vt:lpstr>table_Paques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Bellone</dc:creator>
  <cp:lastModifiedBy>vaio</cp:lastModifiedBy>
  <cp:lastPrinted>2013-10-27T02:08:30Z</cp:lastPrinted>
  <dcterms:created xsi:type="dcterms:W3CDTF">2013-06-05T10:28:27Z</dcterms:created>
  <dcterms:modified xsi:type="dcterms:W3CDTF">2013-10-29T11:41:45Z</dcterms:modified>
</cp:coreProperties>
</file>