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21315" windowHeight="915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Feuil1!$A$1:$T$7</definedName>
  </definedNames>
  <calcPr calcId="145621"/>
</workbook>
</file>

<file path=xl/calcChain.xml><?xml version="1.0" encoding="utf-8"?>
<calcChain xmlns="http://schemas.openxmlformats.org/spreadsheetml/2006/main">
  <c r="F3" i="2" l="1"/>
  <c r="F3" i="1"/>
  <c r="F4" i="1"/>
  <c r="F5" i="1"/>
  <c r="F6" i="1"/>
  <c r="F7" i="1"/>
  <c r="F8" i="1"/>
  <c r="F9" i="1"/>
  <c r="F10" i="1"/>
  <c r="F11" i="1"/>
  <c r="F12" i="1"/>
  <c r="F2" i="1"/>
  <c r="D3" i="2" l="1"/>
  <c r="C3" i="2"/>
  <c r="E3" i="2" l="1"/>
  <c r="D3" i="1"/>
  <c r="D4" i="1"/>
  <c r="D5" i="1"/>
  <c r="D6" i="1"/>
  <c r="D7" i="1"/>
  <c r="D8" i="1"/>
  <c r="D9" i="1"/>
  <c r="D10" i="1"/>
  <c r="D11" i="1"/>
  <c r="D12" i="1"/>
  <c r="B3" i="2"/>
  <c r="G12" i="1"/>
  <c r="G11" i="1"/>
  <c r="B12" i="1"/>
  <c r="D4" i="2" l="1"/>
  <c r="C4" i="2"/>
  <c r="B4" i="2"/>
  <c r="B3" i="1"/>
  <c r="B4" i="1"/>
  <c r="B5" i="1"/>
  <c r="B6" i="1"/>
  <c r="B7" i="1"/>
  <c r="B8" i="1"/>
  <c r="B9" i="1"/>
  <c r="B10" i="1"/>
  <c r="B11" i="1"/>
  <c r="B2" i="1"/>
  <c r="D2" i="1"/>
  <c r="E4" i="2" l="1"/>
  <c r="G10" i="1"/>
  <c r="G9" i="1"/>
  <c r="G8" i="1" l="1"/>
  <c r="K8" i="1"/>
  <c r="I7" i="1" l="1"/>
  <c r="I6" i="1"/>
  <c r="I5" i="1"/>
  <c r="I4" i="1"/>
  <c r="I3" i="1"/>
  <c r="I2" i="1"/>
  <c r="K7" i="1"/>
  <c r="K6" i="1"/>
  <c r="K5" i="1"/>
  <c r="K4" i="1"/>
  <c r="K3" i="1"/>
  <c r="K2" i="1"/>
  <c r="G2" i="1"/>
  <c r="G3" i="1" l="1"/>
  <c r="G4" i="1"/>
  <c r="G5" i="1"/>
  <c r="G6" i="1"/>
  <c r="G7" i="1"/>
</calcChain>
</file>

<file path=xl/sharedStrings.xml><?xml version="1.0" encoding="utf-8"?>
<sst xmlns="http://schemas.openxmlformats.org/spreadsheetml/2006/main" count="46" uniqueCount="32">
  <si>
    <t>MFB</t>
  </si>
  <si>
    <t>Date de réponse
commerciale</t>
  </si>
  <si>
    <t>France</t>
  </si>
  <si>
    <t>france</t>
  </si>
  <si>
    <t>NON</t>
  </si>
  <si>
    <t>date de réponse
devis</t>
  </si>
  <si>
    <r>
      <t xml:space="preserve">Nombre de jours
restants </t>
    </r>
    <r>
      <rPr>
        <sz val="12"/>
        <color theme="1"/>
        <rFont val="Calibri"/>
        <family val="2"/>
        <scheme val="minor"/>
      </rPr>
      <t>(réponse
demandée par client)</t>
    </r>
  </si>
  <si>
    <r>
      <t xml:space="preserve">Date besoin devis
</t>
    </r>
    <r>
      <rPr>
        <sz val="12"/>
        <color theme="1"/>
        <rFont val="Calibri"/>
        <family val="2"/>
        <scheme val="minor"/>
      </rPr>
      <t>(à défaut D-2)</t>
    </r>
  </si>
  <si>
    <t xml:space="preserve">     Retard</t>
  </si>
  <si>
    <r>
      <t xml:space="preserve">Date de réponse demandée par le
client
     </t>
    </r>
    <r>
      <rPr>
        <sz val="12"/>
        <color theme="1"/>
        <rFont val="Calibri"/>
        <family val="2"/>
        <scheme val="minor"/>
      </rPr>
      <t>(à défaut = C+15j)</t>
    </r>
  </si>
  <si>
    <t xml:space="preserve">     Comptage</t>
  </si>
  <si>
    <t xml:space="preserve">     Date de création</t>
  </si>
  <si>
    <t xml:space="preserve">     Quote leader</t>
  </si>
  <si>
    <t xml:space="preserve">     Client</t>
  </si>
  <si>
    <t xml:space="preserve">     programme</t>
  </si>
  <si>
    <t xml:space="preserve">     Code affaire</t>
  </si>
  <si>
    <t xml:space="preserve">     Désignation</t>
  </si>
  <si>
    <t xml:space="preserve">     Travaux</t>
  </si>
  <si>
    <t xml:space="preserve">     Pays</t>
  </si>
  <si>
    <t xml:space="preserve">     AEMG</t>
  </si>
  <si>
    <r>
      <t xml:space="preserve">Nombre de jours
      restants </t>
    </r>
    <r>
      <rPr>
        <sz val="12"/>
        <color theme="1"/>
        <rFont val="Calibri"/>
        <family val="2"/>
        <scheme val="minor"/>
      </rPr>
      <t>(devis)</t>
    </r>
  </si>
  <si>
    <t>$Value ($K/Y)
    Total Market</t>
  </si>
  <si>
    <t>Statistiques réponses commerciales</t>
  </si>
  <si>
    <t>Pourcentage de réponses
dans les délais</t>
  </si>
  <si>
    <t>FY13-Q3</t>
  </si>
  <si>
    <t>FY13-Q4</t>
  </si>
  <si>
    <r>
      <t xml:space="preserve">     </t>
    </r>
    <r>
      <rPr>
        <b/>
        <sz val="12"/>
        <color rgb="FF00B050"/>
        <rFont val="Calibri"/>
        <family val="2"/>
        <scheme val="minor"/>
      </rPr>
      <t>Avance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rgb="FFFF0000"/>
        <rFont val="Calibri"/>
        <family val="2"/>
        <scheme val="minor"/>
      </rPr>
      <t>Retard</t>
    </r>
  </si>
  <si>
    <r>
      <rPr>
        <b/>
        <sz val="11"/>
        <color theme="1"/>
        <rFont val="Calibri"/>
        <family val="2"/>
        <scheme val="minor"/>
      </rPr>
      <t>moyenne par rapport à la date butoire</t>
    </r>
    <r>
      <rPr>
        <sz val="11"/>
        <color theme="1"/>
        <rFont val="Calibri"/>
        <family val="2"/>
        <scheme val="minor"/>
      </rPr>
      <t xml:space="preserve"> (en jour)</t>
    </r>
  </si>
  <si>
    <t>Nombre de réponses hors délais</t>
  </si>
  <si>
    <t>Nombre de réponses dans les délais</t>
  </si>
  <si>
    <t xml:space="preserve">     Délai de réponse</t>
  </si>
  <si>
    <t>Moyenne délais de réponse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</si>
</sst>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right" textRotation="45"/>
    </xf>
    <xf numFmtId="0" fontId="2" fillId="0" borderId="1" xfId="0" applyFont="1" applyBorder="1" applyAlignment="1">
      <alignment horizontal="right" textRotation="45" wrapText="1"/>
    </xf>
    <xf numFmtId="0" fontId="2" fillId="2" borderId="1" xfId="0" applyFont="1" applyFill="1" applyBorder="1" applyAlignment="1">
      <alignment horizontal="right" textRotation="45" wrapText="1"/>
    </xf>
    <xf numFmtId="0" fontId="3" fillId="0" borderId="1" xfId="0" applyFont="1" applyBorder="1" applyAlignment="1">
      <alignment horizontal="right"/>
    </xf>
    <xf numFmtId="1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NumberForma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1" xfId="0" applyFont="1" applyFill="1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0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37"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/>
        <color rgb="FFFF0000"/>
      </font>
    </dxf>
    <dxf>
      <font>
        <b/>
        <i/>
        <color theme="1"/>
      </font>
      <fill>
        <patternFill>
          <bgColor rgb="FFF58BA9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/>
        <color rgb="FFFF0000"/>
      </font>
    </dxf>
    <dxf>
      <font>
        <b/>
        <i/>
        <color theme="1"/>
      </font>
      <fill>
        <patternFill>
          <bgColor rgb="FFEA7E9F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1"/>
      </font>
      <fill>
        <patternFill>
          <bgColor rgb="FFFF7D7D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1"/>
      </font>
      <fill>
        <patternFill>
          <bgColor rgb="FFC0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1"/>
      </font>
      <fill>
        <patternFill>
          <bgColor rgb="FFFF7D7D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1"/>
      </font>
      <fill>
        <patternFill>
          <bgColor rgb="FFC0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58BA9"/>
      <color rgb="FFEA7E9F"/>
      <color rgb="FFFF7D7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12240307587070422"/>
          <c:y val="2.1248331085806451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7419072615923007E-2"/>
          <c:y val="0.19480351414406533"/>
          <c:w val="0.62369203849518806"/>
          <c:h val="0.7537959317585302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Feuil2!$B$2</c:f>
              <c:strCache>
                <c:ptCount val="1"/>
                <c:pt idx="0">
                  <c:v>moyenne par rapport à la date butoire (en jour)</c:v>
                </c:pt>
              </c:strCache>
            </c:strRef>
          </c:tx>
          <c:spPr>
            <a:solidFill>
              <a:srgbClr val="FF0000"/>
            </a:solidFill>
          </c:spPr>
          <c:invertIfNegative val="1"/>
          <c:cat>
            <c:strRef>
              <c:f>Feuil2!$A$3:$A$4</c:f>
              <c:strCache>
                <c:ptCount val="2"/>
                <c:pt idx="0">
                  <c:v>FY13-Q3</c:v>
                </c:pt>
                <c:pt idx="1">
                  <c:v>FY13-Q4</c:v>
                </c:pt>
              </c:strCache>
            </c:strRef>
          </c:cat>
          <c:val>
            <c:numRef>
              <c:f>Feuil2!$B$3:$B$4</c:f>
              <c:numCache>
                <c:formatCode>General</c:formatCode>
                <c:ptCount val="2"/>
                <c:pt idx="0">
                  <c:v>1.1666666666666667</c:v>
                </c:pt>
                <c:pt idx="1">
                  <c:v>-1.4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00B050"/>
                  </a:solidFill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2123520"/>
        <c:axId val="72125440"/>
      </c:barChart>
      <c:catAx>
        <c:axId val="72123520"/>
        <c:scaling>
          <c:orientation val="minMax"/>
        </c:scaling>
        <c:delete val="0"/>
        <c:axPos val="b"/>
        <c:majorTickMark val="out"/>
        <c:minorTickMark val="none"/>
        <c:tickLblPos val="nextTo"/>
        <c:crossAx val="72125440"/>
        <c:crosses val="autoZero"/>
        <c:auto val="1"/>
        <c:lblAlgn val="ctr"/>
        <c:lblOffset val="100"/>
        <c:noMultiLvlLbl val="0"/>
      </c:catAx>
      <c:valAx>
        <c:axId val="721254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21235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</xdr:colOff>
      <xdr:row>1</xdr:row>
      <xdr:rowOff>80960</xdr:rowOff>
    </xdr:from>
    <xdr:to>
      <xdr:col>13</xdr:col>
      <xdr:colOff>476251</xdr:colOff>
      <xdr:row>19</xdr:row>
      <xdr:rowOff>76199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0.725</cdr:x>
      <cdr:y>0.2934</cdr:y>
    </cdr:from>
    <cdr:to>
      <cdr:x>0.93958</cdr:x>
      <cdr:y>0.43229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3314700" y="804863"/>
          <a:ext cx="981075" cy="3810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600" b="1">
              <a:solidFill>
                <a:srgbClr val="FF0000"/>
              </a:solidFill>
            </a:rPr>
            <a:t>Retard</a:t>
          </a:r>
        </a:p>
      </cdr:txBody>
    </cdr:sp>
  </cdr:relSizeAnchor>
  <cdr:relSizeAnchor xmlns:cdr="http://schemas.openxmlformats.org/drawingml/2006/chartDrawing">
    <cdr:from>
      <cdr:x>0.70417</cdr:x>
      <cdr:y>0.67882</cdr:y>
    </cdr:from>
    <cdr:to>
      <cdr:x>0.92708</cdr:x>
      <cdr:y>0.87674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3219450" y="1862138"/>
          <a:ext cx="1019175" cy="542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600" b="1">
              <a:solidFill>
                <a:srgbClr val="00B050"/>
              </a:solidFill>
            </a:rPr>
            <a:t>  Avance</a:t>
          </a: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Q2" sqref="Q2:Q7"/>
    </sheetView>
  </sheetViews>
  <sheetFormatPr baseColWidth="10" defaultRowHeight="15" x14ac:dyDescent="0.25"/>
  <cols>
    <col min="1" max="1" width="10.7109375" style="6" bestFit="1" customWidth="1"/>
    <col min="2" max="2" width="11.42578125" style="6"/>
    <col min="3" max="3" width="26.42578125" style="6" bestFit="1" customWidth="1"/>
    <col min="4" max="5" width="26.42578125" style="6" customWidth="1"/>
    <col min="6" max="6" width="10.7109375" style="6" customWidth="1"/>
    <col min="7" max="7" width="7.5703125" style="6" customWidth="1"/>
    <col min="8" max="8" width="15" style="6" customWidth="1"/>
    <col min="9" max="9" width="19" style="6" bestFit="1" customWidth="1"/>
    <col min="10" max="10" width="19" style="6" customWidth="1"/>
    <col min="11" max="11" width="8.85546875" style="6" customWidth="1"/>
    <col min="12" max="13" width="11.42578125" style="6"/>
    <col min="14" max="14" width="20.85546875" style="6" bestFit="1" customWidth="1"/>
    <col min="15" max="15" width="10.7109375" style="6" bestFit="1" customWidth="1"/>
    <col min="16" max="16" width="22.42578125" style="6" bestFit="1" customWidth="1"/>
    <col min="17" max="17" width="23" style="6" bestFit="1" customWidth="1"/>
    <col min="18" max="19" width="11.42578125" style="6"/>
    <col min="20" max="20" width="14.85546875" style="6" customWidth="1"/>
    <col min="21" max="16384" width="11.42578125" style="6"/>
  </cols>
  <sheetData>
    <row r="1" spans="1:20" s="4" customFormat="1" ht="86.25" customHeight="1" x14ac:dyDescent="0.25">
      <c r="A1" s="1" t="s">
        <v>11</v>
      </c>
      <c r="B1" s="1" t="s">
        <v>10</v>
      </c>
      <c r="C1" s="2" t="s">
        <v>9</v>
      </c>
      <c r="D1" s="2" t="s">
        <v>6</v>
      </c>
      <c r="E1" s="2" t="s">
        <v>1</v>
      </c>
      <c r="F1" s="2" t="s">
        <v>30</v>
      </c>
      <c r="G1" s="2" t="s">
        <v>26</v>
      </c>
      <c r="H1" s="2" t="s">
        <v>7</v>
      </c>
      <c r="I1" s="3" t="s">
        <v>20</v>
      </c>
      <c r="J1" s="3" t="s">
        <v>5</v>
      </c>
      <c r="K1" s="3" t="s">
        <v>8</v>
      </c>
      <c r="L1" s="2" t="s">
        <v>12</v>
      </c>
      <c r="M1" s="2" t="s">
        <v>13</v>
      </c>
      <c r="N1" s="2" t="s">
        <v>14</v>
      </c>
      <c r="O1" s="2" t="s">
        <v>15</v>
      </c>
      <c r="P1" s="2" t="s">
        <v>16</v>
      </c>
      <c r="Q1" s="2" t="s">
        <v>17</v>
      </c>
      <c r="R1" s="2" t="s">
        <v>18</v>
      </c>
      <c r="S1" s="2" t="s">
        <v>19</v>
      </c>
      <c r="T1" s="2" t="s">
        <v>21</v>
      </c>
    </row>
    <row r="2" spans="1:20" x14ac:dyDescent="0.25">
      <c r="A2" s="5">
        <v>41568</v>
      </c>
      <c r="B2" s="6" t="str">
        <f>IF(A2="","",YEAR(A2)&amp;"-"&amp;SUMPRODUCT(N(YEAR($A$2:A2)=YEAR(A2))))</f>
        <v>2013-1</v>
      </c>
      <c r="C2" s="5">
        <v>41592</v>
      </c>
      <c r="D2" s="7" t="str">
        <f ca="1">IF(E2&lt;&gt;"","",C2-TODAY())</f>
        <v/>
      </c>
      <c r="E2" s="5">
        <v>41591</v>
      </c>
      <c r="F2" s="7" t="str">
        <f>E2-A2&amp;" jours"</f>
        <v>23 jours</v>
      </c>
      <c r="G2" s="7">
        <f t="shared" ref="G2:G12" si="0">IF(E2&lt;&gt;"",E2-C2,"")</f>
        <v>-1</v>
      </c>
      <c r="H2" s="5">
        <v>41586</v>
      </c>
      <c r="I2" s="7">
        <f t="shared" ref="I2:I7" ca="1" si="1">IF(J2&lt;&gt;"","",H2-TODAY())</f>
        <v>8</v>
      </c>
      <c r="J2" s="5"/>
      <c r="K2" s="7" t="str">
        <f t="shared" ref="K2:K8" si="2">IF(J2&lt;&gt;"",J2-H2,"")</f>
        <v/>
      </c>
      <c r="L2" s="6" t="s">
        <v>0</v>
      </c>
      <c r="M2" s="8"/>
      <c r="N2" s="9"/>
      <c r="O2" s="8"/>
      <c r="R2" s="6" t="s">
        <v>2</v>
      </c>
      <c r="S2" s="6" t="s">
        <v>4</v>
      </c>
    </row>
    <row r="3" spans="1:20" x14ac:dyDescent="0.25">
      <c r="A3" s="5">
        <v>41569</v>
      </c>
      <c r="B3" s="6" t="str">
        <f>IF(A3="","",YEAR(A3)&amp;"-"&amp;SUMPRODUCT(N(YEAR($A$2:A3)=YEAR(A3))))</f>
        <v>2013-2</v>
      </c>
      <c r="C3" s="5">
        <v>41582</v>
      </c>
      <c r="D3" s="7" t="str">
        <f ca="1">IF(E3&lt;&gt;"","",C3-TODAY())</f>
        <v/>
      </c>
      <c r="E3" s="5">
        <v>41584</v>
      </c>
      <c r="F3" s="7" t="str">
        <f t="shared" ref="F3:F12" si="3">E3-A3&amp;" jours"</f>
        <v>15 jours</v>
      </c>
      <c r="G3" s="7">
        <f t="shared" si="0"/>
        <v>2</v>
      </c>
      <c r="H3" s="5">
        <v>41572</v>
      </c>
      <c r="I3" s="7">
        <f t="shared" ca="1" si="1"/>
        <v>-6</v>
      </c>
      <c r="J3" s="5"/>
      <c r="K3" s="7" t="str">
        <f t="shared" si="2"/>
        <v/>
      </c>
      <c r="L3" s="6" t="s">
        <v>0</v>
      </c>
      <c r="M3" s="8"/>
      <c r="N3" s="9"/>
      <c r="O3" s="8"/>
      <c r="P3" s="8"/>
      <c r="Q3" s="8"/>
      <c r="R3" s="6" t="s">
        <v>2</v>
      </c>
      <c r="S3" s="6" t="s">
        <v>4</v>
      </c>
    </row>
    <row r="4" spans="1:20" x14ac:dyDescent="0.25">
      <c r="A4" s="5">
        <v>41572</v>
      </c>
      <c r="B4" s="6" t="str">
        <f>IF(A4="","",YEAR(A4)&amp;"-"&amp;SUMPRODUCT(N(YEAR($A$2:A4)=YEAR(A4))))</f>
        <v>2013-3</v>
      </c>
      <c r="C4" s="5">
        <v>41583</v>
      </c>
      <c r="D4" s="7" t="str">
        <f t="shared" ref="D4:D7" ca="1" si="4">IF(E4&lt;&gt;"","",C4-TODAY())</f>
        <v/>
      </c>
      <c r="E4" s="5">
        <v>41579</v>
      </c>
      <c r="F4" s="7" t="str">
        <f t="shared" si="3"/>
        <v>7 jours</v>
      </c>
      <c r="G4" s="7">
        <f t="shared" si="0"/>
        <v>-4</v>
      </c>
      <c r="H4" s="5">
        <v>41582</v>
      </c>
      <c r="I4" s="7">
        <f t="shared" ca="1" si="1"/>
        <v>4</v>
      </c>
      <c r="J4" s="7"/>
      <c r="K4" s="7" t="str">
        <f t="shared" si="2"/>
        <v/>
      </c>
      <c r="L4" s="6" t="s">
        <v>0</v>
      </c>
      <c r="M4" s="10"/>
      <c r="N4" s="10"/>
      <c r="O4" s="10"/>
      <c r="P4" s="10"/>
      <c r="Q4" s="8"/>
      <c r="R4" s="10" t="s">
        <v>3</v>
      </c>
      <c r="S4" s="6" t="s">
        <v>4</v>
      </c>
    </row>
    <row r="5" spans="1:20" x14ac:dyDescent="0.25">
      <c r="A5" s="5">
        <v>41572</v>
      </c>
      <c r="B5" s="6" t="str">
        <f>IF(A5="","",YEAR(A5)&amp;"-"&amp;SUMPRODUCT(N(YEAR($A$2:A5)=YEAR(A5))))</f>
        <v>2013-4</v>
      </c>
      <c r="C5" s="5">
        <v>41586</v>
      </c>
      <c r="D5" s="7" t="str">
        <f t="shared" ca="1" si="4"/>
        <v/>
      </c>
      <c r="E5" s="5">
        <v>41580</v>
      </c>
      <c r="F5" s="7" t="str">
        <f t="shared" si="3"/>
        <v>8 jours</v>
      </c>
      <c r="G5" s="7">
        <f t="shared" si="0"/>
        <v>-6</v>
      </c>
      <c r="H5" s="5">
        <v>41585</v>
      </c>
      <c r="I5" s="7">
        <f t="shared" ca="1" si="1"/>
        <v>7</v>
      </c>
      <c r="J5" s="7"/>
      <c r="K5" s="7" t="str">
        <f t="shared" si="2"/>
        <v/>
      </c>
      <c r="L5" s="6" t="s">
        <v>0</v>
      </c>
      <c r="N5" s="10"/>
      <c r="R5" s="6" t="s">
        <v>2</v>
      </c>
      <c r="S5" s="6" t="s">
        <v>4</v>
      </c>
    </row>
    <row r="6" spans="1:20" x14ac:dyDescent="0.25">
      <c r="A6" s="5">
        <v>41572</v>
      </c>
      <c r="B6" s="6" t="str">
        <f>IF(A6="","",YEAR(A6)&amp;"-"&amp;SUMPRODUCT(N(YEAR($A$2:A6)=YEAR(A6))))</f>
        <v>2013-5</v>
      </c>
      <c r="C6" s="5">
        <v>41586</v>
      </c>
      <c r="D6" s="7" t="str">
        <f t="shared" ca="1" si="4"/>
        <v/>
      </c>
      <c r="E6" s="5">
        <v>41592</v>
      </c>
      <c r="F6" s="7" t="str">
        <f t="shared" si="3"/>
        <v>20 jours</v>
      </c>
      <c r="G6" s="7">
        <f t="shared" si="0"/>
        <v>6</v>
      </c>
      <c r="H6" s="5">
        <v>41585</v>
      </c>
      <c r="I6" s="7">
        <f t="shared" ca="1" si="1"/>
        <v>7</v>
      </c>
      <c r="J6" s="7"/>
      <c r="K6" s="7" t="str">
        <f t="shared" si="2"/>
        <v/>
      </c>
      <c r="L6" s="6" t="s">
        <v>0</v>
      </c>
      <c r="N6" s="10"/>
      <c r="R6" s="6" t="s">
        <v>2</v>
      </c>
      <c r="S6" s="6" t="s">
        <v>4</v>
      </c>
    </row>
    <row r="7" spans="1:20" x14ac:dyDescent="0.25">
      <c r="A7" s="5">
        <v>41572</v>
      </c>
      <c r="B7" s="6" t="str">
        <f>IF(A7="","",YEAR(A7)&amp;"-"&amp;SUMPRODUCT(N(YEAR($A$2:A7)=YEAR(A7))))</f>
        <v>2013-6</v>
      </c>
      <c r="C7" s="5">
        <v>41586</v>
      </c>
      <c r="D7" s="7" t="str">
        <f t="shared" ca="1" si="4"/>
        <v/>
      </c>
      <c r="E7" s="5">
        <v>41596</v>
      </c>
      <c r="F7" s="7" t="str">
        <f t="shared" si="3"/>
        <v>24 jours</v>
      </c>
      <c r="G7" s="7">
        <f t="shared" si="0"/>
        <v>10</v>
      </c>
      <c r="H7" s="5">
        <v>41585</v>
      </c>
      <c r="I7" s="7">
        <f t="shared" ca="1" si="1"/>
        <v>7</v>
      </c>
      <c r="J7" s="5"/>
      <c r="K7" s="7" t="str">
        <f t="shared" si="2"/>
        <v/>
      </c>
      <c r="L7" s="6" t="s">
        <v>0</v>
      </c>
      <c r="N7" s="10"/>
      <c r="R7" s="6" t="s">
        <v>2</v>
      </c>
      <c r="S7" s="6" t="s">
        <v>4</v>
      </c>
    </row>
    <row r="8" spans="1:20" x14ac:dyDescent="0.25">
      <c r="A8" s="5">
        <v>41640</v>
      </c>
      <c r="B8" s="6" t="str">
        <f>IF(A8="","",YEAR(A8)&amp;"-"&amp;SUMPRODUCT(N(YEAR($A$2:A8)=YEAR(A8))))</f>
        <v>2014-1</v>
      </c>
      <c r="C8" s="5">
        <v>41644</v>
      </c>
      <c r="D8" s="7" t="str">
        <f ca="1">IF(E8&lt;&gt;"","",C8-TODAY())</f>
        <v/>
      </c>
      <c r="E8" s="5">
        <v>41645</v>
      </c>
      <c r="F8" s="7" t="str">
        <f t="shared" si="3"/>
        <v>5 jours</v>
      </c>
      <c r="G8" s="7">
        <f t="shared" si="0"/>
        <v>1</v>
      </c>
      <c r="H8" s="5"/>
      <c r="J8" s="5"/>
      <c r="K8" s="6" t="str">
        <f t="shared" si="2"/>
        <v/>
      </c>
    </row>
    <row r="9" spans="1:20" x14ac:dyDescent="0.25">
      <c r="A9" s="5">
        <v>41701</v>
      </c>
      <c r="B9" s="6" t="str">
        <f>IF(A9="","",YEAR(A9)&amp;"-"&amp;SUMPRODUCT(N(YEAR($A$2:A9)=YEAR(A9))))</f>
        <v>2014-2</v>
      </c>
      <c r="C9" s="5">
        <v>41713</v>
      </c>
      <c r="D9" s="7" t="str">
        <f ca="1">IF(E9&lt;&gt;"","",C9-TODAY())</f>
        <v/>
      </c>
      <c r="E9" s="5">
        <v>41711</v>
      </c>
      <c r="F9" s="7" t="str">
        <f t="shared" si="3"/>
        <v>10 jours</v>
      </c>
      <c r="G9" s="6">
        <f t="shared" si="0"/>
        <v>-2</v>
      </c>
    </row>
    <row r="10" spans="1:20" x14ac:dyDescent="0.25">
      <c r="A10" s="5">
        <v>41703</v>
      </c>
      <c r="B10" s="6" t="str">
        <f>IF(A10="","",YEAR(A10)&amp;"-"&amp;SUMPRODUCT(N(YEAR($A$2:A10)=YEAR(A10))))</f>
        <v>2014-3</v>
      </c>
      <c r="C10" s="5">
        <v>41723</v>
      </c>
      <c r="D10" s="6" t="str">
        <f ca="1">IF(E10&lt;&gt;"","",C10-TODAY())</f>
        <v/>
      </c>
      <c r="E10" s="5">
        <v>41717</v>
      </c>
      <c r="F10" s="7" t="str">
        <f t="shared" si="3"/>
        <v>14 jours</v>
      </c>
      <c r="G10" s="6">
        <f t="shared" si="0"/>
        <v>-6</v>
      </c>
    </row>
    <row r="11" spans="1:20" x14ac:dyDescent="0.25">
      <c r="A11" s="5">
        <v>41708</v>
      </c>
      <c r="B11" s="6" t="str">
        <f>IF(A11="","",YEAR(A11)&amp;"-"&amp;SUMPRODUCT(N(YEAR($A$2:A11)=YEAR(A11))))</f>
        <v>2014-4</v>
      </c>
      <c r="C11" s="5">
        <v>41731</v>
      </c>
      <c r="D11" s="6" t="str">
        <f ca="1">IF(E11&lt;&gt;"","",C11-TODAY())</f>
        <v/>
      </c>
      <c r="E11" s="5">
        <v>41732</v>
      </c>
      <c r="F11" s="7" t="str">
        <f t="shared" si="3"/>
        <v>24 jours</v>
      </c>
      <c r="G11" s="6">
        <f t="shared" si="0"/>
        <v>1</v>
      </c>
    </row>
    <row r="12" spans="1:20" x14ac:dyDescent="0.25">
      <c r="A12" s="5">
        <v>41713</v>
      </c>
      <c r="B12" s="6" t="str">
        <f>IF(A12="","",YEAR(A12)&amp;"-"&amp;SUMPRODUCT(N(YEAR($A$2:A12)=YEAR(A12))))</f>
        <v>2014-5</v>
      </c>
      <c r="C12" s="5">
        <v>41754</v>
      </c>
      <c r="D12" s="6" t="str">
        <f ca="1">IF(E12&lt;&gt;"","",C12-TODAY())</f>
        <v/>
      </c>
      <c r="E12" s="5">
        <v>41753</v>
      </c>
      <c r="F12" s="7" t="str">
        <f t="shared" si="3"/>
        <v>40 jours</v>
      </c>
      <c r="G12" s="6">
        <f t="shared" si="0"/>
        <v>-1</v>
      </c>
    </row>
    <row r="13" spans="1:20" x14ac:dyDescent="0.25">
      <c r="F13" s="7"/>
    </row>
    <row r="14" spans="1:20" x14ac:dyDescent="0.25">
      <c r="F14" s="7"/>
    </row>
    <row r="15" spans="1:20" x14ac:dyDescent="0.25">
      <c r="F15" s="7"/>
    </row>
    <row r="16" spans="1:20" x14ac:dyDescent="0.25">
      <c r="F16" s="7"/>
    </row>
  </sheetData>
  <autoFilter ref="A1:T7"/>
  <conditionalFormatting sqref="G2:G7">
    <cfRule type="cellIs" dxfId="36" priority="37" operator="greaterThan">
      <formula>0</formula>
    </cfRule>
  </conditionalFormatting>
  <conditionalFormatting sqref="G2:G7">
    <cfRule type="cellIs" dxfId="35" priority="36" operator="lessThan">
      <formula>1</formula>
    </cfRule>
  </conditionalFormatting>
  <conditionalFormatting sqref="G2:G7">
    <cfRule type="cellIs" dxfId="34" priority="34" operator="lessThan">
      <formula>0</formula>
    </cfRule>
    <cfRule type="cellIs" dxfId="33" priority="35" operator="greaterThan">
      <formula>-1</formula>
    </cfRule>
  </conditionalFormatting>
  <conditionalFormatting sqref="G2:G7">
    <cfRule type="cellIs" dxfId="32" priority="30" operator="greaterThan">
      <formula>0</formula>
    </cfRule>
    <cfRule type="cellIs" dxfId="31" priority="31" operator="lessThan">
      <formula>1</formula>
    </cfRule>
    <cfRule type="cellIs" dxfId="30" priority="32" operator="lessThan">
      <formula>-1</formula>
    </cfRule>
    <cfRule type="cellIs" dxfId="29" priority="33" operator="greaterThan">
      <formula>0</formula>
    </cfRule>
  </conditionalFormatting>
  <conditionalFormatting sqref="D2:D9">
    <cfRule type="cellIs" dxfId="28" priority="28" operator="between">
      <formula>0</formula>
      <formula>3</formula>
    </cfRule>
    <cfRule type="cellIs" dxfId="27" priority="29" operator="lessThan">
      <formula>0</formula>
    </cfRule>
  </conditionalFormatting>
  <conditionalFormatting sqref="D2:D9">
    <cfRule type="cellIs" dxfId="26" priority="27" operator="lessThan">
      <formula>0</formula>
    </cfRule>
  </conditionalFormatting>
  <conditionalFormatting sqref="K2:K7">
    <cfRule type="cellIs" dxfId="25" priority="26" operator="greaterThan">
      <formula>0</formula>
    </cfRule>
  </conditionalFormatting>
  <conditionalFormatting sqref="K2:K7">
    <cfRule type="cellIs" dxfId="24" priority="25" operator="lessThan">
      <formula>1</formula>
    </cfRule>
  </conditionalFormatting>
  <conditionalFormatting sqref="K2:K7">
    <cfRule type="cellIs" dxfId="23" priority="23" operator="lessThan">
      <formula>0</formula>
    </cfRule>
    <cfRule type="cellIs" dxfId="22" priority="24" operator="greaterThan">
      <formula>-1</formula>
    </cfRule>
  </conditionalFormatting>
  <conditionalFormatting sqref="K2:K7">
    <cfRule type="cellIs" dxfId="21" priority="19" operator="greaterThan">
      <formula>0</formula>
    </cfRule>
    <cfRule type="cellIs" dxfId="20" priority="20" operator="lessThan">
      <formula>1</formula>
    </cfRule>
    <cfRule type="cellIs" dxfId="19" priority="21" operator="lessThan">
      <formula>-1</formula>
    </cfRule>
    <cfRule type="cellIs" dxfId="18" priority="22" operator="greaterThan">
      <formula>0</formula>
    </cfRule>
  </conditionalFormatting>
  <conditionalFormatting sqref="I2:I7">
    <cfRule type="cellIs" dxfId="17" priority="1" operator="lessThan">
      <formula>0</formula>
    </cfRule>
    <cfRule type="cellIs" dxfId="16" priority="2" operator="between">
      <formula>0</formula>
      <formula>3</formula>
    </cfRule>
    <cfRule type="cellIs" dxfId="15" priority="17" operator="between">
      <formula>0</formula>
      <formula>3</formula>
    </cfRule>
    <cfRule type="cellIs" dxfId="14" priority="18" operator="lessThan">
      <formula>0</formula>
    </cfRule>
  </conditionalFormatting>
  <conditionalFormatting sqref="I2:I7">
    <cfRule type="cellIs" dxfId="13" priority="16" operator="lessThan">
      <formula>0</formula>
    </cfRule>
  </conditionalFormatting>
  <conditionalFormatting sqref="I1:I1048576">
    <cfRule type="cellIs" dxfId="12" priority="10" operator="lessThan">
      <formula>0</formula>
    </cfRule>
    <cfRule type="cellIs" dxfId="11" priority="14" operator="lessThan">
      <formula>0</formula>
    </cfRule>
    <cfRule type="cellIs" dxfId="10" priority="15" operator="between">
      <formula>0</formula>
      <formula>3</formula>
    </cfRule>
  </conditionalFormatting>
  <conditionalFormatting sqref="D1:D1048576">
    <cfRule type="cellIs" dxfId="9" priority="9" operator="between">
      <formula>0</formula>
      <formula>3</formula>
    </cfRule>
    <cfRule type="cellIs" dxfId="8" priority="11" operator="lessThan">
      <formula>0</formula>
    </cfRule>
    <cfRule type="cellIs" dxfId="7" priority="12" operator="lessThan">
      <formula>0</formula>
    </cfRule>
    <cfRule type="cellIs" dxfId="6" priority="13" operator="between">
      <formula>0</formula>
      <formula>3</formula>
    </cfRule>
  </conditionalFormatting>
  <conditionalFormatting sqref="G1:G1048576">
    <cfRule type="cellIs" dxfId="5" priority="5" operator="between">
      <formula>1</formula>
      <formula>9.99999999999999E+29</formula>
    </cfRule>
    <cfRule type="cellIs" dxfId="4" priority="6" operator="between">
      <formula>0</formula>
      <formula>-9.99999999999999E+35</formula>
    </cfRule>
    <cfRule type="cellIs" dxfId="3" priority="7" operator="between">
      <formula>-1</formula>
      <formula>-9.99999999999999E+26</formula>
    </cfRule>
    <cfRule type="cellIs" dxfId="2" priority="8" operator="between">
      <formula>0</formula>
      <formula>99999999999999</formula>
    </cfRule>
  </conditionalFormatting>
  <conditionalFormatting sqref="K1:K1048576">
    <cfRule type="cellIs" dxfId="1" priority="3" operator="between">
      <formula>1</formula>
      <formula>9.99999999999999E+31</formula>
    </cfRule>
    <cfRule type="cellIs" dxfId="0" priority="4" operator="between">
      <formula>0</formula>
      <formula>-9.99999999999999E+33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activeCell="F3" sqref="F3"/>
    </sheetView>
  </sheetViews>
  <sheetFormatPr baseColWidth="10" defaultRowHeight="15" x14ac:dyDescent="0.25"/>
  <cols>
    <col min="1" max="1" width="13.28515625" customWidth="1"/>
    <col min="2" max="2" width="23.42578125" customWidth="1"/>
    <col min="3" max="3" width="19.42578125" customWidth="1"/>
    <col min="4" max="4" width="20" customWidth="1"/>
    <col min="5" max="5" width="18.42578125" customWidth="1"/>
  </cols>
  <sheetData>
    <row r="1" spans="1:7" x14ac:dyDescent="0.25">
      <c r="A1" s="14" t="s">
        <v>22</v>
      </c>
      <c r="B1" s="14"/>
      <c r="C1" s="14"/>
      <c r="D1" s="14"/>
      <c r="E1" s="14"/>
      <c r="F1" s="14"/>
      <c r="G1" s="14"/>
    </row>
    <row r="2" spans="1:7" ht="45" x14ac:dyDescent="0.25">
      <c r="B2" s="11" t="s">
        <v>27</v>
      </c>
      <c r="C2" s="12" t="s">
        <v>29</v>
      </c>
      <c r="D2" s="12" t="s">
        <v>28</v>
      </c>
      <c r="E2" s="12" t="s">
        <v>23</v>
      </c>
      <c r="F2" s="12" t="s">
        <v>31</v>
      </c>
    </row>
    <row r="3" spans="1:7" x14ac:dyDescent="0.25">
      <c r="A3" t="s">
        <v>24</v>
      </c>
      <c r="B3">
        <f>AVERAGEIFS(Feuil1!G:G,Feuil1!A:A,"&gt;30/09/2013",Feuil1!A:A,"&lt;01/01/2014")</f>
        <v>1.1666666666666667</v>
      </c>
      <c r="C3">
        <f>COUNTIFS(Feuil1!A:A,"&gt;30/09/2013",Feuil1!A:A,"&lt;01/01/2014",Feuil1!G:G,"&lt;1")</f>
        <v>3</v>
      </c>
      <c r="D3">
        <f>COUNTIFS(Feuil1!A:A,"&gt;30/09/2013",Feuil1!A:A,"&lt;01/01/2014",Feuil1!G:G,"&gt;0")</f>
        <v>3</v>
      </c>
      <c r="E3" s="13">
        <f>D3/(D3+C3)</f>
        <v>0.5</v>
      </c>
      <c r="F3">
        <f>AVERAGE(Feuil1!E:E-Feuil1!A:A)</f>
        <v>15</v>
      </c>
    </row>
    <row r="4" spans="1:7" x14ac:dyDescent="0.25">
      <c r="A4" t="s">
        <v>25</v>
      </c>
      <c r="B4">
        <f>AVERAGEIFS(Feuil1!G:G,Feuil1!A:A,"&gt;31/12/2013",Feuil1!A:A,"&lt;01/04/2014")</f>
        <v>-1.4</v>
      </c>
      <c r="C4">
        <f>COUNTIFS(Feuil1!A:A,"&gt;31/12/2013",Feuil1!A:A,"&lt;01/04/2014",Feuil1!G:G,"&lt;1")</f>
        <v>3</v>
      </c>
      <c r="D4">
        <f>COUNTIFS(Feuil1!A:A,"&gt;31/12/2013",Feuil1!A:A,"&lt;01/04/2014",Feuil1!G:G,"&gt;0")</f>
        <v>2</v>
      </c>
      <c r="E4" s="13">
        <f>D4/(D4+C4)</f>
        <v>0.4</v>
      </c>
    </row>
  </sheetData>
  <mergeCells count="1">
    <mergeCell ref="A1:G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PCC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Drouffe</dc:creator>
  <cp:lastModifiedBy>Clément Drouffe</cp:lastModifiedBy>
  <dcterms:created xsi:type="dcterms:W3CDTF">2013-10-29T09:22:13Z</dcterms:created>
  <dcterms:modified xsi:type="dcterms:W3CDTF">2013-10-31T08:49:16Z</dcterms:modified>
</cp:coreProperties>
</file>