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19176" windowHeight="787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8" i="1" l="1"/>
  <c r="Y15" i="1"/>
  <c r="Y11" i="1"/>
  <c r="Y8" i="1"/>
  <c r="X15" i="1"/>
  <c r="X11" i="1"/>
  <c r="X8" i="1"/>
  <c r="U18" i="1"/>
  <c r="W11" i="1"/>
  <c r="W8" i="1"/>
  <c r="U15" i="1"/>
  <c r="W15" i="1" s="1"/>
  <c r="V11" i="1"/>
  <c r="V8" i="1"/>
  <c r="R17" i="1"/>
  <c r="R14" i="1"/>
  <c r="R10" i="1"/>
  <c r="R7" i="1"/>
  <c r="P17" i="1"/>
  <c r="P14" i="1"/>
  <c r="P10" i="1"/>
  <c r="P7" i="1"/>
  <c r="O17" i="1"/>
  <c r="O14" i="1"/>
  <c r="O10" i="1"/>
  <c r="O7" i="1"/>
  <c r="N9" i="1"/>
  <c r="N6" i="1"/>
  <c r="V15" i="1" l="1"/>
  <c r="Q7" i="1"/>
  <c r="K17" i="1"/>
  <c r="K12" i="1"/>
  <c r="K8" i="1"/>
  <c r="I17" i="1"/>
  <c r="I12" i="1"/>
  <c r="H17" i="1"/>
  <c r="H12" i="1"/>
  <c r="U11" i="1"/>
  <c r="U8" i="1"/>
  <c r="N17" i="1"/>
  <c r="N14" i="1"/>
  <c r="N10" i="1"/>
  <c r="N7" i="1"/>
  <c r="G17" i="1"/>
  <c r="G12" i="1"/>
  <c r="G8" i="1"/>
  <c r="I8" i="1" s="1"/>
  <c r="W18" i="1" l="1"/>
  <c r="V18" i="1"/>
  <c r="H8" i="1"/>
</calcChain>
</file>

<file path=xl/sharedStrings.xml><?xml version="1.0" encoding="utf-8"?>
<sst xmlns="http://schemas.openxmlformats.org/spreadsheetml/2006/main" count="53" uniqueCount="34">
  <si>
    <t>de</t>
  </si>
  <si>
    <t>à</t>
  </si>
  <si>
    <t>prime</t>
  </si>
  <si>
    <t>BASE COM</t>
  </si>
  <si>
    <t>SEPTEMBRE</t>
  </si>
  <si>
    <t>LOT</t>
  </si>
  <si>
    <t>CA</t>
  </si>
  <si>
    <t>COM</t>
  </si>
  <si>
    <t>PRIME</t>
  </si>
  <si>
    <t>N°</t>
  </si>
  <si>
    <t>total lot 1</t>
  </si>
  <si>
    <t>total lot2</t>
  </si>
  <si>
    <t>total lot3</t>
  </si>
  <si>
    <t>à régler</t>
  </si>
  <si>
    <t>OCTOBRE</t>
  </si>
  <si>
    <t>NOVEMBRE</t>
  </si>
  <si>
    <t>total lot1</t>
  </si>
  <si>
    <t>total  lot 1</t>
  </si>
  <si>
    <t>total lot4</t>
  </si>
  <si>
    <t>total lot 5</t>
  </si>
  <si>
    <t>total lot5</t>
  </si>
  <si>
    <t>total lot 6</t>
  </si>
  <si>
    <t>déjà réglé</t>
  </si>
  <si>
    <t>CA FIN OCT</t>
  </si>
  <si>
    <t>ca FIN OCT</t>
  </si>
  <si>
    <t>CA FIN SEPT</t>
  </si>
  <si>
    <t>pour le CA qui est noté ici"fin sept) je dois ressaisir</t>
  </si>
  <si>
    <t>le N° de chaque lot de sept  et le CA ,</t>
  </si>
  <si>
    <t xml:space="preserve">pour le </t>
  </si>
  <si>
    <t xml:space="preserve">déjà réglé, je dois remonter sur 3 mois.c'est cela que je voudrais </t>
  </si>
  <si>
    <t>éviter</t>
  </si>
  <si>
    <t>idem ici pour le ca et la "déjà" réglé pour octobre</t>
  </si>
  <si>
    <t>à noter que la base com est sur la feuille 1, le mois de sept sur la feuille 2 ,le mois d'oct sur la feuille 3 , nov sur la feille 4</t>
  </si>
  <si>
    <t>et ainsi de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</si>
</sst>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i/>
      <sz val="9"/>
      <color theme="8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9" fontId="1" fillId="0" borderId="0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9" fontId="1" fillId="0" borderId="6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>
      <alignment horizontal="centerContinuous"/>
    </xf>
    <xf numFmtId="0" fontId="1" fillId="2" borderId="9" xfId="0" applyFont="1" applyFill="1" applyBorder="1" applyAlignment="1">
      <alignment horizontal="centerContinuous"/>
    </xf>
    <xf numFmtId="0" fontId="0" fillId="2" borderId="9" xfId="0" applyFill="1" applyBorder="1" applyAlignment="1">
      <alignment horizontal="centerContinuous"/>
    </xf>
    <xf numFmtId="0" fontId="0" fillId="2" borderId="10" xfId="0" applyFill="1" applyBorder="1" applyAlignment="1">
      <alignment horizontal="centerContinuous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17" xfId="0" applyFont="1" applyBorder="1" applyAlignment="1">
      <alignment horizontal="centerContinuous"/>
    </xf>
    <xf numFmtId="0" fontId="1" fillId="0" borderId="18" xfId="0" applyFont="1" applyBorder="1" applyAlignment="1">
      <alignment horizontal="center"/>
    </xf>
    <xf numFmtId="0" fontId="1" fillId="0" borderId="16" xfId="0" applyFont="1" applyBorder="1" applyAlignment="1">
      <alignment horizontal="centerContinuous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0" fillId="0" borderId="17" xfId="0" applyBorder="1"/>
    <xf numFmtId="0" fontId="1" fillId="0" borderId="18" xfId="0" applyFont="1" applyFill="1" applyBorder="1" applyAlignment="1">
      <alignment horizontal="center"/>
    </xf>
    <xf numFmtId="0" fontId="0" fillId="0" borderId="18" xfId="0" applyBorder="1"/>
    <xf numFmtId="0" fontId="2" fillId="0" borderId="21" xfId="0" applyFont="1" applyBorder="1"/>
    <xf numFmtId="0" fontId="1" fillId="4" borderId="22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0" fillId="0" borderId="38" xfId="0" applyBorder="1"/>
    <xf numFmtId="0" fontId="1" fillId="0" borderId="17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5" borderId="27" xfId="0" applyFont="1" applyFill="1" applyBorder="1" applyAlignment="1">
      <alignment horizontal="center"/>
    </xf>
    <xf numFmtId="0" fontId="1" fillId="5" borderId="25" xfId="0" applyFont="1" applyFill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31" xfId="0" applyFont="1" applyFill="1" applyBorder="1" applyAlignment="1">
      <alignment horizontal="center"/>
    </xf>
    <xf numFmtId="0" fontId="1" fillId="0" borderId="32" xfId="0" applyFont="1" applyFill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3" fillId="5" borderId="26" xfId="0" applyFont="1" applyFill="1" applyBorder="1" applyAlignment="1">
      <alignment horizontal="left"/>
    </xf>
    <xf numFmtId="0" fontId="1" fillId="5" borderId="35" xfId="0" applyFont="1" applyFill="1" applyBorder="1" applyAlignment="1">
      <alignment horizontal="center"/>
    </xf>
    <xf numFmtId="0" fontId="3" fillId="3" borderId="26" xfId="0" applyFont="1" applyFill="1" applyBorder="1" applyAlignment="1">
      <alignment horizontal="left"/>
    </xf>
    <xf numFmtId="0" fontId="1" fillId="3" borderId="26" xfId="0" applyFont="1" applyFill="1" applyBorder="1" applyAlignment="1">
      <alignment horizontal="center"/>
    </xf>
    <xf numFmtId="0" fontId="1" fillId="3" borderId="35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40" xfId="0" applyFont="1" applyFill="1" applyBorder="1" applyAlignment="1">
      <alignment horizontal="center"/>
    </xf>
    <xf numFmtId="0" fontId="3" fillId="3" borderId="41" xfId="0" applyFont="1" applyFill="1" applyBorder="1" applyAlignment="1">
      <alignment horizontal="left"/>
    </xf>
    <xf numFmtId="0" fontId="1" fillId="3" borderId="41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3" fillId="6" borderId="41" xfId="0" applyFont="1" applyFill="1" applyBorder="1" applyAlignment="1">
      <alignment horizontal="left"/>
    </xf>
    <xf numFmtId="0" fontId="1" fillId="6" borderId="41" xfId="0" applyFont="1" applyFill="1" applyBorder="1" applyAlignment="1">
      <alignment horizontal="center"/>
    </xf>
    <xf numFmtId="0" fontId="1" fillId="6" borderId="23" xfId="0" applyFont="1" applyFill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0" fillId="2" borderId="17" xfId="0" applyFill="1" applyBorder="1" applyAlignment="1">
      <alignment horizontal="centerContinuous"/>
    </xf>
    <xf numFmtId="0" fontId="5" fillId="5" borderId="21" xfId="0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/>
    </xf>
    <xf numFmtId="0" fontId="5" fillId="3" borderId="27" xfId="0" applyFont="1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4" borderId="42" xfId="0" applyFont="1" applyFill="1" applyBorder="1" applyAlignment="1">
      <alignment horizontal="center"/>
    </xf>
    <xf numFmtId="0" fontId="4" fillId="0" borderId="0" xfId="0" applyFont="1"/>
    <xf numFmtId="0" fontId="1" fillId="0" borderId="12" xfId="0" applyFont="1" applyFill="1" applyBorder="1" applyAlignment="1">
      <alignment horizontal="center"/>
    </xf>
    <xf numFmtId="0" fontId="6" fillId="0" borderId="14" xfId="0" applyFont="1" applyFill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7" fillId="0" borderId="39" xfId="0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7" fillId="0" borderId="0" xfId="0" applyFont="1" applyAlignment="1">
      <alignment horizontal="left"/>
    </xf>
    <xf numFmtId="0" fontId="6" fillId="0" borderId="11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7" fillId="0" borderId="18" xfId="0" applyFont="1" applyBorder="1" applyAlignment="1"/>
    <xf numFmtId="0" fontId="7" fillId="0" borderId="4" xfId="0" applyFont="1" applyFill="1" applyBorder="1" applyAlignment="1">
      <alignment horizontal="center"/>
    </xf>
    <xf numFmtId="0" fontId="7" fillId="0" borderId="31" xfId="0" applyFont="1" applyBorder="1" applyAlignment="1">
      <alignment horizontal="center"/>
    </xf>
    <xf numFmtId="0" fontId="5" fillId="4" borderId="40" xfId="0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4"/>
  <sheetViews>
    <sheetView tabSelected="1" topLeftCell="G9" workbookViewId="0">
      <selection activeCell="N25" sqref="N25"/>
    </sheetView>
  </sheetViews>
  <sheetFormatPr baseColWidth="10" defaultRowHeight="14.4" x14ac:dyDescent="0.3"/>
  <cols>
    <col min="1" max="4" width="5.77734375" customWidth="1"/>
    <col min="5" max="5" width="3.6640625" customWidth="1"/>
    <col min="6" max="11" width="7.77734375" customWidth="1"/>
    <col min="12" max="12" width="2.6640625" customWidth="1"/>
    <col min="13" max="17" width="7.77734375" customWidth="1"/>
    <col min="18" max="18" width="8.77734375" customWidth="1"/>
    <col min="19" max="19" width="3.6640625" customWidth="1"/>
    <col min="20" max="25" width="7.77734375" customWidth="1"/>
  </cols>
  <sheetData>
    <row r="1" spans="1:25" ht="15" thickBot="1" x14ac:dyDescent="0.35"/>
    <row r="2" spans="1:25" ht="15" thickBot="1" x14ac:dyDescent="0.35">
      <c r="E2" s="10"/>
      <c r="F2" s="11" t="s">
        <v>4</v>
      </c>
      <c r="G2" s="12"/>
      <c r="H2" s="12"/>
      <c r="I2" s="13"/>
      <c r="J2" s="13"/>
      <c r="K2" s="26"/>
      <c r="L2" s="10" t="s">
        <v>14</v>
      </c>
      <c r="M2" s="11"/>
      <c r="N2" s="12"/>
      <c r="O2" s="12"/>
      <c r="P2" s="13"/>
      <c r="Q2" s="67"/>
      <c r="R2" s="26"/>
      <c r="S2" s="10" t="s">
        <v>15</v>
      </c>
      <c r="T2" s="11"/>
      <c r="U2" s="12"/>
      <c r="V2" s="12"/>
      <c r="W2" s="12"/>
      <c r="X2" s="12"/>
      <c r="Y2" s="26"/>
    </row>
    <row r="3" spans="1:25" ht="15" thickBot="1" x14ac:dyDescent="0.35">
      <c r="E3" s="21" t="s">
        <v>5</v>
      </c>
      <c r="F3" s="23"/>
      <c r="G3" s="24" t="s">
        <v>6</v>
      </c>
      <c r="H3" s="24" t="s">
        <v>7</v>
      </c>
      <c r="I3" s="25" t="s">
        <v>8</v>
      </c>
      <c r="J3" s="14" t="s">
        <v>22</v>
      </c>
      <c r="K3" s="27" t="s">
        <v>13</v>
      </c>
      <c r="L3" s="35" t="s">
        <v>5</v>
      </c>
      <c r="M3" s="36"/>
      <c r="N3" s="24" t="s">
        <v>6</v>
      </c>
      <c r="O3" s="24" t="s">
        <v>7</v>
      </c>
      <c r="P3" s="25" t="s">
        <v>8</v>
      </c>
      <c r="Q3" s="4" t="s">
        <v>22</v>
      </c>
      <c r="R3" s="27" t="s">
        <v>13</v>
      </c>
      <c r="S3" s="35" t="s">
        <v>5</v>
      </c>
      <c r="T3" s="36"/>
      <c r="U3" s="24" t="s">
        <v>6</v>
      </c>
      <c r="V3" s="24" t="s">
        <v>7</v>
      </c>
      <c r="W3" s="33" t="s">
        <v>8</v>
      </c>
      <c r="X3" s="4" t="s">
        <v>22</v>
      </c>
      <c r="Y3" s="27" t="s">
        <v>13</v>
      </c>
    </row>
    <row r="4" spans="1:25" x14ac:dyDescent="0.3">
      <c r="A4" t="s">
        <v>3</v>
      </c>
      <c r="E4" s="22"/>
      <c r="F4" s="46" t="s">
        <v>9</v>
      </c>
      <c r="G4" s="47"/>
      <c r="H4" s="42"/>
      <c r="I4" s="48"/>
      <c r="J4" s="66"/>
      <c r="K4" s="34"/>
      <c r="L4" s="43"/>
      <c r="M4" s="49" t="s">
        <v>9</v>
      </c>
      <c r="N4" s="47"/>
      <c r="O4" s="42"/>
      <c r="P4" s="48"/>
      <c r="Q4" s="7"/>
      <c r="R4" s="43"/>
      <c r="S4" s="43" t="s">
        <v>9</v>
      </c>
      <c r="T4" s="49" t="s">
        <v>9</v>
      </c>
      <c r="U4" s="47">
        <v>1200</v>
      </c>
      <c r="V4" s="42"/>
      <c r="W4" s="6"/>
      <c r="X4" s="7"/>
      <c r="Y4" s="43"/>
    </row>
    <row r="5" spans="1:25" x14ac:dyDescent="0.3">
      <c r="A5" s="44" t="s">
        <v>0</v>
      </c>
      <c r="B5" s="45" t="s">
        <v>1</v>
      </c>
      <c r="C5" s="45"/>
      <c r="D5" s="45" t="s">
        <v>2</v>
      </c>
      <c r="E5" s="22">
        <v>1</v>
      </c>
      <c r="F5" s="20">
        <v>150200</v>
      </c>
      <c r="G5" s="17">
        <v>1200</v>
      </c>
      <c r="H5" s="18"/>
      <c r="I5" s="19"/>
      <c r="J5" s="14"/>
      <c r="K5" s="28"/>
      <c r="L5" s="22">
        <v>1</v>
      </c>
      <c r="M5" s="20">
        <v>152501</v>
      </c>
      <c r="N5" s="17">
        <v>1200</v>
      </c>
      <c r="O5" s="18"/>
      <c r="P5" s="19"/>
      <c r="Q5" s="4"/>
      <c r="R5" s="22"/>
      <c r="S5" s="15">
        <v>1</v>
      </c>
      <c r="T5" s="55">
        <v>150200</v>
      </c>
      <c r="U5" s="56">
        <v>1200</v>
      </c>
      <c r="V5" s="40"/>
      <c r="W5" s="57"/>
      <c r="X5" s="14"/>
      <c r="Y5" s="14"/>
    </row>
    <row r="6" spans="1:25" x14ac:dyDescent="0.3">
      <c r="A6" s="3">
        <v>0</v>
      </c>
      <c r="B6" s="4">
        <v>2000</v>
      </c>
      <c r="C6" s="5">
        <v>0.1</v>
      </c>
      <c r="D6" s="4">
        <v>25</v>
      </c>
      <c r="E6" s="22">
        <v>1</v>
      </c>
      <c r="F6" s="20">
        <v>150200</v>
      </c>
      <c r="G6" s="17">
        <v>800</v>
      </c>
      <c r="H6" s="18"/>
      <c r="I6" s="19"/>
      <c r="J6" s="14"/>
      <c r="K6" s="22"/>
      <c r="L6" s="83" t="s">
        <v>25</v>
      </c>
      <c r="M6" s="84"/>
      <c r="N6" s="75">
        <f>G8</f>
        <v>3700</v>
      </c>
      <c r="O6" s="18"/>
      <c r="P6" s="19"/>
      <c r="Q6" s="4"/>
      <c r="R6" s="22"/>
      <c r="S6" s="15">
        <v>1</v>
      </c>
      <c r="T6" s="16">
        <v>150250</v>
      </c>
      <c r="U6" s="17">
        <v>1200</v>
      </c>
      <c r="V6" s="18"/>
      <c r="W6" s="19"/>
      <c r="X6" s="14"/>
      <c r="Y6" s="14"/>
    </row>
    <row r="7" spans="1:25" ht="15" thickBot="1" x14ac:dyDescent="0.35">
      <c r="A7" s="3">
        <v>2001</v>
      </c>
      <c r="B7" s="4">
        <v>4000</v>
      </c>
      <c r="C7" s="5">
        <v>0.15</v>
      </c>
      <c r="D7" s="4">
        <v>50</v>
      </c>
      <c r="E7" s="22">
        <v>1</v>
      </c>
      <c r="F7" s="20">
        <v>150256</v>
      </c>
      <c r="G7" s="17">
        <v>1700</v>
      </c>
      <c r="H7" s="18"/>
      <c r="I7" s="19"/>
      <c r="J7" s="71"/>
      <c r="K7" s="22"/>
      <c r="L7" s="50" t="s">
        <v>17</v>
      </c>
      <c r="M7" s="37"/>
      <c r="N7" s="51">
        <f>SUM(N5:N6)</f>
        <v>4900</v>
      </c>
      <c r="O7" s="31">
        <f>IF(N7="","",N7*VLOOKUP(N7,$A$6:$C$8,3,1))</f>
        <v>980</v>
      </c>
      <c r="P7" s="32">
        <f>IF(N7="","",VLOOKUP(N7,$A$6:$D$8,4,1))</f>
        <v>75</v>
      </c>
      <c r="Q7" s="69">
        <f>K8</f>
        <v>605</v>
      </c>
      <c r="R7" s="38">
        <f>O7-P7</f>
        <v>905</v>
      </c>
      <c r="S7" s="78" t="s">
        <v>23</v>
      </c>
      <c r="T7" s="79"/>
      <c r="U7" s="75">
        <v>4900</v>
      </c>
      <c r="V7" s="17"/>
      <c r="W7" s="58"/>
      <c r="X7" s="74"/>
      <c r="Y7" s="59"/>
    </row>
    <row r="8" spans="1:25" ht="15" thickBot="1" x14ac:dyDescent="0.35">
      <c r="A8" s="6">
        <v>4001</v>
      </c>
      <c r="B8" s="7">
        <v>6000</v>
      </c>
      <c r="C8" s="8">
        <v>0.2</v>
      </c>
      <c r="D8" s="7">
        <v>75</v>
      </c>
      <c r="E8" s="29" t="s">
        <v>10</v>
      </c>
      <c r="F8" s="30"/>
      <c r="G8" s="31">
        <f>SUM(G4:G7)</f>
        <v>3700</v>
      </c>
      <c r="H8" s="31">
        <f>IF(G8="","",G8*VLOOKUP(G8,$A$6:$C$8,3,1))</f>
        <v>555</v>
      </c>
      <c r="I8" s="32">
        <f>IF(G8="","",VLOOKUP(G8,$A$6:$D$8,4,1))</f>
        <v>50</v>
      </c>
      <c r="J8" s="72">
        <v>0</v>
      </c>
      <c r="K8" s="68">
        <f>H8+I8-J8</f>
        <v>605</v>
      </c>
      <c r="L8" s="9">
        <v>2</v>
      </c>
      <c r="M8" s="39">
        <v>155236</v>
      </c>
      <c r="N8" s="40">
        <v>2000</v>
      </c>
      <c r="O8" s="40"/>
      <c r="P8" s="57"/>
      <c r="Q8" s="2"/>
      <c r="R8" s="41"/>
      <c r="S8" s="50" t="s">
        <v>16</v>
      </c>
      <c r="T8" s="37"/>
      <c r="U8" s="37">
        <f>SUM(U4:U7)</f>
        <v>8500</v>
      </c>
      <c r="V8" s="31">
        <f>IF(U8="","",U8*VLOOKUP(U8,$A$6:$C$8,3,1))</f>
        <v>1700</v>
      </c>
      <c r="W8" s="32">
        <f>IF(U8="","",VLOOKUP(U8,$A$6:$D$8,4,1))</f>
        <v>75</v>
      </c>
      <c r="X8" s="86">
        <f>R7</f>
        <v>905</v>
      </c>
      <c r="Y8" s="38">
        <f>V8+W8-X8</f>
        <v>870</v>
      </c>
    </row>
    <row r="9" spans="1:25" x14ac:dyDescent="0.3">
      <c r="E9" s="22">
        <v>2</v>
      </c>
      <c r="F9" s="20">
        <v>150200</v>
      </c>
      <c r="G9" s="17">
        <v>2300</v>
      </c>
      <c r="H9" s="18"/>
      <c r="I9" s="19"/>
      <c r="J9" s="71"/>
      <c r="K9" s="22"/>
      <c r="L9" s="80" t="s">
        <v>25</v>
      </c>
      <c r="M9" s="85"/>
      <c r="N9" s="77">
        <f>G12</f>
        <v>8300</v>
      </c>
      <c r="O9" s="42"/>
      <c r="P9" s="48"/>
      <c r="Q9" s="7"/>
      <c r="R9" s="43"/>
      <c r="S9" s="9">
        <v>2</v>
      </c>
      <c r="T9" s="39">
        <v>155236</v>
      </c>
      <c r="U9" s="40">
        <v>1850</v>
      </c>
      <c r="V9" s="40"/>
      <c r="W9" s="1"/>
      <c r="X9" s="87"/>
      <c r="Y9" s="41"/>
    </row>
    <row r="10" spans="1:25" ht="15" thickBot="1" x14ac:dyDescent="0.35">
      <c r="E10" s="22">
        <v>2</v>
      </c>
      <c r="F10" s="20">
        <v>150200</v>
      </c>
      <c r="G10" s="17">
        <v>4000</v>
      </c>
      <c r="H10" s="18"/>
      <c r="I10" s="19"/>
      <c r="J10" s="71"/>
      <c r="K10" s="22"/>
      <c r="L10" s="52" t="s">
        <v>11</v>
      </c>
      <c r="M10" s="53"/>
      <c r="N10" s="54">
        <f>SUM(N8:N9)</f>
        <v>10300</v>
      </c>
      <c r="O10" s="31">
        <f>IF(N10="","",N10*VLOOKUP(N10,$A$6:$C$8,3,1))</f>
        <v>2060</v>
      </c>
      <c r="P10" s="32">
        <f>IF(N10="","",VLOOKUP(N10,$A$6:$D$8,4,1))</f>
        <v>75</v>
      </c>
      <c r="Q10" s="70">
        <v>1735</v>
      </c>
      <c r="R10" s="38">
        <f>O10-P10</f>
        <v>1985</v>
      </c>
      <c r="S10" s="80" t="s">
        <v>23</v>
      </c>
      <c r="T10" s="76"/>
      <c r="U10" s="77">
        <v>10300</v>
      </c>
      <c r="V10" s="42"/>
      <c r="W10" s="6"/>
      <c r="X10" s="88"/>
      <c r="Y10" s="43"/>
    </row>
    <row r="11" spans="1:25" ht="15" thickBot="1" x14ac:dyDescent="0.35">
      <c r="E11" s="22">
        <v>2</v>
      </c>
      <c r="F11" s="20">
        <v>150256</v>
      </c>
      <c r="G11" s="17">
        <v>2000</v>
      </c>
      <c r="H11" s="18"/>
      <c r="I11" s="19"/>
      <c r="J11" s="71"/>
      <c r="K11" s="22"/>
      <c r="L11" s="9">
        <v>4</v>
      </c>
      <c r="M11" s="15">
        <v>163214</v>
      </c>
      <c r="N11" s="18">
        <v>1400</v>
      </c>
      <c r="O11" s="18"/>
      <c r="P11" s="19"/>
      <c r="Q11" s="4"/>
      <c r="R11" s="22"/>
      <c r="S11" s="52" t="s">
        <v>11</v>
      </c>
      <c r="T11" s="53"/>
      <c r="U11" s="54">
        <f>SUM(U9:U10)</f>
        <v>12150</v>
      </c>
      <c r="V11" s="31">
        <f>IF(U11="","",U11*VLOOKUP(U11,$A$6:$C$8,3,1))</f>
        <v>2430</v>
      </c>
      <c r="W11" s="32">
        <f>IF(U11="","",VLOOKUP(U11,$A$6:$D$8,4,1))</f>
        <v>75</v>
      </c>
      <c r="X11" s="86">
        <f>Q10</f>
        <v>1735</v>
      </c>
      <c r="Y11" s="38">
        <f>V11+W11-X11</f>
        <v>770</v>
      </c>
    </row>
    <row r="12" spans="1:25" ht="15" thickBot="1" x14ac:dyDescent="0.35">
      <c r="E12" s="29" t="s">
        <v>11</v>
      </c>
      <c r="F12" s="30"/>
      <c r="G12" s="31">
        <f>SUM(G9:G11)</f>
        <v>8300</v>
      </c>
      <c r="H12" s="31">
        <f>IF(G12="","",G12*VLOOKUP(G12,$A$6:$C$8,3,1))</f>
        <v>1660</v>
      </c>
      <c r="I12" s="32">
        <f>IF(G12="","",VLOOKUP(G12,$A$6:$D$8,4,1))</f>
        <v>75</v>
      </c>
      <c r="J12" s="72">
        <v>0</v>
      </c>
      <c r="K12" s="68">
        <f>H12+I12-J12</f>
        <v>1735</v>
      </c>
      <c r="L12" s="9">
        <v>4</v>
      </c>
      <c r="M12" s="15">
        <v>163216</v>
      </c>
      <c r="N12" s="18">
        <v>2900</v>
      </c>
      <c r="O12" s="18"/>
      <c r="P12" s="19"/>
      <c r="Q12" s="4"/>
      <c r="R12" s="22"/>
      <c r="S12" s="9">
        <v>5</v>
      </c>
      <c r="T12" s="15">
        <v>178956</v>
      </c>
      <c r="U12" s="18">
        <v>1500</v>
      </c>
      <c r="V12" s="18"/>
      <c r="W12" s="3"/>
      <c r="X12" s="89"/>
      <c r="Y12" s="22"/>
    </row>
    <row r="13" spans="1:25" x14ac:dyDescent="0.3">
      <c r="E13" s="22"/>
      <c r="F13" s="20"/>
      <c r="G13" s="17"/>
      <c r="H13" s="18"/>
      <c r="I13" s="19"/>
      <c r="J13" s="71"/>
      <c r="K13" s="22"/>
      <c r="L13" s="9"/>
      <c r="M13" s="15"/>
      <c r="N13" s="18"/>
      <c r="O13" s="18"/>
      <c r="P13" s="19"/>
      <c r="Q13" s="4"/>
      <c r="R13" s="22"/>
      <c r="S13" s="9">
        <v>5</v>
      </c>
      <c r="T13" s="15">
        <v>179875</v>
      </c>
      <c r="U13" s="18">
        <v>1850</v>
      </c>
      <c r="V13" s="18"/>
      <c r="W13" s="3"/>
      <c r="X13" s="89"/>
      <c r="Y13" s="22"/>
    </row>
    <row r="14" spans="1:25" ht="15" thickBot="1" x14ac:dyDescent="0.35">
      <c r="E14" s="22">
        <v>3</v>
      </c>
      <c r="F14" s="20">
        <v>150200</v>
      </c>
      <c r="G14" s="17">
        <v>1500</v>
      </c>
      <c r="H14" s="18"/>
      <c r="I14" s="19"/>
      <c r="J14" s="71"/>
      <c r="K14" s="22"/>
      <c r="L14" s="52" t="s">
        <v>18</v>
      </c>
      <c r="M14" s="53"/>
      <c r="N14" s="54">
        <f>SUM(N11:N13)</f>
        <v>4300</v>
      </c>
      <c r="O14" s="31">
        <f>IF(N14="","",N14*VLOOKUP(N14,$A$6:$C$8,3,1))</f>
        <v>860</v>
      </c>
      <c r="P14" s="32">
        <f>IF(N14="","",VLOOKUP(N14,$A$6:$D$8,4,1))</f>
        <v>75</v>
      </c>
      <c r="Q14" s="70">
        <v>0</v>
      </c>
      <c r="R14" s="38">
        <f>O14-P14</f>
        <v>785</v>
      </c>
      <c r="S14" s="80" t="s">
        <v>24</v>
      </c>
      <c r="T14" s="81"/>
      <c r="U14" s="82">
        <v>6800</v>
      </c>
      <c r="V14" s="18"/>
      <c r="W14" s="3"/>
      <c r="X14" s="89"/>
      <c r="Y14" s="22"/>
    </row>
    <row r="15" spans="1:25" ht="15" thickBot="1" x14ac:dyDescent="0.35">
      <c r="E15" s="22">
        <v>3</v>
      </c>
      <c r="F15" s="20">
        <v>150200</v>
      </c>
      <c r="G15" s="17">
        <v>4100</v>
      </c>
      <c r="H15" s="18"/>
      <c r="I15" s="19"/>
      <c r="J15" s="71"/>
      <c r="K15" s="22"/>
      <c r="L15" s="9">
        <v>5</v>
      </c>
      <c r="M15" s="15">
        <v>165239</v>
      </c>
      <c r="N15" s="18">
        <v>3950</v>
      </c>
      <c r="O15" s="18"/>
      <c r="P15" s="19"/>
      <c r="Q15" s="4"/>
      <c r="R15" s="22"/>
      <c r="S15" s="52" t="s">
        <v>20</v>
      </c>
      <c r="T15" s="53"/>
      <c r="U15" s="54">
        <f>SUM(U12:U14)</f>
        <v>10150</v>
      </c>
      <c r="V15" s="31">
        <f>IF(U15="","",U15*VLOOKUP(U15,$A$6:$C$8,3,1))</f>
        <v>2030</v>
      </c>
      <c r="W15" s="32">
        <f>IF(U15="","",VLOOKUP(U15,$A$6:$D$8,4,1))</f>
        <v>75</v>
      </c>
      <c r="X15" s="86">
        <f>R17</f>
        <v>1285</v>
      </c>
      <c r="Y15" s="38">
        <f>V15+W15-X15</f>
        <v>820</v>
      </c>
    </row>
    <row r="16" spans="1:25" x14ac:dyDescent="0.3">
      <c r="E16" s="22">
        <v>3</v>
      </c>
      <c r="F16" s="20">
        <v>150256</v>
      </c>
      <c r="G16" s="17">
        <v>1800</v>
      </c>
      <c r="H16" s="18"/>
      <c r="I16" s="19"/>
      <c r="J16" s="71"/>
      <c r="K16" s="22"/>
      <c r="L16" s="9">
        <v>5</v>
      </c>
      <c r="M16" s="15">
        <v>166258</v>
      </c>
      <c r="N16" s="18">
        <v>2850</v>
      </c>
      <c r="O16" s="18"/>
      <c r="P16" s="19"/>
      <c r="Q16" s="4"/>
      <c r="R16" s="22"/>
      <c r="S16" s="9">
        <v>6</v>
      </c>
      <c r="T16" s="15">
        <v>180956</v>
      </c>
      <c r="U16" s="18">
        <v>1000</v>
      </c>
      <c r="V16" s="18"/>
      <c r="W16" s="3"/>
      <c r="X16" s="89"/>
      <c r="Y16" s="22"/>
    </row>
    <row r="17" spans="5:25" ht="15" thickBot="1" x14ac:dyDescent="0.35">
      <c r="E17" s="29" t="s">
        <v>12</v>
      </c>
      <c r="F17" s="30"/>
      <c r="G17" s="31">
        <f>SUM(G13:G16)</f>
        <v>7400</v>
      </c>
      <c r="H17" s="31">
        <f>IF(G17="","",G17*VLOOKUP(G17,$A$6:$C$8,3,1))</f>
        <v>1480</v>
      </c>
      <c r="I17" s="32">
        <f>IF(G17="","",VLOOKUP(G17,$A$6:$D$8,4,1))</f>
        <v>75</v>
      </c>
      <c r="J17" s="72">
        <v>0</v>
      </c>
      <c r="K17" s="68">
        <f>H17+I17-J17</f>
        <v>1555</v>
      </c>
      <c r="L17" s="63" t="s">
        <v>19</v>
      </c>
      <c r="M17" s="64"/>
      <c r="N17" s="65">
        <f>SUM(N15:N16)</f>
        <v>6800</v>
      </c>
      <c r="O17" s="31">
        <f>IF(N17="","",N17*VLOOKUP(N17,$A$6:$C$8,3,1))</f>
        <v>1360</v>
      </c>
      <c r="P17" s="32">
        <f>IF(N17="","",VLOOKUP(N17,$A$6:$D$8,4,1))</f>
        <v>75</v>
      </c>
      <c r="Q17" s="70">
        <v>0</v>
      </c>
      <c r="R17" s="38">
        <f>O17-P17</f>
        <v>1285</v>
      </c>
      <c r="S17" s="9">
        <v>6</v>
      </c>
      <c r="T17" s="15">
        <v>181901</v>
      </c>
      <c r="U17" s="18">
        <v>1500</v>
      </c>
      <c r="V17" s="18"/>
      <c r="W17" s="3"/>
      <c r="X17" s="89"/>
      <c r="Y17" s="22"/>
    </row>
    <row r="18" spans="5:25" ht="15" thickBot="1" x14ac:dyDescent="0.35">
      <c r="J18" s="73"/>
      <c r="S18" s="60" t="s">
        <v>21</v>
      </c>
      <c r="T18" s="61"/>
      <c r="U18" s="62">
        <f>SUM(U16:U17)</f>
        <v>2500</v>
      </c>
      <c r="V18" s="31">
        <f>IF(U18="","",U18*VLOOKUP(U18,$A$6:$C$8,3,1))</f>
        <v>375</v>
      </c>
      <c r="W18" s="32">
        <f>IF(U18="","",VLOOKUP(U18,$A$6:$D$8,4,1))</f>
        <v>50</v>
      </c>
      <c r="X18" s="72">
        <v>0</v>
      </c>
      <c r="Y18" s="38">
        <f>V18+W18-X18</f>
        <v>425</v>
      </c>
    </row>
    <row r="19" spans="5:25" x14ac:dyDescent="0.3">
      <c r="M19" t="s">
        <v>26</v>
      </c>
    </row>
    <row r="20" spans="5:25" x14ac:dyDescent="0.3">
      <c r="M20" t="s">
        <v>27</v>
      </c>
      <c r="Q20" t="s">
        <v>28</v>
      </c>
      <c r="U20" t="s">
        <v>31</v>
      </c>
    </row>
    <row r="21" spans="5:25" x14ac:dyDescent="0.3">
      <c r="M21" t="s">
        <v>29</v>
      </c>
    </row>
    <row r="22" spans="5:25" x14ac:dyDescent="0.3">
      <c r="M22" t="s">
        <v>30</v>
      </c>
    </row>
    <row r="23" spans="5:25" x14ac:dyDescent="0.3">
      <c r="M23" t="s">
        <v>32</v>
      </c>
    </row>
    <row r="24" spans="5:25" x14ac:dyDescent="0.3">
      <c r="M24" t="s">
        <v>33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dcterms:created xsi:type="dcterms:W3CDTF">2013-11-23T10:50:44Z</dcterms:created>
  <dcterms:modified xsi:type="dcterms:W3CDTF">2013-11-24T11:12:32Z</dcterms:modified>
</cp:coreProperties>
</file>