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PAUL\Documents\"/>
    </mc:Choice>
  </mc:AlternateContent>
  <bookViews>
    <workbookView minimized="1" xWindow="0" yWindow="0" windowWidth="19068" windowHeight="3552" firstSheet="12" activeTab="12"/>
  </bookViews>
  <sheets>
    <sheet name="base_com" sheetId="2" r:id="rId1"/>
    <sheet name="janvier" sheetId="14" r:id="rId2"/>
    <sheet name="février" sheetId="15" r:id="rId3"/>
    <sheet name="mars" sheetId="16" r:id="rId4"/>
    <sheet name="avril" sheetId="17" r:id="rId5"/>
    <sheet name="mai" sheetId="13" r:id="rId6"/>
    <sheet name="juin" sheetId="6" r:id="rId7"/>
    <sheet name="juillet" sheetId="7" r:id="rId8"/>
    <sheet name="août" sheetId="8" r:id="rId9"/>
    <sheet name="septembre" sheetId="9" r:id="rId10"/>
    <sheet name="octobre" sheetId="10" r:id="rId11"/>
    <sheet name="novembre" sheetId="11" r:id="rId12"/>
    <sheet name="décembre" sheetId="12" r:id="rId13"/>
  </sheets>
  <externalReferences>
    <externalReference r:id="rId14"/>
  </externalReferences>
  <definedNames>
    <definedName name="_xlnm.Print_Area" localSheetId="12">décembre!#REF!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5" i="17" l="1"/>
  <c r="T5" i="6" l="1"/>
  <c r="Z5" i="6" s="1"/>
  <c r="V7" i="16"/>
  <c r="V5" i="15"/>
  <c r="W5" i="15" s="1"/>
  <c r="T5" i="15"/>
  <c r="Z5" i="15" s="1"/>
  <c r="AA5" i="12"/>
  <c r="AA9" i="11"/>
  <c r="AA7" i="11"/>
  <c r="AA5" i="11"/>
  <c r="AA9" i="10"/>
  <c r="AA7" i="10"/>
  <c r="AA5" i="10"/>
  <c r="AA9" i="9"/>
  <c r="AA7" i="9"/>
  <c r="AA5" i="9"/>
  <c r="AA9" i="8"/>
  <c r="AA7" i="8"/>
  <c r="AA9" i="7"/>
  <c r="AA5" i="7"/>
  <c r="AA9" i="6"/>
  <c r="AA7" i="6"/>
  <c r="AA5" i="6"/>
  <c r="AA9" i="13"/>
  <c r="AA7" i="13"/>
  <c r="AA5" i="13"/>
  <c r="AA9" i="16"/>
  <c r="AA7" i="16"/>
  <c r="AA7" i="15"/>
  <c r="Z9" i="12"/>
  <c r="Z5" i="12"/>
  <c r="Z9" i="11"/>
  <c r="Z7" i="11"/>
  <c r="Z5" i="11"/>
  <c r="Z9" i="10"/>
  <c r="Z7" i="10"/>
  <c r="Z5" i="10"/>
  <c r="Z9" i="9"/>
  <c r="Z7" i="9"/>
  <c r="Z5" i="9"/>
  <c r="Z9" i="8"/>
  <c r="Z7" i="8"/>
  <c r="Z5" i="8"/>
  <c r="Z9" i="7"/>
  <c r="Z7" i="7"/>
  <c r="Z9" i="6"/>
  <c r="Z7" i="6"/>
  <c r="Z9" i="13"/>
  <c r="Z7" i="13"/>
  <c r="Z9" i="17"/>
  <c r="Z7" i="17"/>
  <c r="Z5" i="17"/>
  <c r="Z5" i="16"/>
  <c r="Z9" i="14"/>
  <c r="Z5" i="14"/>
  <c r="W9" i="11"/>
  <c r="W7" i="11"/>
  <c r="W5" i="11"/>
  <c r="W9" i="10"/>
  <c r="W7" i="10"/>
  <c r="W5" i="10"/>
  <c r="W9" i="9"/>
  <c r="W7" i="9"/>
  <c r="W5" i="9"/>
  <c r="W9" i="8"/>
  <c r="W7" i="8"/>
  <c r="W9" i="7"/>
  <c r="W5" i="7"/>
  <c r="W9" i="6"/>
  <c r="W7" i="6"/>
  <c r="W5" i="6"/>
  <c r="W9" i="13"/>
  <c r="W7" i="13"/>
  <c r="W5" i="13"/>
  <c r="W9" i="16"/>
  <c r="W7" i="16"/>
  <c r="W7" i="15"/>
  <c r="T5" i="16"/>
  <c r="U5" i="16" s="1"/>
  <c r="V5" i="12"/>
  <c r="T5" i="12"/>
  <c r="U5" i="12" s="1"/>
  <c r="W5" i="12" s="1"/>
  <c r="U9" i="12"/>
  <c r="U9" i="11"/>
  <c r="U7" i="11"/>
  <c r="U5" i="11"/>
  <c r="U9" i="10"/>
  <c r="U7" i="10"/>
  <c r="U5" i="10"/>
  <c r="U9" i="9"/>
  <c r="U7" i="9"/>
  <c r="U5" i="9"/>
  <c r="U9" i="8"/>
  <c r="U7" i="8"/>
  <c r="U5" i="8"/>
  <c r="U9" i="7"/>
  <c r="U7" i="7"/>
  <c r="U9" i="6"/>
  <c r="U7" i="6"/>
  <c r="U9" i="14"/>
  <c r="U7" i="14"/>
  <c r="U5" i="14"/>
  <c r="T5" i="13"/>
  <c r="Z5" i="13" s="1"/>
  <c r="U9" i="13"/>
  <c r="U7" i="13"/>
  <c r="U9" i="17"/>
  <c r="U7" i="17"/>
  <c r="U5" i="17"/>
  <c r="U5" i="15"/>
  <c r="U5" i="6" l="1"/>
  <c r="U5" i="13"/>
  <c r="AA5" i="15"/>
  <c r="V9" i="12"/>
  <c r="T9" i="12"/>
  <c r="T7" i="12"/>
  <c r="V7" i="12"/>
  <c r="V4" i="12"/>
  <c r="AC1" i="12"/>
  <c r="V9" i="11"/>
  <c r="T9" i="11"/>
  <c r="T7" i="11"/>
  <c r="V6" i="11"/>
  <c r="V7" i="11" s="1"/>
  <c r="T6" i="11"/>
  <c r="V5" i="11"/>
  <c r="V4" i="11"/>
  <c r="T4" i="11"/>
  <c r="T5" i="11" s="1"/>
  <c r="AC1" i="11"/>
  <c r="V9" i="10"/>
  <c r="T9" i="10"/>
  <c r="V7" i="10"/>
  <c r="V6" i="10"/>
  <c r="T6" i="10"/>
  <c r="T7" i="10" s="1"/>
  <c r="V4" i="10"/>
  <c r="V5" i="10" s="1"/>
  <c r="T4" i="10"/>
  <c r="T5" i="10" s="1"/>
  <c r="AC1" i="10"/>
  <c r="V9" i="9"/>
  <c r="T9" i="9"/>
  <c r="V7" i="9"/>
  <c r="V6" i="9"/>
  <c r="T6" i="9"/>
  <c r="T7" i="9" s="1"/>
  <c r="V5" i="9"/>
  <c r="T5" i="9"/>
  <c r="V4" i="9"/>
  <c r="T4" i="9"/>
  <c r="AC1" i="9"/>
  <c r="V9" i="8"/>
  <c r="T9" i="8"/>
  <c r="T7" i="8"/>
  <c r="V6" i="8"/>
  <c r="V7" i="8" s="1"/>
  <c r="T6" i="8"/>
  <c r="V5" i="8"/>
  <c r="T4" i="8"/>
  <c r="T5" i="8" s="1"/>
  <c r="AC1" i="8"/>
  <c r="V9" i="7"/>
  <c r="T9" i="7"/>
  <c r="T7" i="7"/>
  <c r="V7" i="7"/>
  <c r="T6" i="7"/>
  <c r="V5" i="7"/>
  <c r="V4" i="7"/>
  <c r="T5" i="7"/>
  <c r="AC1" i="7"/>
  <c r="V9" i="6"/>
  <c r="T9" i="6"/>
  <c r="V7" i="6"/>
  <c r="T7" i="6"/>
  <c r="V6" i="6"/>
  <c r="T6" i="6"/>
  <c r="V5" i="6"/>
  <c r="V4" i="6"/>
  <c r="AC1" i="6"/>
  <c r="V9" i="13"/>
  <c r="T9" i="13"/>
  <c r="V7" i="13"/>
  <c r="V6" i="13"/>
  <c r="T6" i="13"/>
  <c r="T7" i="13" s="1"/>
  <c r="V4" i="13"/>
  <c r="V5" i="13" s="1"/>
  <c r="AC1" i="13"/>
  <c r="V9" i="17"/>
  <c r="AA9" i="17" s="1"/>
  <c r="T9" i="17"/>
  <c r="V7" i="17"/>
  <c r="AA7" i="17" s="1"/>
  <c r="T6" i="17"/>
  <c r="T7" i="17" s="1"/>
  <c r="V5" i="17"/>
  <c r="T4" i="17"/>
  <c r="AC1" i="17"/>
  <c r="V9" i="16"/>
  <c r="T9" i="16"/>
  <c r="T7" i="16"/>
  <c r="V5" i="16"/>
  <c r="AC1" i="16"/>
  <c r="V9" i="15"/>
  <c r="T9" i="15"/>
  <c r="Z9" i="15" s="1"/>
  <c r="V7" i="15"/>
  <c r="V6" i="15"/>
  <c r="T7" i="15"/>
  <c r="AC1" i="15"/>
  <c r="V9" i="14"/>
  <c r="AA9" i="14" s="1"/>
  <c r="T9" i="14"/>
  <c r="Z7" i="14"/>
  <c r="V7" i="14"/>
  <c r="W7" i="14" s="1"/>
  <c r="T7" i="14"/>
  <c r="V5" i="14"/>
  <c r="AC1" i="14"/>
  <c r="X9" i="16"/>
  <c r="X7" i="17"/>
  <c r="X5" i="16"/>
  <c r="X7" i="15"/>
  <c r="X9" i="6"/>
  <c r="AA9" i="12" l="1"/>
  <c r="W9" i="12"/>
  <c r="W7" i="12"/>
  <c r="AA7" i="12"/>
  <c r="U7" i="12"/>
  <c r="Z7" i="12"/>
  <c r="W7" i="7"/>
  <c r="AA7" i="7"/>
  <c r="W5" i="17"/>
  <c r="AA5" i="17"/>
  <c r="AA9" i="15"/>
  <c r="W9" i="15"/>
  <c r="AA5" i="16"/>
  <c r="W5" i="16"/>
  <c r="U9" i="16"/>
  <c r="Z9" i="16"/>
  <c r="U7" i="16"/>
  <c r="Z7" i="16"/>
  <c r="W5" i="8"/>
  <c r="AA5" i="8"/>
  <c r="W5" i="14"/>
  <c r="AA5" i="14"/>
  <c r="U5" i="7"/>
  <c r="Z5" i="7"/>
  <c r="U7" i="15"/>
  <c r="Z7" i="15"/>
  <c r="U9" i="15"/>
  <c r="Y7" i="14"/>
  <c r="W9" i="17"/>
  <c r="W7" i="17"/>
  <c r="W9" i="14"/>
  <c r="Y9" i="14" s="1"/>
  <c r="AA7" i="14"/>
  <c r="X9" i="15"/>
  <c r="AB7" i="14" l="1"/>
  <c r="AB9" i="14"/>
  <c r="Y5" i="14"/>
  <c r="AB5" i="14" s="1"/>
  <c r="Y9" i="15" l="1"/>
  <c r="AB9" i="15" s="1"/>
  <c r="Y9" i="16" l="1"/>
  <c r="AB9" i="16" s="1"/>
  <c r="Y7" i="15" l="1"/>
  <c r="AB7" i="15" s="1"/>
  <c r="X5" i="15"/>
  <c r="X9" i="13"/>
  <c r="Y5" i="16" l="1"/>
  <c r="AB5" i="16" s="1"/>
  <c r="Y5" i="15"/>
  <c r="AB5" i="15" s="1"/>
  <c r="Y9" i="6"/>
  <c r="AB9" i="6" s="1"/>
  <c r="Y9" i="13"/>
  <c r="AB9" i="13" s="1"/>
  <c r="X7" i="16"/>
  <c r="X5" i="17"/>
  <c r="X9" i="7"/>
  <c r="Y9" i="7" l="1"/>
  <c r="AB9" i="7" s="1"/>
  <c r="Y7" i="16"/>
  <c r="AB7" i="16" s="1"/>
  <c r="Y5" i="17"/>
  <c r="AB5" i="17" s="1"/>
  <c r="Y7" i="17"/>
  <c r="AB7" i="17" s="1"/>
  <c r="X9" i="8"/>
  <c r="X9" i="17"/>
  <c r="X5" i="13"/>
  <c r="X7" i="13"/>
  <c r="Y5" i="13" l="1"/>
  <c r="AB5" i="13" s="1"/>
  <c r="Y7" i="13"/>
  <c r="AB7" i="13" s="1"/>
  <c r="Y9" i="17"/>
  <c r="AB9" i="17" s="1"/>
  <c r="Y9" i="8"/>
  <c r="AB9" i="8" s="1"/>
  <c r="X7" i="6"/>
  <c r="X9" i="9"/>
  <c r="X5" i="6"/>
  <c r="Y9" i="9" l="1"/>
  <c r="AB9" i="9" s="1"/>
  <c r="Y7" i="6"/>
  <c r="AB7" i="6" s="1"/>
  <c r="Y5" i="6"/>
  <c r="AB5" i="6" s="1"/>
  <c r="X7" i="7"/>
  <c r="X5" i="7"/>
  <c r="X9" i="10"/>
  <c r="Y5" i="7" l="1"/>
  <c r="AB5" i="7" s="1"/>
  <c r="Y7" i="7"/>
  <c r="AB7" i="7" s="1"/>
  <c r="Y9" i="10"/>
  <c r="AB9" i="10" s="1"/>
  <c r="X9" i="11"/>
  <c r="X7" i="8"/>
  <c r="X5" i="8"/>
  <c r="Y9" i="11" l="1"/>
  <c r="AB9" i="11" s="1"/>
  <c r="Y7" i="8"/>
  <c r="AB7" i="8" s="1"/>
  <c r="Y5" i="8"/>
  <c r="AB5" i="8" s="1"/>
  <c r="X5" i="9"/>
  <c r="X9" i="12"/>
  <c r="X7" i="9"/>
  <c r="Y5" i="9" l="1"/>
  <c r="AB5" i="9" s="1"/>
  <c r="Y7" i="9"/>
  <c r="AB7" i="9" s="1"/>
  <c r="Y9" i="12"/>
  <c r="AB9" i="12" s="1"/>
  <c r="X7" i="10"/>
  <c r="X5" i="10"/>
  <c r="Y7" i="10" l="1"/>
  <c r="AB7" i="10" s="1"/>
  <c r="Y5" i="10"/>
  <c r="AB5" i="10" s="1"/>
  <c r="X7" i="11"/>
  <c r="X5" i="11"/>
  <c r="Y5" i="11" l="1"/>
  <c r="AB5" i="11" s="1"/>
  <c r="Y7" i="11"/>
  <c r="AB7" i="11" s="1"/>
  <c r="X7" i="12"/>
  <c r="X5" i="12"/>
  <c r="Y7" i="12" l="1"/>
  <c r="AB7" i="12" s="1"/>
  <c r="Y5" i="12"/>
  <c r="AB5" i="12" s="1"/>
</calcChain>
</file>

<file path=xl/sharedStrings.xml><?xml version="1.0" encoding="utf-8"?>
<sst xmlns="http://schemas.openxmlformats.org/spreadsheetml/2006/main" count="155" uniqueCount="30">
  <si>
    <t>COM DÉJÀ VERSEE</t>
  </si>
  <si>
    <t>SOLDE</t>
  </si>
  <si>
    <t>PRIME</t>
  </si>
  <si>
    <t>A REGLER</t>
  </si>
  <si>
    <t>de</t>
  </si>
  <si>
    <t>à</t>
  </si>
  <si>
    <t>%</t>
  </si>
  <si>
    <t>prime</t>
  </si>
  <si>
    <t>COM</t>
  </si>
  <si>
    <t>C.A</t>
  </si>
  <si>
    <t>JANVIER 2014</t>
  </si>
  <si>
    <t>LOT8</t>
  </si>
  <si>
    <t>LOT9</t>
  </si>
  <si>
    <t>LOT10</t>
  </si>
  <si>
    <t>FEVRIER 2014</t>
  </si>
  <si>
    <t>AOUT 2014</t>
  </si>
  <si>
    <t>DECEMBRE 2014</t>
  </si>
  <si>
    <t>MARS 2014</t>
  </si>
  <si>
    <t>AVRIL 2014</t>
  </si>
  <si>
    <t>MAI 2014</t>
  </si>
  <si>
    <t>JUIN 2014</t>
  </si>
  <si>
    <t>JUILLET 2014</t>
  </si>
  <si>
    <t>SEPTEMBRE 2014</t>
  </si>
  <si>
    <t>OCTOBRE 2014</t>
  </si>
  <si>
    <t>NOVEMBRE 2014</t>
  </si>
  <si>
    <t>LOT2</t>
  </si>
  <si>
    <t>LOT6</t>
  </si>
  <si>
    <t>LOT7</t>
  </si>
  <si>
    <t>LOT3</t>
  </si>
  <si>
    <t>LOT1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</si>
</sst>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10" x14ac:knownFonts="1">
    <font>
      <sz val="11"/>
      <color theme="1"/>
      <name val="Calibri"/>
      <family val="2"/>
      <scheme val="minor"/>
    </font>
    <font>
      <sz val="9"/>
      <color theme="1"/>
      <name val="Calibri"/>
      <family val="2"/>
      <scheme val="minor"/>
    </font>
    <font>
      <b/>
      <sz val="9"/>
      <color theme="1"/>
      <name val="Calibri"/>
      <family val="2"/>
      <scheme val="minor"/>
    </font>
    <font>
      <sz val="9"/>
      <color rgb="FFFF0000"/>
      <name val="Calibri"/>
      <family val="2"/>
      <scheme val="minor"/>
    </font>
    <font>
      <b/>
      <sz val="12"/>
      <color theme="1"/>
      <name val="Calibri"/>
      <family val="2"/>
      <scheme val="minor"/>
    </font>
    <font>
      <b/>
      <sz val="11"/>
      <color theme="1"/>
      <name val="Calibri"/>
      <family val="2"/>
      <scheme val="minor"/>
    </font>
    <font>
      <b/>
      <i/>
      <sz val="9"/>
      <color theme="1"/>
      <name val="Calibri"/>
      <family val="2"/>
      <scheme val="minor"/>
    </font>
    <font>
      <sz val="8"/>
      <color theme="1"/>
      <name val="Calibri"/>
      <family val="2"/>
      <scheme val="minor"/>
    </font>
    <font>
      <sz val="9"/>
      <color indexed="10"/>
      <name val="Calibri"/>
      <family val="2"/>
    </font>
    <font>
      <b/>
      <sz val="10"/>
      <color theme="1"/>
      <name val="Calibri"/>
      <family val="2"/>
      <scheme val="minor"/>
    </font>
  </fonts>
  <fills count="12">
    <fill>
      <patternFill patternType="none"/>
    </fill>
    <fill>
      <patternFill patternType="gray125"/>
    </fill>
    <fill>
      <patternFill patternType="solid">
        <fgColor theme="9" tint="0.79998168889431442"/>
        <bgColor indexed="64"/>
      </patternFill>
    </fill>
    <fill>
      <patternFill patternType="solid">
        <fgColor theme="8" tint="0.79998168889431442"/>
        <bgColor indexed="64"/>
      </patternFill>
    </fill>
    <fill>
      <patternFill patternType="solid">
        <fgColor theme="3" tint="0.59999389629810485"/>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theme="2"/>
        <bgColor indexed="64"/>
      </patternFill>
    </fill>
    <fill>
      <patternFill patternType="solid">
        <fgColor indexed="41"/>
        <bgColor indexed="64"/>
      </patternFill>
    </fill>
    <fill>
      <patternFill patternType="solid">
        <fgColor theme="4" tint="0.39997558519241921"/>
        <bgColor indexed="64"/>
      </patternFill>
    </fill>
    <fill>
      <patternFill patternType="solid">
        <fgColor rgb="FFFFFF00"/>
        <bgColor indexed="64"/>
      </patternFill>
    </fill>
    <fill>
      <patternFill patternType="solid">
        <fgColor theme="7" tint="0.39997558519241921"/>
        <bgColor indexed="64"/>
      </patternFill>
    </fill>
  </fills>
  <borders count="58">
    <border>
      <left/>
      <right/>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
      <left style="thick">
        <color auto="1"/>
      </left>
      <right/>
      <top style="medium">
        <color auto="1"/>
      </top>
      <bottom style="thin">
        <color indexed="64"/>
      </bottom>
      <diagonal/>
    </border>
    <border>
      <left/>
      <right/>
      <top style="medium">
        <color auto="1"/>
      </top>
      <bottom style="thin">
        <color indexed="64"/>
      </bottom>
      <diagonal/>
    </border>
    <border>
      <left/>
      <right style="thick">
        <color auto="1"/>
      </right>
      <top style="medium">
        <color auto="1"/>
      </top>
      <bottom style="thin">
        <color indexed="64"/>
      </bottom>
      <diagonal/>
    </border>
    <border>
      <left style="medium">
        <color auto="1"/>
      </left>
      <right style="medium">
        <color auto="1"/>
      </right>
      <top style="medium">
        <color auto="1"/>
      </top>
      <bottom style="thin">
        <color indexed="64"/>
      </bottom>
      <diagonal/>
    </border>
    <border>
      <left style="medium">
        <color auto="1"/>
      </left>
      <right style="medium">
        <color auto="1"/>
      </right>
      <top/>
      <bottom/>
      <diagonal/>
    </border>
    <border>
      <left style="medium">
        <color auto="1"/>
      </left>
      <right style="medium">
        <color auto="1"/>
      </right>
      <top/>
      <bottom style="thick">
        <color auto="1"/>
      </bottom>
      <diagonal/>
    </border>
    <border>
      <left style="thick">
        <color auto="1"/>
      </left>
      <right/>
      <top style="thin">
        <color auto="1"/>
      </top>
      <bottom style="thin">
        <color auto="1"/>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style="thin">
        <color auto="1"/>
      </top>
      <bottom style="thin">
        <color auto="1"/>
      </bottom>
      <diagonal/>
    </border>
    <border>
      <left style="thin">
        <color indexed="64"/>
      </left>
      <right style="medium">
        <color indexed="64"/>
      </right>
      <top style="thin">
        <color auto="1"/>
      </top>
      <bottom style="thin">
        <color auto="1"/>
      </bottom>
      <diagonal/>
    </border>
    <border>
      <left style="medium">
        <color indexed="64"/>
      </left>
      <right style="thin">
        <color indexed="64"/>
      </right>
      <top/>
      <bottom/>
      <diagonal/>
    </border>
    <border>
      <left style="medium">
        <color indexed="64"/>
      </left>
      <right style="thin">
        <color indexed="64"/>
      </right>
      <top style="thin">
        <color auto="1"/>
      </top>
      <bottom style="thin">
        <color auto="1"/>
      </bottom>
      <diagonal/>
    </border>
    <border>
      <left style="medium">
        <color indexed="64"/>
      </left>
      <right style="medium">
        <color indexed="64"/>
      </right>
      <top style="thin">
        <color auto="1"/>
      </top>
      <bottom style="thin">
        <color auto="1"/>
      </bottom>
      <diagonal/>
    </border>
    <border>
      <left style="thin">
        <color indexed="64"/>
      </left>
      <right/>
      <top style="thin">
        <color auto="1"/>
      </top>
      <bottom style="thin">
        <color auto="1"/>
      </bottom>
      <diagonal/>
    </border>
    <border>
      <left style="thin">
        <color indexed="64"/>
      </left>
      <right/>
      <top/>
      <bottom/>
      <diagonal/>
    </border>
    <border>
      <left style="thin">
        <color auto="1"/>
      </left>
      <right/>
      <top style="thin">
        <color auto="1"/>
      </top>
      <bottom/>
      <diagonal/>
    </border>
    <border>
      <left style="medium">
        <color indexed="64"/>
      </left>
      <right/>
      <top style="thin">
        <color auto="1"/>
      </top>
      <bottom style="thin">
        <color auto="1"/>
      </bottom>
      <diagonal/>
    </border>
    <border>
      <left style="medium">
        <color auto="1"/>
      </left>
      <right/>
      <top/>
      <bottom/>
      <diagonal/>
    </border>
    <border>
      <left style="thin">
        <color indexed="64"/>
      </left>
      <right style="medium">
        <color indexed="64"/>
      </right>
      <top style="thin">
        <color auto="1"/>
      </top>
      <bottom style="medium">
        <color auto="1"/>
      </bottom>
      <diagonal/>
    </border>
    <border>
      <left style="medium">
        <color indexed="64"/>
      </left>
      <right style="thin">
        <color indexed="64"/>
      </right>
      <top style="thin">
        <color auto="1"/>
      </top>
      <bottom style="medium">
        <color auto="1"/>
      </bottom>
      <diagonal/>
    </border>
    <border>
      <left style="thin">
        <color indexed="64"/>
      </left>
      <right/>
      <top style="thin">
        <color auto="1"/>
      </top>
      <bottom style="medium">
        <color auto="1"/>
      </bottom>
      <diagonal/>
    </border>
    <border>
      <left style="medium">
        <color indexed="64"/>
      </left>
      <right style="medium">
        <color indexed="64"/>
      </right>
      <top style="thin">
        <color auto="1"/>
      </top>
      <bottom/>
      <diagonal/>
    </border>
    <border>
      <left style="thin">
        <color indexed="64"/>
      </left>
      <right style="thin">
        <color indexed="64"/>
      </right>
      <top style="thin">
        <color auto="1"/>
      </top>
      <bottom/>
      <diagonal/>
    </border>
    <border>
      <left/>
      <right style="medium">
        <color indexed="64"/>
      </right>
      <top style="thin">
        <color auto="1"/>
      </top>
      <bottom style="thin">
        <color auto="1"/>
      </bottom>
      <diagonal/>
    </border>
    <border>
      <left style="medium">
        <color indexed="64"/>
      </left>
      <right style="thick">
        <color auto="1"/>
      </right>
      <top style="thin">
        <color auto="1"/>
      </top>
      <bottom style="thin">
        <color indexed="64"/>
      </bottom>
      <diagonal/>
    </border>
    <border>
      <left style="thick">
        <color indexed="64"/>
      </left>
      <right/>
      <top style="thick">
        <color indexed="64"/>
      </top>
      <bottom/>
      <diagonal/>
    </border>
    <border>
      <left/>
      <right/>
      <top style="thick">
        <color indexed="64"/>
      </top>
      <bottom/>
      <diagonal/>
    </border>
    <border>
      <left/>
      <right style="thick">
        <color auto="1"/>
      </right>
      <top style="thick">
        <color auto="1"/>
      </top>
      <bottom/>
      <diagonal/>
    </border>
    <border>
      <left style="thick">
        <color auto="1"/>
      </left>
      <right style="thin">
        <color indexed="64"/>
      </right>
      <top style="thin">
        <color indexed="64"/>
      </top>
      <bottom/>
      <diagonal/>
    </border>
    <border>
      <left style="thick">
        <color auto="1"/>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ck">
        <color auto="1"/>
      </right>
      <top style="thin">
        <color auto="1"/>
      </top>
      <bottom style="medium">
        <color indexed="64"/>
      </bottom>
      <diagonal/>
    </border>
    <border>
      <left style="medium">
        <color auto="1"/>
      </left>
      <right style="medium">
        <color auto="1"/>
      </right>
      <top/>
      <bottom style="medium">
        <color indexed="64"/>
      </bottom>
      <diagonal/>
    </border>
    <border>
      <left style="medium">
        <color auto="1"/>
      </left>
      <right style="thick">
        <color auto="1"/>
      </right>
      <top/>
      <bottom/>
      <diagonal/>
    </border>
    <border>
      <left style="thin">
        <color indexed="64"/>
      </left>
      <right/>
      <top/>
      <bottom style="medium">
        <color auto="1"/>
      </bottom>
      <diagonal/>
    </border>
    <border>
      <left/>
      <right style="thin">
        <color indexed="64"/>
      </right>
      <top style="thin">
        <color auto="1"/>
      </top>
      <bottom style="thin">
        <color auto="1"/>
      </bottom>
      <diagonal/>
    </border>
    <border>
      <left/>
      <right style="thin">
        <color indexed="64"/>
      </right>
      <top style="thin">
        <color auto="1"/>
      </top>
      <bottom style="medium">
        <color indexed="64"/>
      </bottom>
      <diagonal/>
    </border>
    <border>
      <left/>
      <right style="thin">
        <color indexed="64"/>
      </right>
      <top/>
      <bottom/>
      <diagonal/>
    </border>
    <border>
      <left/>
      <right style="thick">
        <color indexed="64"/>
      </right>
      <top style="thin">
        <color auto="1"/>
      </top>
      <bottom/>
      <diagonal/>
    </border>
    <border>
      <left/>
      <right style="thick">
        <color indexed="64"/>
      </right>
      <top/>
      <bottom style="medium">
        <color auto="1"/>
      </bottom>
      <diagonal/>
    </border>
    <border>
      <left style="thin">
        <color indexed="64"/>
      </left>
      <right style="thick">
        <color indexed="64"/>
      </right>
      <top/>
      <bottom/>
      <diagonal/>
    </border>
    <border>
      <left style="thin">
        <color indexed="64"/>
      </left>
      <right style="thick">
        <color indexed="64"/>
      </right>
      <top style="thin">
        <color auto="1"/>
      </top>
      <bottom style="thin">
        <color auto="1"/>
      </bottom>
      <diagonal/>
    </border>
    <border>
      <left/>
      <right/>
      <top style="thin">
        <color auto="1"/>
      </top>
      <bottom/>
      <diagonal/>
    </border>
    <border>
      <left/>
      <right style="thin">
        <color auto="1"/>
      </right>
      <top style="thin">
        <color auto="1"/>
      </top>
      <bottom/>
      <diagonal/>
    </border>
    <border>
      <left style="thick">
        <color indexed="64"/>
      </left>
      <right/>
      <top style="thick">
        <color indexed="64"/>
      </top>
      <bottom style="thin">
        <color auto="1"/>
      </bottom>
      <diagonal/>
    </border>
    <border>
      <left/>
      <right/>
      <top style="thick">
        <color indexed="64"/>
      </top>
      <bottom style="thin">
        <color auto="1"/>
      </bottom>
      <diagonal/>
    </border>
    <border>
      <left style="thick">
        <color auto="1"/>
      </left>
      <right/>
      <top style="thin">
        <color indexed="64"/>
      </top>
      <bottom/>
      <diagonal/>
    </border>
    <border>
      <left style="thick">
        <color auto="1"/>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diagonal/>
    </border>
  </borders>
  <cellStyleXfs count="1">
    <xf numFmtId="0" fontId="0" fillId="0" borderId="0"/>
  </cellStyleXfs>
  <cellXfs count="101">
    <xf numFmtId="0" fontId="0" fillId="0" borderId="0" xfId="0"/>
    <xf numFmtId="0" fontId="1" fillId="0" borderId="1" xfId="0" applyFont="1" applyBorder="1" applyAlignment="1">
      <alignment horizontal="center"/>
    </xf>
    <xf numFmtId="0" fontId="1" fillId="0" borderId="0"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0" fillId="0" borderId="0" xfId="0" applyFill="1"/>
    <xf numFmtId="0" fontId="1" fillId="2" borderId="6" xfId="0" applyFont="1" applyFill="1" applyBorder="1" applyAlignment="1">
      <alignment horizontal="center"/>
    </xf>
    <xf numFmtId="0" fontId="1" fillId="2" borderId="7" xfId="0" applyFont="1" applyFill="1" applyBorder="1" applyAlignment="1">
      <alignment horizontal="center"/>
    </xf>
    <xf numFmtId="0" fontId="1" fillId="2" borderId="8" xfId="0" applyFont="1" applyFill="1" applyBorder="1" applyAlignment="1">
      <alignment horizontal="center"/>
    </xf>
    <xf numFmtId="0" fontId="1" fillId="2" borderId="9" xfId="0" applyFont="1" applyFill="1" applyBorder="1" applyAlignment="1">
      <alignment horizontal="center"/>
    </xf>
    <xf numFmtId="0" fontId="1" fillId="0" borderId="10" xfId="0" applyFont="1" applyBorder="1" applyAlignment="1">
      <alignment horizontal="center"/>
    </xf>
    <xf numFmtId="9" fontId="1" fillId="0" borderId="10" xfId="0" applyNumberFormat="1" applyFont="1" applyBorder="1" applyAlignment="1">
      <alignment horizontal="center"/>
    </xf>
    <xf numFmtId="0" fontId="1" fillId="0" borderId="11" xfId="0" applyFont="1" applyBorder="1" applyAlignment="1">
      <alignment horizontal="center"/>
    </xf>
    <xf numFmtId="9" fontId="1" fillId="0" borderId="11" xfId="0" applyNumberFormat="1" applyFont="1" applyBorder="1" applyAlignment="1">
      <alignment horizontal="center"/>
    </xf>
    <xf numFmtId="0" fontId="1" fillId="0" borderId="20" xfId="0" applyFont="1" applyBorder="1" applyAlignment="1">
      <alignment horizontal="center" vertical="center"/>
    </xf>
    <xf numFmtId="0" fontId="1" fillId="0" borderId="13" xfId="0" applyFont="1" applyBorder="1" applyAlignment="1">
      <alignment horizontal="center"/>
    </xf>
    <xf numFmtId="0" fontId="1" fillId="0" borderId="17" xfId="0" applyFont="1" applyBorder="1" applyAlignment="1">
      <alignment horizontal="center"/>
    </xf>
    <xf numFmtId="164" fontId="1" fillId="0" borderId="13" xfId="0" applyNumberFormat="1" applyFont="1" applyBorder="1" applyAlignment="1">
      <alignment horizontal="center"/>
    </xf>
    <xf numFmtId="0" fontId="1" fillId="0" borderId="18" xfId="0" applyFont="1" applyBorder="1" applyAlignment="1">
      <alignment horizontal="left" vertical="center"/>
    </xf>
    <xf numFmtId="0" fontId="1" fillId="0" borderId="31" xfId="0" applyFont="1" applyBorder="1" applyAlignment="1">
      <alignment horizontal="center" vertical="center"/>
    </xf>
    <xf numFmtId="0" fontId="1" fillId="5" borderId="26" xfId="0" applyFont="1" applyFill="1" applyBorder="1" applyAlignment="1">
      <alignment horizontal="center" vertical="center"/>
    </xf>
    <xf numFmtId="0" fontId="1" fillId="5" borderId="27" xfId="0" applyFont="1" applyFill="1" applyBorder="1" applyAlignment="1">
      <alignment horizontal="center" vertical="center"/>
    </xf>
    <xf numFmtId="0" fontId="1" fillId="5" borderId="38" xfId="0" applyFont="1" applyFill="1" applyBorder="1" applyAlignment="1">
      <alignment horizontal="center" vertical="center"/>
    </xf>
    <xf numFmtId="0" fontId="7" fillId="5" borderId="26" xfId="0" applyFont="1" applyFill="1" applyBorder="1" applyAlignment="1">
      <alignment horizontal="left" vertical="center"/>
    </xf>
    <xf numFmtId="0" fontId="7" fillId="5" borderId="25" xfId="0" applyFont="1" applyFill="1" applyBorder="1" applyAlignment="1">
      <alignment horizontal="center" vertical="center"/>
    </xf>
    <xf numFmtId="0" fontId="5" fillId="0" borderId="33" xfId="0" applyFont="1" applyBorder="1"/>
    <xf numFmtId="0" fontId="4" fillId="0" borderId="32" xfId="0" applyFont="1" applyBorder="1" applyAlignment="1">
      <alignment horizontal="left"/>
    </xf>
    <xf numFmtId="0" fontId="4" fillId="0" borderId="33" xfId="0" applyFont="1" applyBorder="1"/>
    <xf numFmtId="0" fontId="1" fillId="0" borderId="19" xfId="0" applyFont="1" applyBorder="1" applyAlignment="1">
      <alignment horizontal="centerContinuous" vertical="center"/>
    </xf>
    <xf numFmtId="0" fontId="6" fillId="6" borderId="12" xfId="0" applyFont="1" applyFill="1" applyBorder="1" applyAlignment="1">
      <alignment vertical="top"/>
    </xf>
    <xf numFmtId="164" fontId="6" fillId="6" borderId="15" xfId="0" applyNumberFormat="1" applyFont="1" applyFill="1" applyBorder="1" applyAlignment="1">
      <alignment horizontal="center"/>
    </xf>
    <xf numFmtId="0" fontId="6" fillId="6" borderId="15" xfId="0" applyFont="1" applyFill="1" applyBorder="1" applyAlignment="1">
      <alignment horizontal="left"/>
    </xf>
    <xf numFmtId="0" fontId="1" fillId="6" borderId="15" xfId="0" applyFont="1" applyFill="1" applyBorder="1" applyAlignment="1">
      <alignment horizontal="center"/>
    </xf>
    <xf numFmtId="2" fontId="1" fillId="6" borderId="20" xfId="0" applyNumberFormat="1" applyFont="1" applyFill="1" applyBorder="1" applyAlignment="1">
      <alignment horizontal="center"/>
    </xf>
    <xf numFmtId="2" fontId="1" fillId="6" borderId="18" xfId="0" applyNumberFormat="1" applyFont="1" applyFill="1" applyBorder="1" applyAlignment="1">
      <alignment horizontal="center"/>
    </xf>
    <xf numFmtId="2" fontId="1" fillId="6" borderId="23" xfId="0" applyNumberFormat="1" applyFont="1" applyFill="1" applyBorder="1" applyAlignment="1">
      <alignment horizontal="center"/>
    </xf>
    <xf numFmtId="2" fontId="1" fillId="6" borderId="16" xfId="0" applyNumberFormat="1" applyFont="1" applyFill="1" applyBorder="1" applyAlignment="1">
      <alignment horizontal="center"/>
    </xf>
    <xf numFmtId="2" fontId="2" fillId="6" borderId="31" xfId="0" applyNumberFormat="1" applyFont="1" applyFill="1" applyBorder="1" applyAlignment="1">
      <alignment horizontal="center"/>
    </xf>
    <xf numFmtId="0" fontId="6" fillId="6" borderId="12" xfId="0" applyFont="1" applyFill="1" applyBorder="1" applyAlignment="1"/>
    <xf numFmtId="0" fontId="1" fillId="0" borderId="42" xfId="0" applyFont="1" applyBorder="1" applyAlignment="1">
      <alignment horizontal="left" vertical="center"/>
    </xf>
    <xf numFmtId="0" fontId="1" fillId="5" borderId="43" xfId="0" applyFont="1" applyFill="1" applyBorder="1" applyAlignment="1">
      <alignment horizontal="center" vertical="center"/>
    </xf>
    <xf numFmtId="0" fontId="1" fillId="0" borderId="44" xfId="0" applyFont="1" applyBorder="1" applyAlignment="1">
      <alignment horizontal="center"/>
    </xf>
    <xf numFmtId="2" fontId="1" fillId="6" borderId="42" xfId="0" applyNumberFormat="1" applyFont="1" applyFill="1" applyBorder="1" applyAlignment="1">
      <alignment horizontal="center"/>
    </xf>
    <xf numFmtId="0" fontId="1" fillId="0" borderId="34" xfId="0" applyFont="1" applyBorder="1"/>
    <xf numFmtId="0" fontId="1" fillId="0" borderId="47" xfId="0" applyFont="1" applyBorder="1" applyAlignment="1">
      <alignment horizontal="center"/>
    </xf>
    <xf numFmtId="0" fontId="1" fillId="6" borderId="48" xfId="0" applyFont="1" applyFill="1" applyBorder="1" applyAlignment="1">
      <alignment horizontal="center"/>
    </xf>
    <xf numFmtId="0" fontId="1" fillId="7" borderId="21" xfId="0" applyFont="1" applyFill="1" applyBorder="1" applyAlignment="1">
      <alignment horizontal="center"/>
    </xf>
    <xf numFmtId="0" fontId="3" fillId="7" borderId="10" xfId="0" applyFont="1" applyFill="1" applyBorder="1" applyAlignment="1">
      <alignment horizontal="center"/>
    </xf>
    <xf numFmtId="0" fontId="1" fillId="7" borderId="24" xfId="0" applyFont="1" applyFill="1" applyBorder="1" applyAlignment="1">
      <alignment horizontal="center"/>
    </xf>
    <xf numFmtId="0" fontId="1" fillId="7" borderId="17" xfId="0" applyFont="1" applyFill="1" applyBorder="1" applyAlignment="1">
      <alignment horizontal="center"/>
    </xf>
    <xf numFmtId="0" fontId="1" fillId="7" borderId="14" xfId="0" applyFont="1" applyFill="1" applyBorder="1" applyAlignment="1">
      <alignment horizontal="center"/>
    </xf>
    <xf numFmtId="2" fontId="2" fillId="7" borderId="40" xfId="0" applyNumberFormat="1" applyFont="1" applyFill="1" applyBorder="1" applyAlignment="1">
      <alignment horizontal="center"/>
    </xf>
    <xf numFmtId="0" fontId="5" fillId="0" borderId="33" xfId="0" applyFont="1" applyBorder="1" applyAlignment="1">
      <alignment horizontal="left"/>
    </xf>
    <xf numFmtId="0" fontId="0" fillId="8" borderId="0" xfId="0" applyFill="1"/>
    <xf numFmtId="2" fontId="8" fillId="6" borderId="30" xfId="0" applyNumberFormat="1" applyFont="1" applyFill="1" applyBorder="1" applyAlignment="1">
      <alignment horizontal="center"/>
    </xf>
    <xf numFmtId="0" fontId="1" fillId="3" borderId="24" xfId="0" applyFont="1" applyFill="1" applyBorder="1" applyAlignment="1">
      <alignment horizontal="center"/>
    </xf>
    <xf numFmtId="0" fontId="1" fillId="3" borderId="14" xfId="0" applyFont="1" applyFill="1" applyBorder="1" applyAlignment="1">
      <alignment horizontal="center"/>
    </xf>
    <xf numFmtId="0" fontId="1" fillId="3" borderId="17" xfId="0" applyFont="1" applyFill="1" applyBorder="1" applyAlignment="1">
      <alignment horizontal="center"/>
    </xf>
    <xf numFmtId="0" fontId="1" fillId="3" borderId="21" xfId="0" applyFont="1" applyFill="1" applyBorder="1" applyAlignment="1">
      <alignment horizontal="center"/>
    </xf>
    <xf numFmtId="2" fontId="2" fillId="3" borderId="40" xfId="0" applyNumberFormat="1" applyFont="1" applyFill="1" applyBorder="1" applyAlignment="1">
      <alignment horizontal="center"/>
    </xf>
    <xf numFmtId="0" fontId="3" fillId="3" borderId="10" xfId="0" applyFont="1" applyFill="1" applyBorder="1" applyAlignment="1">
      <alignment horizontal="center"/>
    </xf>
    <xf numFmtId="0" fontId="6" fillId="0" borderId="12" xfId="0" applyFont="1" applyFill="1" applyBorder="1" applyAlignment="1"/>
    <xf numFmtId="164" fontId="6" fillId="0" borderId="15" xfId="0" applyNumberFormat="1" applyFont="1" applyFill="1" applyBorder="1" applyAlignment="1">
      <alignment horizontal="center"/>
    </xf>
    <xf numFmtId="0" fontId="6" fillId="0" borderId="15" xfId="0" applyFont="1" applyFill="1" applyBorder="1" applyAlignment="1">
      <alignment horizontal="left"/>
    </xf>
    <xf numFmtId="0" fontId="1" fillId="0" borderId="15" xfId="0" applyFont="1" applyFill="1" applyBorder="1" applyAlignment="1">
      <alignment horizontal="center"/>
    </xf>
    <xf numFmtId="0" fontId="1" fillId="0" borderId="48" xfId="0" applyFont="1" applyFill="1" applyBorder="1" applyAlignment="1">
      <alignment horizontal="center"/>
    </xf>
    <xf numFmtId="2" fontId="1" fillId="0" borderId="42" xfId="0" applyNumberFormat="1" applyFont="1" applyFill="1" applyBorder="1" applyAlignment="1">
      <alignment horizontal="center"/>
    </xf>
    <xf numFmtId="2" fontId="1" fillId="0" borderId="20" xfId="0" applyNumberFormat="1" applyFont="1" applyFill="1" applyBorder="1" applyAlignment="1">
      <alignment horizontal="center"/>
    </xf>
    <xf numFmtId="2" fontId="1" fillId="0" borderId="18" xfId="0" applyNumberFormat="1" applyFont="1" applyFill="1" applyBorder="1" applyAlignment="1">
      <alignment horizontal="center"/>
    </xf>
    <xf numFmtId="2" fontId="8" fillId="0" borderId="30" xfId="0" applyNumberFormat="1" applyFont="1" applyFill="1" applyBorder="1" applyAlignment="1">
      <alignment horizontal="center"/>
    </xf>
    <xf numFmtId="2" fontId="1" fillId="0" borderId="23" xfId="0" applyNumberFormat="1" applyFont="1" applyFill="1" applyBorder="1" applyAlignment="1">
      <alignment horizontal="center"/>
    </xf>
    <xf numFmtId="2" fontId="1" fillId="0" borderId="16" xfId="0" applyNumberFormat="1" applyFont="1" applyFill="1" applyBorder="1" applyAlignment="1">
      <alignment horizontal="center"/>
    </xf>
    <xf numFmtId="2" fontId="2" fillId="0" borderId="31" xfId="0" applyNumberFormat="1" applyFont="1" applyFill="1" applyBorder="1" applyAlignment="1">
      <alignment horizontal="center"/>
    </xf>
    <xf numFmtId="0" fontId="3" fillId="7" borderId="57" xfId="0" applyFont="1" applyFill="1" applyBorder="1" applyAlignment="1">
      <alignment horizontal="center"/>
    </xf>
    <xf numFmtId="2" fontId="8" fillId="6" borderId="19" xfId="0" applyNumberFormat="1" applyFont="1" applyFill="1" applyBorder="1" applyAlignment="1">
      <alignment horizontal="center"/>
    </xf>
    <xf numFmtId="2" fontId="8" fillId="0" borderId="19" xfId="0" applyNumberFormat="1" applyFont="1" applyFill="1" applyBorder="1" applyAlignment="1">
      <alignment horizontal="center"/>
    </xf>
    <xf numFmtId="2" fontId="3" fillId="9" borderId="19" xfId="0" applyNumberFormat="1" applyFont="1" applyFill="1" applyBorder="1" applyAlignment="1">
      <alignment horizontal="center"/>
    </xf>
    <xf numFmtId="2" fontId="8" fillId="10" borderId="30" xfId="0" applyNumberFormat="1" applyFont="1" applyFill="1" applyBorder="1" applyAlignment="1">
      <alignment horizontal="center"/>
    </xf>
    <xf numFmtId="2" fontId="3" fillId="11" borderId="19" xfId="0" applyNumberFormat="1" applyFont="1" applyFill="1" applyBorder="1" applyAlignment="1">
      <alignment horizontal="center"/>
    </xf>
    <xf numFmtId="49" fontId="4" fillId="0" borderId="51" xfId="0" applyNumberFormat="1" applyFont="1" applyBorder="1" applyAlignment="1">
      <alignment horizontal="left"/>
    </xf>
    <xf numFmtId="49" fontId="0" fillId="0" borderId="52" xfId="0" applyNumberFormat="1" applyBorder="1" applyAlignment="1"/>
    <xf numFmtId="49" fontId="9" fillId="4" borderId="53" xfId="0" applyNumberFormat="1" applyFont="1" applyFill="1" applyBorder="1" applyAlignment="1">
      <alignment horizontal="center" vertical="center" shrinkToFit="1"/>
    </xf>
    <xf numFmtId="49" fontId="9" fillId="0" borderId="49" xfId="0" applyNumberFormat="1" applyFont="1" applyBorder="1" applyAlignment="1">
      <alignment horizontal="center" vertical="center"/>
    </xf>
    <xf numFmtId="49" fontId="9" fillId="0" borderId="50" xfId="0" applyNumberFormat="1" applyFont="1" applyBorder="1" applyAlignment="1">
      <alignment horizontal="center" vertical="center"/>
    </xf>
    <xf numFmtId="49" fontId="9" fillId="0" borderId="54" xfId="0" applyNumberFormat="1" applyFont="1" applyBorder="1" applyAlignment="1">
      <alignment horizontal="center" vertical="center" shrinkToFit="1"/>
    </xf>
    <xf numFmtId="49" fontId="9" fillId="0" borderId="55" xfId="0" applyNumberFormat="1" applyFont="1" applyBorder="1" applyAlignment="1">
      <alignment horizontal="center" vertical="center"/>
    </xf>
    <xf numFmtId="49" fontId="9" fillId="0" borderId="56" xfId="0" applyNumberFormat="1" applyFont="1" applyBorder="1" applyAlignment="1">
      <alignment horizontal="center" vertical="center"/>
    </xf>
    <xf numFmtId="0" fontId="1" fillId="4" borderId="22" xfId="0" applyFont="1" applyFill="1" applyBorder="1" applyAlignment="1">
      <alignment horizontal="center" vertical="center"/>
    </xf>
    <xf numFmtId="0" fontId="0" fillId="0" borderId="45" xfId="0" applyBorder="1" applyAlignment="1">
      <alignment vertical="center"/>
    </xf>
    <xf numFmtId="0" fontId="0" fillId="0" borderId="41" xfId="0" applyBorder="1" applyAlignment="1">
      <alignment vertical="center"/>
    </xf>
    <xf numFmtId="0" fontId="0" fillId="0" borderId="46" xfId="0" applyBorder="1" applyAlignment="1">
      <alignment vertical="center"/>
    </xf>
    <xf numFmtId="0" fontId="3" fillId="0" borderId="28" xfId="0" applyFont="1" applyBorder="1" applyAlignment="1">
      <alignment horizontal="center" vertical="center" wrapText="1"/>
    </xf>
    <xf numFmtId="0" fontId="0" fillId="0" borderId="39" xfId="0" applyBorder="1" applyAlignment="1">
      <alignment horizontal="center" vertical="center" wrapText="1"/>
    </xf>
    <xf numFmtId="0" fontId="1" fillId="0" borderId="28" xfId="0" applyFont="1" applyBorder="1" applyAlignment="1">
      <alignment horizontal="center" vertical="center"/>
    </xf>
    <xf numFmtId="0" fontId="0" fillId="0" borderId="39" xfId="0" applyBorder="1" applyAlignment="1">
      <alignment horizontal="center" vertical="center"/>
    </xf>
    <xf numFmtId="49" fontId="1" fillId="4" borderId="29" xfId="0" applyNumberFormat="1" applyFont="1" applyFill="1" applyBorder="1" applyAlignment="1">
      <alignment horizontal="center" vertical="center"/>
    </xf>
    <xf numFmtId="49" fontId="0" fillId="0" borderId="37" xfId="0" applyNumberFormat="1" applyBorder="1" applyAlignment="1">
      <alignment horizontal="center" vertical="center"/>
    </xf>
    <xf numFmtId="49" fontId="1" fillId="4" borderId="35" xfId="0" applyNumberFormat="1" applyFont="1" applyFill="1" applyBorder="1" applyAlignment="1">
      <alignment horizontal="center" vertical="center" shrinkToFit="1"/>
    </xf>
    <xf numFmtId="49" fontId="0" fillId="0" borderId="36" xfId="0" applyNumberFormat="1" applyBorder="1" applyAlignment="1">
      <alignment horizontal="center" vertical="center" shrinkToFi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14</xdr:col>
      <xdr:colOff>91440</xdr:colOff>
      <xdr:row>10</xdr:row>
      <xdr:rowOff>15240</xdr:rowOff>
    </xdr:from>
    <xdr:to>
      <xdr:col>27</xdr:col>
      <xdr:colOff>480060</xdr:colOff>
      <xdr:row>32</xdr:row>
      <xdr:rowOff>106680</xdr:rowOff>
    </xdr:to>
    <xdr:sp macro="" textlink="">
      <xdr:nvSpPr>
        <xdr:cNvPr id="2" name="ZoneTexte 1"/>
        <xdr:cNvSpPr txBox="1"/>
      </xdr:nvSpPr>
      <xdr:spPr>
        <a:xfrm>
          <a:off x="2758440" y="1874520"/>
          <a:ext cx="6911340" cy="4114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LOT 2 en P5 </a:t>
          </a:r>
          <a:r>
            <a:rPr lang="fr-FR" sz="1100"/>
            <a:t>,nous devrons avoir </a:t>
          </a:r>
          <a:r>
            <a:rPr lang="fr-FR" sz="1100" b="1"/>
            <a:t>en  X5 </a:t>
          </a:r>
          <a:r>
            <a:rPr lang="fr-FR" sz="1100" b="0">
              <a:solidFill>
                <a:srgbClr val="7030A0"/>
              </a:solidFill>
            </a:rPr>
            <a:t>1110</a:t>
          </a:r>
          <a:r>
            <a:rPr lang="fr-FR" sz="1100"/>
            <a:t>  (50 de AB/7  juin + 678 AB/9 de juillet+ 8 AB/5 de aout + 223 AB/8</a:t>
          </a:r>
          <a:r>
            <a:rPr lang="fr-FR" sz="1100" baseline="0"/>
            <a:t> de sep + 151 AB/11 d'oct)</a:t>
          </a:r>
        </a:p>
        <a:p>
          <a:r>
            <a:rPr lang="fr-FR" sz="1100" b="1" baseline="0"/>
            <a:t>LOT1 en P7</a:t>
          </a:r>
          <a:r>
            <a:rPr lang="fr-FR" sz="1100" baseline="0"/>
            <a:t>, nous devrons avoir </a:t>
          </a:r>
          <a:r>
            <a:rPr lang="fr-FR" sz="1100" b="1" baseline="0"/>
            <a:t>en X7 </a:t>
          </a:r>
          <a:r>
            <a:rPr lang="fr-FR" sz="1100" baseline="0">
              <a:solidFill>
                <a:srgbClr val="7030A0"/>
              </a:solidFill>
            </a:rPr>
            <a:t>126</a:t>
          </a:r>
          <a:r>
            <a:rPr lang="fr-FR" sz="1100" baseline="0"/>
            <a:t> (50 de AB/5 de juin+ 7,80 de AB/5 de juillet+1,95 de AB/6 de oc t+66,25 AB/8 de déc</a:t>
          </a:r>
        </a:p>
        <a:p>
          <a:r>
            <a:rPr lang="fr-FR" sz="1100" b="1" baseline="0"/>
            <a:t>LOT 6 en P9</a:t>
          </a:r>
          <a:r>
            <a:rPr lang="fr-FR" sz="1100" baseline="0"/>
            <a:t> ,nous devrons avoir en </a:t>
          </a:r>
          <a:r>
            <a:rPr lang="fr-FR" sz="1100" b="1" baseline="0"/>
            <a:t>X 9 </a:t>
          </a:r>
          <a:r>
            <a:rPr lang="fr-FR" sz="1100" baseline="0">
              <a:solidFill>
                <a:srgbClr val="7030A0"/>
              </a:solidFill>
            </a:rPr>
            <a:t>127,26</a:t>
          </a:r>
          <a:r>
            <a:rPr lang="fr-FR" sz="1100" baseline="0"/>
            <a:t> ( 50 AB/7 de aou t+ 29,45 AB/5 de sept +47,81 AB6 de nov</a:t>
          </a:r>
        </a:p>
        <a:p>
          <a:endParaRPr lang="fr-FR" sz="1100" baseline="0"/>
        </a:p>
        <a:p>
          <a:r>
            <a:rPr lang="fr-FR" sz="1100" i="1" baseline="0"/>
            <a:t>il faut donc qu'en janvier 2014 dans le classeur COMAR 2014 je récupère lot 2,lot1 et lot6 le total des sommes "a régler" pour chacun de  ces lots qui se trouvent dans le classeur COMAR 2013.</a:t>
          </a:r>
        </a:p>
        <a:p>
          <a:endParaRPr lang="fr-FR" sz="1100" i="1" baseline="0"/>
        </a:p>
        <a:p>
          <a:r>
            <a:rPr lang="fr-FR" sz="1100" i="1" baseline="0"/>
            <a:t>ceci est un petit condensé de mes classeurs.Si je peux débloquer le raccord 2014/2013 pour ces 3 lots, je pourrai m'en sortir après</a:t>
          </a:r>
        </a:p>
        <a:p>
          <a:endParaRPr lang="fr-FR" sz="1100" i="1" baseline="0"/>
        </a:p>
        <a:p>
          <a:endParaRPr lang="fr-FR" sz="1100" baseline="0"/>
        </a:p>
        <a:p>
          <a:endParaRPr lang="fr-FR" sz="1100" baseline="0"/>
        </a:p>
        <a:p>
          <a:endParaRPr lang="fr-FR" sz="1100"/>
        </a:p>
      </xdr:txBody>
    </xdr:sp>
    <xdr:clientData/>
  </xdr:twoCellAnchor>
  <xdr:twoCellAnchor>
    <xdr:from>
      <xdr:col>0</xdr:col>
      <xdr:colOff>38100</xdr:colOff>
      <xdr:row>0</xdr:row>
      <xdr:rowOff>167640</xdr:rowOff>
    </xdr:from>
    <xdr:to>
      <xdr:col>13</xdr:col>
      <xdr:colOff>68580</xdr:colOff>
      <xdr:row>15</xdr:row>
      <xdr:rowOff>76200</xdr:rowOff>
    </xdr:to>
    <xdr:sp macro="" textlink="">
      <xdr:nvSpPr>
        <xdr:cNvPr id="3" name="ZoneTexte 2"/>
        <xdr:cNvSpPr txBox="1"/>
      </xdr:nvSpPr>
      <xdr:spPr>
        <a:xfrm>
          <a:off x="38100" y="167640"/>
          <a:ext cx="2506980" cy="268224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solidFill>
                <a:srgbClr val="FF0000"/>
              </a:solidFill>
            </a:rPr>
            <a:t>j'ai</a:t>
          </a:r>
          <a:r>
            <a:rPr lang="fr-FR" sz="1100" baseline="0">
              <a:solidFill>
                <a:srgbClr val="FF0000"/>
              </a:solidFill>
            </a:rPr>
            <a:t> essayé avec une macro , mais ça ne marche pas,   du moins, je ne sais pas comment faire , y a plein de trucs qui sont faux </a:t>
          </a:r>
        </a:p>
        <a:p>
          <a:endParaRPr lang="fr-FR" sz="1100">
            <a:solidFill>
              <a:srgbClr val="FF000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mar201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com"/>
      <sheetName val="janvier"/>
      <sheetName val="février"/>
      <sheetName val="mars"/>
      <sheetName val="avril"/>
      <sheetName val="mai"/>
      <sheetName val="juin"/>
      <sheetName val="juillet"/>
      <sheetName val="août"/>
      <sheetName val="septembre"/>
      <sheetName val="octobre"/>
      <sheetName val="novembre"/>
      <sheetName val="décembre"/>
    </sheetNames>
    <sheetDataSet>
      <sheetData sheetId="0">
        <row r="18">
          <cell r="A18">
            <v>0</v>
          </cell>
          <cell r="B18">
            <v>1750</v>
          </cell>
          <cell r="C18">
            <v>0.05</v>
          </cell>
          <cell r="E18">
            <v>0</v>
          </cell>
          <cell r="F18">
            <v>3500</v>
          </cell>
          <cell r="G18">
            <v>0.05</v>
          </cell>
        </row>
        <row r="19">
          <cell r="A19">
            <v>1751</v>
          </cell>
          <cell r="B19">
            <v>2250</v>
          </cell>
          <cell r="C19">
            <v>7.0000000000000007E-2</v>
          </cell>
          <cell r="E19">
            <v>3501</v>
          </cell>
          <cell r="F19">
            <v>4500</v>
          </cell>
          <cell r="G19">
            <v>7.0000000000000007E-2</v>
          </cell>
        </row>
        <row r="20">
          <cell r="A20">
            <v>2251</v>
          </cell>
          <cell r="B20">
            <v>2750</v>
          </cell>
          <cell r="C20">
            <v>0.08</v>
          </cell>
          <cell r="E20">
            <v>4501</v>
          </cell>
          <cell r="F20">
            <v>5500</v>
          </cell>
          <cell r="G20">
            <v>0.08</v>
          </cell>
        </row>
        <row r="21">
          <cell r="A21">
            <v>2751</v>
          </cell>
          <cell r="B21">
            <v>2950</v>
          </cell>
          <cell r="C21">
            <v>0.08</v>
          </cell>
          <cell r="D21">
            <v>15</v>
          </cell>
          <cell r="E21">
            <v>5501</v>
          </cell>
          <cell r="F21">
            <v>5900</v>
          </cell>
          <cell r="G21">
            <v>0.08</v>
          </cell>
          <cell r="H21">
            <v>25</v>
          </cell>
        </row>
        <row r="22">
          <cell r="A22">
            <v>2951</v>
          </cell>
          <cell r="B22">
            <v>3250</v>
          </cell>
          <cell r="C22">
            <v>0.1</v>
          </cell>
          <cell r="D22">
            <v>25</v>
          </cell>
          <cell r="E22">
            <v>5901</v>
          </cell>
          <cell r="F22">
            <v>6500</v>
          </cell>
          <cell r="G22">
            <v>0.1</v>
          </cell>
          <cell r="H22">
            <v>50</v>
          </cell>
        </row>
        <row r="23">
          <cell r="A23">
            <v>3251</v>
          </cell>
          <cell r="B23">
            <v>3500</v>
          </cell>
          <cell r="C23">
            <v>0.12</v>
          </cell>
          <cell r="D23">
            <v>50</v>
          </cell>
          <cell r="E23">
            <v>6501</v>
          </cell>
          <cell r="F23">
            <v>7000</v>
          </cell>
          <cell r="G23">
            <v>0.12</v>
          </cell>
          <cell r="H23">
            <v>100</v>
          </cell>
        </row>
        <row r="24">
          <cell r="A24">
            <v>3501</v>
          </cell>
          <cell r="B24">
            <v>4000</v>
          </cell>
          <cell r="C24">
            <v>0.12</v>
          </cell>
          <cell r="D24">
            <v>75</v>
          </cell>
          <cell r="E24">
            <v>7001</v>
          </cell>
          <cell r="F24">
            <v>8000</v>
          </cell>
          <cell r="G24">
            <v>0.12</v>
          </cell>
          <cell r="H24">
            <v>150</v>
          </cell>
        </row>
        <row r="25">
          <cell r="A25">
            <v>4001</v>
          </cell>
          <cell r="B25">
            <v>4375</v>
          </cell>
          <cell r="C25">
            <v>0.13</v>
          </cell>
          <cell r="D25">
            <v>100</v>
          </cell>
          <cell r="E25">
            <v>8001</v>
          </cell>
          <cell r="F25">
            <v>8750</v>
          </cell>
          <cell r="G25">
            <v>0.13</v>
          </cell>
          <cell r="H25">
            <v>200</v>
          </cell>
        </row>
        <row r="26">
          <cell r="A26">
            <v>4376</v>
          </cell>
          <cell r="B26">
            <v>4375</v>
          </cell>
          <cell r="C26">
            <v>0.13</v>
          </cell>
          <cell r="D26">
            <v>125</v>
          </cell>
          <cell r="E26">
            <v>8751</v>
          </cell>
          <cell r="G26">
            <v>0.13</v>
          </cell>
          <cell r="H26">
            <v>250</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I27"/>
  <sheetViews>
    <sheetView topLeftCell="A25" workbookViewId="0">
      <selection activeCell="A40" sqref="A40"/>
    </sheetView>
  </sheetViews>
  <sheetFormatPr baseColWidth="10" defaultRowHeight="14.4" x14ac:dyDescent="0.3"/>
  <sheetData>
    <row r="3" spans="9:9" x14ac:dyDescent="0.3">
      <c r="I3" s="7"/>
    </row>
    <row r="16" spans="9:9" ht="15" thickBot="1" x14ac:dyDescent="0.35"/>
    <row r="17" spans="1:8" x14ac:dyDescent="0.3">
      <c r="A17" s="8" t="s">
        <v>4</v>
      </c>
      <c r="B17" s="11" t="s">
        <v>5</v>
      </c>
      <c r="C17" s="11" t="s">
        <v>6</v>
      </c>
      <c r="D17" s="10" t="s">
        <v>7</v>
      </c>
      <c r="E17" s="9" t="s">
        <v>4</v>
      </c>
      <c r="F17" s="11" t="s">
        <v>5</v>
      </c>
      <c r="G17" s="11" t="s">
        <v>6</v>
      </c>
      <c r="H17" s="10" t="s">
        <v>7</v>
      </c>
    </row>
    <row r="18" spans="1:8" x14ac:dyDescent="0.3">
      <c r="A18" s="1">
        <v>0</v>
      </c>
      <c r="B18" s="12">
        <v>1750</v>
      </c>
      <c r="C18" s="13">
        <v>0.05</v>
      </c>
      <c r="D18" s="3"/>
      <c r="E18" s="2">
        <v>0</v>
      </c>
      <c r="F18" s="12">
        <v>3500</v>
      </c>
      <c r="G18" s="13">
        <v>0.05</v>
      </c>
      <c r="H18" s="3"/>
    </row>
    <row r="19" spans="1:8" x14ac:dyDescent="0.3">
      <c r="A19" s="1">
        <v>1751</v>
      </c>
      <c r="B19" s="12">
        <v>2250</v>
      </c>
      <c r="C19" s="13">
        <v>7.0000000000000007E-2</v>
      </c>
      <c r="D19" s="3"/>
      <c r="E19" s="2">
        <v>3501</v>
      </c>
      <c r="F19" s="12">
        <v>4500</v>
      </c>
      <c r="G19" s="13">
        <v>7.0000000000000007E-2</v>
      </c>
      <c r="H19" s="3"/>
    </row>
    <row r="20" spans="1:8" x14ac:dyDescent="0.3">
      <c r="A20" s="1">
        <v>2251</v>
      </c>
      <c r="B20" s="12">
        <v>2750</v>
      </c>
      <c r="C20" s="13">
        <v>0.08</v>
      </c>
      <c r="D20" s="3"/>
      <c r="E20" s="2">
        <v>4501</v>
      </c>
      <c r="F20" s="12">
        <v>5500</v>
      </c>
      <c r="G20" s="13">
        <v>0.08</v>
      </c>
      <c r="H20" s="3"/>
    </row>
    <row r="21" spans="1:8" x14ac:dyDescent="0.3">
      <c r="A21" s="1">
        <v>2751</v>
      </c>
      <c r="B21" s="12">
        <v>2950</v>
      </c>
      <c r="C21" s="13">
        <v>0.08</v>
      </c>
      <c r="D21" s="3">
        <v>15</v>
      </c>
      <c r="E21" s="2">
        <v>5501</v>
      </c>
      <c r="F21" s="12">
        <v>5900</v>
      </c>
      <c r="G21" s="13">
        <v>0.08</v>
      </c>
      <c r="H21" s="3">
        <v>25</v>
      </c>
    </row>
    <row r="22" spans="1:8" x14ac:dyDescent="0.3">
      <c r="A22" s="1">
        <v>2951</v>
      </c>
      <c r="B22" s="12">
        <v>3250</v>
      </c>
      <c r="C22" s="13">
        <v>0.1</v>
      </c>
      <c r="D22" s="3">
        <v>25</v>
      </c>
      <c r="E22" s="2">
        <v>5901</v>
      </c>
      <c r="F22" s="12">
        <v>6500</v>
      </c>
      <c r="G22" s="13">
        <v>0.1</v>
      </c>
      <c r="H22" s="3">
        <v>50</v>
      </c>
    </row>
    <row r="23" spans="1:8" x14ac:dyDescent="0.3">
      <c r="A23" s="1">
        <v>3251</v>
      </c>
      <c r="B23" s="12">
        <v>3500</v>
      </c>
      <c r="C23" s="13">
        <v>0.12</v>
      </c>
      <c r="D23" s="3">
        <v>50</v>
      </c>
      <c r="E23" s="2">
        <v>6501</v>
      </c>
      <c r="F23" s="12">
        <v>7000</v>
      </c>
      <c r="G23" s="13">
        <v>0.12</v>
      </c>
      <c r="H23" s="3">
        <v>100</v>
      </c>
    </row>
    <row r="24" spans="1:8" x14ac:dyDescent="0.3">
      <c r="A24" s="1">
        <v>3501</v>
      </c>
      <c r="B24" s="12">
        <v>4000</v>
      </c>
      <c r="C24" s="13">
        <v>0.12</v>
      </c>
      <c r="D24" s="3">
        <v>75</v>
      </c>
      <c r="E24" s="2">
        <v>7001</v>
      </c>
      <c r="F24" s="12">
        <v>8000</v>
      </c>
      <c r="G24" s="13">
        <v>0.12</v>
      </c>
      <c r="H24" s="3">
        <v>150</v>
      </c>
    </row>
    <row r="25" spans="1:8" x14ac:dyDescent="0.3">
      <c r="A25" s="1">
        <v>4001</v>
      </c>
      <c r="B25" s="12">
        <v>4375</v>
      </c>
      <c r="C25" s="13">
        <v>0.13</v>
      </c>
      <c r="D25" s="3">
        <v>100</v>
      </c>
      <c r="E25" s="2">
        <v>8001</v>
      </c>
      <c r="F25" s="12">
        <v>8750</v>
      </c>
      <c r="G25" s="13">
        <v>0.13</v>
      </c>
      <c r="H25" s="3">
        <v>200</v>
      </c>
    </row>
    <row r="26" spans="1:8" ht="15" thickBot="1" x14ac:dyDescent="0.35">
      <c r="A26" s="4">
        <v>4376</v>
      </c>
      <c r="B26" s="14">
        <v>4375</v>
      </c>
      <c r="C26" s="15">
        <v>0.13</v>
      </c>
      <c r="D26" s="6">
        <v>125</v>
      </c>
      <c r="E26" s="5">
        <v>8751</v>
      </c>
      <c r="F26" s="14"/>
      <c r="G26" s="15">
        <v>0.13</v>
      </c>
      <c r="H26" s="6">
        <v>250</v>
      </c>
    </row>
    <row r="27" spans="1:8" ht="15" thickTop="1" x14ac:dyDescent="0.3"/>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C9"/>
  <sheetViews>
    <sheetView topLeftCell="A3" workbookViewId="0">
      <selection activeCell="AD6" sqref="AD6:AE7"/>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4.6640625" customWidth="1"/>
  </cols>
  <sheetData>
    <row r="1" spans="1:29" ht="16.2" thickTop="1" x14ac:dyDescent="0.3">
      <c r="A1" s="28"/>
      <c r="O1" s="81" t="s">
        <v>10</v>
      </c>
      <c r="P1" s="82"/>
      <c r="Q1" s="82"/>
      <c r="R1" s="54"/>
      <c r="S1" s="45"/>
      <c r="AC1" s="55">
        <f ca="1">MONTH("1/"&amp;MID(CELL("nomfichier",$AC$1),FIND("]",CELL("nomfichier",$AC$1))+1,80))-1</f>
        <v>0</v>
      </c>
    </row>
    <row r="2" spans="1:29" ht="14.4" customHeight="1" x14ac:dyDescent="0.3">
      <c r="O2" s="83"/>
      <c r="P2" s="84"/>
      <c r="Q2" s="85"/>
      <c r="R2" s="89"/>
      <c r="S2" s="90"/>
      <c r="T2" s="41"/>
      <c r="U2" s="16"/>
      <c r="V2" s="20"/>
      <c r="W2" s="16"/>
      <c r="X2" s="93" t="s">
        <v>0</v>
      </c>
      <c r="Y2" s="95" t="s">
        <v>1</v>
      </c>
      <c r="Z2" s="30" t="s">
        <v>2</v>
      </c>
      <c r="AA2" s="30"/>
      <c r="AB2" s="21" t="s">
        <v>3</v>
      </c>
    </row>
    <row r="3" spans="1:29" ht="15" thickBot="1" x14ac:dyDescent="0.35">
      <c r="O3" s="86"/>
      <c r="P3" s="87"/>
      <c r="Q3" s="88"/>
      <c r="R3" s="91"/>
      <c r="S3" s="92"/>
      <c r="T3" s="42" t="s">
        <v>9</v>
      </c>
      <c r="U3" s="23" t="s">
        <v>8</v>
      </c>
      <c r="V3" s="22" t="s">
        <v>9</v>
      </c>
      <c r="W3" s="23" t="s">
        <v>8</v>
      </c>
      <c r="X3" s="94"/>
      <c r="Y3" s="96"/>
      <c r="Z3" s="25"/>
      <c r="AA3" s="26"/>
      <c r="AB3" s="24"/>
    </row>
    <row r="4" spans="1:29" x14ac:dyDescent="0.3">
      <c r="O4" s="1"/>
      <c r="P4" s="19"/>
      <c r="Q4" s="17"/>
      <c r="R4" s="17"/>
      <c r="S4" s="46"/>
      <c r="T4" s="43">
        <v>1000</v>
      </c>
      <c r="U4" s="48"/>
      <c r="V4" s="18">
        <v>6000</v>
      </c>
      <c r="W4" s="48"/>
      <c r="X4" s="49"/>
      <c r="Y4" s="50"/>
      <c r="Z4" s="51"/>
      <c r="AA4" s="52"/>
      <c r="AB4" s="53"/>
    </row>
    <row r="5" spans="1:29" x14ac:dyDescent="0.3">
      <c r="O5" s="31"/>
      <c r="P5" s="32" t="s">
        <v>25</v>
      </c>
      <c r="Q5" s="33"/>
      <c r="R5" s="34"/>
      <c r="S5" s="47"/>
      <c r="T5" s="44">
        <v>3000</v>
      </c>
      <c r="U5" s="35">
        <f>IF(T5="","",T5*VLOOKUP(T5,base_com!$A$18:$C$26,3,1))</f>
        <v>300</v>
      </c>
      <c r="V5" s="36">
        <f>SUM(V4:V4)</f>
        <v>6000</v>
      </c>
      <c r="W5" s="35">
        <f>IF(V5="","",V5*VLOOKUP(V5,base_com!$E$18:$G$26,3,1))</f>
        <v>600</v>
      </c>
      <c r="X5" s="79"/>
      <c r="Y5" s="37">
        <f>U5+W5-X5</f>
        <v>900</v>
      </c>
      <c r="Z5" s="36">
        <f>IF(T5="","",VLOOKUP(T5,base_com!$A$18:$D$26,4,1))</f>
        <v>25</v>
      </c>
      <c r="AA5" s="38">
        <f>IF(V5="","",VLOOKUP(V5,base_com!$E$18:$H$26,4,1))</f>
        <v>50</v>
      </c>
      <c r="AB5" s="39">
        <f>Y5+Z5+AA5</f>
        <v>975</v>
      </c>
    </row>
    <row r="6" spans="1:29" x14ac:dyDescent="0.3">
      <c r="O6" s="1"/>
      <c r="P6" s="19"/>
      <c r="Q6" s="17"/>
      <c r="R6" s="17"/>
      <c r="S6" s="46"/>
      <c r="T6" s="43">
        <v>1500</v>
      </c>
      <c r="U6" s="48"/>
      <c r="V6" s="18">
        <v>1000</v>
      </c>
      <c r="W6" s="48"/>
      <c r="X6" s="49"/>
      <c r="Y6" s="50"/>
      <c r="Z6" s="51"/>
      <c r="AA6" s="52"/>
      <c r="AB6" s="53"/>
    </row>
    <row r="7" spans="1:29" x14ac:dyDescent="0.3">
      <c r="O7" s="40"/>
      <c r="P7" s="32" t="s">
        <v>29</v>
      </c>
      <c r="Q7" s="33"/>
      <c r="R7" s="34"/>
      <c r="S7" s="47"/>
      <c r="T7" s="44">
        <f>SUM(T6:T6)</f>
        <v>1500</v>
      </c>
      <c r="U7" s="35">
        <f>IF(T7="","",T7*VLOOKUP(T7,base_com!$A$18:$C$26,3,1))</f>
        <v>75</v>
      </c>
      <c r="V7" s="36">
        <f>SUM(V6:V6)</f>
        <v>1000</v>
      </c>
      <c r="W7" s="35">
        <f>IF(V7="","",V7*VLOOKUP(V7,[1]base_com!$E$18:$G$26,3,1))</f>
        <v>50</v>
      </c>
      <c r="X7" s="80"/>
      <c r="Y7" s="37">
        <f>U7+W7-X7</f>
        <v>125</v>
      </c>
      <c r="Z7" s="36">
        <f>IF(T7="","",VLOOKUP(T7,[1]base_com!$A$18:$D$26,4,1))</f>
        <v>0</v>
      </c>
      <c r="AA7" s="38">
        <f>IF(V7="","",VLOOKUP(V7,[1]base_com!$E$18:$H$26,4,1))</f>
        <v>0</v>
      </c>
      <c r="AB7" s="39">
        <f>Y7+Z7+AA7</f>
        <v>125</v>
      </c>
    </row>
    <row r="8" spans="1:29" x14ac:dyDescent="0.3">
      <c r="O8" s="1"/>
      <c r="P8" s="64"/>
      <c r="Q8" s="17"/>
      <c r="R8" s="17"/>
      <c r="S8" s="46"/>
      <c r="T8" s="43">
        <v>750</v>
      </c>
      <c r="U8" s="60"/>
      <c r="V8" s="18">
        <v>1500</v>
      </c>
      <c r="W8" s="60"/>
      <c r="X8" s="62"/>
      <c r="Y8" s="57"/>
      <c r="Z8" s="59"/>
      <c r="AA8" s="58"/>
      <c r="AB8" s="61"/>
    </row>
    <row r="9" spans="1:29" x14ac:dyDescent="0.3">
      <c r="O9" s="40"/>
      <c r="P9" s="32" t="s">
        <v>26</v>
      </c>
      <c r="Q9" s="33"/>
      <c r="R9" s="34"/>
      <c r="S9" s="47"/>
      <c r="T9" s="44">
        <f>SUM(T8:T8)</f>
        <v>750</v>
      </c>
      <c r="U9" s="35">
        <f>IF(T9="","",T9*VLOOKUP(T9,base_com!$A$18:$C$26,3,1))</f>
        <v>37.5</v>
      </c>
      <c r="V9" s="36">
        <f>SUM(V8:V8)</f>
        <v>1500</v>
      </c>
      <c r="W9" s="35">
        <f>IF(V9="","",V9*VLOOKUP(V9,[1]base_com!$E$18:$G$26,3,1))</f>
        <v>75</v>
      </c>
      <c r="X9" s="78"/>
      <c r="Y9" s="37">
        <f>U9+W9-X9</f>
        <v>112.5</v>
      </c>
      <c r="Z9" s="36">
        <f>IF(T9="","",VLOOKUP(T9,base_com!$A$18:$D$26,4,1))</f>
        <v>0</v>
      </c>
      <c r="AA9" s="38">
        <f>IF(V9="","",VLOOKUP(V9,[1]base_com!$E$18:$H$26,4,1))</f>
        <v>0</v>
      </c>
      <c r="AB9" s="39">
        <f>Y9+Z9+AA9</f>
        <v>112.5</v>
      </c>
    </row>
  </sheetData>
  <mergeCells count="5">
    <mergeCell ref="O1:Q1"/>
    <mergeCell ref="O2:Q3"/>
    <mergeCell ref="R2:S3"/>
    <mergeCell ref="X2:X3"/>
    <mergeCell ref="Y2:Y3"/>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O1:AC9"/>
  <sheetViews>
    <sheetView workbookViewId="0">
      <selection activeCell="V12" sqref="V12"/>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28" t="s">
        <v>14</v>
      </c>
      <c r="P1" s="29"/>
      <c r="Q1" s="27"/>
      <c r="R1" s="54"/>
      <c r="S1" s="45"/>
      <c r="AC1" s="55">
        <f ca="1">MONTH("1/"&amp;MID(CELL("nomfichier",$AC$1),FIND("]",CELL("nomfichier",$AC$1))+1,80))-1</f>
        <v>1</v>
      </c>
    </row>
    <row r="2" spans="15:29" ht="14.4" customHeight="1"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v>0</v>
      </c>
      <c r="U4" s="48"/>
      <c r="V4" s="18">
        <v>0</v>
      </c>
      <c r="W4" s="48"/>
      <c r="X4" s="75"/>
      <c r="Y4" s="50"/>
      <c r="Z4" s="51"/>
      <c r="AA4" s="52"/>
      <c r="AB4" s="53"/>
    </row>
    <row r="5" spans="15:29" x14ac:dyDescent="0.3">
      <c r="O5" s="31"/>
      <c r="P5" s="32" t="s">
        <v>28</v>
      </c>
      <c r="Q5" s="33"/>
      <c r="R5" s="34"/>
      <c r="S5" s="47"/>
      <c r="T5" s="44">
        <f>SUM(T4)</f>
        <v>0</v>
      </c>
      <c r="U5" s="35">
        <f>IF(T5="","",T5*VLOOKUP(T5,base_com!$A$18:$C$26,3,1))</f>
        <v>0</v>
      </c>
      <c r="V5" s="36">
        <f>SUM(V4)</f>
        <v>0</v>
      </c>
      <c r="W5" s="35">
        <f>IF(V5="","",V5*VLOOKUP(V5,base_com!$E$18:$G$26,3,1))</f>
        <v>0</v>
      </c>
      <c r="X5" s="7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v>0</v>
      </c>
      <c r="U6" s="48"/>
      <c r="V6" s="18">
        <f t="shared" ref="V6" si="0">H6</f>
        <v>0</v>
      </c>
      <c r="W6" s="48"/>
      <c r="X6" s="49"/>
      <c r="Y6" s="50"/>
      <c r="Z6" s="51"/>
      <c r="AA6" s="52"/>
      <c r="AB6" s="53"/>
    </row>
    <row r="7" spans="15:29" x14ac:dyDescent="0.3">
      <c r="O7" s="40"/>
      <c r="P7" s="32" t="s">
        <v>26</v>
      </c>
      <c r="Q7" s="33"/>
      <c r="R7" s="34"/>
      <c r="S7" s="47"/>
      <c r="T7" s="44">
        <f>SUM(T6:T6)</f>
        <v>0</v>
      </c>
      <c r="U7" s="35">
        <f>IF(T7="","",T7*VLOOKUP(T7,base_com!$A$18:$C$26,3,1))</f>
        <v>0</v>
      </c>
      <c r="V7" s="36">
        <f>SUM(V6:V6)</f>
        <v>0</v>
      </c>
      <c r="W7" s="35">
        <f>IF(V7="","",V7*VLOOKUP(V7,base_com!$E$18:$G$26,3,1))</f>
        <v>0</v>
      </c>
      <c r="X7" s="76">
        <f ca="1">SUMPRODUCT(SUMIF(INDIRECT(TEXT(DATE(,ROW(INDIRECT("1:"&amp;$AC$1)),1),"mmmm")&amp;"!P4:P80"),$P7,INDIRECT(TEXT(DATE(,ROW(INDIRECT("1:"&amp;$AC$1)),1),"mmmm")&amp;"!AB4:AB80")))</f>
        <v>112.5</v>
      </c>
      <c r="Y7" s="37">
        <f ca="1">U7+W7-X7</f>
        <v>-112.5</v>
      </c>
      <c r="Z7" s="36">
        <f>IF(T7="","",VLOOKUP(T7,base_com!$A$18:$D$26,4,1))</f>
        <v>0</v>
      </c>
      <c r="AA7" s="38">
        <f>IF(V7="","",VLOOKUP(V7,base_com!$E$18:$H$26,4,1))</f>
        <v>0</v>
      </c>
      <c r="AB7" s="39">
        <f ca="1">Y7+Z7+AA7</f>
        <v>-112.5</v>
      </c>
    </row>
    <row r="8" spans="15:29" x14ac:dyDescent="0.3">
      <c r="O8" s="63"/>
      <c r="P8" s="64"/>
      <c r="Q8" s="65"/>
      <c r="R8" s="66"/>
      <c r="S8" s="67"/>
      <c r="T8" s="68">
        <v>0</v>
      </c>
      <c r="U8" s="69"/>
      <c r="V8" s="70">
        <v>0</v>
      </c>
      <c r="W8" s="69"/>
      <c r="X8" s="77"/>
      <c r="Y8" s="72"/>
      <c r="Z8" s="70"/>
      <c r="AA8" s="73"/>
      <c r="AB8" s="74"/>
    </row>
    <row r="9" spans="15:29" x14ac:dyDescent="0.3">
      <c r="O9" s="40"/>
      <c r="P9" s="32" t="s">
        <v>29</v>
      </c>
      <c r="Q9" s="33"/>
      <c r="R9" s="34"/>
      <c r="S9" s="47"/>
      <c r="T9" s="44">
        <f>SUM(T8)</f>
        <v>0</v>
      </c>
      <c r="U9" s="35">
        <f>IF(T9="","",T9*VLOOKUP(T9,base_com!$A$18:$C$26,3,1))</f>
        <v>0</v>
      </c>
      <c r="V9" s="36">
        <f>SUM(V8)</f>
        <v>0</v>
      </c>
      <c r="W9" s="35">
        <f>IF(V9="","",V9*VLOOKUP(V9,base_com!$E$18:$G$26,3,1))</f>
        <v>0</v>
      </c>
      <c r="X9" s="76">
        <f ca="1">SUMPRODUCT(SUMIF(INDIRECT(TEXT(DATE(,ROW(INDIRECT("1:"&amp;$AC$1)),1),"mmmm")&amp;"!P4:P80"),$P9,INDIRECT(TEXT(DATE(,ROW(INDIRECT("1:"&amp;$AC$1)),1),"mmmm")&amp;"!AB4:AB80")))</f>
        <v>125</v>
      </c>
      <c r="Y9" s="37">
        <f ca="1">U9+W9-X9</f>
        <v>-125</v>
      </c>
      <c r="Z9" s="36">
        <f>IF(T9="","",VLOOKUP(T9,base_com!$A$18:$D$26,4,1))</f>
        <v>0</v>
      </c>
      <c r="AA9" s="38">
        <f>IF(V9="","",VLOOKUP(V9,base_com!$E$18:$H$26,4,1))</f>
        <v>0</v>
      </c>
      <c r="AB9" s="39">
        <f ca="1">Y9+Z9+AA9</f>
        <v>-125</v>
      </c>
    </row>
  </sheetData>
  <mergeCells count="6">
    <mergeCell ref="Q2:Q3"/>
    <mergeCell ref="R2:S3"/>
    <mergeCell ref="X2:X3"/>
    <mergeCell ref="Y2:Y3"/>
    <mergeCell ref="O2:O3"/>
    <mergeCell ref="P2:P3"/>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O1:AC9"/>
  <sheetViews>
    <sheetView workbookViewId="0">
      <selection activeCell="V8" sqref="V8"/>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81" t="s">
        <v>17</v>
      </c>
      <c r="P1" s="82"/>
      <c r="Q1" s="82"/>
      <c r="R1" s="54"/>
      <c r="S1" s="45"/>
      <c r="AC1" s="55">
        <f ca="1">MONTH("1/"&amp;MID(CELL("nomfichier",$AC$1),FIND("]",CELL("nomfichier",$AC$1))+1,80))-1</f>
        <v>2</v>
      </c>
    </row>
    <row r="2" spans="15:29" ht="14.4" customHeight="1"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v>0</v>
      </c>
      <c r="U4" s="48"/>
      <c r="V4" s="18">
        <v>0</v>
      </c>
      <c r="W4" s="48"/>
      <c r="X4" s="75"/>
      <c r="Y4" s="50"/>
      <c r="Z4" s="51"/>
      <c r="AA4" s="52"/>
      <c r="AB4" s="53"/>
    </row>
    <row r="5" spans="15:29" x14ac:dyDescent="0.3">
      <c r="O5" s="31"/>
      <c r="P5" s="32" t="s">
        <v>11</v>
      </c>
      <c r="Q5" s="33"/>
      <c r="R5" s="34"/>
      <c r="S5" s="47"/>
      <c r="T5" s="44">
        <f>SUM(T4)</f>
        <v>0</v>
      </c>
      <c r="U5" s="35">
        <f>IF(T5="","",T5*VLOOKUP(T5,base_com!$A$18:$C$26,3,1))</f>
        <v>0</v>
      </c>
      <c r="V5" s="36">
        <f>SUM(V4:V4)</f>
        <v>0</v>
      </c>
      <c r="W5" s="35">
        <f>IF(V5="","",V5*VLOOKUP(V5,base_com!$E$18:$G$26,3,1))</f>
        <v>0</v>
      </c>
      <c r="X5" s="7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v>0</v>
      </c>
      <c r="U6" s="48"/>
      <c r="V6" s="18">
        <v>0</v>
      </c>
      <c r="W6" s="48"/>
      <c r="X6" s="49"/>
      <c r="Y6" s="50"/>
      <c r="Z6" s="51"/>
      <c r="AA6" s="52"/>
      <c r="AB6" s="53"/>
    </row>
    <row r="7" spans="15:29" x14ac:dyDescent="0.3">
      <c r="O7" s="40"/>
      <c r="P7" s="32" t="s">
        <v>28</v>
      </c>
      <c r="Q7" s="33"/>
      <c r="R7" s="34"/>
      <c r="S7" s="47"/>
      <c r="T7" s="44">
        <f>SUM(T6:T6)</f>
        <v>0</v>
      </c>
      <c r="U7" s="35">
        <f>IF(T7="","",T7*VLOOKUP(T7,base_com!$A$18:$C$26,3,1))</f>
        <v>0</v>
      </c>
      <c r="V7" s="36">
        <f>SUM(V6)</f>
        <v>0</v>
      </c>
      <c r="W7" s="35">
        <f>IF(V7="","",V7*VLOOKUP(V7,base_com!$E$18:$G$26,3,1))</f>
        <v>0</v>
      </c>
      <c r="X7" s="7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7"/>
      <c r="Y8" s="72"/>
      <c r="Z8" s="70"/>
      <c r="AA8" s="73"/>
      <c r="AB8" s="74"/>
    </row>
    <row r="9" spans="15:29" x14ac:dyDescent="0.3">
      <c r="O9" s="40"/>
      <c r="P9" s="32" t="s">
        <v>27</v>
      </c>
      <c r="Q9" s="33"/>
      <c r="R9" s="34"/>
      <c r="S9" s="47"/>
      <c r="T9" s="44">
        <f>SUM(T8)</f>
        <v>0</v>
      </c>
      <c r="U9" s="35">
        <f>IF(T9="","",T9*VLOOKUP(T9,base_com!$A$18:$C$26,3,1))</f>
        <v>0</v>
      </c>
      <c r="V9" s="36">
        <f>SUM(V8)</f>
        <v>0</v>
      </c>
      <c r="W9" s="35">
        <f>IF(V9="","",V9*VLOOKUP(V9,base_com!$E$18:$G$26,3,1))</f>
        <v>0</v>
      </c>
      <c r="X9" s="7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O1:AC9"/>
  <sheetViews>
    <sheetView workbookViewId="0">
      <selection activeCell="V10" sqref="V10"/>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81" t="s">
        <v>18</v>
      </c>
      <c r="P1" s="82"/>
      <c r="Q1" s="82"/>
      <c r="R1" s="54"/>
      <c r="S1" s="45"/>
      <c r="AC1" s="55">
        <f ca="1">MONTH("1/"&amp;MID(CELL("nomfichier",$AC$1),FIND("]",CELL("nomfichier",$AC$1))+1,80))-1</f>
        <v>3</v>
      </c>
    </row>
    <row r="2" spans="15:29" ht="14.4" customHeight="1"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f t="shared" ref="T4" si="0">F4</f>
        <v>0</v>
      </c>
      <c r="U4" s="48"/>
      <c r="V4" s="18">
        <v>0</v>
      </c>
      <c r="W4" s="48"/>
      <c r="X4" s="49"/>
      <c r="Y4" s="50"/>
      <c r="Z4" s="51"/>
      <c r="AA4" s="52"/>
      <c r="AB4" s="53"/>
    </row>
    <row r="5" spans="15:29" x14ac:dyDescent="0.3">
      <c r="O5" s="31"/>
      <c r="P5" s="32" t="s">
        <v>11</v>
      </c>
      <c r="Q5" s="33"/>
      <c r="R5" s="34"/>
      <c r="S5" s="47"/>
      <c r="T5" s="44">
        <f>SUM(T4)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f t="shared" ref="T6" si="1">F6</f>
        <v>0</v>
      </c>
      <c r="U6" s="48"/>
      <c r="V6" s="18">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1"/>
      <c r="Y8" s="72"/>
      <c r="Z8" s="70"/>
      <c r="AA8" s="73"/>
      <c r="AB8" s="74"/>
    </row>
    <row r="9" spans="15:29" x14ac:dyDescent="0.3">
      <c r="O9" s="40"/>
      <c r="P9" s="32" t="s">
        <v>28</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C9"/>
  <sheetViews>
    <sheetView workbookViewId="0">
      <selection activeCell="T9" sqref="T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 min="30" max="30" width="7.77734375" customWidth="1"/>
    <col min="31" max="31" width="2.77734375" customWidth="1"/>
    <col min="32" max="33" width="6.77734375" customWidth="1"/>
    <col min="34" max="34" width="8.77734375" customWidth="1"/>
    <col min="35" max="44" width="7.77734375" customWidth="1"/>
  </cols>
  <sheetData>
    <row r="1" spans="1:29" ht="16.2" thickTop="1" x14ac:dyDescent="0.3">
      <c r="A1" s="19"/>
      <c r="O1" s="81" t="s">
        <v>19</v>
      </c>
      <c r="P1" s="82"/>
      <c r="Q1" s="82"/>
      <c r="R1" s="54"/>
      <c r="S1" s="45"/>
      <c r="AC1" s="55">
        <f ca="1">MONTH("1/"&amp;MID(CELL("nomfichier",$AC$1),FIND("]",CELL("nomfichier",$AC$1))+1,80))-1</f>
        <v>4</v>
      </c>
    </row>
    <row r="2" spans="1:29" ht="14.4" customHeight="1" x14ac:dyDescent="0.3">
      <c r="A2" s="32" t="s">
        <v>11</v>
      </c>
      <c r="O2" s="99"/>
      <c r="P2" s="97"/>
      <c r="Q2" s="97"/>
      <c r="R2" s="89"/>
      <c r="S2" s="90"/>
      <c r="T2" s="41"/>
      <c r="U2" s="16"/>
      <c r="V2" s="20"/>
      <c r="W2" s="16"/>
      <c r="X2" s="93" t="s">
        <v>0</v>
      </c>
      <c r="Y2" s="95" t="s">
        <v>1</v>
      </c>
      <c r="Z2" s="30" t="s">
        <v>2</v>
      </c>
      <c r="AA2" s="30"/>
      <c r="AB2" s="21" t="s">
        <v>3</v>
      </c>
    </row>
    <row r="3" spans="1:29" ht="15" thickBot="1" x14ac:dyDescent="0.35">
      <c r="A3" s="19"/>
      <c r="O3" s="100"/>
      <c r="P3" s="98"/>
      <c r="Q3" s="98"/>
      <c r="R3" s="91"/>
      <c r="S3" s="92"/>
      <c r="T3" s="42" t="s">
        <v>9</v>
      </c>
      <c r="U3" s="23" t="s">
        <v>8</v>
      </c>
      <c r="V3" s="22" t="s">
        <v>9</v>
      </c>
      <c r="W3" s="23" t="s">
        <v>8</v>
      </c>
      <c r="X3" s="94"/>
      <c r="Y3" s="96"/>
      <c r="Z3" s="25"/>
      <c r="AA3" s="26"/>
      <c r="AB3" s="24"/>
    </row>
    <row r="4" spans="1:29" x14ac:dyDescent="0.3">
      <c r="A4" s="32" t="s">
        <v>12</v>
      </c>
      <c r="O4" s="1"/>
      <c r="P4" s="19"/>
      <c r="Q4" s="17"/>
      <c r="R4" s="17"/>
      <c r="S4" s="46"/>
      <c r="T4" s="43">
        <v>0</v>
      </c>
      <c r="U4" s="48"/>
      <c r="V4" s="18">
        <f t="shared" ref="V4" si="0">H4</f>
        <v>0</v>
      </c>
      <c r="W4" s="48"/>
      <c r="X4" s="49"/>
      <c r="Y4" s="50"/>
      <c r="Z4" s="51"/>
      <c r="AA4" s="52"/>
      <c r="AB4" s="53"/>
    </row>
    <row r="5" spans="1:29" x14ac:dyDescent="0.3">
      <c r="A5" s="64"/>
      <c r="O5" s="31"/>
      <c r="P5" s="32" t="s">
        <v>11</v>
      </c>
      <c r="Q5" s="33"/>
      <c r="R5" s="34"/>
      <c r="S5" s="47"/>
      <c r="T5" s="44">
        <f>SUM(T4)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29" x14ac:dyDescent="0.3">
      <c r="A6" s="32" t="s">
        <v>13</v>
      </c>
      <c r="O6" s="1"/>
      <c r="P6" s="19"/>
      <c r="Q6" s="17"/>
      <c r="R6" s="17"/>
      <c r="S6" s="46"/>
      <c r="T6" s="43">
        <f t="shared" ref="T6" si="1">F6</f>
        <v>0</v>
      </c>
      <c r="U6" s="48"/>
      <c r="V6" s="18">
        <f t="shared" ref="V6" si="2">H6</f>
        <v>0</v>
      </c>
      <c r="W6" s="48"/>
      <c r="X6" s="49"/>
      <c r="Y6" s="50"/>
      <c r="Z6" s="51"/>
      <c r="AA6" s="52"/>
      <c r="AB6" s="53"/>
    </row>
    <row r="7" spans="1: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29" x14ac:dyDescent="0.3">
      <c r="O8" s="63"/>
      <c r="P8" s="64"/>
      <c r="Q8" s="65"/>
      <c r="R8" s="66"/>
      <c r="S8" s="67"/>
      <c r="T8" s="68">
        <v>0</v>
      </c>
      <c r="U8" s="69"/>
      <c r="V8" s="70">
        <v>0</v>
      </c>
      <c r="W8" s="69"/>
      <c r="X8" s="71"/>
      <c r="Y8" s="72"/>
      <c r="Z8" s="70"/>
      <c r="AA8" s="73"/>
      <c r="AB8" s="74"/>
    </row>
    <row r="9" spans="1:29" x14ac:dyDescent="0.3">
      <c r="O9" s="40"/>
      <c r="P9" s="32" t="s">
        <v>26</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O1:AC9"/>
  <sheetViews>
    <sheetView workbookViewId="0">
      <pane ySplit="1" topLeftCell="A2" activePane="bottomLeft" state="frozen"/>
      <selection pane="bottomLeft" activeCell="T7" sqref="T7"/>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 min="30" max="37" width="7.77734375" customWidth="1"/>
  </cols>
  <sheetData>
    <row r="1" spans="15:29" ht="16.2" thickTop="1" x14ac:dyDescent="0.3">
      <c r="O1" s="81" t="s">
        <v>20</v>
      </c>
      <c r="P1" s="82"/>
      <c r="Q1" s="82"/>
      <c r="R1" s="54"/>
      <c r="S1" s="45"/>
      <c r="AC1" s="55">
        <f ca="1">MONTH("1/"&amp;MID(CELL("nomfichier",$AC$1),FIND("]",CELL("nomfichier",$AC$1))+1,80))-1</f>
        <v>5</v>
      </c>
    </row>
    <row r="2" spans="15:29"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v>0</v>
      </c>
      <c r="U4" s="48"/>
      <c r="V4" s="18">
        <f t="shared" ref="V4" si="0">H4</f>
        <v>0</v>
      </c>
      <c r="W4" s="48"/>
      <c r="X4" s="75"/>
      <c r="Y4" s="50"/>
      <c r="Z4" s="51"/>
      <c r="AA4" s="52"/>
      <c r="AB4" s="53"/>
    </row>
    <row r="5" spans="15:29" x14ac:dyDescent="0.3">
      <c r="O5" s="31"/>
      <c r="P5" s="32" t="s">
        <v>11</v>
      </c>
      <c r="Q5" s="33"/>
      <c r="R5" s="34"/>
      <c r="S5" s="47"/>
      <c r="T5" s="44">
        <f>SUM(T4)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f t="shared" ref="T6" si="1">F6</f>
        <v>0</v>
      </c>
      <c r="U6" s="48"/>
      <c r="V6" s="18">
        <f t="shared" ref="V6" si="2">H6</f>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7"/>
      <c r="Y8" s="72"/>
      <c r="Z8" s="70"/>
      <c r="AA8" s="73"/>
      <c r="AB8" s="74"/>
    </row>
    <row r="9" spans="15:29" x14ac:dyDescent="0.3">
      <c r="O9" s="40"/>
      <c r="P9" s="32" t="s">
        <v>13</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Y2:Y3"/>
    <mergeCell ref="O1:Q1"/>
    <mergeCell ref="O2:O3"/>
    <mergeCell ref="P2:P3"/>
    <mergeCell ref="Q2:Q3"/>
    <mergeCell ref="R2:S3"/>
    <mergeCell ref="X2:X3"/>
  </mergeCells>
  <pageMargins left="0.7" right="0.7" top="0.75" bottom="0.75" header="0.3" footer="0.3"/>
  <pageSetup paperSize="9"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O1:AC9"/>
  <sheetViews>
    <sheetView workbookViewId="0">
      <selection activeCell="V7" sqref="V7"/>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81" t="s">
        <v>21</v>
      </c>
      <c r="P1" s="82"/>
      <c r="Q1" s="82"/>
      <c r="R1" s="54"/>
      <c r="S1" s="45"/>
      <c r="AC1" s="55">
        <f ca="1">MONTH("1/"&amp;MID(CELL("nomfichier",$AC$1),FIND("]",CELL("nomfichier",$AC$1))+1,80))-1</f>
        <v>6</v>
      </c>
    </row>
    <row r="2" spans="15:29" ht="14.4" customHeight="1"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v>0</v>
      </c>
      <c r="U4" s="48"/>
      <c r="V4" s="18">
        <f t="shared" ref="V4" si="0">H4</f>
        <v>0</v>
      </c>
      <c r="W4" s="48"/>
      <c r="X4" s="49"/>
      <c r="Y4" s="50"/>
      <c r="Z4" s="51"/>
      <c r="AA4" s="52"/>
      <c r="AB4" s="53"/>
    </row>
    <row r="5" spans="15:29" x14ac:dyDescent="0.3">
      <c r="O5" s="31"/>
      <c r="P5" s="32" t="s">
        <v>11</v>
      </c>
      <c r="Q5" s="33"/>
      <c r="R5" s="34"/>
      <c r="S5" s="47"/>
      <c r="T5" s="44">
        <f>SUM(T4:T4)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f t="shared" ref="T6" si="1">F6</f>
        <v>0</v>
      </c>
      <c r="U6" s="48"/>
      <c r="V6" s="18">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7"/>
      <c r="Y8" s="72"/>
      <c r="Z8" s="70"/>
      <c r="AA8" s="73"/>
      <c r="AB8" s="74"/>
    </row>
    <row r="9" spans="15:29" x14ac:dyDescent="0.3">
      <c r="O9" s="40"/>
      <c r="P9" s="32" t="s">
        <v>13</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O1:AC9"/>
  <sheetViews>
    <sheetView workbookViewId="0">
      <selection activeCell="V5" sqref="V5"/>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81" t="s">
        <v>15</v>
      </c>
      <c r="P1" s="82"/>
      <c r="Q1" s="82"/>
      <c r="R1" s="54"/>
      <c r="S1" s="45"/>
      <c r="AC1" s="55">
        <f ca="1">MONTH("1/"&amp;MID(CELL("nomfichier",$AC$1),FIND("]",CELL("nomfichier",$AC$1))+1,80))-1</f>
        <v>7</v>
      </c>
    </row>
    <row r="2" spans="15:29"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f t="shared" ref="T4" si="0">F4</f>
        <v>0</v>
      </c>
      <c r="U4" s="48"/>
      <c r="V4" s="18">
        <v>0</v>
      </c>
      <c r="W4" s="48"/>
      <c r="X4" s="75"/>
      <c r="Y4" s="50"/>
      <c r="Z4" s="51"/>
      <c r="AA4" s="52"/>
      <c r="AB4" s="53"/>
    </row>
    <row r="5" spans="15:29" x14ac:dyDescent="0.3">
      <c r="O5" s="31"/>
      <c r="P5" s="32" t="s">
        <v>11</v>
      </c>
      <c r="Q5" s="33"/>
      <c r="R5" s="34"/>
      <c r="S5" s="47"/>
      <c r="T5" s="44">
        <f>SUM(T4:T4)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f t="shared" ref="T6" si="1">F6</f>
        <v>0</v>
      </c>
      <c r="U6" s="48"/>
      <c r="V6" s="18">
        <f t="shared" ref="V6" si="2">H6</f>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7"/>
      <c r="Y8" s="72"/>
      <c r="Z8" s="70"/>
      <c r="AA8" s="73"/>
      <c r="AB8" s="74"/>
    </row>
    <row r="9" spans="15:29" x14ac:dyDescent="0.3">
      <c r="O9" s="40"/>
      <c r="P9" s="32" t="s">
        <v>13</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O1:AC9"/>
  <sheetViews>
    <sheetView topLeftCell="L1"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81" t="s">
        <v>22</v>
      </c>
      <c r="P1" s="82"/>
      <c r="Q1" s="82"/>
      <c r="R1" s="54"/>
      <c r="S1" s="45"/>
      <c r="AC1" s="55">
        <f ca="1">MONTH("1/"&amp;MID(CELL("nomfichier",$AC$1),FIND("]",CELL("nomfichier",$AC$1))+1,80))-1</f>
        <v>8</v>
      </c>
    </row>
    <row r="2" spans="15:29"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v>41883</v>
      </c>
      <c r="Q4" s="17"/>
      <c r="R4" s="17"/>
      <c r="S4" s="46"/>
      <c r="T4" s="43">
        <f t="shared" ref="T4" si="0">F4</f>
        <v>0</v>
      </c>
      <c r="U4" s="48"/>
      <c r="V4" s="18">
        <f t="shared" ref="V4" si="1">H4</f>
        <v>0</v>
      </c>
      <c r="W4" s="48"/>
      <c r="X4" s="75"/>
      <c r="Y4" s="50"/>
      <c r="Z4" s="51"/>
      <c r="AA4" s="52"/>
      <c r="AB4" s="53"/>
    </row>
    <row r="5" spans="15:29" x14ac:dyDescent="0.3">
      <c r="O5" s="31"/>
      <c r="P5" s="32" t="s">
        <v>11</v>
      </c>
      <c r="Q5" s="33"/>
      <c r="R5" s="34"/>
      <c r="S5" s="47"/>
      <c r="T5" s="44">
        <f>SUM(T4:T4)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f t="shared" ref="T6" si="2">F6</f>
        <v>0</v>
      </c>
      <c r="U6" s="48"/>
      <c r="V6" s="18">
        <f t="shared" ref="V6" si="3">H6</f>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7"/>
      <c r="Y8" s="72"/>
      <c r="Z8" s="70"/>
      <c r="AA8" s="73"/>
      <c r="AB8" s="74"/>
    </row>
    <row r="9" spans="15:29" x14ac:dyDescent="0.3">
      <c r="O9" s="40"/>
      <c r="P9" s="32" t="s">
        <v>13</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X2:X3"/>
    <mergeCell ref="Y2:Y3"/>
    <mergeCell ref="O1:Q1"/>
    <mergeCell ref="Q2:Q3"/>
    <mergeCell ref="O2:O3"/>
    <mergeCell ref="P2:P3"/>
    <mergeCell ref="R2:S3"/>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O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81" t="s">
        <v>23</v>
      </c>
      <c r="P1" s="82"/>
      <c r="Q1" s="82"/>
      <c r="R1" s="54"/>
      <c r="S1" s="45"/>
      <c r="AC1" s="55">
        <f ca="1">MONTH("1/"&amp;MID(CELL("nomfichier",$AC$1),FIND("]",CELL("nomfichier",$AC$1))+1,80))-1</f>
        <v>9</v>
      </c>
    </row>
    <row r="2" spans="15:29" ht="14.4" customHeight="1"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f t="shared" ref="T4" si="0">F4</f>
        <v>0</v>
      </c>
      <c r="U4" s="48"/>
      <c r="V4" s="18">
        <f t="shared" ref="V4" si="1">H4</f>
        <v>0</v>
      </c>
      <c r="W4" s="48"/>
      <c r="X4" s="75"/>
      <c r="Y4" s="50"/>
      <c r="Z4" s="51"/>
      <c r="AA4" s="52"/>
      <c r="AB4" s="53"/>
    </row>
    <row r="5" spans="15:29" x14ac:dyDescent="0.3">
      <c r="O5" s="31"/>
      <c r="P5" s="32" t="s">
        <v>11</v>
      </c>
      <c r="Q5" s="33"/>
      <c r="R5" s="34"/>
      <c r="S5" s="47"/>
      <c r="T5" s="44">
        <f>SUM(T4:T4)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f t="shared" ref="T6" si="2">F6</f>
        <v>0</v>
      </c>
      <c r="U6" s="48"/>
      <c r="V6" s="18">
        <f t="shared" ref="V6" si="3">H6</f>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7"/>
      <c r="Y8" s="72"/>
      <c r="Z8" s="70"/>
      <c r="AA8" s="73"/>
      <c r="AB8" s="74"/>
    </row>
    <row r="9" spans="15:29" x14ac:dyDescent="0.3">
      <c r="O9" s="40"/>
      <c r="P9" s="32" t="s">
        <v>13</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O1:Q1"/>
    <mergeCell ref="Q2:Q3"/>
    <mergeCell ref="R2:S3"/>
    <mergeCell ref="X2:X3"/>
    <mergeCell ref="Y2:Y3"/>
    <mergeCell ref="O2:O3"/>
    <mergeCell ref="P2:P3"/>
  </mergeCells>
  <pageMargins left="0.7" right="0.7" top="0.75" bottom="0.75" header="0.3" footer="0.3"/>
  <pageSetup paperSize="9"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O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81" t="s">
        <v>24</v>
      </c>
      <c r="P1" s="82"/>
      <c r="Q1" s="82"/>
      <c r="R1" s="54"/>
      <c r="S1" s="45"/>
      <c r="AC1" s="55">
        <f ca="1">MONTH("1/"&amp;MID(CELL("nomfichier",$AC$1),FIND("]",CELL("nomfichier",$AC$1))+1,80))-1</f>
        <v>10</v>
      </c>
    </row>
    <row r="2" spans="15:29" ht="14.4" customHeight="1"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f t="shared" ref="T4" si="0">F4</f>
        <v>0</v>
      </c>
      <c r="U4" s="48"/>
      <c r="V4" s="18">
        <f t="shared" ref="V4" si="1">H4</f>
        <v>0</v>
      </c>
      <c r="W4" s="48"/>
      <c r="X4" s="75"/>
      <c r="Y4" s="50"/>
      <c r="Z4" s="51"/>
      <c r="AA4" s="52"/>
      <c r="AB4" s="53"/>
    </row>
    <row r="5" spans="15:29" x14ac:dyDescent="0.3">
      <c r="O5" s="31"/>
      <c r="P5" s="32" t="s">
        <v>11</v>
      </c>
      <c r="Q5" s="33"/>
      <c r="R5" s="34"/>
      <c r="S5" s="47"/>
      <c r="T5" s="44">
        <f>SUM(T4:T4)</f>
        <v>0</v>
      </c>
      <c r="U5" s="35">
        <f>IF(T5="","",T5*VLOOKUP(T5,base_com!$A$18:$C$26,3,1))</f>
        <v>0</v>
      </c>
      <c r="V5" s="36">
        <f>SUM(V4:V4)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f t="shared" ref="T6" si="2">F6</f>
        <v>0</v>
      </c>
      <c r="U6" s="48"/>
      <c r="V6" s="18">
        <f t="shared" ref="V6" si="3">H6</f>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1"/>
      <c r="Y8" s="72"/>
      <c r="Z8" s="70"/>
      <c r="AA8" s="73"/>
      <c r="AB8" s="74"/>
    </row>
    <row r="9" spans="15:29" x14ac:dyDescent="0.3">
      <c r="O9" s="40"/>
      <c r="P9" s="32" t="s">
        <v>13</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O1:AC9"/>
  <sheetViews>
    <sheetView tabSelected="1" workbookViewId="0">
      <selection activeCell="S14" sqref="S14"/>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28" t="s">
        <v>16</v>
      </c>
      <c r="P1" s="29"/>
      <c r="Q1" s="27"/>
      <c r="R1" s="54"/>
      <c r="S1" s="45"/>
      <c r="AC1" s="55">
        <f ca="1">MONTH("1/"&amp;MID(CELL("nomfichier",$AC$1),FIND("]",CELL("nomfichier",$AC$1))+1,80))-1</f>
        <v>11</v>
      </c>
    </row>
    <row r="2" spans="15:29" ht="14.4" customHeight="1" x14ac:dyDescent="0.3">
      <c r="O2" s="99"/>
      <c r="P2" s="97"/>
      <c r="Q2" s="97"/>
      <c r="R2" s="89"/>
      <c r="S2" s="90"/>
      <c r="T2" s="41"/>
      <c r="U2" s="16"/>
      <c r="V2" s="20"/>
      <c r="W2" s="16"/>
      <c r="X2" s="93" t="s">
        <v>0</v>
      </c>
      <c r="Y2" s="95" t="s">
        <v>1</v>
      </c>
      <c r="Z2" s="30" t="s">
        <v>2</v>
      </c>
      <c r="AA2" s="30"/>
      <c r="AB2" s="21" t="s">
        <v>3</v>
      </c>
    </row>
    <row r="3" spans="15:29" ht="15" thickBot="1" x14ac:dyDescent="0.35">
      <c r="O3" s="100"/>
      <c r="P3" s="98"/>
      <c r="Q3" s="98"/>
      <c r="R3" s="91"/>
      <c r="S3" s="92"/>
      <c r="T3" s="42" t="s">
        <v>9</v>
      </c>
      <c r="U3" s="23" t="s">
        <v>8</v>
      </c>
      <c r="V3" s="22" t="s">
        <v>9</v>
      </c>
      <c r="W3" s="23" t="s">
        <v>8</v>
      </c>
      <c r="X3" s="94"/>
      <c r="Y3" s="96"/>
      <c r="Z3" s="25"/>
      <c r="AA3" s="26"/>
      <c r="AB3" s="24"/>
    </row>
    <row r="4" spans="15:29" x14ac:dyDescent="0.3">
      <c r="O4" s="1"/>
      <c r="P4" s="19"/>
      <c r="Q4" s="17"/>
      <c r="R4" s="17"/>
      <c r="S4" s="46"/>
      <c r="T4" s="43">
        <v>0</v>
      </c>
      <c r="U4" s="48"/>
      <c r="V4" s="18">
        <f t="shared" ref="V4" si="0">H4</f>
        <v>0</v>
      </c>
      <c r="W4" s="48"/>
      <c r="X4" s="75"/>
      <c r="Y4" s="50"/>
      <c r="Z4" s="51"/>
      <c r="AA4" s="52"/>
      <c r="AB4" s="53"/>
    </row>
    <row r="5" spans="15:29" x14ac:dyDescent="0.3">
      <c r="O5" s="31"/>
      <c r="P5" s="32" t="s">
        <v>11</v>
      </c>
      <c r="Q5" s="33"/>
      <c r="R5" s="34"/>
      <c r="S5" s="47"/>
      <c r="T5" s="44">
        <f>SUM(T4)</f>
        <v>0</v>
      </c>
      <c r="U5" s="35">
        <f>IF(T5="","",T5*VLOOKUP(T5,base_com!$A$18:$C$26,3,1))</f>
        <v>0</v>
      </c>
      <c r="V5" s="36">
        <f>SUM(V4)</f>
        <v>0</v>
      </c>
      <c r="W5" s="35">
        <f>IF(V5="","",V5*VLOOKUP(V5,base_com!$E$18:$G$26,3,1))</f>
        <v>0</v>
      </c>
      <c r="X5" s="56">
        <f ca="1">SUMPRODUCT(SUMIF(INDIRECT(TEXT(DATE(,ROW(INDIRECT("1:"&amp;$AC$1)),1),"mmmm")&amp;"!P4:P80"),$P5,INDIRECT(TEXT(DATE(,ROW(INDIRECT("1:"&amp;$AC$1)),1),"mmmm")&amp;"!AB4:AB80")))</f>
        <v>0</v>
      </c>
      <c r="Y5" s="37">
        <f ca="1">U5+W5-X5</f>
        <v>0</v>
      </c>
      <c r="Z5" s="36">
        <f>IF(T5="","",VLOOKUP(T5,base_com!$A$18:$D$26,4,1))</f>
        <v>0</v>
      </c>
      <c r="AA5" s="38">
        <f>IF(V5="","",VLOOKUP(V5,base_com!$E$18:$H$26,4,1))</f>
        <v>0</v>
      </c>
      <c r="AB5" s="39">
        <f ca="1">Y5+Z5+AA5</f>
        <v>0</v>
      </c>
    </row>
    <row r="6" spans="15:29" x14ac:dyDescent="0.3">
      <c r="O6" s="1"/>
      <c r="P6" s="19"/>
      <c r="Q6" s="17"/>
      <c r="R6" s="17"/>
      <c r="S6" s="46"/>
      <c r="T6" s="43">
        <v>0</v>
      </c>
      <c r="U6" s="48"/>
      <c r="V6" s="18">
        <v>0</v>
      </c>
      <c r="W6" s="48"/>
      <c r="X6" s="49"/>
      <c r="Y6" s="50"/>
      <c r="Z6" s="51"/>
      <c r="AA6" s="52"/>
      <c r="AB6" s="53"/>
    </row>
    <row r="7" spans="15:29" x14ac:dyDescent="0.3">
      <c r="O7" s="40"/>
      <c r="P7" s="32" t="s">
        <v>12</v>
      </c>
      <c r="Q7" s="33"/>
      <c r="R7" s="34"/>
      <c r="S7" s="47"/>
      <c r="T7" s="44">
        <f>SUM(T6:T6)</f>
        <v>0</v>
      </c>
      <c r="U7" s="35">
        <f>IF(T7="","",T7*VLOOKUP(T7,base_com!$A$18:$C$26,3,1))</f>
        <v>0</v>
      </c>
      <c r="V7" s="36">
        <f>SUM(V6:V6)</f>
        <v>0</v>
      </c>
      <c r="W7" s="35">
        <f>IF(V7="","",V7*VLOOKUP(V7,base_com!$E$18:$G$26,3,1))</f>
        <v>0</v>
      </c>
      <c r="X7" s="56">
        <f ca="1">SUMPRODUCT(SUMIF(INDIRECT(TEXT(DATE(,ROW(INDIRECT("1:"&amp;$AC$1)),1),"mmmm")&amp;"!P4:P80"),$P7,INDIRECT(TEXT(DATE(,ROW(INDIRECT("1:"&amp;$AC$1)),1),"mmmm")&amp;"!AB4:AB80")))</f>
        <v>0</v>
      </c>
      <c r="Y7" s="37">
        <f ca="1">U7+W7-X7</f>
        <v>0</v>
      </c>
      <c r="Z7" s="36">
        <f>IF(T7="","",VLOOKUP(T7,base_com!$A$18:$D$26,4,1))</f>
        <v>0</v>
      </c>
      <c r="AA7" s="38">
        <f>IF(V7="","",VLOOKUP(V7,base_com!$E$18:$H$26,4,1))</f>
        <v>0</v>
      </c>
      <c r="AB7" s="39">
        <f ca="1">Y7+Z7+AA7</f>
        <v>0</v>
      </c>
    </row>
    <row r="8" spans="15:29" x14ac:dyDescent="0.3">
      <c r="O8" s="63"/>
      <c r="P8" s="64"/>
      <c r="Q8" s="65"/>
      <c r="R8" s="66"/>
      <c r="S8" s="67"/>
      <c r="T8" s="68">
        <v>0</v>
      </c>
      <c r="U8" s="69"/>
      <c r="V8" s="70">
        <v>0</v>
      </c>
      <c r="W8" s="69"/>
      <c r="X8" s="77"/>
      <c r="Y8" s="72"/>
      <c r="Z8" s="70"/>
      <c r="AA8" s="73"/>
      <c r="AB8" s="74"/>
    </row>
    <row r="9" spans="15:29" x14ac:dyDescent="0.3">
      <c r="O9" s="40"/>
      <c r="P9" s="32" t="s">
        <v>13</v>
      </c>
      <c r="Q9" s="33"/>
      <c r="R9" s="34"/>
      <c r="S9" s="47"/>
      <c r="T9" s="44">
        <f>SUM(T8)</f>
        <v>0</v>
      </c>
      <c r="U9" s="35">
        <f>IF(T9="","",T9*VLOOKUP(T9,base_com!$A$18:$C$26,3,1))</f>
        <v>0</v>
      </c>
      <c r="V9" s="36">
        <f>SUM(V8)</f>
        <v>0</v>
      </c>
      <c r="W9" s="35">
        <f>IF(V9="","",V9*VLOOKUP(V9,base_com!$E$18:$G$26,3,1))</f>
        <v>0</v>
      </c>
      <c r="X9" s="56">
        <f ca="1">SUMPRODUCT(SUMIF(INDIRECT(TEXT(DATE(,ROW(INDIRECT("1:"&amp;$AC$1)),1),"mmmm")&amp;"!P4:P80"),$P9,INDIRECT(TEXT(DATE(,ROW(INDIRECT("1:"&amp;$AC$1)),1),"mmmm")&amp;"!AB4:AB80")))</f>
        <v>0</v>
      </c>
      <c r="Y9" s="37">
        <f ca="1">U9+W9-X9</f>
        <v>0</v>
      </c>
      <c r="Z9" s="36">
        <f>IF(T9="","",VLOOKUP(T9,base_com!$A$18:$D$26,4,1))</f>
        <v>0</v>
      </c>
      <c r="AA9" s="38">
        <f>IF(V9="","",VLOOKUP(V9,base_com!$E$18:$H$26,4,1))</f>
        <v>0</v>
      </c>
      <c r="AB9" s="39">
        <f ca="1">Y9+Z9+AA9</f>
        <v>0</v>
      </c>
    </row>
  </sheetData>
  <mergeCells count="6">
    <mergeCell ref="Q2:Q3"/>
    <mergeCell ref="R2:S3"/>
    <mergeCell ref="X2:X3"/>
    <mergeCell ref="Y2:Y3"/>
    <mergeCell ref="O2:O3"/>
    <mergeCell ref="P2:P3"/>
  </mergeCells>
  <pageMargins left="0.25" right="0.25" top="0.75" bottom="0.75" header="0.3" footer="0.3"/>
  <pageSetup paperSize="9"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base_com</vt:lpstr>
      <vt:lpstr>janvier</vt:lpstr>
      <vt:lpstr>février</vt:lpstr>
      <vt:lpstr>mars</vt:lpstr>
      <vt:lpstr>avril</vt:lpstr>
      <vt:lpstr>mai</vt:lpstr>
      <vt:lpstr>juin</vt:lpstr>
      <vt:lpstr>juillet</vt:lpstr>
      <vt:lpstr>août</vt:lpstr>
      <vt:lpstr>septembre</vt:lpstr>
      <vt:lpstr>octobre</vt:lpstr>
      <vt:lpstr>novembre</vt:lpstr>
      <vt:lpstr>décembre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pap</dc:creator>
  <cp:lastModifiedBy>pap</cp:lastModifiedBy>
  <cp:lastPrinted>2014-01-09T14:26:12Z</cp:lastPrinted>
  <dcterms:created xsi:type="dcterms:W3CDTF">2013-11-14T09:16:13Z</dcterms:created>
  <dcterms:modified xsi:type="dcterms:W3CDTF">2014-01-14T08:53:58Z</dcterms:modified>
</cp:coreProperties>
</file>