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xl/pivotTables/pivotTable1.xml" ContentType="application/vnd.openxmlformats-officedocument.spreadsheetml.pivot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pivotCache/pivotCacheRecords1.xml" ContentType="application/vnd.openxmlformats-officedocument.spreadsheetml.pivotCacheRecord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480" yWindow="300" windowWidth="18495" windowHeight="11700" activeTab="1"/>
  </bookViews>
  <sheets>
    <sheet name="BASE 1" sheetId="1" r:id="rId1"/>
    <sheet name="TCD" sheetId="2" r:id="rId2"/>
    <sheet name="Feuil3" sheetId="3" r:id="rId3"/>
  </sheets>
  <calcPr calcId="125725"/>
  <pivotCaches>
    <pivotCache cacheId="3" r:id="rId4"/>
  </pivotCaches>
</workbook>
</file>

<file path=xl/calcChain.xml><?xml version="1.0" encoding="utf-8"?>
<calcChain xmlns="http://schemas.openxmlformats.org/spreadsheetml/2006/main">
  <c r="J3" i="1"/>
  <c r="J4"/>
  <c r="J5"/>
  <c r="J6"/>
  <c r="J7"/>
  <c r="J8"/>
  <c r="J9"/>
  <c r="J10"/>
  <c r="J11"/>
  <c r="J12"/>
  <c r="J13"/>
  <c r="J14"/>
  <c r="J15"/>
  <c r="J16"/>
  <c r="J2"/>
  <c r="E51" i="2"/>
  <c r="E50"/>
  <c r="E49"/>
  <c r="E45"/>
  <c r="E42"/>
  <c r="E34"/>
  <c r="E33"/>
  <c r="E40"/>
  <c r="E39"/>
  <c r="E37"/>
  <c r="E36"/>
</calcChain>
</file>

<file path=xl/comments1.xml><?xml version="1.0" encoding="utf-8"?>
<comments xmlns="http://schemas.openxmlformats.org/spreadsheetml/2006/main">
  <authors>
    <author>Auteur</author>
  </authors>
  <commentList>
    <comment ref="E35" authorId="0">
      <text>
        <r>
          <rPr>
            <b/>
            <sz val="8"/>
            <color indexed="81"/>
            <rFont val="Tahoma"/>
            <charset val="1"/>
          </rPr>
          <t>Auteur:</t>
        </r>
        <r>
          <rPr>
            <sz val="8"/>
            <color indexed="81"/>
            <rFont val="Tahoma"/>
            <charset val="1"/>
          </rPr>
          <t xml:space="preserve">
PAS COMPARABLE EN 2012</t>
        </r>
      </text>
    </comment>
    <comment ref="E36" authorId="0">
      <text>
        <r>
          <rPr>
            <b/>
            <sz val="8"/>
            <color indexed="81"/>
            <rFont val="Tahoma"/>
            <charset val="1"/>
          </rPr>
          <t>Auteur:</t>
        </r>
        <r>
          <rPr>
            <sz val="8"/>
            <color indexed="81"/>
            <rFont val="Tahoma"/>
            <charset val="1"/>
          </rPr>
          <t xml:space="preserve">
FORMAT NUM:32000/11000-1</t>
        </r>
      </text>
    </comment>
    <comment ref="E38" authorId="0">
      <text>
        <r>
          <rPr>
            <b/>
            <sz val="8"/>
            <color indexed="81"/>
            <rFont val="Tahoma"/>
            <charset val="1"/>
          </rPr>
          <t>Auteur:</t>
        </r>
        <r>
          <rPr>
            <sz val="8"/>
            <color indexed="81"/>
            <rFont val="Tahoma"/>
            <charset val="1"/>
          </rPr>
          <t xml:space="preserve">
PAS COMPARABLE EN 2012</t>
        </r>
      </text>
    </comment>
    <comment ref="E43" authorId="0">
      <text>
        <r>
          <rPr>
            <b/>
            <sz val="8"/>
            <color indexed="81"/>
            <rFont val="Tahoma"/>
            <charset val="1"/>
          </rPr>
          <t>Auteur:</t>
        </r>
        <r>
          <rPr>
            <sz val="8"/>
            <color indexed="81"/>
            <rFont val="Tahoma"/>
            <charset val="1"/>
          </rPr>
          <t xml:space="preserve">
PAS COMPARABLE EN 2012</t>
        </r>
      </text>
    </comment>
    <comment ref="E44" authorId="0">
      <text>
        <r>
          <rPr>
            <b/>
            <sz val="8"/>
            <color indexed="81"/>
            <rFont val="Tahoma"/>
            <charset val="1"/>
          </rPr>
          <t>Auteur:</t>
        </r>
        <r>
          <rPr>
            <sz val="8"/>
            <color indexed="81"/>
            <rFont val="Tahoma"/>
            <charset val="1"/>
          </rPr>
          <t xml:space="preserve">
PAS COMPARABLE EN 2012</t>
        </r>
      </text>
    </comment>
    <comment ref="E46" authorId="0">
      <text>
        <r>
          <rPr>
            <b/>
            <sz val="8"/>
            <color indexed="81"/>
            <rFont val="Tahoma"/>
            <charset val="1"/>
          </rPr>
          <t>Auteur:</t>
        </r>
        <r>
          <rPr>
            <sz val="8"/>
            <color indexed="81"/>
            <rFont val="Tahoma"/>
            <charset val="1"/>
          </rPr>
          <t xml:space="preserve">
PAS COMPARABLE EN 2012</t>
        </r>
      </text>
    </comment>
    <comment ref="E47" authorId="0">
      <text>
        <r>
          <rPr>
            <b/>
            <sz val="8"/>
            <color indexed="81"/>
            <rFont val="Tahoma"/>
            <charset val="1"/>
          </rPr>
          <t>Auteur:</t>
        </r>
        <r>
          <rPr>
            <sz val="8"/>
            <color indexed="81"/>
            <rFont val="Tahoma"/>
            <charset val="1"/>
          </rPr>
          <t xml:space="preserve">
PAS COMPARABLE EN 2012</t>
        </r>
      </text>
    </comment>
    <comment ref="E48" authorId="0">
      <text>
        <r>
          <rPr>
            <b/>
            <sz val="8"/>
            <color indexed="81"/>
            <rFont val="Tahoma"/>
            <charset val="1"/>
          </rPr>
          <t>Auteur:</t>
        </r>
        <r>
          <rPr>
            <sz val="8"/>
            <color indexed="81"/>
            <rFont val="Tahoma"/>
            <charset val="1"/>
          </rPr>
          <t xml:space="preserve">
PAS COMPARABLE EN 2012</t>
        </r>
      </text>
    </comment>
  </commentList>
</comments>
</file>

<file path=xl/sharedStrings.xml><?xml version="1.0" encoding="utf-8"?>
<sst xmlns="http://schemas.openxmlformats.org/spreadsheetml/2006/main" count="144" uniqueCount="59">
  <si>
    <t>Année</t>
  </si>
  <si>
    <t>Mois</t>
  </si>
  <si>
    <t>SR</t>
  </si>
  <si>
    <t>Fam</t>
  </si>
  <si>
    <t>Tract</t>
  </si>
  <si>
    <t xml:space="preserve">Design </t>
  </si>
  <si>
    <t>Qte</t>
  </si>
  <si>
    <t>PVM</t>
  </si>
  <si>
    <t>JUILLET 2013</t>
  </si>
  <si>
    <t>TS</t>
  </si>
  <si>
    <t>PO</t>
  </si>
  <si>
    <t>JEAN</t>
  </si>
  <si>
    <t>AOUT 2013</t>
  </si>
  <si>
    <t>GI</t>
  </si>
  <si>
    <t>TS ML</t>
  </si>
  <si>
    <t>TS MC</t>
  </si>
  <si>
    <t xml:space="preserve">T SHIRT MC  </t>
  </si>
  <si>
    <t xml:space="preserve">POLO MC RAYE </t>
  </si>
  <si>
    <t>PANT</t>
  </si>
  <si>
    <t>SH</t>
  </si>
  <si>
    <t>TEDDY MOLLETON</t>
  </si>
  <si>
    <t xml:space="preserve">Polo uni  </t>
  </si>
  <si>
    <t xml:space="preserve">Jean </t>
  </si>
  <si>
    <t xml:space="preserve">Gilet molleton </t>
  </si>
  <si>
    <t xml:space="preserve">T shirt ML </t>
  </si>
  <si>
    <t xml:space="preserve">TS MC UNI </t>
  </si>
  <si>
    <t xml:space="preserve">PANTALON BERMUDA </t>
  </si>
  <si>
    <t xml:space="preserve">SHORT </t>
  </si>
  <si>
    <t>TSHIRT MC</t>
  </si>
  <si>
    <t xml:space="preserve">TS MC </t>
  </si>
  <si>
    <t xml:space="preserve">ref </t>
  </si>
  <si>
    <t xml:space="preserve">JEAN </t>
  </si>
  <si>
    <t>A</t>
  </si>
  <si>
    <t>B</t>
  </si>
  <si>
    <t>C</t>
  </si>
  <si>
    <t>PROMO 1</t>
  </si>
  <si>
    <t>PROMO 2</t>
  </si>
  <si>
    <t>CA</t>
  </si>
  <si>
    <t>Total</t>
  </si>
  <si>
    <t>Total général</t>
  </si>
  <si>
    <t>Total 2013</t>
  </si>
  <si>
    <t>Total AOUT 2013</t>
  </si>
  <si>
    <t>Total JUILLET 2013</t>
  </si>
  <si>
    <t>Total 248</t>
  </si>
  <si>
    <t>Total 868</t>
  </si>
  <si>
    <t>Somme de CA</t>
  </si>
  <si>
    <t>AOUT 2012</t>
  </si>
  <si>
    <t>JUILLET 2012</t>
  </si>
  <si>
    <t>Total JUILLET 2012</t>
  </si>
  <si>
    <t>Total AOUT 2012</t>
  </si>
  <si>
    <t>Total 2012</t>
  </si>
  <si>
    <t>AOUT</t>
  </si>
  <si>
    <t xml:space="preserve">GI </t>
  </si>
  <si>
    <t>Comparatif 2013 vs 2012</t>
  </si>
  <si>
    <t>TOTAL AOUT</t>
  </si>
  <si>
    <t>JUILLET</t>
  </si>
  <si>
    <t>TSML</t>
  </si>
  <si>
    <t>TOTAL JUILLET</t>
  </si>
  <si>
    <t>TOTAL 2013 vs 2012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</si>
</sst>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color indexed="81"/>
      <name val="Tahoma"/>
      <charset val="1"/>
    </font>
    <font>
      <b/>
      <sz val="8"/>
      <color indexed="81"/>
      <name val="Tahoma"/>
      <charset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5">
    <xf numFmtId="0" fontId="0" fillId="0" borderId="0" xfId="0"/>
    <xf numFmtId="0" fontId="0" fillId="0" borderId="0" xfId="0" pivotButton="1"/>
    <xf numFmtId="17" fontId="0" fillId="0" borderId="0" xfId="0" quotePrefix="1" applyNumberFormat="1"/>
    <xf numFmtId="3" fontId="0" fillId="0" borderId="0" xfId="0" applyNumberFormat="1"/>
    <xf numFmtId="9" fontId="0" fillId="0" borderId="0" xfId="1" applyFont="1"/>
  </cellXfs>
  <cellStyles count="2">
    <cellStyle name="Normal" xfId="0" builtinId="0"/>
    <cellStyle name="Pourcentage" xfId="1" builtinId="5"/>
  </cellStyles>
  <dxfs count="1">
    <dxf>
      <numFmt numFmtId="3" formatCode="#,##0"/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Auteur" refreshedDate="41572.706140972223" createdVersion="3" refreshedVersion="3" minRefreshableVersion="3" recordCount="15">
  <cacheSource type="worksheet">
    <worksheetSource ref="A1:J16" sheet="BASE 1"/>
  </cacheSource>
  <cacheFields count="10">
    <cacheField name="Année" numFmtId="0">
      <sharedItems containsSemiMixedTypes="0" containsString="0" containsNumber="1" containsInteger="1" minValue="2012" maxValue="2014" count="3">
        <n v="2012"/>
        <n v="2013"/>
        <n v="2014" u="1"/>
      </sharedItems>
    </cacheField>
    <cacheField name="Mois" numFmtId="0">
      <sharedItems count="6">
        <s v="JUILLET 2012"/>
        <s v="AOUT 2012"/>
        <s v="JUILLET 2013"/>
        <s v="AOUT 2013"/>
        <s v="JUILLET 2014" u="1"/>
        <s v="AOUT 2014" u="1"/>
      </sharedItems>
    </cacheField>
    <cacheField name="SR" numFmtId="0">
      <sharedItems containsSemiMixedTypes="0" containsString="0" containsNumber="1" containsInteger="1" minValue="248" maxValue="868" count="2">
        <n v="248"/>
        <n v="868"/>
      </sharedItems>
    </cacheField>
    <cacheField name="Fam" numFmtId="0">
      <sharedItems count="8">
        <s v="TS"/>
        <s v="PO"/>
        <s v="JEAN"/>
        <s v="GI"/>
        <s v="TS ML"/>
        <s v="TS MC"/>
        <s v="PANT"/>
        <s v="SH"/>
      </sharedItems>
    </cacheField>
    <cacheField name="Tract" numFmtId="0">
      <sharedItems/>
    </cacheField>
    <cacheField name="Design " numFmtId="0">
      <sharedItems/>
    </cacheField>
    <cacheField name="ref " numFmtId="0">
      <sharedItems/>
    </cacheField>
    <cacheField name="Qte" numFmtId="0">
      <sharedItems containsSemiMixedTypes="0" containsString="0" containsNumber="1" containsInteger="1" minValue="100" maxValue="15000"/>
    </cacheField>
    <cacheField name="PVM" numFmtId="0">
      <sharedItems containsSemiMixedTypes="0" containsString="0" containsNumber="1" minValue="1.76" maxValue="13"/>
    </cacheField>
    <cacheField name="CA" numFmtId="0">
      <sharedItems containsSemiMixedTypes="0" containsString="0" containsNumber="1" containsInteger="1" minValue="176" maxValue="68250"/>
    </cacheField>
  </cacheFields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5">
  <r>
    <x v="0"/>
    <x v="0"/>
    <x v="0"/>
    <x v="0"/>
    <s v="PROMO 1"/>
    <s v="T SHIRT MC  "/>
    <s v="A"/>
    <n v="1000"/>
    <n v="3"/>
    <n v="3000"/>
  </r>
  <r>
    <x v="0"/>
    <x v="0"/>
    <x v="0"/>
    <x v="1"/>
    <s v="PROMO 1"/>
    <s v="Polo uni  "/>
    <s v="B"/>
    <n v="2000"/>
    <n v="4"/>
    <n v="8000"/>
  </r>
  <r>
    <x v="0"/>
    <x v="0"/>
    <x v="1"/>
    <x v="2"/>
    <s v="PROMO 1"/>
    <s v="Jean "/>
    <s v="C"/>
    <n v="300"/>
    <n v="10"/>
    <n v="3000"/>
  </r>
  <r>
    <x v="0"/>
    <x v="1"/>
    <x v="0"/>
    <x v="3"/>
    <s v="PROMO 2"/>
    <s v="Gilet molleton "/>
    <s v="A"/>
    <n v="1200"/>
    <n v="13"/>
    <n v="15600"/>
  </r>
  <r>
    <x v="0"/>
    <x v="1"/>
    <x v="0"/>
    <x v="4"/>
    <s v="PROMO 2"/>
    <s v="T shirt ML "/>
    <s v="B"/>
    <n v="15000"/>
    <n v="4.55"/>
    <n v="68250"/>
  </r>
  <r>
    <x v="0"/>
    <x v="1"/>
    <x v="0"/>
    <x v="5"/>
    <s v="PROMO 2"/>
    <s v="T SHIRT MC  "/>
    <s v="C"/>
    <n v="100"/>
    <n v="1.76"/>
    <n v="176"/>
  </r>
  <r>
    <x v="1"/>
    <x v="2"/>
    <x v="0"/>
    <x v="1"/>
    <s v="PROMO 1"/>
    <s v="POLO MC RAYE "/>
    <s v="A"/>
    <n v="250"/>
    <n v="4.5"/>
    <n v="1125"/>
  </r>
  <r>
    <x v="1"/>
    <x v="2"/>
    <x v="0"/>
    <x v="5"/>
    <s v="PROMO 1"/>
    <s v="TS MC UNI "/>
    <s v="B"/>
    <n v="3000"/>
    <n v="3.5"/>
    <n v="10500"/>
  </r>
  <r>
    <x v="1"/>
    <x v="2"/>
    <x v="1"/>
    <x v="6"/>
    <s v="PROMO 1"/>
    <s v="PANTALON BERMUDA "/>
    <s v="C"/>
    <n v="5000"/>
    <n v="6.5"/>
    <n v="32500"/>
  </r>
  <r>
    <x v="1"/>
    <x v="2"/>
    <x v="1"/>
    <x v="7"/>
    <s v="PROMO 1"/>
    <s v="SHORT "/>
    <s v="A"/>
    <n v="3200"/>
    <n v="5.5"/>
    <n v="17600"/>
  </r>
  <r>
    <x v="1"/>
    <x v="2"/>
    <x v="0"/>
    <x v="5"/>
    <s v="PROMO 1"/>
    <s v="TSHIRT MC"/>
    <s v="B"/>
    <n v="15000"/>
    <n v="3.5"/>
    <n v="52500"/>
  </r>
  <r>
    <x v="1"/>
    <x v="3"/>
    <x v="0"/>
    <x v="5"/>
    <s v="PROMO 2"/>
    <s v="TS MC "/>
    <s v="C"/>
    <n v="3000"/>
    <n v="2"/>
    <n v="6000"/>
  </r>
  <r>
    <x v="1"/>
    <x v="3"/>
    <x v="0"/>
    <x v="3"/>
    <s v="PROMO 2"/>
    <s v="TEDDY MOLLETON"/>
    <s v="A"/>
    <n v="2000"/>
    <n v="13"/>
    <n v="26000"/>
  </r>
  <r>
    <x v="1"/>
    <x v="3"/>
    <x v="1"/>
    <x v="6"/>
    <s v="PROMO 2"/>
    <s v="PANT"/>
    <s v="B"/>
    <n v="2500"/>
    <n v="5.5"/>
    <n v="13750"/>
  </r>
  <r>
    <x v="1"/>
    <x v="3"/>
    <x v="1"/>
    <x v="2"/>
    <s v="PROMO 2"/>
    <s v="Jean "/>
    <s v="C"/>
    <n v="300"/>
    <n v="9.5"/>
    <n v="285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3" applyNumberFormats="0" applyBorderFormats="0" applyFontFormats="0" applyPatternFormats="0" applyAlignmentFormats="0" applyWidthHeightFormats="1" dataCaption="Valeurs" updatedVersion="3" minRefreshableVersion="3" showCalcMbrs="0" useAutoFormatting="1" itemPrintTitles="1" createdVersion="3" indent="0" compact="0" compactData="0" gridDropZones="1" multipleFieldFilters="0">
  <location ref="A1:E30" firstHeaderRow="2" firstDataRow="2" firstDataCol="4"/>
  <pivotFields count="10">
    <pivotField axis="axisRow" compact="0" outline="0" showAll="0">
      <items count="4">
        <item x="1"/>
        <item m="1" x="2"/>
        <item x="0"/>
        <item t="default"/>
      </items>
    </pivotField>
    <pivotField axis="axisRow" compact="0" outline="0" showAll="0">
      <items count="7">
        <item x="3"/>
        <item m="1" x="5"/>
        <item x="2"/>
        <item m="1" x="4"/>
        <item x="0"/>
        <item x="1"/>
        <item t="default"/>
      </items>
    </pivotField>
    <pivotField axis="axisRow" compact="0" outline="0" showAll="0">
      <items count="3">
        <item x="0"/>
        <item x="1"/>
        <item t="default"/>
      </items>
    </pivotField>
    <pivotField axis="axisRow" compact="0" outline="0" showAll="0">
      <items count="9">
        <item x="3"/>
        <item x="2"/>
        <item x="6"/>
        <item x="1"/>
        <item x="7"/>
        <item x="0"/>
        <item x="5"/>
        <item x="4"/>
        <item t="default"/>
      </items>
    </pivotField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dataField="1" compact="0" outline="0" showAll="0"/>
  </pivotFields>
  <rowFields count="4">
    <field x="0"/>
    <field x="1"/>
    <field x="2"/>
    <field x="3"/>
  </rowFields>
  <rowItems count="28">
    <i>
      <x/>
      <x/>
      <x/>
      <x/>
    </i>
    <i r="3">
      <x v="6"/>
    </i>
    <i t="default" r="2">
      <x/>
    </i>
    <i r="2">
      <x v="1"/>
      <x v="1"/>
    </i>
    <i r="3">
      <x v="2"/>
    </i>
    <i t="default" r="2">
      <x v="1"/>
    </i>
    <i t="default" r="1">
      <x/>
    </i>
    <i r="1">
      <x v="2"/>
      <x/>
      <x v="3"/>
    </i>
    <i r="3">
      <x v="6"/>
    </i>
    <i t="default" r="2">
      <x/>
    </i>
    <i r="2">
      <x v="1"/>
      <x v="2"/>
    </i>
    <i r="3">
      <x v="4"/>
    </i>
    <i t="default" r="2">
      <x v="1"/>
    </i>
    <i t="default" r="1">
      <x v="2"/>
    </i>
    <i t="default">
      <x/>
    </i>
    <i>
      <x v="2"/>
      <x v="4"/>
      <x/>
      <x v="3"/>
    </i>
    <i r="3">
      <x v="5"/>
    </i>
    <i t="default" r="2">
      <x/>
    </i>
    <i r="2">
      <x v="1"/>
      <x v="1"/>
    </i>
    <i t="default" r="2">
      <x v="1"/>
    </i>
    <i t="default" r="1">
      <x v="4"/>
    </i>
    <i r="1">
      <x v="5"/>
      <x/>
      <x/>
    </i>
    <i r="3">
      <x v="6"/>
    </i>
    <i r="3">
      <x v="7"/>
    </i>
    <i t="default" r="2">
      <x/>
    </i>
    <i t="default" r="1">
      <x v="5"/>
    </i>
    <i t="default">
      <x v="2"/>
    </i>
    <i t="grand">
      <x/>
    </i>
  </rowItems>
  <colItems count="1">
    <i/>
  </colItems>
  <dataFields count="1">
    <dataField name="Somme de CA" fld="9" baseField="0" baseItem="0" numFmtId="3"/>
  </dataFields>
  <formats count="1">
    <format dxfId="0">
      <pivotArea outline="0" collapsedLevelsAreSubtotals="1" fieldPosition="0"/>
    </format>
  </formats>
  <pivotTableStyleInfo name="PivotStyleLight16" showRowHeaders="1" showColHeaders="1" showRowStripes="0" showColStripes="0" showLastColumn="1"/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16"/>
  <sheetViews>
    <sheetView workbookViewId="0">
      <selection activeCell="D7" sqref="D5:D7"/>
    </sheetView>
  </sheetViews>
  <sheetFormatPr baseColWidth="10" defaultRowHeight="15"/>
  <cols>
    <col min="2" max="2" width="11.7109375" bestFit="1" customWidth="1"/>
    <col min="6" max="6" width="35.140625" bestFit="1" customWidth="1"/>
  </cols>
  <sheetData>
    <row r="1" spans="1:1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30</v>
      </c>
      <c r="H1" t="s">
        <v>6</v>
      </c>
      <c r="I1" t="s">
        <v>7</v>
      </c>
      <c r="J1" t="s">
        <v>37</v>
      </c>
    </row>
    <row r="2" spans="1:10">
      <c r="A2">
        <v>2012</v>
      </c>
      <c r="B2" s="2" t="s">
        <v>47</v>
      </c>
      <c r="C2">
        <v>248</v>
      </c>
      <c r="D2" t="s">
        <v>9</v>
      </c>
      <c r="E2" t="s">
        <v>35</v>
      </c>
      <c r="F2" t="s">
        <v>16</v>
      </c>
      <c r="G2" t="s">
        <v>32</v>
      </c>
      <c r="H2">
        <v>1000</v>
      </c>
      <c r="I2">
        <v>3</v>
      </c>
      <c r="J2">
        <f>I2*H2</f>
        <v>3000</v>
      </c>
    </row>
    <row r="3" spans="1:10">
      <c r="A3">
        <v>2012</v>
      </c>
      <c r="B3" s="2" t="s">
        <v>47</v>
      </c>
      <c r="C3">
        <v>248</v>
      </c>
      <c r="D3" t="s">
        <v>10</v>
      </c>
      <c r="E3" t="s">
        <v>35</v>
      </c>
      <c r="F3" t="s">
        <v>21</v>
      </c>
      <c r="G3" t="s">
        <v>33</v>
      </c>
      <c r="H3">
        <v>2000</v>
      </c>
      <c r="I3">
        <v>4</v>
      </c>
      <c r="J3">
        <f t="shared" ref="J3:J16" si="0">I3*H3</f>
        <v>8000</v>
      </c>
    </row>
    <row r="4" spans="1:10">
      <c r="A4">
        <v>2012</v>
      </c>
      <c r="B4" s="2" t="s">
        <v>47</v>
      </c>
      <c r="C4">
        <v>868</v>
      </c>
      <c r="D4" t="s">
        <v>11</v>
      </c>
      <c r="E4" t="s">
        <v>35</v>
      </c>
      <c r="F4" t="s">
        <v>22</v>
      </c>
      <c r="G4" t="s">
        <v>34</v>
      </c>
      <c r="H4">
        <v>300</v>
      </c>
      <c r="I4">
        <v>10</v>
      </c>
      <c r="J4">
        <f t="shared" si="0"/>
        <v>3000</v>
      </c>
    </row>
    <row r="5" spans="1:10">
      <c r="A5">
        <v>2012</v>
      </c>
      <c r="B5" t="s">
        <v>46</v>
      </c>
      <c r="C5">
        <v>248</v>
      </c>
      <c r="D5" t="s">
        <v>13</v>
      </c>
      <c r="E5" t="s">
        <v>36</v>
      </c>
      <c r="F5" t="s">
        <v>23</v>
      </c>
      <c r="G5" t="s">
        <v>32</v>
      </c>
      <c r="H5">
        <v>1200</v>
      </c>
      <c r="I5">
        <v>13</v>
      </c>
      <c r="J5">
        <f t="shared" si="0"/>
        <v>15600</v>
      </c>
    </row>
    <row r="6" spans="1:10">
      <c r="A6">
        <v>2012</v>
      </c>
      <c r="B6" t="s">
        <v>46</v>
      </c>
      <c r="C6">
        <v>248</v>
      </c>
      <c r="D6" t="s">
        <v>14</v>
      </c>
      <c r="E6" t="s">
        <v>36</v>
      </c>
      <c r="F6" t="s">
        <v>24</v>
      </c>
      <c r="G6" t="s">
        <v>33</v>
      </c>
      <c r="H6">
        <v>15000</v>
      </c>
      <c r="I6">
        <v>4.55</v>
      </c>
      <c r="J6">
        <f t="shared" si="0"/>
        <v>68250</v>
      </c>
    </row>
    <row r="7" spans="1:10">
      <c r="A7">
        <v>2012</v>
      </c>
      <c r="B7" t="s">
        <v>46</v>
      </c>
      <c r="C7">
        <v>248</v>
      </c>
      <c r="D7" t="s">
        <v>15</v>
      </c>
      <c r="E7" t="s">
        <v>36</v>
      </c>
      <c r="F7" t="s">
        <v>16</v>
      </c>
      <c r="G7" t="s">
        <v>34</v>
      </c>
      <c r="H7">
        <v>100</v>
      </c>
      <c r="I7">
        <v>1.76</v>
      </c>
      <c r="J7">
        <f t="shared" si="0"/>
        <v>176</v>
      </c>
    </row>
    <row r="8" spans="1:10">
      <c r="A8">
        <v>2013</v>
      </c>
      <c r="B8" s="2" t="s">
        <v>8</v>
      </c>
      <c r="C8">
        <v>248</v>
      </c>
      <c r="D8" t="s">
        <v>10</v>
      </c>
      <c r="E8" t="s">
        <v>35</v>
      </c>
      <c r="F8" t="s">
        <v>17</v>
      </c>
      <c r="G8" t="s">
        <v>32</v>
      </c>
      <c r="H8">
        <v>250</v>
      </c>
      <c r="I8">
        <v>4.5</v>
      </c>
      <c r="J8">
        <f t="shared" si="0"/>
        <v>1125</v>
      </c>
    </row>
    <row r="9" spans="1:10">
      <c r="A9">
        <v>2013</v>
      </c>
      <c r="B9" s="2" t="s">
        <v>8</v>
      </c>
      <c r="C9">
        <v>248</v>
      </c>
      <c r="D9" t="s">
        <v>15</v>
      </c>
      <c r="E9" t="s">
        <v>35</v>
      </c>
      <c r="F9" t="s">
        <v>25</v>
      </c>
      <c r="G9" t="s">
        <v>33</v>
      </c>
      <c r="H9">
        <v>3000</v>
      </c>
      <c r="I9">
        <v>3.5</v>
      </c>
      <c r="J9">
        <f t="shared" si="0"/>
        <v>10500</v>
      </c>
    </row>
    <row r="10" spans="1:10">
      <c r="A10">
        <v>2013</v>
      </c>
      <c r="B10" s="2" t="s">
        <v>8</v>
      </c>
      <c r="C10">
        <v>868</v>
      </c>
      <c r="D10" t="s">
        <v>18</v>
      </c>
      <c r="E10" t="s">
        <v>35</v>
      </c>
      <c r="F10" t="s">
        <v>26</v>
      </c>
      <c r="G10" t="s">
        <v>34</v>
      </c>
      <c r="H10">
        <v>5000</v>
      </c>
      <c r="I10">
        <v>6.5</v>
      </c>
      <c r="J10">
        <f t="shared" si="0"/>
        <v>32500</v>
      </c>
    </row>
    <row r="11" spans="1:10">
      <c r="A11">
        <v>2013</v>
      </c>
      <c r="B11" s="2" t="s">
        <v>8</v>
      </c>
      <c r="C11">
        <v>868</v>
      </c>
      <c r="D11" t="s">
        <v>19</v>
      </c>
      <c r="E11" t="s">
        <v>35</v>
      </c>
      <c r="F11" t="s">
        <v>27</v>
      </c>
      <c r="G11" t="s">
        <v>32</v>
      </c>
      <c r="H11">
        <v>3200</v>
      </c>
      <c r="I11">
        <v>5.5</v>
      </c>
      <c r="J11">
        <f t="shared" si="0"/>
        <v>17600</v>
      </c>
    </row>
    <row r="12" spans="1:10">
      <c r="A12">
        <v>2013</v>
      </c>
      <c r="B12" s="2" t="s">
        <v>8</v>
      </c>
      <c r="C12">
        <v>248</v>
      </c>
      <c r="D12" t="s">
        <v>15</v>
      </c>
      <c r="E12" t="s">
        <v>35</v>
      </c>
      <c r="F12" t="s">
        <v>28</v>
      </c>
      <c r="G12" t="s">
        <v>33</v>
      </c>
      <c r="H12">
        <v>15000</v>
      </c>
      <c r="I12">
        <v>3.5</v>
      </c>
      <c r="J12">
        <f t="shared" si="0"/>
        <v>52500</v>
      </c>
    </row>
    <row r="13" spans="1:10">
      <c r="A13">
        <v>2013</v>
      </c>
      <c r="B13" t="s">
        <v>12</v>
      </c>
      <c r="C13">
        <v>248</v>
      </c>
      <c r="D13" t="s">
        <v>15</v>
      </c>
      <c r="E13" t="s">
        <v>36</v>
      </c>
      <c r="F13" t="s">
        <v>29</v>
      </c>
      <c r="G13" t="s">
        <v>34</v>
      </c>
      <c r="H13">
        <v>3000</v>
      </c>
      <c r="I13">
        <v>2</v>
      </c>
      <c r="J13">
        <f t="shared" si="0"/>
        <v>6000</v>
      </c>
    </row>
    <row r="14" spans="1:10">
      <c r="A14">
        <v>2013</v>
      </c>
      <c r="B14" t="s">
        <v>12</v>
      </c>
      <c r="C14">
        <v>248</v>
      </c>
      <c r="D14" t="s">
        <v>13</v>
      </c>
      <c r="E14" t="s">
        <v>36</v>
      </c>
      <c r="F14" t="s">
        <v>20</v>
      </c>
      <c r="G14" t="s">
        <v>32</v>
      </c>
      <c r="H14">
        <v>2000</v>
      </c>
      <c r="I14">
        <v>13</v>
      </c>
      <c r="J14">
        <f t="shared" si="0"/>
        <v>26000</v>
      </c>
    </row>
    <row r="15" spans="1:10">
      <c r="A15">
        <v>2013</v>
      </c>
      <c r="B15" t="s">
        <v>12</v>
      </c>
      <c r="C15">
        <v>868</v>
      </c>
      <c r="D15" t="s">
        <v>18</v>
      </c>
      <c r="E15" t="s">
        <v>36</v>
      </c>
      <c r="F15" t="s">
        <v>18</v>
      </c>
      <c r="G15" t="s">
        <v>33</v>
      </c>
      <c r="H15">
        <v>2500</v>
      </c>
      <c r="I15">
        <v>5.5</v>
      </c>
      <c r="J15">
        <f t="shared" si="0"/>
        <v>13750</v>
      </c>
    </row>
    <row r="16" spans="1:10">
      <c r="A16">
        <v>2013</v>
      </c>
      <c r="B16" t="s">
        <v>12</v>
      </c>
      <c r="C16">
        <v>868</v>
      </c>
      <c r="D16" t="s">
        <v>11</v>
      </c>
      <c r="E16" t="s">
        <v>36</v>
      </c>
      <c r="F16" t="s">
        <v>31</v>
      </c>
      <c r="G16" t="s">
        <v>34</v>
      </c>
      <c r="H16">
        <v>300</v>
      </c>
      <c r="I16">
        <v>9.5</v>
      </c>
      <c r="J16">
        <f t="shared" si="0"/>
        <v>2850</v>
      </c>
    </row>
  </sheetData>
  <pageMargins left="0.7" right="0.7" top="0.75" bottom="0.75" header="0.3" footer="0.3"/>
  <pageSetup paperSize="0" orientation="portrait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:I51"/>
  <sheetViews>
    <sheetView tabSelected="1" topLeftCell="A25" workbookViewId="0">
      <selection activeCell="J36" sqref="J36"/>
    </sheetView>
  </sheetViews>
  <sheetFormatPr baseColWidth="10" defaultRowHeight="15"/>
  <cols>
    <col min="1" max="1" width="12.5703125" customWidth="1"/>
    <col min="2" max="2" width="13.85546875" customWidth="1"/>
    <col min="3" max="3" width="8.85546875" bestFit="1" customWidth="1"/>
    <col min="4" max="4" width="6.85546875" bestFit="1" customWidth="1"/>
    <col min="5" max="5" width="9.42578125" customWidth="1"/>
  </cols>
  <sheetData>
    <row r="1" spans="1:9">
      <c r="A1" s="1" t="s">
        <v>45</v>
      </c>
    </row>
    <row r="2" spans="1:9">
      <c r="A2" s="1" t="s">
        <v>0</v>
      </c>
      <c r="B2" s="1" t="s">
        <v>1</v>
      </c>
      <c r="C2" s="1" t="s">
        <v>2</v>
      </c>
      <c r="D2" s="1" t="s">
        <v>3</v>
      </c>
      <c r="E2" t="s">
        <v>38</v>
      </c>
    </row>
    <row r="3" spans="1:9">
      <c r="A3">
        <v>2013</v>
      </c>
      <c r="B3" t="s">
        <v>12</v>
      </c>
      <c r="C3">
        <v>248</v>
      </c>
      <c r="D3" t="s">
        <v>13</v>
      </c>
      <c r="E3" s="3">
        <v>26000</v>
      </c>
    </row>
    <row r="4" spans="1:9">
      <c r="D4" t="s">
        <v>15</v>
      </c>
      <c r="E4" s="3">
        <v>6000</v>
      </c>
    </row>
    <row r="5" spans="1:9">
      <c r="C5" t="s">
        <v>43</v>
      </c>
      <c r="E5" s="3">
        <v>32000</v>
      </c>
    </row>
    <row r="6" spans="1:9">
      <c r="C6">
        <v>868</v>
      </c>
      <c r="D6" t="s">
        <v>11</v>
      </c>
      <c r="E6" s="3">
        <v>2850</v>
      </c>
    </row>
    <row r="7" spans="1:9">
      <c r="D7" t="s">
        <v>18</v>
      </c>
      <c r="E7" s="3">
        <v>13750</v>
      </c>
    </row>
    <row r="8" spans="1:9">
      <c r="C8" t="s">
        <v>44</v>
      </c>
      <c r="E8" s="3">
        <v>16600</v>
      </c>
    </row>
    <row r="9" spans="1:9">
      <c r="B9" t="s">
        <v>41</v>
      </c>
      <c r="E9" s="3">
        <v>48600</v>
      </c>
      <c r="I9" s="4"/>
    </row>
    <row r="10" spans="1:9">
      <c r="B10" t="s">
        <v>8</v>
      </c>
      <c r="C10">
        <v>248</v>
      </c>
      <c r="D10" t="s">
        <v>10</v>
      </c>
      <c r="E10" s="3">
        <v>1125</v>
      </c>
    </row>
    <row r="11" spans="1:9">
      <c r="D11" t="s">
        <v>15</v>
      </c>
      <c r="E11" s="3">
        <v>63000</v>
      </c>
    </row>
    <row r="12" spans="1:9">
      <c r="C12" t="s">
        <v>43</v>
      </c>
      <c r="E12" s="3">
        <v>64125</v>
      </c>
    </row>
    <row r="13" spans="1:9">
      <c r="C13">
        <v>868</v>
      </c>
      <c r="D13" t="s">
        <v>18</v>
      </c>
      <c r="E13" s="3">
        <v>32500</v>
      </c>
    </row>
    <row r="14" spans="1:9">
      <c r="D14" t="s">
        <v>19</v>
      </c>
      <c r="E14" s="3">
        <v>17600</v>
      </c>
    </row>
    <row r="15" spans="1:9">
      <c r="C15" t="s">
        <v>44</v>
      </c>
      <c r="E15" s="3">
        <v>50100</v>
      </c>
      <c r="I15" s="4"/>
    </row>
    <row r="16" spans="1:9">
      <c r="B16" t="s">
        <v>42</v>
      </c>
      <c r="E16" s="3">
        <v>114225</v>
      </c>
    </row>
    <row r="17" spans="1:5">
      <c r="A17" t="s">
        <v>40</v>
      </c>
      <c r="E17" s="3">
        <v>162825</v>
      </c>
    </row>
    <row r="18" spans="1:5">
      <c r="A18">
        <v>2012</v>
      </c>
      <c r="B18" t="s">
        <v>47</v>
      </c>
      <c r="C18">
        <v>248</v>
      </c>
      <c r="D18" t="s">
        <v>10</v>
      </c>
      <c r="E18" s="3">
        <v>8000</v>
      </c>
    </row>
    <row r="19" spans="1:5">
      <c r="D19" t="s">
        <v>9</v>
      </c>
      <c r="E19" s="3">
        <v>3000</v>
      </c>
    </row>
    <row r="20" spans="1:5">
      <c r="C20" t="s">
        <v>43</v>
      </c>
      <c r="E20" s="3">
        <v>11000</v>
      </c>
    </row>
    <row r="21" spans="1:5">
      <c r="C21">
        <v>868</v>
      </c>
      <c r="D21" t="s">
        <v>11</v>
      </c>
      <c r="E21" s="3">
        <v>3000</v>
      </c>
    </row>
    <row r="22" spans="1:5">
      <c r="C22" t="s">
        <v>44</v>
      </c>
      <c r="E22" s="3">
        <v>3000</v>
      </c>
    </row>
    <row r="23" spans="1:5">
      <c r="B23" t="s">
        <v>48</v>
      </c>
      <c r="E23" s="3">
        <v>14000</v>
      </c>
    </row>
    <row r="24" spans="1:5">
      <c r="B24" t="s">
        <v>46</v>
      </c>
      <c r="C24">
        <v>248</v>
      </c>
      <c r="D24" t="s">
        <v>13</v>
      </c>
      <c r="E24" s="3">
        <v>15600</v>
      </c>
    </row>
    <row r="25" spans="1:5">
      <c r="D25" t="s">
        <v>15</v>
      </c>
      <c r="E25" s="3">
        <v>176</v>
      </c>
    </row>
    <row r="26" spans="1:5">
      <c r="D26" t="s">
        <v>14</v>
      </c>
      <c r="E26" s="3">
        <v>68250</v>
      </c>
    </row>
    <row r="27" spans="1:5">
      <c r="C27" t="s">
        <v>43</v>
      </c>
      <c r="E27" s="3">
        <v>84026</v>
      </c>
    </row>
    <row r="28" spans="1:5">
      <c r="B28" t="s">
        <v>49</v>
      </c>
      <c r="E28" s="3">
        <v>84026</v>
      </c>
    </row>
    <row r="29" spans="1:5">
      <c r="A29" t="s">
        <v>50</v>
      </c>
      <c r="E29" s="3">
        <v>98026</v>
      </c>
    </row>
    <row r="30" spans="1:5">
      <c r="A30" t="s">
        <v>39</v>
      </c>
      <c r="E30" s="3">
        <v>260851</v>
      </c>
    </row>
    <row r="32" spans="1:5">
      <c r="A32" t="s">
        <v>53</v>
      </c>
    </row>
    <row r="33" spans="2:5">
      <c r="B33" t="s">
        <v>51</v>
      </c>
      <c r="C33">
        <v>248</v>
      </c>
      <c r="D33" t="s">
        <v>52</v>
      </c>
      <c r="E33" s="4">
        <f>+GETPIVOTDATA("CA",$A$1,"Année",2013,"Mois","AOUT 2013","SR",248,"Fam","GI")/GETPIVOTDATA("CA",$A$1,"Année",2012,"Mois","AOUT 2012","SR",248,"Fam","GI")-1</f>
        <v>0.66666666666666674</v>
      </c>
    </row>
    <row r="34" spans="2:5">
      <c r="D34" t="s">
        <v>15</v>
      </c>
      <c r="E34" s="4">
        <f>+GETPIVOTDATA("CA",$A$1,"Année",2013,"Mois","AOUT 2013","SR",248,"Fam","TS MC")/GETPIVOTDATA("CA",$A$1,"Année",2012,"Mois","AOUT 2012","SR",248,"Fam","TS MC")-1</f>
        <v>33.090909090909093</v>
      </c>
    </row>
    <row r="35" spans="2:5">
      <c r="D35" t="s">
        <v>56</v>
      </c>
      <c r="E35" s="3">
        <v>0</v>
      </c>
    </row>
    <row r="36" spans="2:5">
      <c r="C36" t="s">
        <v>43</v>
      </c>
      <c r="E36" s="4">
        <f>GETPIVOTDATA("CA",$A$1,"Année",2013,"Mois","AOUT 2013","SR",248)/GETPIVOTDATA("CA",$A$1,"Année",2012,"Mois","JUILLET 2012","SR",248)-1</f>
        <v>1.9090909090909092</v>
      </c>
    </row>
    <row r="37" spans="2:5">
      <c r="C37">
        <v>868</v>
      </c>
      <c r="D37" t="s">
        <v>11</v>
      </c>
      <c r="E37" s="4">
        <f>+GETPIVOTDATA("CA",$A$1,"Année",2013,"Mois","AOUT 2013","SR",868,"Fam","JEAN")/GETPIVOTDATA("CA",$A$1,"Année",2012,"Mois","JUILLET 2012","SR",868,"Fam","JEAN")-1</f>
        <v>-5.0000000000000044E-2</v>
      </c>
    </row>
    <row r="38" spans="2:5">
      <c r="D38" t="s">
        <v>18</v>
      </c>
      <c r="E38" s="3">
        <v>0</v>
      </c>
    </row>
    <row r="39" spans="2:5">
      <c r="C39" t="s">
        <v>44</v>
      </c>
      <c r="E39" s="4">
        <f>GETPIVOTDATA("CA",$A$1,"Année",2013,"Mois","AOUT 2013","SR",868)/GETPIVOTDATA("CA",$A$1,"Année",2012,"Mois","JUILLET 2012","SR",868)-1</f>
        <v>4.5333333333333332</v>
      </c>
    </row>
    <row r="40" spans="2:5">
      <c r="B40" t="s">
        <v>54</v>
      </c>
      <c r="E40" s="4">
        <f>GETPIVOTDATA("CA",$A$1,"Année",2013,"Mois","AOUT 2013")/GETPIVOTDATA("CA",$A$1,"Année",2012,"Mois","AOUT 2012")-1</f>
        <v>-0.42160759764834699</v>
      </c>
    </row>
    <row r="42" spans="2:5">
      <c r="B42" t="s">
        <v>55</v>
      </c>
      <c r="C42">
        <v>248</v>
      </c>
      <c r="D42" t="s">
        <v>10</v>
      </c>
      <c r="E42" s="4">
        <f>+GETPIVOTDATA("CA",$A$1,"Année",2013,"Mois","JUILLET 2013","SR",248,"Fam","PO")/GETPIVOTDATA("CA",$A$1,"Année",2012,"Mois","JUILLET 2012","SR",248,"Fam","PO")-1</f>
        <v>-0.859375</v>
      </c>
    </row>
    <row r="43" spans="2:5">
      <c r="D43" t="s">
        <v>15</v>
      </c>
      <c r="E43">
        <v>0</v>
      </c>
    </row>
    <row r="44" spans="2:5">
      <c r="D44" t="s">
        <v>9</v>
      </c>
      <c r="E44">
        <v>0</v>
      </c>
    </row>
    <row r="45" spans="2:5">
      <c r="C45" t="s">
        <v>43</v>
      </c>
      <c r="E45" s="4">
        <f>+GETPIVOTDATA("CA",$A$1,"Année",2013,"Mois","JUILLET 2013","SR",248)/GETPIVOTDATA("CA",$A$1,"Année",2012,"Mois","JUILLET 2012","SR",248)-1</f>
        <v>4.8295454545454541</v>
      </c>
    </row>
    <row r="46" spans="2:5">
      <c r="C46">
        <v>868</v>
      </c>
      <c r="D46" t="s">
        <v>18</v>
      </c>
      <c r="E46">
        <v>0</v>
      </c>
    </row>
    <row r="47" spans="2:5">
      <c r="D47" t="s">
        <v>19</v>
      </c>
      <c r="E47">
        <v>0</v>
      </c>
    </row>
    <row r="48" spans="2:5">
      <c r="D48" t="s">
        <v>11</v>
      </c>
      <c r="E48">
        <v>0</v>
      </c>
    </row>
    <row r="49" spans="2:5">
      <c r="C49" t="s">
        <v>44</v>
      </c>
      <c r="E49" s="4">
        <f>GETPIVOTDATA("CA",$A$1,"Année",2012,"Mois","JUILLET 2012","SR",868)/GETPIVOTDATA("CA",$A$1,"Année",2013,"Mois","JUILLET 2013","SR",868)-1</f>
        <v>-0.94011976047904189</v>
      </c>
    </row>
    <row r="50" spans="2:5">
      <c r="B50" t="s">
        <v>57</v>
      </c>
      <c r="E50" s="4">
        <f>+GETPIVOTDATA("CA",$A$1,"Année",2013,"Mois","JUILLET 2013")/GETPIVOTDATA("CA",$A$1,"Année",2012,"Mois","JUILLET 2012")-1</f>
        <v>7.1589285714285715</v>
      </c>
    </row>
    <row r="51" spans="2:5">
      <c r="B51" t="s">
        <v>58</v>
      </c>
      <c r="E51" s="4">
        <f>+GETPIVOTDATA("CA",$A$1,"Année",2013)/GETPIVOTDATA("CA",$A$1,"Année",2012)-1</f>
        <v>0.66103890804480447</v>
      </c>
    </row>
  </sheetData>
  <pageMargins left="0.7" right="0.7" top="0.75" bottom="0.75" header="0.3" footer="0.3"/>
  <pageSetup paperSize="0" orientation="portrait" horizontalDpi="0" verticalDpi="0" copies="0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BASE 1</vt:lpstr>
      <vt:lpstr>TCD</vt:lpstr>
      <vt:lpstr>Feuil3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2013-10-28T10:30:32Z</dcterms:modified>
</cp:coreProperties>
</file>