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95" windowHeight="12465" activeTab="1"/>
  </bookViews>
  <sheets>
    <sheet name="BDD" sheetId="1" r:id="rId1"/>
    <sheet name="Mise en dépôt" sheetId="2" r:id="rId2"/>
  </sheets>
  <definedNames>
    <definedName name="_xlnm._FilterDatabase" localSheetId="0" hidden="1">BDD!$A$1:$O$9</definedName>
  </definedNames>
  <calcPr calcId="145621"/>
</workbook>
</file>

<file path=xl/calcChain.xml><?xml version="1.0" encoding="utf-8"?>
<calcChain xmlns="http://schemas.openxmlformats.org/spreadsheetml/2006/main">
  <c r="B10" i="2" l="1"/>
  <c r="B9" i="2"/>
  <c r="B7" i="2"/>
  <c r="B8" i="2"/>
  <c r="B6" i="2"/>
  <c r="B5" i="2"/>
  <c r="C4" i="2"/>
  <c r="C3" i="2"/>
  <c r="B4" i="2"/>
  <c r="B3" i="2"/>
</calcChain>
</file>

<file path=xl/sharedStrings.xml><?xml version="1.0" encoding="utf-8"?>
<sst xmlns="http://schemas.openxmlformats.org/spreadsheetml/2006/main" count="74" uniqueCount="46">
  <si>
    <t>N° Facture</t>
  </si>
  <si>
    <t>Statuts Facture</t>
  </si>
  <si>
    <t>N° VO</t>
  </si>
  <si>
    <t>Date Achat/Dépôt</t>
  </si>
  <si>
    <t>Achat / Dépôt Vente</t>
  </si>
  <si>
    <t xml:space="preserve">Marque </t>
  </si>
  <si>
    <t>Modèle 1</t>
  </si>
  <si>
    <t>Modèle 2</t>
  </si>
  <si>
    <t>Kms</t>
  </si>
  <si>
    <t>Couleur</t>
  </si>
  <si>
    <t>Immatriculation</t>
  </si>
  <si>
    <t>N° de série</t>
  </si>
  <si>
    <t>Date de 1ère immat</t>
  </si>
  <si>
    <t>Puissance Fiscale</t>
  </si>
  <si>
    <t>Infos complémentaires</t>
  </si>
  <si>
    <t>F181</t>
  </si>
  <si>
    <t>Livraison</t>
  </si>
  <si>
    <t>Dépôt</t>
  </si>
  <si>
    <t>Peugeot</t>
  </si>
  <si>
    <t>Gris</t>
  </si>
  <si>
    <t>45-56-89-AF</t>
  </si>
  <si>
    <t>7 ch</t>
  </si>
  <si>
    <t>blabla</t>
  </si>
  <si>
    <t>F182</t>
  </si>
  <si>
    <t>Acompte</t>
  </si>
  <si>
    <t>Renault</t>
  </si>
  <si>
    <t>Clio</t>
  </si>
  <si>
    <t>Rouge</t>
  </si>
  <si>
    <t>77-88-99-DF</t>
  </si>
  <si>
    <t>5 ch</t>
  </si>
  <si>
    <t>blibli</t>
  </si>
  <si>
    <t>F183</t>
  </si>
  <si>
    <t>Mercedes</t>
  </si>
  <si>
    <t>XXL</t>
  </si>
  <si>
    <t>Noire</t>
  </si>
  <si>
    <t>88-55-22-66</t>
  </si>
  <si>
    <t>10 ch</t>
  </si>
  <si>
    <t>blublu</t>
  </si>
  <si>
    <t>Solde</t>
  </si>
  <si>
    <t>Marque</t>
  </si>
  <si>
    <t>Modèle</t>
  </si>
  <si>
    <t>Année</t>
  </si>
  <si>
    <t>Informations complémentaires</t>
  </si>
  <si>
    <t xml:space="preserve"> </t>
  </si>
  <si>
    <t>1,9 HDI</t>
  </si>
  <si>
    <t>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</si>
</sst>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3" formatCode="_-* #,##0.00\ _€_-;\-* #,##0.00\ _€_-;_-* &quot;-&quot;??\ _€_-;_-@_-"/>
    <numFmt numFmtId="166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20">
    <xf numFmtId="0" fontId="0" fillId="0" borderId="0" xfId="0"/>
    <xf numFmtId="0" fontId="2" fillId="0" borderId="1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8" fontId="2" fillId="0" borderId="0" xfId="0" applyNumberFormat="1" applyFont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1" xfId="0" applyBorder="1"/>
    <xf numFmtId="0" fontId="0" fillId="0" borderId="0" xfId="0" applyAlignment="1">
      <alignment horizontal="right" indent="1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right" indent="1"/>
    </xf>
    <xf numFmtId="0" fontId="0" fillId="2" borderId="1" xfId="0" applyFill="1" applyBorder="1"/>
    <xf numFmtId="0" fontId="4" fillId="0" borderId="0" xfId="0" applyFont="1"/>
    <xf numFmtId="0" fontId="4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66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workbookViewId="0">
      <pane xSplit="3" ySplit="1" topLeftCell="D2" activePane="bottomRight" state="frozen"/>
      <selection pane="topRight" activeCell="B1" sqref="B1"/>
      <selection pane="bottomLeft" activeCell="A2" sqref="A2"/>
      <selection pane="bottomRight" activeCell="H3" sqref="H3"/>
    </sheetView>
  </sheetViews>
  <sheetFormatPr baseColWidth="10" defaultRowHeight="15" x14ac:dyDescent="0.25"/>
  <cols>
    <col min="1" max="1" width="10.140625" style="4" bestFit="1" customWidth="1"/>
    <col min="2" max="2" width="12.85546875" customWidth="1"/>
    <col min="3" max="3" width="6.28515625" style="5" bestFit="1" customWidth="1"/>
    <col min="4" max="4" width="12.140625" customWidth="1"/>
    <col min="5" max="5" width="13" customWidth="1"/>
    <col min="6" max="6" width="9.7109375" bestFit="1" customWidth="1"/>
    <col min="7" max="8" width="9.28515625" bestFit="1" customWidth="1"/>
    <col min="9" max="9" width="7.85546875" customWidth="1"/>
    <col min="10" max="10" width="8" bestFit="1" customWidth="1"/>
    <col min="11" max="11" width="15.140625" bestFit="1" customWidth="1"/>
    <col min="12" max="12" width="10.7109375" bestFit="1" customWidth="1"/>
    <col min="13" max="13" width="11.42578125" customWidth="1"/>
    <col min="14" max="14" width="9.7109375" style="9" bestFit="1" customWidth="1"/>
    <col min="15" max="15" width="25" style="8" customWidth="1"/>
  </cols>
  <sheetData>
    <row r="1" spans="1:15" s="2" customFormat="1" ht="34.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</row>
    <row r="2" spans="1:15" x14ac:dyDescent="0.25">
      <c r="A2" s="4" t="s">
        <v>15</v>
      </c>
      <c r="B2" t="s">
        <v>16</v>
      </c>
      <c r="C2" s="5">
        <v>42</v>
      </c>
      <c r="D2" s="6">
        <v>41555</v>
      </c>
      <c r="E2" t="s">
        <v>17</v>
      </c>
      <c r="F2" t="s">
        <v>18</v>
      </c>
      <c r="G2">
        <v>206</v>
      </c>
      <c r="H2" t="s">
        <v>44</v>
      </c>
      <c r="I2">
        <v>100000</v>
      </c>
      <c r="J2" t="s">
        <v>19</v>
      </c>
      <c r="K2" t="s">
        <v>20</v>
      </c>
      <c r="L2">
        <v>1234567</v>
      </c>
      <c r="M2" s="6">
        <v>36526</v>
      </c>
      <c r="N2" s="7" t="s">
        <v>21</v>
      </c>
      <c r="O2" s="8" t="s">
        <v>22</v>
      </c>
    </row>
    <row r="3" spans="1:15" x14ac:dyDescent="0.25">
      <c r="A3" s="4" t="s">
        <v>23</v>
      </c>
      <c r="B3" t="s">
        <v>24</v>
      </c>
      <c r="C3" s="5">
        <v>196</v>
      </c>
      <c r="D3" s="6">
        <v>41538</v>
      </c>
      <c r="F3" t="s">
        <v>25</v>
      </c>
      <c r="G3" t="s">
        <v>26</v>
      </c>
      <c r="I3">
        <v>20000</v>
      </c>
      <c r="J3" t="s">
        <v>27</v>
      </c>
      <c r="K3" t="s">
        <v>28</v>
      </c>
      <c r="L3">
        <v>888888</v>
      </c>
      <c r="M3" s="6">
        <v>41274</v>
      </c>
      <c r="N3" s="7" t="s">
        <v>29</v>
      </c>
      <c r="O3" s="8" t="s">
        <v>30</v>
      </c>
    </row>
    <row r="4" spans="1:15" x14ac:dyDescent="0.25">
      <c r="A4" s="4" t="s">
        <v>31</v>
      </c>
      <c r="B4" t="s">
        <v>16</v>
      </c>
      <c r="C4" s="5">
        <v>197</v>
      </c>
      <c r="D4" s="6">
        <v>41460</v>
      </c>
      <c r="F4" t="s">
        <v>32</v>
      </c>
      <c r="G4" t="s">
        <v>33</v>
      </c>
      <c r="I4">
        <v>50000</v>
      </c>
      <c r="J4" t="s">
        <v>34</v>
      </c>
      <c r="K4" t="s">
        <v>35</v>
      </c>
      <c r="L4">
        <v>7895463</v>
      </c>
      <c r="M4" s="6">
        <v>40364</v>
      </c>
      <c r="N4" s="9" t="s">
        <v>36</v>
      </c>
      <c r="O4" s="8" t="s">
        <v>37</v>
      </c>
    </row>
    <row r="5" spans="1:15" x14ac:dyDescent="0.25">
      <c r="C5" s="5">
        <v>198</v>
      </c>
    </row>
    <row r="6" spans="1:15" x14ac:dyDescent="0.25">
      <c r="A6" s="4" t="s">
        <v>23</v>
      </c>
      <c r="B6" t="s">
        <v>24</v>
      </c>
      <c r="C6" s="5">
        <v>196</v>
      </c>
      <c r="D6" s="6">
        <v>41538</v>
      </c>
      <c r="F6" t="s">
        <v>25</v>
      </c>
      <c r="G6" t="s">
        <v>26</v>
      </c>
      <c r="I6">
        <v>20000</v>
      </c>
      <c r="J6" t="s">
        <v>27</v>
      </c>
      <c r="K6" t="s">
        <v>28</v>
      </c>
      <c r="L6">
        <v>888888</v>
      </c>
      <c r="M6" s="6">
        <v>41274</v>
      </c>
      <c r="N6" s="7" t="s">
        <v>29</v>
      </c>
      <c r="O6" s="8" t="s">
        <v>30</v>
      </c>
    </row>
    <row r="7" spans="1:15" x14ac:dyDescent="0.25">
      <c r="A7" s="4" t="s">
        <v>23</v>
      </c>
      <c r="B7" t="s">
        <v>24</v>
      </c>
      <c r="C7" s="5">
        <v>196</v>
      </c>
      <c r="D7" s="6">
        <v>41538</v>
      </c>
      <c r="F7" t="s">
        <v>25</v>
      </c>
      <c r="G7" t="s">
        <v>26</v>
      </c>
      <c r="I7">
        <v>20000</v>
      </c>
      <c r="J7" t="s">
        <v>27</v>
      </c>
      <c r="K7" t="s">
        <v>28</v>
      </c>
      <c r="L7">
        <v>888888</v>
      </c>
      <c r="M7" s="6">
        <v>41274</v>
      </c>
      <c r="N7" s="7" t="s">
        <v>29</v>
      </c>
      <c r="O7" s="8" t="s">
        <v>30</v>
      </c>
    </row>
    <row r="8" spans="1:15" x14ac:dyDescent="0.25">
      <c r="A8" s="4" t="s">
        <v>23</v>
      </c>
      <c r="B8" t="s">
        <v>38</v>
      </c>
      <c r="C8" s="5">
        <v>196</v>
      </c>
      <c r="D8" s="6">
        <v>41538</v>
      </c>
      <c r="F8" t="s">
        <v>25</v>
      </c>
      <c r="G8" t="s">
        <v>26</v>
      </c>
      <c r="I8">
        <v>20000</v>
      </c>
      <c r="J8" t="s">
        <v>27</v>
      </c>
      <c r="K8" t="s">
        <v>28</v>
      </c>
      <c r="L8">
        <v>888888</v>
      </c>
      <c r="M8" s="6">
        <v>41274</v>
      </c>
      <c r="N8" s="7" t="s">
        <v>29</v>
      </c>
      <c r="O8" s="8" t="s">
        <v>30</v>
      </c>
    </row>
    <row r="10" spans="1:15" ht="9" customHeight="1" x14ac:dyDescent="0.25">
      <c r="A10" s="10"/>
      <c r="B10" s="11"/>
      <c r="C10" s="12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3"/>
      <c r="O10" s="14"/>
    </row>
  </sheetData>
  <autoFilter ref="A1:O9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C3" sqref="C3"/>
    </sheetView>
  </sheetViews>
  <sheetFormatPr baseColWidth="10" defaultRowHeight="14.25" x14ac:dyDescent="0.2"/>
  <cols>
    <col min="1" max="1" width="34.42578125" style="15" bestFit="1" customWidth="1"/>
    <col min="2" max="2" width="17.7109375" style="17" customWidth="1"/>
    <col min="3" max="3" width="17.28515625" style="17" customWidth="1"/>
    <col min="4" max="16384" width="11.42578125" style="15"/>
  </cols>
  <sheetData>
    <row r="1" spans="1:3" x14ac:dyDescent="0.2">
      <c r="A1" s="15" t="s">
        <v>2</v>
      </c>
      <c r="B1" s="16">
        <v>42</v>
      </c>
    </row>
    <row r="3" spans="1:3" x14ac:dyDescent="0.2">
      <c r="A3" s="15" t="s">
        <v>39</v>
      </c>
      <c r="B3" s="17" t="str">
        <f>VLOOKUP($B$1,BDD!C:O,4,FALSE)</f>
        <v>Peugeot</v>
      </c>
      <c r="C3" s="17" t="str">
        <f>VLOOKUP(B1,BDD!C:O,COLUMN(BDD!F1)-2,FALSE)</f>
        <v>Peugeot</v>
      </c>
    </row>
    <row r="4" spans="1:3" x14ac:dyDescent="0.2">
      <c r="A4" s="15" t="s">
        <v>40</v>
      </c>
      <c r="B4" s="17" t="str">
        <f>VLOOKUP($B$1,BDD!C:O,5,FALSE) &amp; " " &amp; VLOOKUP($B$1,BDD!C:O,6,FALSE)</f>
        <v>206 1,9 HDI</v>
      </c>
      <c r="C4" s="17" t="str">
        <f>VLOOKUP($B$1,BDD!C:O,COLUMN(BDD!G1)-2,FALSE) &amp; " " &amp; VLOOKUP($B$1,BDD!C:O,COLUMN(BDD!H1)-2,FALSE)</f>
        <v>206 1,9 HDI</v>
      </c>
    </row>
    <row r="5" spans="1:3" x14ac:dyDescent="0.2">
      <c r="A5" s="15" t="s">
        <v>45</v>
      </c>
      <c r="B5" s="18">
        <f>VLOOKUP($B$1,BDD!C:O,7,FALSE)</f>
        <v>100000</v>
      </c>
    </row>
    <row r="6" spans="1:3" x14ac:dyDescent="0.2">
      <c r="A6" s="15" t="s">
        <v>9</v>
      </c>
      <c r="B6" s="18" t="str">
        <f>VLOOKUP($B$1,BDD!C:O,8,FALSE)</f>
        <v>Gris</v>
      </c>
    </row>
    <row r="7" spans="1:3" x14ac:dyDescent="0.2">
      <c r="A7" s="15" t="s">
        <v>41</v>
      </c>
      <c r="B7" s="19">
        <f>VLOOKUP($B$1,BDD!C:O,11,FALSE)</f>
        <v>36526</v>
      </c>
    </row>
    <row r="8" spans="1:3" x14ac:dyDescent="0.2">
      <c r="A8" s="15" t="s">
        <v>10</v>
      </c>
      <c r="B8" s="18" t="str">
        <f>VLOOKUP($B$1,BDD!C:O,9,FALSE)</f>
        <v>45-56-89-AF</v>
      </c>
    </row>
    <row r="9" spans="1:3" x14ac:dyDescent="0.2">
      <c r="A9" s="15" t="s">
        <v>11</v>
      </c>
      <c r="B9" s="18">
        <f>VLOOKUP($B$1,BDD!C:O,10,FALSE)</f>
        <v>1234567</v>
      </c>
    </row>
    <row r="10" spans="1:3" x14ac:dyDescent="0.2">
      <c r="A10" s="15" t="s">
        <v>42</v>
      </c>
      <c r="B10" s="18" t="str">
        <f>VLOOKUP($B$1,BDD!C:O,13,FALSE)</f>
        <v>blabla</v>
      </c>
    </row>
    <row r="12" spans="1:3" x14ac:dyDescent="0.2">
      <c r="B12" s="17" t="s">
        <v>43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Mise en dépôt</vt:lpstr>
    </vt:vector>
  </TitlesOfParts>
  <Company>  ISI Pro Formation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</dc:creator>
  <cp:lastModifiedBy>Mu</cp:lastModifiedBy>
  <dcterms:created xsi:type="dcterms:W3CDTF">2013-10-19T17:09:25Z</dcterms:created>
  <dcterms:modified xsi:type="dcterms:W3CDTF">2013-10-19T17:19:15Z</dcterms:modified>
</cp:coreProperties>
</file>