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updateLinks="never" codeName="ThisWorkbook" defaultThemeVersion="124226"/>
  <bookViews>
    <workbookView xWindow="480" yWindow="1110" windowWidth="17400" windowHeight="8910" tabRatio="954" activeTab="1"/>
  </bookViews>
  <sheets>
    <sheet name="Données" sheetId="37" r:id="rId1"/>
    <sheet name="Feuille1" sheetId="77" r:id="rId2"/>
  </sheets>
  <definedNames>
    <definedName name="_xlnm._FilterDatabase" localSheetId="0" hidden="1">Données!#REF!</definedName>
    <definedName name="_xlnm._FilterDatabase" localSheetId="1" hidden="1">Feuille1!$D$21:$L$22</definedName>
    <definedName name="Centre">Données!$G$4:$G$100</definedName>
    <definedName name="Codes_Agents">Données!#REF!</definedName>
    <definedName name="Cronenbourg">Données!$F$4:$F$92</definedName>
    <definedName name="Hautepierre_Elsau">Données!$I$4:$I$103</definedName>
    <definedName name="Jeudi">Feuille1!$A$70:$N$90</definedName>
    <definedName name="Liste_centre_codes">Données!#REF!</definedName>
    <definedName name="Liste_codes_adresses_centre">Données!#REF!</definedName>
    <definedName name="Liste_codes_adresses_cro">Données!#REF!</definedName>
    <definedName name="Liste_codes_adresses_hpe">Données!#REF!</definedName>
    <definedName name="Liste_codes_adresses_neulin">Données!#REF!</definedName>
    <definedName name="Liste_cro_codes">Données!#REF!</definedName>
    <definedName name="Liste_hpe_codes">Données!#REF!</definedName>
    <definedName name="Liste_neulin_codes">Données!#REF!</definedName>
    <definedName name="Liste_Totale">Données!$K$3:$M$389</definedName>
    <definedName name="Liste_travaux">Données!#REF!</definedName>
    <definedName name="Lundi">Feuille1!$A$1:$N$22</definedName>
    <definedName name="Mardi">Feuille1!$A$24:$N$45</definedName>
    <definedName name="Mercredi">Feuille1!$A$47:$N$68</definedName>
    <definedName name="Neuhof_Lingolsheim_Meinau">Données!$H$4:$H$139</definedName>
    <definedName name="Nom_Agent">Données!#REF!</definedName>
    <definedName name="Vendredi">Feuille1!$A$92:$N$112</definedName>
  </definedNames>
  <calcPr calcId="145621"/>
</workbook>
</file>

<file path=xl/calcChain.xml><?xml version="1.0" encoding="utf-8"?>
<calcChain xmlns="http://schemas.openxmlformats.org/spreadsheetml/2006/main">
  <c r="B110" i="77" l="1"/>
  <c r="B109" i="77"/>
  <c r="B108" i="77"/>
  <c r="B107" i="77"/>
  <c r="B106" i="77"/>
  <c r="B105" i="77"/>
  <c r="B104" i="77"/>
  <c r="B103" i="77"/>
  <c r="B102" i="77"/>
  <c r="B101" i="77"/>
  <c r="B100" i="77"/>
  <c r="B99" i="77"/>
  <c r="B98" i="77"/>
  <c r="B97" i="77"/>
  <c r="B88" i="77"/>
  <c r="B87" i="77"/>
  <c r="B86" i="77"/>
  <c r="B85" i="77"/>
  <c r="B84" i="77"/>
  <c r="B83" i="77"/>
  <c r="B82" i="77"/>
  <c r="B81" i="77"/>
  <c r="B80" i="77"/>
  <c r="B79" i="77"/>
  <c r="B78" i="77"/>
  <c r="B77" i="77"/>
  <c r="B76" i="77"/>
  <c r="B75" i="77"/>
  <c r="B66" i="77"/>
  <c r="B65" i="77"/>
  <c r="B64" i="77"/>
  <c r="B63" i="77"/>
  <c r="B62" i="77"/>
  <c r="B61" i="77"/>
  <c r="B60" i="77"/>
  <c r="B59" i="77"/>
  <c r="B58" i="77"/>
  <c r="B57" i="77"/>
  <c r="B56" i="77"/>
  <c r="B55" i="77"/>
  <c r="B54" i="77"/>
  <c r="B53" i="77"/>
  <c r="B52" i="77"/>
  <c r="B43" i="77"/>
  <c r="B42" i="77"/>
  <c r="B41" i="77"/>
  <c r="B40" i="77"/>
  <c r="B39" i="77"/>
  <c r="B38" i="77"/>
  <c r="B37" i="77"/>
  <c r="B36" i="77"/>
  <c r="B35" i="77"/>
  <c r="B34" i="77"/>
  <c r="B33" i="77"/>
  <c r="B32" i="77"/>
  <c r="B31" i="77"/>
  <c r="B30" i="77"/>
  <c r="B29" i="77"/>
  <c r="B7" i="77" l="1"/>
  <c r="B8" i="77"/>
  <c r="B9" i="77"/>
  <c r="B10" i="77"/>
  <c r="B11" i="77"/>
  <c r="B12" i="77"/>
  <c r="B13" i="77"/>
  <c r="B14" i="77"/>
  <c r="B15" i="77"/>
  <c r="B16" i="77"/>
  <c r="B17" i="77"/>
  <c r="B18" i="77"/>
  <c r="B19" i="77"/>
  <c r="B20" i="77"/>
  <c r="B6" i="77"/>
  <c r="E111" i="77" l="1"/>
  <c r="F111" i="77"/>
  <c r="H111" i="77"/>
  <c r="I111" i="77"/>
  <c r="J111" i="77"/>
  <c r="D111" i="77"/>
  <c r="E89" i="77"/>
  <c r="F89" i="77"/>
  <c r="H89" i="77"/>
  <c r="I89" i="77"/>
  <c r="J89" i="77"/>
  <c r="N89" i="77"/>
  <c r="D89" i="77"/>
  <c r="E67" i="77"/>
  <c r="F67" i="77"/>
  <c r="H67" i="77"/>
  <c r="I67" i="77"/>
  <c r="J67" i="77"/>
  <c r="D67" i="77"/>
  <c r="E44" i="77"/>
  <c r="F44" i="77"/>
  <c r="H44" i="77"/>
  <c r="I44" i="77"/>
  <c r="J44" i="77"/>
  <c r="D44" i="77"/>
  <c r="E21" i="77"/>
  <c r="F21" i="77"/>
  <c r="H21" i="77"/>
  <c r="I21" i="77"/>
  <c r="J21" i="77"/>
  <c r="D21" i="77"/>
  <c r="K110" i="77" l="1"/>
  <c r="K109" i="77"/>
  <c r="K108" i="77"/>
  <c r="K107" i="77"/>
  <c r="K105" i="77"/>
  <c r="K103" i="77"/>
  <c r="K101" i="77"/>
  <c r="K100" i="77"/>
  <c r="K99" i="77"/>
  <c r="K88" i="77"/>
  <c r="K87" i="77"/>
  <c r="K85" i="77"/>
  <c r="K84" i="77"/>
  <c r="K83" i="77"/>
  <c r="K81" i="77"/>
  <c r="K80" i="77"/>
  <c r="K79" i="77"/>
  <c r="K77" i="77"/>
  <c r="K76" i="77"/>
  <c r="K75" i="77"/>
  <c r="K65" i="77"/>
  <c r="K64" i="77"/>
  <c r="K63" i="77"/>
  <c r="K61" i="77"/>
  <c r="K60" i="77"/>
  <c r="K59" i="77"/>
  <c r="K57" i="77"/>
  <c r="K56" i="77"/>
  <c r="K55" i="77"/>
  <c r="K53" i="77"/>
  <c r="K52" i="77"/>
  <c r="K43" i="77"/>
  <c r="K40" i="77"/>
  <c r="K39" i="77"/>
  <c r="K36" i="77"/>
  <c r="K35" i="77"/>
  <c r="K33" i="77"/>
  <c r="K32" i="77"/>
  <c r="K31" i="77"/>
  <c r="K20" i="77"/>
  <c r="K19" i="77"/>
  <c r="K17" i="77"/>
  <c r="K16" i="77"/>
  <c r="K15" i="77"/>
  <c r="K13" i="77"/>
  <c r="K12" i="77"/>
  <c r="K11" i="77"/>
  <c r="K9" i="77"/>
  <c r="K8" i="77"/>
  <c r="K7" i="77"/>
  <c r="K6" i="77"/>
  <c r="F296" i="77"/>
  <c r="E296" i="77"/>
  <c r="M110" i="77"/>
  <c r="L110" i="77"/>
  <c r="M109" i="77"/>
  <c r="L109" i="77"/>
  <c r="M108" i="77"/>
  <c r="L108" i="77"/>
  <c r="M107" i="77"/>
  <c r="L107" i="77"/>
  <c r="M106" i="77"/>
  <c r="L106" i="77"/>
  <c r="K106" i="77"/>
  <c r="M105" i="77"/>
  <c r="L105" i="77"/>
  <c r="M104" i="77"/>
  <c r="L104" i="77"/>
  <c r="K104" i="77"/>
  <c r="M103" i="77"/>
  <c r="L103" i="77"/>
  <c r="M102" i="77"/>
  <c r="L102" i="77"/>
  <c r="K102" i="77"/>
  <c r="M101" i="77"/>
  <c r="L101" i="77"/>
  <c r="M100" i="77"/>
  <c r="L100" i="77"/>
  <c r="M99" i="77"/>
  <c r="L99" i="77"/>
  <c r="M98" i="77"/>
  <c r="L98" i="77"/>
  <c r="K98" i="77"/>
  <c r="M97" i="77"/>
  <c r="L97" i="77"/>
  <c r="K97" i="77"/>
  <c r="A93" i="77"/>
  <c r="M88" i="77"/>
  <c r="L88" i="77"/>
  <c r="M87" i="77"/>
  <c r="L87" i="77"/>
  <c r="M86" i="77"/>
  <c r="L86" i="77"/>
  <c r="K86" i="77"/>
  <c r="M85" i="77"/>
  <c r="L85" i="77"/>
  <c r="M84" i="77"/>
  <c r="L84" i="77"/>
  <c r="M83" i="77"/>
  <c r="L83" i="77"/>
  <c r="M82" i="77"/>
  <c r="L82" i="77"/>
  <c r="K82" i="77"/>
  <c r="M81" i="77"/>
  <c r="L81" i="77"/>
  <c r="M80" i="77"/>
  <c r="L80" i="77"/>
  <c r="M79" i="77"/>
  <c r="L79" i="77"/>
  <c r="M78" i="77"/>
  <c r="L78" i="77"/>
  <c r="K78" i="77"/>
  <c r="M77" i="77"/>
  <c r="L77" i="77"/>
  <c r="M76" i="77"/>
  <c r="L76" i="77"/>
  <c r="M75" i="77"/>
  <c r="L75" i="77"/>
  <c r="A71" i="77"/>
  <c r="M66" i="77"/>
  <c r="L66" i="77"/>
  <c r="K66" i="77"/>
  <c r="M65" i="77"/>
  <c r="L65" i="77"/>
  <c r="M64" i="77"/>
  <c r="L64" i="77"/>
  <c r="M63" i="77"/>
  <c r="L63" i="77"/>
  <c r="M62" i="77"/>
  <c r="L62" i="77"/>
  <c r="K62" i="77"/>
  <c r="M61" i="77"/>
  <c r="L61" i="77"/>
  <c r="M60" i="77"/>
  <c r="L60" i="77"/>
  <c r="M59" i="77"/>
  <c r="L59" i="77"/>
  <c r="M58" i="77"/>
  <c r="L58" i="77"/>
  <c r="K58" i="77"/>
  <c r="M57" i="77"/>
  <c r="L57" i="77"/>
  <c r="M56" i="77"/>
  <c r="L56" i="77"/>
  <c r="M55" i="77"/>
  <c r="L55" i="77"/>
  <c r="M54" i="77"/>
  <c r="L54" i="77"/>
  <c r="K54" i="77"/>
  <c r="M53" i="77"/>
  <c r="L53" i="77"/>
  <c r="M52" i="77"/>
  <c r="L52" i="77"/>
  <c r="M51" i="77"/>
  <c r="A48" i="77"/>
  <c r="M43" i="77"/>
  <c r="L43" i="77"/>
  <c r="M42" i="77"/>
  <c r="L42" i="77"/>
  <c r="K42" i="77"/>
  <c r="M41" i="77"/>
  <c r="L41" i="77"/>
  <c r="K41" i="77"/>
  <c r="M40" i="77"/>
  <c r="L40" i="77"/>
  <c r="M39" i="77"/>
  <c r="L39" i="77"/>
  <c r="M38" i="77"/>
  <c r="L38" i="77"/>
  <c r="K38" i="77"/>
  <c r="M37" i="77"/>
  <c r="L37" i="77"/>
  <c r="K37" i="77"/>
  <c r="M36" i="77"/>
  <c r="L36" i="77"/>
  <c r="M35" i="77"/>
  <c r="L35" i="77"/>
  <c r="M34" i="77"/>
  <c r="L34" i="77"/>
  <c r="K34" i="77"/>
  <c r="M33" i="77"/>
  <c r="L33" i="77"/>
  <c r="M32" i="77"/>
  <c r="L32" i="77"/>
  <c r="M31" i="77"/>
  <c r="L31" i="77"/>
  <c r="M30" i="77"/>
  <c r="L30" i="77"/>
  <c r="K30" i="77"/>
  <c r="M29" i="77"/>
  <c r="L29" i="77"/>
  <c r="K29" i="77"/>
  <c r="A25" i="77"/>
  <c r="M20" i="77"/>
  <c r="L20" i="77"/>
  <c r="M19" i="77"/>
  <c r="L19" i="77"/>
  <c r="M18" i="77"/>
  <c r="L18" i="77"/>
  <c r="K18" i="77"/>
  <c r="M17" i="77"/>
  <c r="L17" i="77"/>
  <c r="M16" i="77"/>
  <c r="L16" i="77"/>
  <c r="M15" i="77"/>
  <c r="L15" i="77"/>
  <c r="M14" i="77"/>
  <c r="L14" i="77"/>
  <c r="K14" i="77"/>
  <c r="M13" i="77"/>
  <c r="L13" i="77"/>
  <c r="M12" i="77"/>
  <c r="L12" i="77"/>
  <c r="M11" i="77"/>
  <c r="L11" i="77"/>
  <c r="M10" i="77"/>
  <c r="L10" i="77"/>
  <c r="K10" i="77"/>
  <c r="M9" i="77"/>
  <c r="L9" i="77"/>
  <c r="M8" i="77"/>
  <c r="L8" i="77"/>
  <c r="M7" i="77"/>
  <c r="L7" i="77"/>
  <c r="M6" i="77"/>
  <c r="L6" i="77"/>
  <c r="C4" i="77"/>
  <c r="C73" i="77" s="1"/>
  <c r="B4" i="77"/>
  <c r="A95" i="77"/>
  <c r="D2" i="77"/>
  <c r="D93" i="77" s="1"/>
  <c r="B2" i="77"/>
  <c r="B93" i="77" s="1"/>
  <c r="M89" i="77" l="1"/>
  <c r="D48" i="77"/>
  <c r="D71" i="77"/>
  <c r="L89" i="77"/>
  <c r="K67" i="77"/>
  <c r="I68" i="77" s="1"/>
  <c r="K44" i="77"/>
  <c r="K111" i="77"/>
  <c r="K21" i="77"/>
  <c r="I22" i="77" s="1"/>
  <c r="K89" i="77"/>
  <c r="I90" i="77" s="1"/>
  <c r="I45" i="77"/>
  <c r="I112" i="77"/>
  <c r="L112" i="77"/>
  <c r="M112" i="77"/>
  <c r="D296" i="77" s="1"/>
  <c r="B25" i="77"/>
  <c r="A27" i="77"/>
  <c r="C50" i="77"/>
  <c r="D25" i="77"/>
  <c r="C27" i="77"/>
  <c r="B48" i="77"/>
  <c r="A50" i="77"/>
  <c r="B71" i="77"/>
  <c r="A73" i="77"/>
  <c r="C95" i="77"/>
  <c r="G298" i="77" s="1"/>
  <c r="E298" i="77" l="1"/>
  <c r="M113" i="77"/>
  <c r="D298" i="77"/>
  <c r="H70" i="77"/>
  <c r="H1" i="77"/>
  <c r="H92" i="77"/>
  <c r="H24" i="77"/>
  <c r="H47" i="77"/>
  <c r="K70" i="77"/>
  <c r="K47" i="77"/>
  <c r="K1" i="77"/>
  <c r="K92" i="77"/>
  <c r="K24" i="77"/>
  <c r="F298" i="77" l="1"/>
  <c r="I92" i="77" l="1"/>
  <c r="I47" i="77"/>
  <c r="I24" i="77"/>
  <c r="J47" i="77"/>
  <c r="E1" i="77"/>
  <c r="I70" i="77"/>
  <c r="I1" i="77"/>
  <c r="E24" i="77"/>
  <c r="J92" i="77"/>
  <c r="E70" i="77"/>
  <c r="E47" i="77"/>
  <c r="J70" i="77"/>
  <c r="J1" i="77"/>
  <c r="J24" i="77"/>
  <c r="E92" i="77"/>
</calcChain>
</file>

<file path=xl/sharedStrings.xml><?xml version="1.0" encoding="utf-8"?>
<sst xmlns="http://schemas.openxmlformats.org/spreadsheetml/2006/main" count="1317" uniqueCount="808">
  <si>
    <t>Code Agent</t>
  </si>
  <si>
    <t>Secteur(s)</t>
  </si>
  <si>
    <t>Jour</t>
  </si>
  <si>
    <t>Date</t>
  </si>
  <si>
    <t>N°Semaine</t>
  </si>
  <si>
    <t>Lundi</t>
  </si>
  <si>
    <t>Code</t>
  </si>
  <si>
    <t>Libellé</t>
  </si>
  <si>
    <t>Description des travaux</t>
  </si>
  <si>
    <t>Préventif</t>
  </si>
  <si>
    <t>Curatif</t>
  </si>
  <si>
    <t>Réclamation</t>
  </si>
  <si>
    <t>Numéro réclamation</t>
  </si>
  <si>
    <t>Travaux</t>
  </si>
  <si>
    <t>Suivi entreprises extérieures</t>
  </si>
  <si>
    <t>Non productif</t>
  </si>
  <si>
    <t>Mardi</t>
  </si>
  <si>
    <t>Mercredi</t>
  </si>
  <si>
    <t>Jeudi</t>
  </si>
  <si>
    <t>Vendredi</t>
  </si>
  <si>
    <t>Nombre total d'heures travaillées</t>
  </si>
  <si>
    <t>Secteur</t>
  </si>
  <si>
    <t>Cronenbourg</t>
  </si>
  <si>
    <t>Rtt</t>
  </si>
  <si>
    <t>Maladie</t>
  </si>
  <si>
    <t>Formation</t>
  </si>
  <si>
    <t>Centre</t>
  </si>
  <si>
    <t>024C01</t>
  </si>
  <si>
    <t>025C01</t>
  </si>
  <si>
    <t>026C01</t>
  </si>
  <si>
    <t>027C01</t>
  </si>
  <si>
    <t>028C01</t>
  </si>
  <si>
    <t>041C01</t>
  </si>
  <si>
    <t>041C02</t>
  </si>
  <si>
    <t>041C03</t>
  </si>
  <si>
    <t>041C04</t>
  </si>
  <si>
    <t>071C01</t>
  </si>
  <si>
    <t>071C02</t>
  </si>
  <si>
    <t>071C03</t>
  </si>
  <si>
    <t>072C01</t>
  </si>
  <si>
    <t>073C01</t>
  </si>
  <si>
    <t>074C01</t>
  </si>
  <si>
    <t>075C01</t>
  </si>
  <si>
    <t>076C01</t>
  </si>
  <si>
    <t>080C01</t>
  </si>
  <si>
    <t>091C01</t>
  </si>
  <si>
    <t>091C02</t>
  </si>
  <si>
    <t>101C01</t>
  </si>
  <si>
    <t>101C02</t>
  </si>
  <si>
    <t>101C03</t>
  </si>
  <si>
    <t>111C01</t>
  </si>
  <si>
    <t>111C02</t>
  </si>
  <si>
    <t>161C01</t>
  </si>
  <si>
    <t>191C01</t>
  </si>
  <si>
    <t>201C01</t>
  </si>
  <si>
    <t>201C02</t>
  </si>
  <si>
    <t>211S01</t>
  </si>
  <si>
    <t>211S02</t>
  </si>
  <si>
    <t>211S03</t>
  </si>
  <si>
    <t>211C01</t>
  </si>
  <si>
    <t>211S04</t>
  </si>
  <si>
    <t>213C01</t>
  </si>
  <si>
    <t>271C01</t>
  </si>
  <si>
    <t>271C02</t>
  </si>
  <si>
    <t>271C03</t>
  </si>
  <si>
    <t>273C01</t>
  </si>
  <si>
    <t>311SE1</t>
  </si>
  <si>
    <t>311SE2</t>
  </si>
  <si>
    <t>371C01</t>
  </si>
  <si>
    <t>586C01</t>
  </si>
  <si>
    <t>670C01</t>
  </si>
  <si>
    <t>672C01</t>
  </si>
  <si>
    <t>673C01</t>
  </si>
  <si>
    <t>681C01</t>
  </si>
  <si>
    <t>681S01</t>
  </si>
  <si>
    <t>681S02</t>
  </si>
  <si>
    <t>681S03</t>
  </si>
  <si>
    <t>750C01</t>
  </si>
  <si>
    <t>751C01</t>
  </si>
  <si>
    <t>752C01</t>
  </si>
  <si>
    <t>753C01</t>
  </si>
  <si>
    <t>754C01</t>
  </si>
  <si>
    <t>755C01</t>
  </si>
  <si>
    <t>756C01</t>
  </si>
  <si>
    <t>761C01</t>
  </si>
  <si>
    <t>762C01</t>
  </si>
  <si>
    <t>851C01</t>
  </si>
  <si>
    <t>905C01</t>
  </si>
  <si>
    <t>906C01</t>
  </si>
  <si>
    <t>351SE1</t>
  </si>
  <si>
    <t>352C01</t>
  </si>
  <si>
    <t>355C01</t>
  </si>
  <si>
    <t>357C01</t>
  </si>
  <si>
    <t>360C01</t>
  </si>
  <si>
    <t>361S01</t>
  </si>
  <si>
    <t>361S02</t>
  </si>
  <si>
    <t>362C01</t>
  </si>
  <si>
    <t>362S01</t>
  </si>
  <si>
    <t>362S02</t>
  </si>
  <si>
    <t>362S03</t>
  </si>
  <si>
    <t>363C01</t>
  </si>
  <si>
    <t>363S01</t>
  </si>
  <si>
    <t>363S02</t>
  </si>
  <si>
    <t>363S03</t>
  </si>
  <si>
    <t>363S04</t>
  </si>
  <si>
    <t>363S05</t>
  </si>
  <si>
    <t>363S06</t>
  </si>
  <si>
    <t>363S07</t>
  </si>
  <si>
    <t>363S08</t>
  </si>
  <si>
    <t>363S09</t>
  </si>
  <si>
    <t>363S10</t>
  </si>
  <si>
    <t>363S11</t>
  </si>
  <si>
    <t>363S12</t>
  </si>
  <si>
    <t>363S13</t>
  </si>
  <si>
    <t>363S14</t>
  </si>
  <si>
    <t>501C01</t>
  </si>
  <si>
    <t>501C02</t>
  </si>
  <si>
    <t>501C03</t>
  </si>
  <si>
    <t>501C04</t>
  </si>
  <si>
    <t>652C01</t>
  </si>
  <si>
    <t>654C01</t>
  </si>
  <si>
    <t>654C02</t>
  </si>
  <si>
    <t>654C03</t>
  </si>
  <si>
    <t>654C04</t>
  </si>
  <si>
    <t>654C05</t>
  </si>
  <si>
    <t>654C06</t>
  </si>
  <si>
    <t>654C07</t>
  </si>
  <si>
    <t>654C08</t>
  </si>
  <si>
    <t>654C09</t>
  </si>
  <si>
    <t>657C01</t>
  </si>
  <si>
    <t>658C01</t>
  </si>
  <si>
    <t>658C02</t>
  </si>
  <si>
    <t>658C03</t>
  </si>
  <si>
    <t>658C04</t>
  </si>
  <si>
    <t>659C01</t>
  </si>
  <si>
    <t>703C01</t>
  </si>
  <si>
    <t>704C01</t>
  </si>
  <si>
    <t>712C01</t>
  </si>
  <si>
    <t>714C01</t>
  </si>
  <si>
    <t>714C02</t>
  </si>
  <si>
    <t>714C03</t>
  </si>
  <si>
    <t>714C04</t>
  </si>
  <si>
    <t>721C01</t>
  </si>
  <si>
    <t>792C01</t>
  </si>
  <si>
    <t>364SE1</t>
  </si>
  <si>
    <t>365C01</t>
  </si>
  <si>
    <t>391S02</t>
  </si>
  <si>
    <t>391S03</t>
  </si>
  <si>
    <t>391S04</t>
  </si>
  <si>
    <t>391S05</t>
  </si>
  <si>
    <t>391S06</t>
  </si>
  <si>
    <t>391S07</t>
  </si>
  <si>
    <t>391S08</t>
  </si>
  <si>
    <t>391S09</t>
  </si>
  <si>
    <t>391S10</t>
  </si>
  <si>
    <t>391S11</t>
  </si>
  <si>
    <t>391S12</t>
  </si>
  <si>
    <t>391S13</t>
  </si>
  <si>
    <t>391S14</t>
  </si>
  <si>
    <t>391S15</t>
  </si>
  <si>
    <t>391S16</t>
  </si>
  <si>
    <t>391S17</t>
  </si>
  <si>
    <t>391S18</t>
  </si>
  <si>
    <t>391S19</t>
  </si>
  <si>
    <t>392S01</t>
  </si>
  <si>
    <t>392S02</t>
  </si>
  <si>
    <t>392S03</t>
  </si>
  <si>
    <t>392S04</t>
  </si>
  <si>
    <t>393S01</t>
  </si>
  <si>
    <t>393S02</t>
  </si>
  <si>
    <t>393S03</t>
  </si>
  <si>
    <t>393S04</t>
  </si>
  <si>
    <t>393S05</t>
  </si>
  <si>
    <t>394SE1</t>
  </si>
  <si>
    <t>411S01</t>
  </si>
  <si>
    <t>411S02</t>
  </si>
  <si>
    <t>411S03</t>
  </si>
  <si>
    <t>411S04</t>
  </si>
  <si>
    <t>411S05</t>
  </si>
  <si>
    <t>411S09</t>
  </si>
  <si>
    <t>411S10</t>
  </si>
  <si>
    <t>411S11</t>
  </si>
  <si>
    <t>411S12</t>
  </si>
  <si>
    <t>411S13</t>
  </si>
  <si>
    <t>411S15</t>
  </si>
  <si>
    <t>411S16</t>
  </si>
  <si>
    <t>411S17</t>
  </si>
  <si>
    <t>411S18</t>
  </si>
  <si>
    <t>411S19</t>
  </si>
  <si>
    <t>411S20</t>
  </si>
  <si>
    <t>411S21</t>
  </si>
  <si>
    <t>411S22</t>
  </si>
  <si>
    <t>411S23</t>
  </si>
  <si>
    <t>411S24</t>
  </si>
  <si>
    <t>413C01</t>
  </si>
  <si>
    <t>421S06</t>
  </si>
  <si>
    <t>421S07</t>
  </si>
  <si>
    <t>421S08</t>
  </si>
  <si>
    <t>421S14</t>
  </si>
  <si>
    <t>691C01</t>
  </si>
  <si>
    <t>691S01</t>
  </si>
  <si>
    <t>691S02</t>
  </si>
  <si>
    <t>691S03</t>
  </si>
  <si>
    <t>691S04</t>
  </si>
  <si>
    <t>691S05</t>
  </si>
  <si>
    <t>691S06</t>
  </si>
  <si>
    <t>691S07</t>
  </si>
  <si>
    <t>691S08</t>
  </si>
  <si>
    <t>691S09</t>
  </si>
  <si>
    <t>693C01</t>
  </si>
  <si>
    <t>695C01</t>
  </si>
  <si>
    <t>699C01</t>
  </si>
  <si>
    <t>742C01</t>
  </si>
  <si>
    <t>743C01</t>
  </si>
  <si>
    <t>171S01</t>
  </si>
  <si>
    <t>171S02</t>
  </si>
  <si>
    <t>171S03</t>
  </si>
  <si>
    <t>171S04</t>
  </si>
  <si>
    <t>171S05</t>
  </si>
  <si>
    <t>171S06</t>
  </si>
  <si>
    <t>171S07</t>
  </si>
  <si>
    <t>171S08</t>
  </si>
  <si>
    <t>171S09</t>
  </si>
  <si>
    <t>171S10</t>
  </si>
  <si>
    <t>171S11</t>
  </si>
  <si>
    <t>171S12</t>
  </si>
  <si>
    <t>171S13</t>
  </si>
  <si>
    <t>171S14</t>
  </si>
  <si>
    <t>171S15</t>
  </si>
  <si>
    <t>181C01</t>
  </si>
  <si>
    <t>181C02</t>
  </si>
  <si>
    <t>181C03</t>
  </si>
  <si>
    <t>231S01</t>
  </si>
  <si>
    <t>231S02</t>
  </si>
  <si>
    <t>231S03</t>
  </si>
  <si>
    <t>231S04</t>
  </si>
  <si>
    <t>231S05</t>
  </si>
  <si>
    <t>231S06</t>
  </si>
  <si>
    <t>231S07</t>
  </si>
  <si>
    <t>231S08</t>
  </si>
  <si>
    <t>231S09</t>
  </si>
  <si>
    <t>231S10</t>
  </si>
  <si>
    <t>231S11</t>
  </si>
  <si>
    <t>231S12</t>
  </si>
  <si>
    <t>231S13</t>
  </si>
  <si>
    <t>231S14</t>
  </si>
  <si>
    <t>231S15</t>
  </si>
  <si>
    <t>231S16</t>
  </si>
  <si>
    <t>231S17</t>
  </si>
  <si>
    <t>231S18</t>
  </si>
  <si>
    <t>241C01</t>
  </si>
  <si>
    <t>242C01</t>
  </si>
  <si>
    <t>243C01</t>
  </si>
  <si>
    <t>244C01</t>
  </si>
  <si>
    <t>251C01</t>
  </si>
  <si>
    <t>252C01</t>
  </si>
  <si>
    <t>252C02</t>
  </si>
  <si>
    <t>254C01</t>
  </si>
  <si>
    <t>254S01</t>
  </si>
  <si>
    <t>254S02</t>
  </si>
  <si>
    <t>262S01</t>
  </si>
  <si>
    <t>263S01</t>
  </si>
  <si>
    <t>264S01</t>
  </si>
  <si>
    <t>264S02</t>
  </si>
  <si>
    <t>265S01</t>
  </si>
  <si>
    <t>265S02</t>
  </si>
  <si>
    <t>265S03</t>
  </si>
  <si>
    <t>265S04</t>
  </si>
  <si>
    <t>281S01</t>
  </si>
  <si>
    <t>281S02</t>
  </si>
  <si>
    <t>281S03</t>
  </si>
  <si>
    <t>281S04</t>
  </si>
  <si>
    <t>281S05</t>
  </si>
  <si>
    <t>281S06</t>
  </si>
  <si>
    <t>281S07</t>
  </si>
  <si>
    <t>281S08</t>
  </si>
  <si>
    <t>281S09</t>
  </si>
  <si>
    <t>281S10</t>
  </si>
  <si>
    <t>281S11</t>
  </si>
  <si>
    <t>281S12</t>
  </si>
  <si>
    <t>281S13</t>
  </si>
  <si>
    <t>281S14</t>
  </si>
  <si>
    <t>281S15</t>
  </si>
  <si>
    <t>281S16</t>
  </si>
  <si>
    <t>281S17</t>
  </si>
  <si>
    <t>281S18</t>
  </si>
  <si>
    <t>281S19</t>
  </si>
  <si>
    <t>281S20</t>
  </si>
  <si>
    <t>281S21</t>
  </si>
  <si>
    <t>282C01</t>
  </si>
  <si>
    <t>291S01</t>
  </si>
  <si>
    <t>291S02</t>
  </si>
  <si>
    <t>337S01</t>
  </si>
  <si>
    <t>471C01</t>
  </si>
  <si>
    <t>471S01</t>
  </si>
  <si>
    <t>471S02</t>
  </si>
  <si>
    <t>471S03</t>
  </si>
  <si>
    <t>471S04</t>
  </si>
  <si>
    <t>474C01</t>
  </si>
  <si>
    <t>474C02</t>
  </si>
  <si>
    <t>491C01</t>
  </si>
  <si>
    <t>491S01</t>
  </si>
  <si>
    <t>491S02</t>
  </si>
  <si>
    <t>491S03</t>
  </si>
  <si>
    <t>491S04</t>
  </si>
  <si>
    <t>493C01</t>
  </si>
  <si>
    <t>802C01</t>
  </si>
  <si>
    <t>861C01</t>
  </si>
  <si>
    <t>861C02</t>
  </si>
  <si>
    <t>901C01</t>
  </si>
  <si>
    <t>901SE1</t>
  </si>
  <si>
    <t>901SE2</t>
  </si>
  <si>
    <t>STATION ECHANGE 34 BECQUEREL</t>
  </si>
  <si>
    <t>CHAUFFERIE 32 RIETH</t>
  </si>
  <si>
    <t>S/STATION 36 A. FRESNEL</t>
  </si>
  <si>
    <t>S/STATION 25 KEPLER</t>
  </si>
  <si>
    <t>S/STATION 9 KEPLER</t>
  </si>
  <si>
    <t>S/STATION 8 KEPLER</t>
  </si>
  <si>
    <t>S/STATION 12 KEPLER</t>
  </si>
  <si>
    <t>S/STATION 37 BECQUEREL</t>
  </si>
  <si>
    <t>S/STATION 7 PARACELSE</t>
  </si>
  <si>
    <t>S/STATION 9 PARACELSE</t>
  </si>
  <si>
    <t>S/STATION 22 PARACELSE</t>
  </si>
  <si>
    <t>S/STATION 6 PARACELSE</t>
  </si>
  <si>
    <t>S/STATION 44 A. FRESNEL</t>
  </si>
  <si>
    <t>S/STATION 26 A. FRESNEL</t>
  </si>
  <si>
    <t>S/STATION 3 A. FRESNEL</t>
  </si>
  <si>
    <t>S/STATION 8 A. FRESNEL</t>
  </si>
  <si>
    <t>S/STATION 11 A. FRESNEL</t>
  </si>
  <si>
    <t>S/STATION 21 LAVOISIER</t>
  </si>
  <si>
    <t>S/STATION 5 LAVOISIER</t>
  </si>
  <si>
    <t>S/STATION 16 LAVOISIER</t>
  </si>
  <si>
    <t>S/STATION 6 LAVOISIER</t>
  </si>
  <si>
    <t>CHAUFFERIE 5 GUIRBADEN</t>
  </si>
  <si>
    <t>CHAUFFERIE 10 GUIRBADEN</t>
  </si>
  <si>
    <t>CHAUFFERIE 13 GUIRBADEN</t>
  </si>
  <si>
    <t>CHAUFFERIE 16 GUIRBADEN</t>
  </si>
  <si>
    <t>CHAUFFERIE 41 AUBEPINE</t>
  </si>
  <si>
    <t>CHAUFFERIE 41A AUBEPINE</t>
  </si>
  <si>
    <t>CHAUFFERIE 43 AUBEPINE</t>
  </si>
  <si>
    <t>CHAUFFERIE 45 AUBEPINE</t>
  </si>
  <si>
    <t>CHAUFFERIE 45A AUBEPINE</t>
  </si>
  <si>
    <t>CHAUFFERIE 47 AUBEPINE</t>
  </si>
  <si>
    <t>CHAUFFERIE 49 AUBEPINE</t>
  </si>
  <si>
    <t>CHAUFFERIE 49A AUBEPINE</t>
  </si>
  <si>
    <t>CHAUFFERIE 51 AUBEPINE</t>
  </si>
  <si>
    <t>CHAUFFERIE 72 HIMMERICH</t>
  </si>
  <si>
    <t>CHAUFFERIE 3 FISHACKER</t>
  </si>
  <si>
    <t>CHAUFFERIE 5 FISHACKER</t>
  </si>
  <si>
    <t>CHAUFFERIE 7 FISHACKER</t>
  </si>
  <si>
    <t>CHAUFFERIE 9 FISHACKER</t>
  </si>
  <si>
    <t>CHAUFFERIE 5 DOERNELBRUCK</t>
  </si>
  <si>
    <t>CHAUFFERIE 7 LILAS MUNDO</t>
  </si>
  <si>
    <t>CHAUFFERIE 11 LAMPERTHEIM</t>
  </si>
  <si>
    <t>CHAUFFERIE 13 LAMPERTHEIM</t>
  </si>
  <si>
    <t>CHAUFFERIE 15 LAMPERTHEIM</t>
  </si>
  <si>
    <t>CHAUFFERIE 17 LAMPERTHEIM</t>
  </si>
  <si>
    <t>CHAUFFERIE 50 DE GAULLE</t>
  </si>
  <si>
    <t>S/STATION ECHANGE 257 RTE D'OBER</t>
  </si>
  <si>
    <t>CHAUFFERIE 259 RTE OBERHAUSBERGEN</t>
  </si>
  <si>
    <t>S/STATION 18 LA FONTAINE</t>
  </si>
  <si>
    <t>S/STATION 24 ERASME</t>
  </si>
  <si>
    <t>S/STATION 33 ERASME</t>
  </si>
  <si>
    <t>S/STATION 37 ERASME</t>
  </si>
  <si>
    <t>S/STATION 41 LA FONTAINE</t>
  </si>
  <si>
    <t>S/STATION 52 PETRARQUE</t>
  </si>
  <si>
    <t>S/STATION 11 BALZAC</t>
  </si>
  <si>
    <t>S/STATION 14 BALZAC</t>
  </si>
  <si>
    <t>S/STATION 28 FLAUBERT</t>
  </si>
  <si>
    <t>S/STATION 32 BALZAC</t>
  </si>
  <si>
    <t>S/STATION 38 BALZAC</t>
  </si>
  <si>
    <t>S/STATION 42 STENDHAL</t>
  </si>
  <si>
    <t>S/STATION 49 STENDHAL</t>
  </si>
  <si>
    <t>S/STATION 55 BALZAC</t>
  </si>
  <si>
    <t>S/STATION 10 DOSTOIEVSKI</t>
  </si>
  <si>
    <t>S/STATION 15 DOSTOIEVSKI</t>
  </si>
  <si>
    <t>S/STATION 20 BYRON</t>
  </si>
  <si>
    <t>S/STATION 27 DOSTOIEVSKI</t>
  </si>
  <si>
    <t>S/STATION 72 BUCHNER</t>
  </si>
  <si>
    <t>S/STATION 86 BUCHNER</t>
  </si>
  <si>
    <t>S/STATION 4 DOSTOIEVSKI</t>
  </si>
  <si>
    <t>S/STATION 76 BUCHNER</t>
  </si>
  <si>
    <t>S/STATION 16 A DE MUSSET</t>
  </si>
  <si>
    <t>S/STATION 10 A DE MUSSET</t>
  </si>
  <si>
    <t>S/STATION 20 RONSARD</t>
  </si>
  <si>
    <t>S/STATION 34 VICTOR HUGO</t>
  </si>
  <si>
    <t>S/STATION 38 VICTOR HUGO</t>
  </si>
  <si>
    <t>S/STATION ECHANGE F. MITTERAND</t>
  </si>
  <si>
    <t>S/STATION 2 GRUNEWALD</t>
  </si>
  <si>
    <t>S/STATION 25 SCHOENGAUER + PLA 0412</t>
  </si>
  <si>
    <t>S/STATION 37 SCHOENGAUER + PLA 0412</t>
  </si>
  <si>
    <t>S/STATION 11 WEIS</t>
  </si>
  <si>
    <t>S/STATION 22 GRUNEWALD</t>
  </si>
  <si>
    <t>S/STATION 6 WEIS</t>
  </si>
  <si>
    <t>S/STATION 40 GRUNEWALD</t>
  </si>
  <si>
    <t>S/STATION 62 SCHOENGAUER</t>
  </si>
  <si>
    <t>S/STATION 68 SCHOENGAUER</t>
  </si>
  <si>
    <t>S/STATION 76 SCHOENGAUER</t>
  </si>
  <si>
    <t>S/STATION 22 CRANACH</t>
  </si>
  <si>
    <t>S/STATION 9 CRANACH</t>
  </si>
  <si>
    <t>S/STATION 14 DURER</t>
  </si>
  <si>
    <t>S/STATION 20 DURER</t>
  </si>
  <si>
    <t>S/STATION 13 DURER</t>
  </si>
  <si>
    <t>S/STATION 5 DURER</t>
  </si>
  <si>
    <t>S/STATION 90 SCHOENGAUER</t>
  </si>
  <si>
    <t>S/STATION 43 GRUNEWALD</t>
  </si>
  <si>
    <t>S/STATION 30 PIGALLE</t>
  </si>
  <si>
    <t>CHAUFFERIE 91 UNTERELSAU</t>
  </si>
  <si>
    <t>S/STATION 30 GRUNEWALD</t>
  </si>
  <si>
    <t>S/STATION 32 GRUNEWALD</t>
  </si>
  <si>
    <t>S/STATION 34 GRUNEWALD</t>
  </si>
  <si>
    <t>S/STATION 80 SCHOENGAUER</t>
  </si>
  <si>
    <t>CHAUFFERIE CHARMILLE</t>
  </si>
  <si>
    <t>S/STATION 34 CHARMILLE</t>
  </si>
  <si>
    <t>S/STATION 34A CHARMILLE</t>
  </si>
  <si>
    <t>S/STATION 36 CHARMILLE</t>
  </si>
  <si>
    <t>S/STATION 36A CHARMILLE</t>
  </si>
  <si>
    <t>S/STATION 36B CHARMILLE</t>
  </si>
  <si>
    <t>S/STATION 38 CHARMILLE</t>
  </si>
  <si>
    <t>S/STATION 38A CHARMILLE</t>
  </si>
  <si>
    <t>S/STATION 38B CHARMILLE</t>
  </si>
  <si>
    <t>S/STATION 36C CHARMILLE</t>
  </si>
  <si>
    <t>CHAUFFERIE 6 HERRADE</t>
  </si>
  <si>
    <t>CHAUFFERIE ENGELBREIT</t>
  </si>
  <si>
    <t>CHAUFFERIE 24 RUE DE LA TOUR</t>
  </si>
  <si>
    <t>CHAUFFERIE 15 KLEM</t>
  </si>
  <si>
    <t>CHAUFFERIE 28B JARDIN CIGOGNES</t>
  </si>
  <si>
    <t>CHAUFFERIE RUE DES BOUCHERS</t>
  </si>
  <si>
    <t>CHAUFFERIE PAUL REISS</t>
  </si>
  <si>
    <t>CHAUFFERIE 16 SENGENWALD</t>
  </si>
  <si>
    <t>CHAUFFERIE 36 1ERE ARMEE</t>
  </si>
  <si>
    <t>CHAUFFERIE 10-12 1ERE ARMEE</t>
  </si>
  <si>
    <t>CHAUFFERIE 18 A. BRIAND</t>
  </si>
  <si>
    <t>CHAUFFERIE 6 A. BRIAND</t>
  </si>
  <si>
    <t>CHAUFFERIE 109 J. JAURES</t>
  </si>
  <si>
    <t>CHAUFFERIE 16 QUAI TUILERIES</t>
  </si>
  <si>
    <t>CHAUFFERIE 1 HUNAWIHR</t>
  </si>
  <si>
    <t>CHAUFFERIE 11 ZELLENBERG</t>
  </si>
  <si>
    <t>CHAUFFERIE 13 HUNAWIHR</t>
  </si>
  <si>
    <t>CHAUFFERIE 14 BALE</t>
  </si>
  <si>
    <t>CHAUFFERIE 21 KEMBS</t>
  </si>
  <si>
    <t>CHAUFFERIE RUE DE KEMBS</t>
  </si>
  <si>
    <t>CHAUFFERIE 4 STE MARIE AUX MINES</t>
  </si>
  <si>
    <t>CHAUFFERIE 13 RIBEAUVILLE</t>
  </si>
  <si>
    <t>CHAUFFERIE 12A J. JAURES</t>
  </si>
  <si>
    <t>CHAUFFERIE 16 LUCERNE</t>
  </si>
  <si>
    <t>CHAUFFERIE 13 BERNE</t>
  </si>
  <si>
    <t>CHAUFFERIE 11 A. BRIAND</t>
  </si>
  <si>
    <t>CHAUFFERIE 25 STOSSWIHR</t>
  </si>
  <si>
    <t>CHAUFFERIE 6 QUAI TUILERIES</t>
  </si>
  <si>
    <t>CHAUFFERIE 14 DIVISION LECLERC</t>
  </si>
  <si>
    <t>CHAUFFERIE 22 DIVISION LECLERC</t>
  </si>
  <si>
    <t>CHAUFFERIE 24 LAUSANNE</t>
  </si>
  <si>
    <t>CHAUFFERIE 14 GENEVE</t>
  </si>
  <si>
    <t>CHAUFFERIE 11 TARADE</t>
  </si>
  <si>
    <t>CHAUFFERIE 24 QUAI DES BELGES</t>
  </si>
  <si>
    <t>S/STATION 7 JURA</t>
  </si>
  <si>
    <t>S/STATION 13 JURA</t>
  </si>
  <si>
    <t>S/STATION 22 JURA</t>
  </si>
  <si>
    <t>CHAUFFERIE 4 ANNECY</t>
  </si>
  <si>
    <t>S/STATION 5 MONT BLANC</t>
  </si>
  <si>
    <t>CHAUFFERIE 5 NEUCHATEL</t>
  </si>
  <si>
    <t>CHAUFFERIE 3 ALBERT 1ER</t>
  </si>
  <si>
    <t>CHAUFFERIE 26 DOUAI</t>
  </si>
  <si>
    <t>CHAUFFERIE 44 YPRES</t>
  </si>
  <si>
    <t>CHAUFFERIE 9 NESSLER</t>
  </si>
  <si>
    <t>S/STATION ECHANGE 14 MILAN</t>
  </si>
  <si>
    <t>S/STATION ECHANGE 14 ISTANBUL</t>
  </si>
  <si>
    <t>CHAUFFERIE 37 SOULTZ</t>
  </si>
  <si>
    <t>CHAUFFERIE 14 POULES</t>
  </si>
  <si>
    <t>CHAUFFERIE 20 MOLSHEIM</t>
  </si>
  <si>
    <t>CHAUFFERIE 24 MOLSHEIM</t>
  </si>
  <si>
    <t>CHAUFFERIE 40-42 MOLSHEIM</t>
  </si>
  <si>
    <t>CHAUFFERIE 3 ROTHAU</t>
  </si>
  <si>
    <t>S/STATION 10 MARLENHEIM</t>
  </si>
  <si>
    <t>S/STATION 1 ROTHAU</t>
  </si>
  <si>
    <t>S/STATION 3 ROTHAU</t>
  </si>
  <si>
    <t>CHAUFFERIE 11 THIERGARTEN</t>
  </si>
  <si>
    <t>CHAUFFERIE 1B MOLL</t>
  </si>
  <si>
    <t>CHAUFFERIE 3 DESERTE</t>
  </si>
  <si>
    <t>CHAUFFERIE 11 KUHN</t>
  </si>
  <si>
    <t>CHAUFFERIE 19 KUHN</t>
  </si>
  <si>
    <t>CHAUFFERIE 7-9 KUHN</t>
  </si>
  <si>
    <t>CHAUFFERIE 35 COURSE</t>
  </si>
  <si>
    <t>CHAUFFERIE 83 RTE DU RHIN</t>
  </si>
  <si>
    <t>CHAUFFERIE LES PARMENIDES</t>
  </si>
  <si>
    <t>CHAUFFERIE 10 MARTIN</t>
  </si>
  <si>
    <t>CHAUFFERIE 1 GENEVE</t>
  </si>
  <si>
    <t>CHAUFFERIE PERONNE</t>
  </si>
  <si>
    <t>S/STATION 4 INGOLD</t>
  </si>
  <si>
    <t>S/STATION 29 MALBERG</t>
  </si>
  <si>
    <t>S/STATION 23 MALBERG</t>
  </si>
  <si>
    <t>S/STATION 57 KLEBSAU</t>
  </si>
  <si>
    <t>S/STATION 33 REUSS</t>
  </si>
  <si>
    <t>S/STATION 27 REUSS</t>
  </si>
  <si>
    <t>S/STATION 4 MARSCHALLHOF</t>
  </si>
  <si>
    <t>S/STATION 12 MARSCHALLHOF</t>
  </si>
  <si>
    <t>S/STATION 16 REITENFELD</t>
  </si>
  <si>
    <t>S/STATION 32 REUSS</t>
  </si>
  <si>
    <t>S/STATION 40 REUSS</t>
  </si>
  <si>
    <t>S/STATION 53 KLEBSAU</t>
  </si>
  <si>
    <t>S/STATION 22 REUSS</t>
  </si>
  <si>
    <t>S/STATION 26 REUSS</t>
  </si>
  <si>
    <t>S/STATION 19 MALBERG</t>
  </si>
  <si>
    <t>CHAUFFERIE 7 HENRI SELLIER</t>
  </si>
  <si>
    <t>CHAUFFERIE 10 HENRI SELLIER</t>
  </si>
  <si>
    <t>CHAUFFERIE 251 RTE SCHIRMECK</t>
  </si>
  <si>
    <t>S/STATION 19 BRANTOME</t>
  </si>
  <si>
    <t>S/STATION 15 BRANTOME</t>
  </si>
  <si>
    <t>S/STATION 22 BRANTOME</t>
  </si>
  <si>
    <t>S/STATION 9 CDT FRANCOIS</t>
  </si>
  <si>
    <t>S/STATION 11 BRANTOME</t>
  </si>
  <si>
    <t>S/STATION 3 EYZIES</t>
  </si>
  <si>
    <t>S/STATION 4 EYZIES</t>
  </si>
  <si>
    <t>S/STATION 103 RTE NEUHOF</t>
  </si>
  <si>
    <t>S/STATION 3 BRANTOME</t>
  </si>
  <si>
    <t>S/STATION 7 BRANTOME</t>
  </si>
  <si>
    <t>S/STATION 3 NONTRON</t>
  </si>
  <si>
    <t>S/STATION 7 HAUTEFORT</t>
  </si>
  <si>
    <t>S/STATION 10 NONTRON</t>
  </si>
  <si>
    <t>S/STATION 6 NONTRON</t>
  </si>
  <si>
    <t>S/STATION 11 CLAIRVIVRE</t>
  </si>
  <si>
    <t>S/SATION 2A BRANTOME</t>
  </si>
  <si>
    <t>S/STATION 2B BRANTOME</t>
  </si>
  <si>
    <t>S/STATION 2-4-6-8 BRANTOME</t>
  </si>
  <si>
    <t>CHAUFFERIE 47 NORMANDIE</t>
  </si>
  <si>
    <t>CHAUFFERIE 15 SCHULMEISTER</t>
  </si>
  <si>
    <t>CHAUFFERIE 2 HOEPFFNER</t>
  </si>
  <si>
    <t>CHAUFFERIE 15 PROVENCE</t>
  </si>
  <si>
    <t>CHAUFFERIE 7A WEYDMANN</t>
  </si>
  <si>
    <t>CHAUFFERIE 7B WEYDMANN</t>
  </si>
  <si>
    <t>CHAUFFERIE 48 RHIN TORTU</t>
  </si>
  <si>
    <t>S/STATION 5 LOUIS LOUCHEUR</t>
  </si>
  <si>
    <t>S/STATION 9 LOUIS LOUCHEUR</t>
  </si>
  <si>
    <t>S/STATION BALLERSDORF ILOT 5</t>
  </si>
  <si>
    <t>S/STATION BALLERSDORF ILOT 1</t>
  </si>
  <si>
    <t>S/STATION ILOT 2 - 8 CANTAL</t>
  </si>
  <si>
    <t>S/STATION ILOT 2 - 6 CANTAL</t>
  </si>
  <si>
    <t>S/STATION 22 AIGURANDE</t>
  </si>
  <si>
    <t>S/STATION 3 COEURDEVEY</t>
  </si>
  <si>
    <t>S/STATION 1 COEURDEVEY</t>
  </si>
  <si>
    <t>S/STATION 7 COEURDEVEY</t>
  </si>
  <si>
    <t>S/STATION ST EXUPERY</t>
  </si>
  <si>
    <t>S/STATION 10 CLAIRVIVRE</t>
  </si>
  <si>
    <t>S/STATION 4 CLAIRVIVRE</t>
  </si>
  <si>
    <t>S/STATION 5 CLAIRVIVRE</t>
  </si>
  <si>
    <t>S/STATION 3 HAUTEFORT</t>
  </si>
  <si>
    <t>S/STATION 11 PERIGUEUX</t>
  </si>
  <si>
    <t>S/STATION 2 JEAN MERMOZ</t>
  </si>
  <si>
    <t>S/STATION 8 JEAN MERMOZ</t>
  </si>
  <si>
    <t>S/STATION 13 JEAN MERMOZ</t>
  </si>
  <si>
    <t>S/STATION 6 MARYSE BASTIE</t>
  </si>
  <si>
    <t>S/STATION 5A ST EXUPERY</t>
  </si>
  <si>
    <t>S/STATION 7 MARYSE BASTIE</t>
  </si>
  <si>
    <t>S/STATION 17 ALLEE REUSS</t>
  </si>
  <si>
    <t>S/STATION 8 INGOLD</t>
  </si>
  <si>
    <t>S/STATION 7 MARSCHALLHOF</t>
  </si>
  <si>
    <t>S/STATION 22 INGOLD</t>
  </si>
  <si>
    <t>S/STATION 11 SCHACH</t>
  </si>
  <si>
    <t>S/STATION 1 VERCORS</t>
  </si>
  <si>
    <t>S/STATION 1 DEPORTES</t>
  </si>
  <si>
    <t>S/STATION 8 SCHACH</t>
  </si>
  <si>
    <t>S/STATION 5 SCHACH</t>
  </si>
  <si>
    <t>CHAUFFERIE OERTEL 12 MERMOZ</t>
  </si>
  <si>
    <t>283C01</t>
  </si>
  <si>
    <t>CHAUFFERIE 2 ALBERTI</t>
  </si>
  <si>
    <t>283C02</t>
  </si>
  <si>
    <t>CHAUFFERIE 6 ALBERTI</t>
  </si>
  <si>
    <t>283C03</t>
  </si>
  <si>
    <t>CHAUFFERIE 8 ALBERTI</t>
  </si>
  <si>
    <t>284C01</t>
  </si>
  <si>
    <t>CHAUFFERIE 3 AURIOL</t>
  </si>
  <si>
    <t>284C02</t>
  </si>
  <si>
    <t>CHAUFFERIE 5 AURIOL</t>
  </si>
  <si>
    <t>284C03</t>
  </si>
  <si>
    <t>CHAUFFERIE 7 AURIOL</t>
  </si>
  <si>
    <t>S/STATION 22 CDT FRANCOIS</t>
  </si>
  <si>
    <t>S/STATION 6A ST EXUPERY</t>
  </si>
  <si>
    <t>S/STATION 24 CANONNIERS</t>
  </si>
  <si>
    <t>CHAUFFERIE 21 HIRONDELLES</t>
  </si>
  <si>
    <t>S/STATION 9 HIRONDELLES / 4 MONNET</t>
  </si>
  <si>
    <t>S/STATION 17 HIRONDELLES</t>
  </si>
  <si>
    <t>S/STATION  19 HIRON / 14 DE GAULLE</t>
  </si>
  <si>
    <t>S/STATION PA LINGOLSHEIM</t>
  </si>
  <si>
    <t>CHAUFFERIE 8 ESCHAU</t>
  </si>
  <si>
    <t>S/STATION 8 ESCHAU</t>
  </si>
  <si>
    <t>S/STATION 9 ESCHAU</t>
  </si>
  <si>
    <t>S/STATION 11 MULHOUSE</t>
  </si>
  <si>
    <t>S/STATION LOCAUX SOCIAUX</t>
  </si>
  <si>
    <t>CHAUFFERIE 8 ESCHAU 0491</t>
  </si>
  <si>
    <t>CHAUFFERIE 56 BALBRONN</t>
  </si>
  <si>
    <t>CHAUFFERIE 11 CHARLES MICHEL</t>
  </si>
  <si>
    <t>CHAUFFERIE 17 CHARLES MICHEL</t>
  </si>
  <si>
    <t>CHAUFFERIE DE CHERBOURG</t>
  </si>
  <si>
    <t>S/STATION ECHANGE ST EXUPERY</t>
  </si>
  <si>
    <t>"Codes Divers et Erreurs"</t>
  </si>
  <si>
    <t>784C01</t>
  </si>
  <si>
    <t>CHAUFFERIE 6 EMAILLERIE</t>
  </si>
  <si>
    <t>391S01</t>
  </si>
  <si>
    <t>S/STATION 12 LA FONTAINE</t>
  </si>
  <si>
    <t>353CI</t>
  </si>
  <si>
    <t>INDIV RT MITTELHAUBERGEN N°114</t>
  </si>
  <si>
    <t>354CI</t>
  </si>
  <si>
    <t>INDIV RT MITTELHAUBERGEN 2 N°100,102</t>
  </si>
  <si>
    <t>356CI</t>
  </si>
  <si>
    <t>INDIV RT MITTELHAUBERGEN N°195</t>
  </si>
  <si>
    <t>504CI</t>
  </si>
  <si>
    <t>INDIV LA COUR DE L'ESTERET</t>
  </si>
  <si>
    <t>551CI</t>
  </si>
  <si>
    <t>INDIV RUE DU RIETH</t>
  </si>
  <si>
    <t>552CI</t>
  </si>
  <si>
    <t>INDIV RESIDENCE LE GALILEE</t>
  </si>
  <si>
    <t>651CI</t>
  </si>
  <si>
    <t>INDIV RESIDENCE LES JONCS</t>
  </si>
  <si>
    <t>652CI</t>
  </si>
  <si>
    <t>INDIV FLORENTINS 13,15 à 33,35 Loutherbourg</t>
  </si>
  <si>
    <t>653CI</t>
  </si>
  <si>
    <t>INDIV LA JARDINERAIE ( GOUJON)</t>
  </si>
  <si>
    <t xml:space="preserve">655CI </t>
  </si>
  <si>
    <t>INDIV GARDES CHAMPETRES</t>
  </si>
  <si>
    <t>701C01</t>
  </si>
  <si>
    <t>CHAUFFERIE MUNDOLSHEIM</t>
  </si>
  <si>
    <t>702CI</t>
  </si>
  <si>
    <t>INDIV MUNDO 11 LOGTS 5,7 SCHWEITZER</t>
  </si>
  <si>
    <t>711CI</t>
  </si>
  <si>
    <t>INDIV VENDENHEIM LES BATELIERS</t>
  </si>
  <si>
    <t>713CI</t>
  </si>
  <si>
    <t>INDIV RUE DU LAVOIR</t>
  </si>
  <si>
    <t>715CI</t>
  </si>
  <si>
    <t>INDIV RUE DU CANAL PAVILLON</t>
  </si>
  <si>
    <t xml:space="preserve">782CI </t>
  </si>
  <si>
    <t>INDIV RESIDENCE LES ACACIAS</t>
  </si>
  <si>
    <t>783CI</t>
  </si>
  <si>
    <t>INDIV RESIDENCE LE CHENE</t>
  </si>
  <si>
    <t>0791CI</t>
  </si>
  <si>
    <t>INDIV RESIDENCE LE NIEWES</t>
  </si>
  <si>
    <t>CHAUFFERIE 12 FOSSE NEUF</t>
  </si>
  <si>
    <t>365CI</t>
  </si>
  <si>
    <t xml:space="preserve">INDIV 261 RTE OBERHAUSBERGEN </t>
  </si>
  <si>
    <t>366CI</t>
  </si>
  <si>
    <t xml:space="preserve">INDIV 155 RTE OBERHAUSBERGEN </t>
  </si>
  <si>
    <t>S/STATION 12 CRANACH</t>
  </si>
  <si>
    <t>690CI</t>
  </si>
  <si>
    <t>INDIV CHEMIN LONG 7 PLA</t>
  </si>
  <si>
    <t>692CI</t>
  </si>
  <si>
    <t>INDIV RUE DU CHEMIN LONG</t>
  </si>
  <si>
    <t>694CI</t>
  </si>
  <si>
    <t>INDIV RUE DES CAPUCINS</t>
  </si>
  <si>
    <t>697CI</t>
  </si>
  <si>
    <t>INDIV 3 RUE HUITIEME LEGION</t>
  </si>
  <si>
    <t>698CI</t>
  </si>
  <si>
    <t>INDIV ECKBOLSHEIM</t>
  </si>
  <si>
    <t>811CI</t>
  </si>
  <si>
    <t>INDIV LES ECUREUILS 16 VICT 1,5 PAIX</t>
  </si>
  <si>
    <t>821CI</t>
  </si>
  <si>
    <t>INDIV RESIDENCE LE FLORILEGE</t>
  </si>
  <si>
    <t>831CI</t>
  </si>
  <si>
    <t>INDIV RUE DES SEIGNEURS N°7,9</t>
  </si>
  <si>
    <t>841CI</t>
  </si>
  <si>
    <t>INDIV OBERSCHAEFFOLSHEIM</t>
  </si>
  <si>
    <t>001CI</t>
  </si>
  <si>
    <t>INDIV  LEON BLUM</t>
  </si>
  <si>
    <t>002CI</t>
  </si>
  <si>
    <t>INDIV  2 RUE DE FLANDRE</t>
  </si>
  <si>
    <t>021CI</t>
  </si>
  <si>
    <t>INDIV BOURSE FORGET</t>
  </si>
  <si>
    <t>022CI</t>
  </si>
  <si>
    <t>INDIV GENEVE</t>
  </si>
  <si>
    <t>023CI</t>
  </si>
  <si>
    <t>INDIV PORTE DE L'HOPITAL</t>
  </si>
  <si>
    <t>024CI</t>
  </si>
  <si>
    <t>INDIV 41 RUE DES BOUCHERS</t>
  </si>
  <si>
    <t>051CI</t>
  </si>
  <si>
    <t>INDIV QUAI DES ALPES</t>
  </si>
  <si>
    <t>061CI</t>
  </si>
  <si>
    <t>INDIV RUE LAUTH</t>
  </si>
  <si>
    <t>121CI</t>
  </si>
  <si>
    <t>INDIV BOURGEOIS</t>
  </si>
  <si>
    <t>131CI</t>
  </si>
  <si>
    <t>INDIV DOLLFUSS</t>
  </si>
  <si>
    <t>581CI</t>
  </si>
  <si>
    <t>INDIV KRUTENAU BROCHET</t>
  </si>
  <si>
    <t>582CI</t>
  </si>
  <si>
    <t>INDIV KRUTENAU ZURICH</t>
  </si>
  <si>
    <t>583CI</t>
  </si>
  <si>
    <t>INDIV KRUTENAU ABREUVOIR</t>
  </si>
  <si>
    <t>584CI</t>
  </si>
  <si>
    <t>INDIV KRUTENAU 2 FRITZ</t>
  </si>
  <si>
    <t>587CI</t>
  </si>
  <si>
    <t>INDIV KRUTENAU MASSUE</t>
  </si>
  <si>
    <t>588CI</t>
  </si>
  <si>
    <t>INDIV KRUTENAU PRECHTER</t>
  </si>
  <si>
    <t>589CI</t>
  </si>
  <si>
    <t>INDIV RUE DU ZOUAVE</t>
  </si>
  <si>
    <t>590CI</t>
  </si>
  <si>
    <t>INDIV RUE DE LA KRUTENAU N°40</t>
  </si>
  <si>
    <t>674CI</t>
  </si>
  <si>
    <t>INDIV RUE DE WASSELONNE N°9</t>
  </si>
  <si>
    <t>682CI</t>
  </si>
  <si>
    <t>INDIV RUE DE FOUDAY N°4</t>
  </si>
  <si>
    <t>182CI</t>
  </si>
  <si>
    <t>INDIV RUE DES TUILLERIES</t>
  </si>
  <si>
    <t>232CI</t>
  </si>
  <si>
    <t>INDIV ROUTE DU NEUHOF N°75</t>
  </si>
  <si>
    <t>282CI</t>
  </si>
  <si>
    <t>INDIV COUR DE LA FORÊT UNSELT</t>
  </si>
  <si>
    <t>286C01</t>
  </si>
  <si>
    <t>COLLECTIF SAINT EXUPERY</t>
  </si>
  <si>
    <t>287CI</t>
  </si>
  <si>
    <t>INDIV SAINT EXUPERY</t>
  </si>
  <si>
    <t>441C01</t>
  </si>
  <si>
    <t>CHAUFFERIE 19 GRIBEAUVAL</t>
  </si>
  <si>
    <t>442S01</t>
  </si>
  <si>
    <t>S/STATION 18 CANONNIERS</t>
  </si>
  <si>
    <t>0451CI</t>
  </si>
  <si>
    <t>INDIV POLYGONE PAVILLONS</t>
  </si>
  <si>
    <t>0452CI</t>
  </si>
  <si>
    <t>INDIV CITE DES AVIATEURS 1</t>
  </si>
  <si>
    <t>0453CI</t>
  </si>
  <si>
    <t>INDIV CITE DES AVIATEURS 2</t>
  </si>
  <si>
    <t>0454CI</t>
  </si>
  <si>
    <t>INDIV CITE DES AVIATEURS 3</t>
  </si>
  <si>
    <t>0456CI</t>
  </si>
  <si>
    <t>INDIV CITE DES AVIATEURS 4</t>
  </si>
  <si>
    <t>0458CI</t>
  </si>
  <si>
    <t>INDIV CITE DES AVIATEURS 5</t>
  </si>
  <si>
    <t>473CI</t>
  </si>
  <si>
    <t>INDIV RUE DU TRAVAIL LINGO</t>
  </si>
  <si>
    <t>492CI</t>
  </si>
  <si>
    <t>INDIV OSTWALD (VOSGES)</t>
  </si>
  <si>
    <t>771CI</t>
  </si>
  <si>
    <t>INDIV RESIDENCE PIVERT</t>
  </si>
  <si>
    <t>801CI</t>
  </si>
  <si>
    <t>INDIV RESIDENCE GLIESBERG(4,6,8 Friedolsheim)</t>
  </si>
  <si>
    <t>871CI</t>
  </si>
  <si>
    <t>INDIV ESCHAU RUE DU GEN DE GAULLE</t>
  </si>
  <si>
    <t>Absence</t>
  </si>
  <si>
    <t>ABS001</t>
  </si>
  <si>
    <t>ABS002</t>
  </si>
  <si>
    <t>ABS003</t>
  </si>
  <si>
    <t>ABS004</t>
  </si>
  <si>
    <t>ABS005</t>
  </si>
  <si>
    <t>ABS006</t>
  </si>
  <si>
    <t>ABS007</t>
  </si>
  <si>
    <t>Congés payés</t>
  </si>
  <si>
    <t>Accident de travail</t>
  </si>
  <si>
    <t>Veille de fête</t>
  </si>
  <si>
    <t>ABS008</t>
  </si>
  <si>
    <t>ABS010</t>
  </si>
  <si>
    <t>Férié</t>
  </si>
  <si>
    <t>ABS011</t>
  </si>
  <si>
    <t>S/STATION ECHANGE BALLERSDORF</t>
  </si>
  <si>
    <t>081C01</t>
  </si>
  <si>
    <t>CHAUFFERIE PAC 65-67 RTE DE L'HOPITAL</t>
  </si>
  <si>
    <t>763C01</t>
  </si>
  <si>
    <t>CHAUFFERIE 122 RUE DU RHIN</t>
  </si>
  <si>
    <t>CHAUFFERIE KRONTHAL</t>
  </si>
  <si>
    <t>CHAUFFERIE 31-33 NEEL</t>
  </si>
  <si>
    <t>358C01</t>
  </si>
  <si>
    <t>CHAUFFERIE 1 RUE DU LOESS</t>
  </si>
  <si>
    <t>CHAUFFERIE 18 A. FRESNEL</t>
  </si>
  <si>
    <t>CHAUFFERIE 33 BECQUEREL</t>
  </si>
  <si>
    <t>660C01</t>
  </si>
  <si>
    <t>CHAUFFERIE 7 DOERNELBRUCK</t>
  </si>
  <si>
    <t>CHAUFFERIE RUE AU REMPART</t>
  </si>
  <si>
    <t>681S04</t>
  </si>
  <si>
    <t>S/STATION 5 ROTHAU</t>
  </si>
  <si>
    <t>CHAUFFERIE PAC 4 ADENAUER</t>
  </si>
  <si>
    <t>CHAUFFERIE PAC 8 GENERAL DE GAULLE</t>
  </si>
  <si>
    <t>475C01</t>
  </si>
  <si>
    <t>CHAUFFERIE PAC 18 GENERAL DE GAULLE</t>
  </si>
  <si>
    <t>CHAUFFERIE 24 NORMANDIE</t>
  </si>
  <si>
    <t>ABS009</t>
  </si>
  <si>
    <t>1/2 Congés Matin 5 heures</t>
  </si>
  <si>
    <t>1/2 Congés Après-Midi</t>
  </si>
  <si>
    <t>pont</t>
  </si>
  <si>
    <t>C.P</t>
  </si>
  <si>
    <t>Autres absence      =&gt; A inscrire dans non-productif.</t>
  </si>
  <si>
    <t>H.sup.prises</t>
  </si>
  <si>
    <t>H.sup.Faites</t>
  </si>
  <si>
    <t>ABS012</t>
  </si>
  <si>
    <t>Heures sup prises   =&gt; A inscrire dans non-productif.</t>
  </si>
  <si>
    <t>HS</t>
  </si>
  <si>
    <t>Prénom Nom de l'agent</t>
  </si>
  <si>
    <t>Cronenboug</t>
  </si>
  <si>
    <t>Neuhof,Lingolsheim,Meinau</t>
  </si>
  <si>
    <t>Neuhof_Lingolsheim_Meinau</t>
  </si>
  <si>
    <t>Hautepierre_Elsau</t>
  </si>
  <si>
    <t>011CI</t>
  </si>
  <si>
    <t>INDIV JULES SIEGFRIED</t>
  </si>
  <si>
    <t>012CI</t>
  </si>
  <si>
    <t>INDIV SIEGFRIED PLA</t>
  </si>
  <si>
    <t>031CI</t>
  </si>
  <si>
    <t>INDIV LOUIS LOUCHEUR</t>
  </si>
  <si>
    <t>032CI</t>
  </si>
  <si>
    <t>INDIV ROUTE DE L'ILE DES EPIS N°10</t>
  </si>
  <si>
    <t>CHAUFFERIE 7 HALDENBOURG</t>
  </si>
  <si>
    <t>372CI</t>
  </si>
  <si>
    <t>INDIV RUE DE SOULTZ N°6</t>
  </si>
  <si>
    <t>373CI</t>
  </si>
  <si>
    <t>INDIV RUE DE SOULTZ N°4</t>
  </si>
  <si>
    <t>CHAUFFERIE LES FLORENTINS</t>
  </si>
  <si>
    <t>CHAUFFERIE LES FLORALIES</t>
  </si>
  <si>
    <t>761CI</t>
  </si>
  <si>
    <t>INDIV RESIDENCE LES BATELIERS</t>
  </si>
  <si>
    <t>812C01</t>
  </si>
  <si>
    <t>CHAUFFERIE OBERHAUSBERGEN CN</t>
  </si>
  <si>
    <t>Listes codes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</si>
</sst>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h:mm;@"/>
    <numFmt numFmtId="165" formatCode="[h]:mm:ss;@"/>
    <numFmt numFmtId="166" formatCode="[$-F400]h:mm:ss\ AM/PM"/>
    <numFmt numFmtId="167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22"/>
      <color theme="1"/>
      <name val="Calibri"/>
      <family val="2"/>
    </font>
    <font>
      <sz val="22"/>
      <color rgb="FFFF0000"/>
      <name val="Calibri"/>
      <family val="2"/>
    </font>
    <font>
      <sz val="10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8"/>
      <name val="Arial"/>
      <family val="2"/>
    </font>
    <font>
      <sz val="8"/>
      <name val="Verdana"/>
      <family val="2"/>
    </font>
    <font>
      <sz val="16"/>
      <color theme="1"/>
      <name val="Calibri"/>
      <family val="2"/>
      <scheme val="minor"/>
    </font>
    <font>
      <b/>
      <i/>
      <sz val="18"/>
      <color rgb="FFFF0000"/>
      <name val="Calibri"/>
      <family val="2"/>
    </font>
    <font>
      <sz val="8"/>
      <color rgb="FFFF0000"/>
      <name val="Verdana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2"/>
      <color indexed="8"/>
      <name val="Calibri"/>
      <family val="2"/>
    </font>
    <font>
      <sz val="14"/>
      <color theme="0"/>
      <name val="Comic Sans MS"/>
      <family val="4"/>
    </font>
    <font>
      <sz val="2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EFF6AA"/>
        <bgColor indexed="64"/>
      </patternFill>
    </fill>
    <fill>
      <patternFill patternType="solid">
        <fgColor rgb="FFF6F3B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12" fillId="5" borderId="0"/>
    <xf numFmtId="0" fontId="1" fillId="0" borderId="0"/>
    <xf numFmtId="0" fontId="13" fillId="5" borderId="0"/>
    <xf numFmtId="0" fontId="1" fillId="0" borderId="0"/>
    <xf numFmtId="0" fontId="8" fillId="0" borderId="0"/>
    <xf numFmtId="0" fontId="13" fillId="5" borderId="0"/>
    <xf numFmtId="0" fontId="12" fillId="5" borderId="0"/>
    <xf numFmtId="0" fontId="12" fillId="5" borderId="0"/>
  </cellStyleXfs>
  <cellXfs count="181">
    <xf numFmtId="0" fontId="0" fillId="0" borderId="0" xfId="0"/>
    <xf numFmtId="164" fontId="0" fillId="0" borderId="0" xfId="0" applyNumberForma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5" fillId="0" borderId="0" xfId="0" applyFont="1"/>
    <xf numFmtId="2" fontId="5" fillId="0" borderId="0" xfId="0" applyNumberFormat="1" applyFont="1"/>
    <xf numFmtId="20" fontId="5" fillId="0" borderId="0" xfId="0" applyNumberFormat="1" applyFont="1"/>
    <xf numFmtId="164" fontId="4" fillId="0" borderId="0" xfId="0" applyNumberFormat="1" applyFont="1" applyBorder="1" applyAlignment="1">
      <alignment horizontal="center"/>
    </xf>
    <xf numFmtId="164" fontId="4" fillId="0" borderId="0" xfId="0" applyNumberFormat="1" applyFont="1" applyAlignment="1"/>
    <xf numFmtId="0" fontId="0" fillId="0" borderId="0" xfId="0" applyAlignment="1"/>
    <xf numFmtId="0" fontId="0" fillId="0" borderId="0" xfId="0" applyBorder="1" applyAlignment="1"/>
    <xf numFmtId="0" fontId="10" fillId="0" borderId="0" xfId="0" applyFont="1"/>
    <xf numFmtId="0" fontId="14" fillId="7" borderId="1" xfId="3" applyNumberFormat="1" applyFont="1" applyFill="1" applyBorder="1" applyAlignment="1">
      <alignment vertical="center"/>
    </xf>
    <xf numFmtId="0" fontId="0" fillId="3" borderId="0" xfId="0" applyFill="1"/>
    <xf numFmtId="164" fontId="4" fillId="0" borderId="0" xfId="0" applyNumberFormat="1" applyFont="1" applyBorder="1" applyAlignment="1"/>
    <xf numFmtId="0" fontId="0" fillId="3" borderId="0" xfId="0" applyFill="1" applyBorder="1"/>
    <xf numFmtId="0" fontId="6" fillId="0" borderId="0" xfId="0" applyFont="1" applyAlignment="1"/>
    <xf numFmtId="164" fontId="7" fillId="0" borderId="0" xfId="0" applyNumberFormat="1" applyFont="1" applyAlignment="1"/>
    <xf numFmtId="0" fontId="16" fillId="0" borderId="0" xfId="0" applyFont="1" applyAlignment="1">
      <alignment vertical="center"/>
    </xf>
    <xf numFmtId="0" fontId="14" fillId="0" borderId="1" xfId="2" applyNumberFormat="1" applyFont="1" applyFill="1" applyBorder="1" applyAlignment="1">
      <alignment horizontal="center" vertical="center"/>
    </xf>
    <xf numFmtId="0" fontId="14" fillId="0" borderId="1" xfId="3" applyNumberFormat="1" applyFont="1" applyFill="1" applyBorder="1" applyAlignment="1">
      <alignment horizontal="center" vertical="center"/>
    </xf>
    <xf numFmtId="0" fontId="14" fillId="9" borderId="1" xfId="2" applyNumberFormat="1" applyFont="1" applyFill="1" applyBorder="1" applyAlignment="1">
      <alignment horizontal="center" vertical="center"/>
    </xf>
    <xf numFmtId="0" fontId="14" fillId="9" borderId="1" xfId="3" applyNumberFormat="1" applyFont="1" applyFill="1" applyBorder="1" applyAlignment="1">
      <alignment horizontal="center" vertical="center"/>
    </xf>
    <xf numFmtId="0" fontId="17" fillId="0" borderId="1" xfId="2" applyNumberFormat="1" applyFont="1" applyFill="1" applyBorder="1" applyAlignment="1">
      <alignment horizontal="center" vertical="center"/>
    </xf>
    <xf numFmtId="0" fontId="14" fillId="7" borderId="1" xfId="3" applyNumberFormat="1" applyFont="1" applyFill="1" applyBorder="1" applyAlignment="1">
      <alignment horizontal="center" vertical="center"/>
    </xf>
    <xf numFmtId="0" fontId="14" fillId="11" borderId="1" xfId="2" applyNumberFormat="1" applyFont="1" applyFill="1" applyBorder="1" applyAlignment="1">
      <alignment horizontal="center" vertical="center" wrapText="1"/>
    </xf>
    <xf numFmtId="0" fontId="14" fillId="11" borderId="1" xfId="3" applyNumberFormat="1" applyFont="1" applyFill="1" applyBorder="1" applyAlignment="1">
      <alignment horizontal="center" vertical="center"/>
    </xf>
    <xf numFmtId="0" fontId="14" fillId="11" borderId="1" xfId="2" applyNumberFormat="1" applyFont="1" applyFill="1" applyBorder="1" applyAlignment="1">
      <alignment horizontal="center" vertical="center"/>
    </xf>
    <xf numFmtId="0" fontId="14" fillId="10" borderId="1" xfId="2" applyNumberFormat="1" applyFont="1" applyFill="1" applyBorder="1" applyAlignment="1">
      <alignment horizontal="center" vertical="center"/>
    </xf>
    <xf numFmtId="0" fontId="14" fillId="10" borderId="1" xfId="3" applyNumberFormat="1" applyFont="1" applyFill="1" applyBorder="1" applyAlignment="1">
      <alignment horizontal="center" vertical="center"/>
    </xf>
    <xf numFmtId="164" fontId="0" fillId="3" borderId="0" xfId="0" applyNumberFormat="1" applyFill="1" applyBorder="1"/>
    <xf numFmtId="164" fontId="3" fillId="3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5" fillId="3" borderId="0" xfId="0" applyFont="1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0" xfId="0" applyNumberFormat="1" applyFill="1" applyBorder="1" applyAlignment="1">
      <alignment horizontal="center"/>
    </xf>
    <xf numFmtId="0" fontId="5" fillId="3" borderId="0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164" fontId="4" fillId="3" borderId="0" xfId="0" applyNumberFormat="1" applyFont="1" applyFill="1" applyBorder="1"/>
    <xf numFmtId="164" fontId="4" fillId="3" borderId="0" xfId="0" applyNumberFormat="1" applyFont="1" applyFill="1" applyBorder="1" applyAlignment="1"/>
    <xf numFmtId="0" fontId="0" fillId="3" borderId="0" xfId="0" applyFill="1" applyBorder="1" applyAlignment="1"/>
    <xf numFmtId="0" fontId="5" fillId="3" borderId="0" xfId="0" applyFont="1" applyFill="1" applyBorder="1" applyAlignment="1" applyProtection="1">
      <alignment horizontal="left" vertical="center" wrapText="1"/>
      <protection locked="0"/>
    </xf>
    <xf numFmtId="164" fontId="0" fillId="3" borderId="0" xfId="0" applyNumberFormat="1" applyFill="1"/>
    <xf numFmtId="164" fontId="3" fillId="3" borderId="0" xfId="0" applyNumberFormat="1" applyFont="1" applyFill="1" applyAlignment="1">
      <alignment horizontal="center"/>
    </xf>
    <xf numFmtId="0" fontId="4" fillId="3" borderId="0" xfId="0" applyFont="1" applyFill="1" applyBorder="1" applyAlignment="1">
      <alignment horizontal="center" vertical="center" wrapText="1"/>
    </xf>
    <xf numFmtId="0" fontId="0" fillId="7" borderId="1" xfId="0" applyFill="1" applyBorder="1"/>
    <xf numFmtId="0" fontId="14" fillId="2" borderId="1" xfId="2" applyNumberFormat="1" applyFont="1" applyFill="1" applyBorder="1" applyAlignment="1">
      <alignment horizontal="center" vertical="center"/>
    </xf>
    <xf numFmtId="0" fontId="14" fillId="2" borderId="1" xfId="2" applyNumberFormat="1" applyFont="1" applyFill="1" applyBorder="1" applyAlignment="1">
      <alignment vertical="center"/>
    </xf>
    <xf numFmtId="49" fontId="14" fillId="2" borderId="1" xfId="2" applyNumberFormat="1" applyFont="1" applyFill="1" applyBorder="1" applyAlignment="1">
      <alignment horizontal="center" vertical="center"/>
    </xf>
    <xf numFmtId="49" fontId="14" fillId="2" borderId="3" xfId="2" applyNumberFormat="1" applyFont="1" applyFill="1" applyBorder="1" applyAlignment="1">
      <alignment horizontal="center" vertical="center"/>
    </xf>
    <xf numFmtId="0" fontId="0" fillId="3" borderId="0" xfId="0" applyFill="1" applyProtection="1"/>
    <xf numFmtId="0" fontId="0" fillId="0" borderId="0" xfId="0" applyProtection="1"/>
    <xf numFmtId="0" fontId="0" fillId="0" borderId="0" xfId="0" applyBorder="1" applyAlignment="1" applyProtection="1"/>
    <xf numFmtId="164" fontId="4" fillId="0" borderId="0" xfId="0" applyNumberFormat="1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0" fillId="3" borderId="0" xfId="0" applyNumberFormat="1" applyFill="1" applyBorder="1" applyAlignment="1" applyProtection="1">
      <alignment horizontal="center"/>
    </xf>
    <xf numFmtId="0" fontId="0" fillId="3" borderId="0" xfId="0" applyNumberFormat="1" applyFill="1" applyBorder="1" applyAlignment="1" applyProtection="1"/>
    <xf numFmtId="0" fontId="0" fillId="3" borderId="0" xfId="0" applyFill="1" applyBorder="1" applyProtection="1"/>
    <xf numFmtId="166" fontId="5" fillId="3" borderId="0" xfId="1" applyNumberFormat="1" applyFont="1" applyFill="1" applyBorder="1" applyAlignment="1" applyProtection="1">
      <alignment horizontal="center" vertical="center"/>
      <protection locked="0"/>
    </xf>
    <xf numFmtId="164" fontId="4" fillId="3" borderId="0" xfId="0" applyNumberFormat="1" applyFont="1" applyFill="1" applyBorder="1" applyProtection="1"/>
    <xf numFmtId="0" fontId="0" fillId="3" borderId="0" xfId="0" applyFill="1" applyBorder="1" applyAlignment="1" applyProtection="1"/>
    <xf numFmtId="0" fontId="0" fillId="0" borderId="0" xfId="0" applyAlignment="1">
      <alignment wrapText="1"/>
    </xf>
    <xf numFmtId="164" fontId="5" fillId="3" borderId="0" xfId="0" applyNumberFormat="1" applyFont="1" applyFill="1" applyBorder="1" applyAlignment="1" applyProtection="1">
      <alignment horizontal="center" vertical="center"/>
    </xf>
    <xf numFmtId="0" fontId="0" fillId="0" borderId="8" xfId="0" applyBorder="1"/>
    <xf numFmtId="0" fontId="14" fillId="8" borderId="1" xfId="3" applyNumberFormat="1" applyFont="1" applyFill="1" applyBorder="1" applyAlignment="1">
      <alignment horizontal="center" vertical="center"/>
    </xf>
    <xf numFmtId="0" fontId="14" fillId="8" borderId="1" xfId="2" applyNumberFormat="1" applyFont="1" applyFill="1" applyBorder="1" applyAlignment="1">
      <alignment horizontal="center" vertical="center"/>
    </xf>
    <xf numFmtId="166" fontId="0" fillId="0" borderId="23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166" fontId="19" fillId="0" borderId="0" xfId="0" applyNumberFormat="1" applyFont="1"/>
    <xf numFmtId="166" fontId="18" fillId="0" borderId="0" xfId="0" applyNumberFormat="1" applyFont="1"/>
    <xf numFmtId="164" fontId="0" fillId="9" borderId="19" xfId="0" applyNumberFormat="1" applyFill="1" applyBorder="1" applyAlignment="1">
      <alignment horizontal="center" vertical="center"/>
    </xf>
    <xf numFmtId="164" fontId="11" fillId="9" borderId="7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0" xfId="0" applyNumberFormat="1" applyFill="1" applyBorder="1" applyAlignment="1" applyProtection="1">
      <alignment horizontal="center"/>
    </xf>
    <xf numFmtId="0" fontId="0" fillId="2" borderId="12" xfId="0" applyNumberFormat="1" applyFill="1" applyBorder="1" applyAlignment="1" applyProtection="1">
      <alignment horizontal="center"/>
    </xf>
    <xf numFmtId="0" fontId="0" fillId="2" borderId="9" xfId="0" applyFill="1" applyBorder="1"/>
    <xf numFmtId="0" fontId="0" fillId="2" borderId="9" xfId="0" applyFill="1" applyBorder="1" applyProtection="1"/>
    <xf numFmtId="0" fontId="0" fillId="2" borderId="14" xfId="0" applyFill="1" applyBorder="1" applyProtection="1"/>
    <xf numFmtId="0" fontId="0" fillId="2" borderId="0" xfId="0" applyFill="1" applyBorder="1"/>
    <xf numFmtId="164" fontId="3" fillId="2" borderId="10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 applyProtection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164" fontId="4" fillId="2" borderId="10" xfId="0" applyNumberFormat="1" applyFont="1" applyFill="1" applyBorder="1" applyAlignment="1">
      <alignment horizontal="center" vertical="center"/>
    </xf>
    <xf numFmtId="14" fontId="0" fillId="2" borderId="13" xfId="0" applyNumberFormat="1" applyFill="1" applyBorder="1" applyAlignment="1" applyProtection="1">
      <alignment horizontal="center"/>
    </xf>
    <xf numFmtId="0" fontId="2" fillId="2" borderId="10" xfId="0" applyFont="1" applyFill="1" applyBorder="1" applyAlignment="1">
      <alignment horizontal="center" vertical="center"/>
    </xf>
    <xf numFmtId="0" fontId="0" fillId="2" borderId="18" xfId="0" applyNumberFormat="1" applyFill="1" applyBorder="1" applyAlignment="1">
      <alignment horizontal="center" vertical="center"/>
    </xf>
    <xf numFmtId="164" fontId="0" fillId="2" borderId="18" xfId="0" applyNumberFormat="1" applyFill="1" applyBorder="1"/>
    <xf numFmtId="164" fontId="0" fillId="2" borderId="13" xfId="0" applyNumberFormat="1" applyFill="1" applyBorder="1"/>
    <xf numFmtId="166" fontId="2" fillId="2" borderId="22" xfId="0" applyNumberFormat="1" applyFont="1" applyFill="1" applyBorder="1" applyAlignment="1" applyProtection="1">
      <alignment horizontal="center" vertical="center"/>
    </xf>
    <xf numFmtId="167" fontId="2" fillId="2" borderId="22" xfId="0" applyNumberFormat="1" applyFont="1" applyFill="1" applyBorder="1" applyAlignment="1" applyProtection="1">
      <alignment horizontal="center" vertical="center"/>
    </xf>
    <xf numFmtId="0" fontId="10" fillId="3" borderId="0" xfId="0" applyFont="1" applyFill="1"/>
    <xf numFmtId="1" fontId="3" fillId="3" borderId="0" xfId="0" applyNumberFormat="1" applyFont="1" applyFill="1" applyAlignment="1">
      <alignment horizontal="center"/>
    </xf>
    <xf numFmtId="2" fontId="9" fillId="3" borderId="5" xfId="0" applyNumberFormat="1" applyFont="1" applyFill="1" applyBorder="1" applyAlignment="1" applyProtection="1">
      <alignment horizontal="center" vertical="center"/>
    </xf>
    <xf numFmtId="2" fontId="10" fillId="3" borderId="5" xfId="0" applyNumberFormat="1" applyFont="1" applyFill="1" applyBorder="1" applyAlignment="1">
      <alignment horizontal="center"/>
    </xf>
    <xf numFmtId="2" fontId="10" fillId="0" borderId="5" xfId="0" applyNumberFormat="1" applyFont="1" applyBorder="1" applyAlignment="1">
      <alignment horizontal="center"/>
    </xf>
    <xf numFmtId="2" fontId="10" fillId="0" borderId="0" xfId="0" applyNumberFormat="1" applyFont="1" applyBorder="1" applyAlignment="1">
      <alignment horizontal="center"/>
    </xf>
    <xf numFmtId="2" fontId="3" fillId="0" borderId="0" xfId="0" applyNumberFormat="1" applyFont="1" applyAlignment="1">
      <alignment horizontal="center"/>
    </xf>
    <xf numFmtId="2" fontId="3" fillId="0" borderId="0" xfId="0" applyNumberFormat="1" applyFont="1" applyBorder="1" applyAlignment="1">
      <alignment horizontal="center"/>
    </xf>
    <xf numFmtId="2" fontId="3" fillId="0" borderId="0" xfId="0" applyNumberFormat="1" applyFont="1" applyBorder="1" applyAlignment="1">
      <alignment horizontal="center" vertical="center" wrapText="1"/>
    </xf>
    <xf numFmtId="2" fontId="10" fillId="0" borderId="0" xfId="0" applyNumberFormat="1" applyFont="1" applyAlignment="1">
      <alignment horizontal="center"/>
    </xf>
    <xf numFmtId="165" fontId="18" fillId="0" borderId="0" xfId="0" applyNumberFormat="1" applyFont="1"/>
    <xf numFmtId="164" fontId="20" fillId="12" borderId="1" xfId="0" applyNumberFormat="1" applyFont="1" applyFill="1" applyBorder="1" applyAlignment="1">
      <alignment horizontal="center" vertical="center"/>
    </xf>
    <xf numFmtId="164" fontId="3" fillId="2" borderId="10" xfId="0" applyNumberFormat="1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 vertical="top"/>
    </xf>
    <xf numFmtId="0" fontId="5" fillId="2" borderId="18" xfId="0" applyFont="1" applyFill="1" applyBorder="1" applyAlignment="1" applyProtection="1">
      <alignment horizontal="center" vertical="top"/>
    </xf>
    <xf numFmtId="0" fontId="5" fillId="0" borderId="0" xfId="0" applyFont="1" applyBorder="1" applyAlignment="1" applyProtection="1">
      <alignment horizontal="center" vertical="center" wrapText="1"/>
      <protection locked="0"/>
    </xf>
    <xf numFmtId="167" fontId="0" fillId="0" borderId="20" xfId="0" applyNumberFormat="1" applyBorder="1" applyAlignment="1">
      <alignment horizontal="center"/>
    </xf>
    <xf numFmtId="167" fontId="0" fillId="0" borderId="26" xfId="0" applyNumberFormat="1" applyBorder="1" applyAlignment="1">
      <alignment horizontal="center"/>
    </xf>
    <xf numFmtId="167" fontId="0" fillId="0" borderId="27" xfId="0" applyNumberFormat="1" applyBorder="1" applyAlignment="1" applyProtection="1">
      <alignment horizontal="center"/>
    </xf>
    <xf numFmtId="166" fontId="0" fillId="0" borderId="25" xfId="0" applyNumberFormat="1" applyBorder="1" applyAlignment="1" applyProtection="1">
      <alignment horizontal="center"/>
    </xf>
    <xf numFmtId="14" fontId="0" fillId="0" borderId="25" xfId="0" applyNumberFormat="1" applyBorder="1" applyAlignment="1" applyProtection="1">
      <alignment horizontal="center"/>
    </xf>
    <xf numFmtId="164" fontId="5" fillId="3" borderId="0" xfId="0" applyNumberFormat="1" applyFont="1" applyFill="1" applyBorder="1" applyAlignment="1" applyProtection="1">
      <alignment horizontal="center" vertical="center"/>
      <protection locked="0"/>
    </xf>
    <xf numFmtId="164" fontId="4" fillId="3" borderId="0" xfId="0" applyNumberFormat="1" applyFont="1" applyFill="1" applyBorder="1" applyAlignment="1" applyProtection="1">
      <alignment horizontal="center"/>
    </xf>
    <xf numFmtId="0" fontId="4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>
      <alignment horizontal="center"/>
    </xf>
    <xf numFmtId="164" fontId="20" fillId="4" borderId="1" xfId="0" applyNumberFormat="1" applyFont="1" applyFill="1" applyBorder="1" applyAlignment="1">
      <alignment horizontal="center" vertical="center"/>
    </xf>
    <xf numFmtId="0" fontId="14" fillId="2" borderId="2" xfId="2" applyNumberFormat="1" applyFont="1" applyFill="1" applyBorder="1" applyAlignment="1">
      <alignment horizontal="center" vertical="center"/>
    </xf>
    <xf numFmtId="0" fontId="14" fillId="3" borderId="1" xfId="2" applyNumberFormat="1" applyFont="1" applyFill="1" applyBorder="1" applyAlignment="1">
      <alignment horizontal="left" vertical="center" wrapText="1"/>
    </xf>
    <xf numFmtId="0" fontId="14" fillId="3" borderId="1" xfId="3" applyNumberFormat="1" applyFont="1" applyFill="1" applyBorder="1" applyAlignment="1">
      <alignment horizontal="left" vertical="center"/>
    </xf>
    <xf numFmtId="0" fontId="14" fillId="3" borderId="1" xfId="3" applyNumberFormat="1" applyFont="1" applyFill="1" applyBorder="1" applyAlignment="1">
      <alignment vertical="center"/>
    </xf>
    <xf numFmtId="0" fontId="14" fillId="3" borderId="1" xfId="2" applyNumberFormat="1" applyFont="1" applyFill="1" applyBorder="1" applyAlignment="1">
      <alignment horizontal="left" vertical="center"/>
    </xf>
    <xf numFmtId="0" fontId="14" fillId="3" borderId="1" xfId="2" applyNumberFormat="1" applyFont="1" applyFill="1" applyBorder="1" applyAlignment="1">
      <alignment vertical="center"/>
    </xf>
    <xf numFmtId="0" fontId="23" fillId="0" borderId="0" xfId="0" applyFont="1"/>
    <xf numFmtId="0" fontId="5" fillId="13" borderId="1" xfId="0" applyNumberFormat="1" applyFont="1" applyFill="1" applyBorder="1" applyAlignment="1" applyProtection="1">
      <alignment horizontal="center" vertical="center"/>
      <protection locked="0"/>
    </xf>
    <xf numFmtId="0" fontId="0" fillId="13" borderId="1" xfId="0" applyFont="1" applyFill="1" applyBorder="1" applyAlignment="1">
      <alignment horizontal="left" vertical="center"/>
    </xf>
    <xf numFmtId="0" fontId="5" fillId="13" borderId="1" xfId="0" applyFont="1" applyFill="1" applyBorder="1" applyAlignment="1" applyProtection="1">
      <alignment horizontal="left" vertical="center" wrapText="1"/>
      <protection locked="0"/>
    </xf>
    <xf numFmtId="164" fontId="5" fillId="13" borderId="1" xfId="0" applyNumberFormat="1" applyFont="1" applyFill="1" applyBorder="1" applyAlignment="1" applyProtection="1">
      <alignment horizontal="center" vertical="center"/>
      <protection locked="0"/>
    </xf>
    <xf numFmtId="164" fontId="5" fillId="13" borderId="2" xfId="0" applyNumberFormat="1" applyFont="1" applyFill="1" applyBorder="1" applyAlignment="1" applyProtection="1">
      <alignment horizontal="center" vertical="center"/>
      <protection locked="0"/>
    </xf>
    <xf numFmtId="164" fontId="5" fillId="13" borderId="1" xfId="0" applyNumberFormat="1" applyFont="1" applyFill="1" applyBorder="1" applyAlignment="1" applyProtection="1">
      <alignment horizontal="center" vertical="center"/>
    </xf>
    <xf numFmtId="164" fontId="20" fillId="6" borderId="1" xfId="0" applyNumberFormat="1" applyFont="1" applyFill="1" applyBorder="1" applyAlignment="1">
      <alignment horizontal="center" vertical="center"/>
    </xf>
    <xf numFmtId="0" fontId="4" fillId="14" borderId="16" xfId="0" applyFont="1" applyFill="1" applyBorder="1" applyAlignment="1">
      <alignment horizontal="center" vertical="center" wrapText="1"/>
    </xf>
    <xf numFmtId="0" fontId="4" fillId="14" borderId="16" xfId="0" applyFont="1" applyFill="1" applyBorder="1" applyAlignment="1" applyProtection="1">
      <alignment horizontal="center" vertical="center" wrapText="1"/>
    </xf>
    <xf numFmtId="0" fontId="4" fillId="14" borderId="17" xfId="0" applyFont="1" applyFill="1" applyBorder="1" applyAlignment="1" applyProtection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4" fillId="2" borderId="2" xfId="2" applyNumberFormat="1" applyFont="1" applyFill="1" applyBorder="1" applyAlignment="1">
      <alignment horizontal="center" vertical="center"/>
    </xf>
    <xf numFmtId="0" fontId="14" fillId="2" borderId="3" xfId="2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textRotation="90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22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164" fontId="4" fillId="2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4" fillId="2" borderId="0" xfId="0" applyNumberFormat="1" applyFont="1" applyFill="1" applyBorder="1" applyAlignment="1" applyProtection="1">
      <alignment horizontal="center"/>
    </xf>
    <xf numFmtId="164" fontId="4" fillId="2" borderId="12" xfId="0" applyNumberFormat="1" applyFont="1" applyFill="1" applyBorder="1" applyAlignment="1" applyProtection="1">
      <alignment horizontal="center"/>
    </xf>
    <xf numFmtId="164" fontId="4" fillId="3" borderId="0" xfId="0" applyNumberFormat="1" applyFont="1" applyFill="1" applyBorder="1" applyAlignment="1">
      <alignment horizontal="center"/>
    </xf>
    <xf numFmtId="164" fontId="5" fillId="3" borderId="0" xfId="0" applyNumberFormat="1" applyFont="1" applyFill="1" applyBorder="1" applyAlignment="1" applyProtection="1">
      <alignment horizontal="center" vertical="center"/>
      <protection locked="0"/>
    </xf>
    <xf numFmtId="164" fontId="4" fillId="3" borderId="0" xfId="0" applyNumberFormat="1" applyFont="1" applyFill="1" applyBorder="1" applyAlignment="1" applyProtection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" fontId="0" fillId="2" borderId="0" xfId="0" applyNumberFormat="1" applyFill="1" applyBorder="1" applyAlignment="1" applyProtection="1">
      <alignment horizontal="center"/>
    </xf>
    <xf numFmtId="14" fontId="0" fillId="3" borderId="0" xfId="0" applyNumberForma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4" fillId="3" borderId="0" xfId="0" applyFont="1" applyFill="1" applyBorder="1" applyAlignment="1" applyProtection="1">
      <alignment horizontal="center" vertical="center" wrapText="1"/>
    </xf>
    <xf numFmtId="0" fontId="0" fillId="3" borderId="0" xfId="0" applyFill="1" applyBorder="1" applyAlignment="1">
      <alignment horizontal="center"/>
    </xf>
    <xf numFmtId="164" fontId="20" fillId="4" borderId="2" xfId="0" applyNumberFormat="1" applyFont="1" applyFill="1" applyBorder="1" applyAlignment="1">
      <alignment horizontal="center" vertical="center"/>
    </xf>
    <xf numFmtId="164" fontId="20" fillId="4" borderId="4" xfId="0" applyNumberFormat="1" applyFont="1" applyFill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5" fontId="20" fillId="12" borderId="2" xfId="0" applyNumberFormat="1" applyFont="1" applyFill="1" applyBorder="1" applyAlignment="1">
      <alignment horizontal="center" vertical="center"/>
    </xf>
    <xf numFmtId="165" fontId="20" fillId="12" borderId="4" xfId="0" applyNumberFormat="1" applyFont="1" applyFill="1" applyBorder="1" applyAlignment="1">
      <alignment horizontal="center" vertical="center"/>
    </xf>
    <xf numFmtId="165" fontId="20" fillId="12" borderId="3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 applyProtection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0" fillId="3" borderId="0" xfId="0" applyNumberFormat="1" applyFill="1" applyBorder="1" applyAlignment="1" applyProtection="1">
      <alignment horizontal="center"/>
    </xf>
    <xf numFmtId="165" fontId="4" fillId="3" borderId="0" xfId="0" applyNumberFormat="1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21" fillId="0" borderId="21" xfId="0" applyFont="1" applyBorder="1" applyAlignment="1">
      <alignment horizontal="center"/>
    </xf>
  </cellXfs>
  <cellStyles count="10">
    <cellStyle name="Milliers" xfId="1" builtinId="3"/>
    <cellStyle name="Normal" xfId="0" builtinId="0"/>
    <cellStyle name="Normal 2 2" xfId="5"/>
    <cellStyle name="Normal 2 3" xfId="3"/>
    <cellStyle name="Normal 3" xfId="6"/>
    <cellStyle name="Normal 4" xfId="7"/>
    <cellStyle name="Normal 4 2" xfId="9"/>
    <cellStyle name="Normal 5" xfId="2"/>
    <cellStyle name="Normal 5 2" xfId="4"/>
    <cellStyle name="Normal 5 2 2" xfId="8"/>
  </cellStyles>
  <dxfs count="46"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0000"/>
      </font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F3BC"/>
      <color rgb="FFEFF6AA"/>
      <color rgb="FFC919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92</xdr:row>
      <xdr:rowOff>95251</xdr:rowOff>
    </xdr:from>
    <xdr:to>
      <xdr:col>7</xdr:col>
      <xdr:colOff>202406</xdr:colOff>
      <xdr:row>94</xdr:row>
      <xdr:rowOff>130969</xdr:rowOff>
    </xdr:to>
    <xdr:sp macro="[0]!Maj_conge" textlink="">
      <xdr:nvSpPr>
        <xdr:cNvPr id="27" name="Rectangle 26"/>
        <xdr:cNvSpPr/>
      </xdr:nvSpPr>
      <xdr:spPr>
        <a:xfrm>
          <a:off x="6557963" y="35452051"/>
          <a:ext cx="2369343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tx1"/>
              </a:solidFill>
            </a:rPr>
            <a:t>Mise à jours des jours de congés</a:t>
          </a:r>
        </a:p>
      </xdr:txBody>
    </xdr:sp>
    <xdr:clientData/>
  </xdr:twoCellAnchor>
  <xdr:twoCellAnchor>
    <xdr:from>
      <xdr:col>4</xdr:col>
      <xdr:colOff>119063</xdr:colOff>
      <xdr:row>70</xdr:row>
      <xdr:rowOff>95251</xdr:rowOff>
    </xdr:from>
    <xdr:to>
      <xdr:col>7</xdr:col>
      <xdr:colOff>202406</xdr:colOff>
      <xdr:row>72</xdr:row>
      <xdr:rowOff>130969</xdr:rowOff>
    </xdr:to>
    <xdr:sp macro="[0]!Maj_conge" textlink="">
      <xdr:nvSpPr>
        <xdr:cNvPr id="28" name="Rectangle 27"/>
        <xdr:cNvSpPr/>
      </xdr:nvSpPr>
      <xdr:spPr>
        <a:xfrm>
          <a:off x="6557963" y="26946226"/>
          <a:ext cx="2369343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tx1"/>
              </a:solidFill>
            </a:rPr>
            <a:t>Mise à jours des</a:t>
          </a:r>
          <a:r>
            <a:rPr lang="fr-FR" sz="1200" baseline="0">
              <a:solidFill>
                <a:schemeClr val="tx1"/>
              </a:solidFill>
            </a:rPr>
            <a:t> </a:t>
          </a:r>
          <a:r>
            <a:rPr lang="fr-FR" sz="1200">
              <a:solidFill>
                <a:schemeClr val="tx1"/>
              </a:solidFill>
            </a:rPr>
            <a:t>jours de congés</a:t>
          </a:r>
        </a:p>
      </xdr:txBody>
    </xdr:sp>
    <xdr:clientData/>
  </xdr:twoCellAnchor>
  <xdr:twoCellAnchor>
    <xdr:from>
      <xdr:col>4</xdr:col>
      <xdr:colOff>119063</xdr:colOff>
      <xdr:row>47</xdr:row>
      <xdr:rowOff>95251</xdr:rowOff>
    </xdr:from>
    <xdr:to>
      <xdr:col>7</xdr:col>
      <xdr:colOff>202406</xdr:colOff>
      <xdr:row>49</xdr:row>
      <xdr:rowOff>130969</xdr:rowOff>
    </xdr:to>
    <xdr:sp macro="[0]!Maj_conge" textlink="">
      <xdr:nvSpPr>
        <xdr:cNvPr id="29" name="Rectangle 28"/>
        <xdr:cNvSpPr/>
      </xdr:nvSpPr>
      <xdr:spPr>
        <a:xfrm>
          <a:off x="6557963" y="18097501"/>
          <a:ext cx="2369343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tx1"/>
              </a:solidFill>
            </a:rPr>
            <a:t>Mise à jours des jours de congés</a:t>
          </a:r>
        </a:p>
      </xdr:txBody>
    </xdr:sp>
    <xdr:clientData/>
  </xdr:twoCellAnchor>
  <xdr:twoCellAnchor>
    <xdr:from>
      <xdr:col>4</xdr:col>
      <xdr:colOff>119063</xdr:colOff>
      <xdr:row>24</xdr:row>
      <xdr:rowOff>95251</xdr:rowOff>
    </xdr:from>
    <xdr:to>
      <xdr:col>7</xdr:col>
      <xdr:colOff>202406</xdr:colOff>
      <xdr:row>26</xdr:row>
      <xdr:rowOff>130969</xdr:rowOff>
    </xdr:to>
    <xdr:sp macro="[0]!Maj_conge" textlink="">
      <xdr:nvSpPr>
        <xdr:cNvPr id="30" name="Rectangle 29"/>
        <xdr:cNvSpPr/>
      </xdr:nvSpPr>
      <xdr:spPr>
        <a:xfrm>
          <a:off x="6557963" y="9258301"/>
          <a:ext cx="2369343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tx1"/>
              </a:solidFill>
            </a:rPr>
            <a:t>Mise à jours des jours de congés</a:t>
          </a:r>
        </a:p>
      </xdr:txBody>
    </xdr:sp>
    <xdr:clientData/>
  </xdr:twoCellAnchor>
  <xdr:twoCellAnchor>
    <xdr:from>
      <xdr:col>7</xdr:col>
      <xdr:colOff>559592</xdr:colOff>
      <xdr:row>24</xdr:row>
      <xdr:rowOff>95251</xdr:rowOff>
    </xdr:from>
    <xdr:to>
      <xdr:col>10</xdr:col>
      <xdr:colOff>619123</xdr:colOff>
      <xdr:row>26</xdr:row>
      <xdr:rowOff>130969</xdr:rowOff>
    </xdr:to>
    <xdr:sp macro="[0]!Maj_conge" textlink="">
      <xdr:nvSpPr>
        <xdr:cNvPr id="31" name="Rectangle 30"/>
        <xdr:cNvSpPr/>
      </xdr:nvSpPr>
      <xdr:spPr>
        <a:xfrm>
          <a:off x="9284492" y="9258301"/>
          <a:ext cx="2345531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tx1"/>
              </a:solidFill>
            </a:rPr>
            <a:t>Mise à jour de s heures supplémentaires</a:t>
          </a:r>
        </a:p>
      </xdr:txBody>
    </xdr:sp>
    <xdr:clientData/>
  </xdr:twoCellAnchor>
  <xdr:twoCellAnchor>
    <xdr:from>
      <xdr:col>4</xdr:col>
      <xdr:colOff>119063</xdr:colOff>
      <xdr:row>1</xdr:row>
      <xdr:rowOff>95251</xdr:rowOff>
    </xdr:from>
    <xdr:to>
      <xdr:col>7</xdr:col>
      <xdr:colOff>202406</xdr:colOff>
      <xdr:row>3</xdr:row>
      <xdr:rowOff>130969</xdr:rowOff>
    </xdr:to>
    <xdr:sp macro="[0]!Maj_conge" textlink="">
      <xdr:nvSpPr>
        <xdr:cNvPr id="32" name="Rectangle 31"/>
        <xdr:cNvSpPr/>
      </xdr:nvSpPr>
      <xdr:spPr>
        <a:xfrm>
          <a:off x="6557963" y="428626"/>
          <a:ext cx="2369343" cy="43576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>
              <a:solidFill>
                <a:schemeClr val="tx1"/>
              </a:solidFill>
            </a:rPr>
            <a:t>Mise à jours des</a:t>
          </a:r>
          <a:r>
            <a:rPr lang="fr-FR" sz="1200" baseline="0">
              <a:solidFill>
                <a:schemeClr val="tx1"/>
              </a:solidFill>
            </a:rPr>
            <a:t> </a:t>
          </a:r>
          <a:r>
            <a:rPr lang="fr-FR" sz="1200">
              <a:solidFill>
                <a:schemeClr val="tx1"/>
              </a:solidFill>
            </a:rPr>
            <a:t> jours de congés</a:t>
          </a:r>
        </a:p>
      </xdr:txBody>
    </xdr:sp>
    <xdr:clientData/>
  </xdr:twoCellAnchor>
  <xdr:twoCellAnchor>
    <xdr:from>
      <xdr:col>7</xdr:col>
      <xdr:colOff>547686</xdr:colOff>
      <xdr:row>92</xdr:row>
      <xdr:rowOff>95251</xdr:rowOff>
    </xdr:from>
    <xdr:to>
      <xdr:col>10</xdr:col>
      <xdr:colOff>607217</xdr:colOff>
      <xdr:row>94</xdr:row>
      <xdr:rowOff>130969</xdr:rowOff>
    </xdr:to>
    <xdr:sp macro="[0]!Maj_conge" textlink="">
      <xdr:nvSpPr>
        <xdr:cNvPr id="33" name="Rectangle 32"/>
        <xdr:cNvSpPr/>
      </xdr:nvSpPr>
      <xdr:spPr>
        <a:xfrm>
          <a:off x="9272586" y="35452051"/>
          <a:ext cx="2345531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tx1"/>
              </a:solidFill>
            </a:rPr>
            <a:t>Mise à jour des</a:t>
          </a:r>
          <a:r>
            <a:rPr lang="fr-FR" sz="1050" baseline="0">
              <a:solidFill>
                <a:schemeClr val="tx1"/>
              </a:solidFill>
            </a:rPr>
            <a:t> </a:t>
          </a:r>
          <a:r>
            <a:rPr lang="fr-FR" sz="1050">
              <a:solidFill>
                <a:schemeClr val="tx1"/>
              </a:solidFill>
            </a:rPr>
            <a:t>heures supplémentaires</a:t>
          </a:r>
        </a:p>
      </xdr:txBody>
    </xdr:sp>
    <xdr:clientData/>
  </xdr:twoCellAnchor>
  <xdr:twoCellAnchor>
    <xdr:from>
      <xdr:col>7</xdr:col>
      <xdr:colOff>547686</xdr:colOff>
      <xdr:row>70</xdr:row>
      <xdr:rowOff>95251</xdr:rowOff>
    </xdr:from>
    <xdr:to>
      <xdr:col>10</xdr:col>
      <xdr:colOff>607217</xdr:colOff>
      <xdr:row>72</xdr:row>
      <xdr:rowOff>130969</xdr:rowOff>
    </xdr:to>
    <xdr:sp macro="[0]!Maj_conge" textlink="">
      <xdr:nvSpPr>
        <xdr:cNvPr id="34" name="Rectangle 33"/>
        <xdr:cNvSpPr/>
      </xdr:nvSpPr>
      <xdr:spPr>
        <a:xfrm>
          <a:off x="9272586" y="26946226"/>
          <a:ext cx="2345531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tx1"/>
              </a:solidFill>
            </a:rPr>
            <a:t>Mise à jour des</a:t>
          </a:r>
          <a:r>
            <a:rPr lang="fr-FR" sz="1050" baseline="0">
              <a:solidFill>
                <a:schemeClr val="tx1"/>
              </a:solidFill>
            </a:rPr>
            <a:t> </a:t>
          </a:r>
          <a:r>
            <a:rPr lang="fr-FR" sz="1050">
              <a:solidFill>
                <a:schemeClr val="tx1"/>
              </a:solidFill>
            </a:rPr>
            <a:t>heures supplémentaires</a:t>
          </a:r>
        </a:p>
      </xdr:txBody>
    </xdr:sp>
    <xdr:clientData/>
  </xdr:twoCellAnchor>
  <xdr:twoCellAnchor>
    <xdr:from>
      <xdr:col>7</xdr:col>
      <xdr:colOff>559592</xdr:colOff>
      <xdr:row>47</xdr:row>
      <xdr:rowOff>95251</xdr:rowOff>
    </xdr:from>
    <xdr:to>
      <xdr:col>10</xdr:col>
      <xdr:colOff>619123</xdr:colOff>
      <xdr:row>49</xdr:row>
      <xdr:rowOff>130969</xdr:rowOff>
    </xdr:to>
    <xdr:sp macro="[0]!Maj_conge" textlink="">
      <xdr:nvSpPr>
        <xdr:cNvPr id="35" name="Rectangle 34"/>
        <xdr:cNvSpPr/>
      </xdr:nvSpPr>
      <xdr:spPr>
        <a:xfrm>
          <a:off x="9284492" y="18097501"/>
          <a:ext cx="2345531" cy="42624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tx1"/>
              </a:solidFill>
            </a:rPr>
            <a:t>Mise à jour des</a:t>
          </a:r>
          <a:r>
            <a:rPr lang="fr-FR" sz="1050" baseline="0">
              <a:solidFill>
                <a:schemeClr val="tx1"/>
              </a:solidFill>
            </a:rPr>
            <a:t> </a:t>
          </a:r>
          <a:r>
            <a:rPr lang="fr-FR" sz="1050">
              <a:solidFill>
                <a:schemeClr val="tx1"/>
              </a:solidFill>
            </a:rPr>
            <a:t>heures supplémentaires</a:t>
          </a:r>
        </a:p>
      </xdr:txBody>
    </xdr:sp>
    <xdr:clientData/>
  </xdr:twoCellAnchor>
  <xdr:twoCellAnchor>
    <xdr:from>
      <xdr:col>7</xdr:col>
      <xdr:colOff>469945</xdr:colOff>
      <xdr:row>1</xdr:row>
      <xdr:rowOff>95251</xdr:rowOff>
    </xdr:from>
    <xdr:to>
      <xdr:col>10</xdr:col>
      <xdr:colOff>529476</xdr:colOff>
      <xdr:row>3</xdr:row>
      <xdr:rowOff>119763</xdr:rowOff>
    </xdr:to>
    <xdr:sp macro="[0]!Maj_conge" textlink="">
      <xdr:nvSpPr>
        <xdr:cNvPr id="36" name="Rectangle 35"/>
        <xdr:cNvSpPr/>
      </xdr:nvSpPr>
      <xdr:spPr>
        <a:xfrm>
          <a:off x="9194845" y="428626"/>
          <a:ext cx="2345531" cy="424562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chemeClr val="tx1"/>
              </a:solidFill>
            </a:rPr>
            <a:t>Mise à jour des</a:t>
          </a:r>
          <a:r>
            <a:rPr lang="fr-FR" sz="1050" baseline="0">
              <a:solidFill>
                <a:schemeClr val="tx1"/>
              </a:solidFill>
            </a:rPr>
            <a:t> </a:t>
          </a:r>
          <a:r>
            <a:rPr lang="fr-FR" sz="1050">
              <a:solidFill>
                <a:schemeClr val="tx1"/>
              </a:solidFill>
            </a:rPr>
            <a:t>heures supplémentaires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10</xdr:row>
          <xdr:rowOff>28575</xdr:rowOff>
        </xdr:from>
        <xdr:to>
          <xdr:col>9</xdr:col>
          <xdr:colOff>485775</xdr:colOff>
          <xdr:row>10</xdr:row>
          <xdr:rowOff>390525</xdr:rowOff>
        </xdr:to>
        <xdr:sp macro="" textlink="">
          <xdr:nvSpPr>
            <xdr:cNvPr id="13313" name="CommandButton3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628650</xdr:colOff>
          <xdr:row>40</xdr:row>
          <xdr:rowOff>19050</xdr:rowOff>
        </xdr:from>
        <xdr:to>
          <xdr:col>10</xdr:col>
          <xdr:colOff>361950</xdr:colOff>
          <xdr:row>40</xdr:row>
          <xdr:rowOff>371475</xdr:rowOff>
        </xdr:to>
        <xdr:sp macro="" textlink="">
          <xdr:nvSpPr>
            <xdr:cNvPr id="13316" name="CommandButton1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1:M389"/>
  <sheetViews>
    <sheetView zoomScale="130" zoomScaleNormal="130" workbookViewId="0">
      <pane ySplit="2" topLeftCell="A3" activePane="bottomLeft" state="frozen"/>
      <selection activeCell="W1" sqref="W1"/>
      <selection pane="bottomLeft" activeCell="B4" sqref="B4:B13"/>
    </sheetView>
  </sheetViews>
  <sheetFormatPr baseColWidth="10" defaultRowHeight="15" x14ac:dyDescent="0.25"/>
  <cols>
    <col min="3" max="3" width="14.7109375" customWidth="1"/>
    <col min="11" max="11" width="19" bestFit="1" customWidth="1"/>
    <col min="12" max="12" width="36.85546875" bestFit="1" customWidth="1"/>
    <col min="227" max="227" width="15" customWidth="1"/>
    <col min="228" max="228" width="32.140625" customWidth="1"/>
    <col min="483" max="483" width="15" customWidth="1"/>
    <col min="484" max="484" width="32.140625" customWidth="1"/>
    <col min="739" max="739" width="15" customWidth="1"/>
    <col min="740" max="740" width="32.140625" customWidth="1"/>
    <col min="995" max="995" width="15" customWidth="1"/>
    <col min="996" max="996" width="32.140625" customWidth="1"/>
    <col min="1251" max="1251" width="15" customWidth="1"/>
    <col min="1252" max="1252" width="32.140625" customWidth="1"/>
    <col min="1507" max="1507" width="15" customWidth="1"/>
    <col min="1508" max="1508" width="32.140625" customWidth="1"/>
    <col min="1763" max="1763" width="15" customWidth="1"/>
    <col min="1764" max="1764" width="32.140625" customWidth="1"/>
    <col min="2019" max="2019" width="15" customWidth="1"/>
    <col min="2020" max="2020" width="32.140625" customWidth="1"/>
    <col min="2275" max="2275" width="15" customWidth="1"/>
    <col min="2276" max="2276" width="32.140625" customWidth="1"/>
    <col min="2531" max="2531" width="15" customWidth="1"/>
    <col min="2532" max="2532" width="32.140625" customWidth="1"/>
    <col min="2787" max="2787" width="15" customWidth="1"/>
    <col min="2788" max="2788" width="32.140625" customWidth="1"/>
    <col min="3043" max="3043" width="15" customWidth="1"/>
    <col min="3044" max="3044" width="32.140625" customWidth="1"/>
    <col min="3299" max="3299" width="15" customWidth="1"/>
    <col min="3300" max="3300" width="32.140625" customWidth="1"/>
    <col min="3555" max="3555" width="15" customWidth="1"/>
    <col min="3556" max="3556" width="32.140625" customWidth="1"/>
    <col min="3811" max="3811" width="15" customWidth="1"/>
    <col min="3812" max="3812" width="32.140625" customWidth="1"/>
    <col min="4067" max="4067" width="15" customWidth="1"/>
    <col min="4068" max="4068" width="32.140625" customWidth="1"/>
    <col min="4323" max="4323" width="15" customWidth="1"/>
    <col min="4324" max="4324" width="32.140625" customWidth="1"/>
    <col min="4579" max="4579" width="15" customWidth="1"/>
    <col min="4580" max="4580" width="32.140625" customWidth="1"/>
    <col min="4835" max="4835" width="15" customWidth="1"/>
    <col min="4836" max="4836" width="32.140625" customWidth="1"/>
    <col min="5091" max="5091" width="15" customWidth="1"/>
    <col min="5092" max="5092" width="32.140625" customWidth="1"/>
    <col min="5347" max="5347" width="15" customWidth="1"/>
    <col min="5348" max="5348" width="32.140625" customWidth="1"/>
    <col min="5603" max="5603" width="15" customWidth="1"/>
    <col min="5604" max="5604" width="32.140625" customWidth="1"/>
    <col min="5859" max="5859" width="15" customWidth="1"/>
    <col min="5860" max="5860" width="32.140625" customWidth="1"/>
    <col min="6115" max="6115" width="15" customWidth="1"/>
    <col min="6116" max="6116" width="32.140625" customWidth="1"/>
    <col min="6371" max="6371" width="15" customWidth="1"/>
    <col min="6372" max="6372" width="32.140625" customWidth="1"/>
    <col min="6627" max="6627" width="15" customWidth="1"/>
    <col min="6628" max="6628" width="32.140625" customWidth="1"/>
    <col min="6883" max="6883" width="15" customWidth="1"/>
    <col min="6884" max="6884" width="32.140625" customWidth="1"/>
    <col min="7139" max="7139" width="15" customWidth="1"/>
    <col min="7140" max="7140" width="32.140625" customWidth="1"/>
    <col min="7395" max="7395" width="15" customWidth="1"/>
    <col min="7396" max="7396" width="32.140625" customWidth="1"/>
    <col min="7651" max="7651" width="15" customWidth="1"/>
    <col min="7652" max="7652" width="32.140625" customWidth="1"/>
    <col min="7907" max="7907" width="15" customWidth="1"/>
    <col min="7908" max="7908" width="32.140625" customWidth="1"/>
    <col min="8163" max="8163" width="15" customWidth="1"/>
    <col min="8164" max="8164" width="32.140625" customWidth="1"/>
    <col min="8419" max="8419" width="15" customWidth="1"/>
    <col min="8420" max="8420" width="32.140625" customWidth="1"/>
    <col min="8675" max="8675" width="15" customWidth="1"/>
    <col min="8676" max="8676" width="32.140625" customWidth="1"/>
    <col min="8931" max="8931" width="15" customWidth="1"/>
    <col min="8932" max="8932" width="32.140625" customWidth="1"/>
    <col min="9187" max="9187" width="15" customWidth="1"/>
    <col min="9188" max="9188" width="32.140625" customWidth="1"/>
    <col min="9443" max="9443" width="15" customWidth="1"/>
    <col min="9444" max="9444" width="32.140625" customWidth="1"/>
    <col min="9699" max="9699" width="15" customWidth="1"/>
    <col min="9700" max="9700" width="32.140625" customWidth="1"/>
    <col min="9955" max="9955" width="15" customWidth="1"/>
    <col min="9956" max="9956" width="32.140625" customWidth="1"/>
    <col min="10211" max="10211" width="15" customWidth="1"/>
    <col min="10212" max="10212" width="32.140625" customWidth="1"/>
    <col min="10467" max="10467" width="15" customWidth="1"/>
    <col min="10468" max="10468" width="32.140625" customWidth="1"/>
    <col min="10723" max="10723" width="15" customWidth="1"/>
    <col min="10724" max="10724" width="32.140625" customWidth="1"/>
    <col min="10979" max="10979" width="15" customWidth="1"/>
    <col min="10980" max="10980" width="32.140625" customWidth="1"/>
    <col min="11235" max="11235" width="15" customWidth="1"/>
    <col min="11236" max="11236" width="32.140625" customWidth="1"/>
    <col min="11491" max="11491" width="15" customWidth="1"/>
    <col min="11492" max="11492" width="32.140625" customWidth="1"/>
    <col min="11747" max="11747" width="15" customWidth="1"/>
    <col min="11748" max="11748" width="32.140625" customWidth="1"/>
    <col min="12003" max="12003" width="15" customWidth="1"/>
    <col min="12004" max="12004" width="32.140625" customWidth="1"/>
    <col min="12259" max="12259" width="15" customWidth="1"/>
    <col min="12260" max="12260" width="32.140625" customWidth="1"/>
    <col min="12515" max="12515" width="15" customWidth="1"/>
    <col min="12516" max="12516" width="32.140625" customWidth="1"/>
    <col min="12771" max="12771" width="15" customWidth="1"/>
    <col min="12772" max="12772" width="32.140625" customWidth="1"/>
    <col min="13027" max="13027" width="15" customWidth="1"/>
    <col min="13028" max="13028" width="32.140625" customWidth="1"/>
    <col min="13283" max="13283" width="15" customWidth="1"/>
    <col min="13284" max="13284" width="32.140625" customWidth="1"/>
    <col min="13539" max="13539" width="15" customWidth="1"/>
    <col min="13540" max="13540" width="32.140625" customWidth="1"/>
    <col min="13795" max="13795" width="15" customWidth="1"/>
    <col min="13796" max="13796" width="32.140625" customWidth="1"/>
    <col min="14051" max="14051" width="15" customWidth="1"/>
    <col min="14052" max="14052" width="32.140625" customWidth="1"/>
    <col min="14307" max="14307" width="15" customWidth="1"/>
    <col min="14308" max="14308" width="32.140625" customWidth="1"/>
    <col min="14563" max="14563" width="15" customWidth="1"/>
    <col min="14564" max="14564" width="32.140625" customWidth="1"/>
    <col min="14819" max="14819" width="15" customWidth="1"/>
    <col min="14820" max="14820" width="32.140625" customWidth="1"/>
    <col min="15075" max="15075" width="15" customWidth="1"/>
    <col min="15076" max="15076" width="32.140625" customWidth="1"/>
    <col min="15331" max="15331" width="15" customWidth="1"/>
    <col min="15332" max="15332" width="32.140625" customWidth="1"/>
    <col min="15587" max="15587" width="15" customWidth="1"/>
    <col min="15588" max="15588" width="32.140625" customWidth="1"/>
    <col min="15843" max="15843" width="15" customWidth="1"/>
    <col min="15844" max="15844" width="32.140625" customWidth="1"/>
    <col min="16099" max="16099" width="15" customWidth="1"/>
    <col min="16100" max="16100" width="32.140625" customWidth="1"/>
  </cols>
  <sheetData>
    <row r="1" spans="2:13" ht="25.5" customHeight="1" x14ac:dyDescent="0.25"/>
    <row r="2" spans="2:13" ht="116.25" customHeight="1" x14ac:dyDescent="0.25">
      <c r="B2" s="148" t="s">
        <v>21</v>
      </c>
      <c r="C2" s="148"/>
      <c r="K2" s="145" t="s">
        <v>807</v>
      </c>
      <c r="L2" s="145"/>
    </row>
    <row r="3" spans="2:13" ht="45" x14ac:dyDescent="0.25">
      <c r="F3" t="s">
        <v>784</v>
      </c>
      <c r="G3" t="s">
        <v>26</v>
      </c>
      <c r="H3" s="69" t="s">
        <v>785</v>
      </c>
      <c r="I3" s="69" t="s">
        <v>787</v>
      </c>
      <c r="K3" s="29">
        <v>9999</v>
      </c>
      <c r="L3" s="17" t="s">
        <v>595</v>
      </c>
      <c r="M3" s="53"/>
    </row>
    <row r="4" spans="2:13" x14ac:dyDescent="0.25">
      <c r="B4" s="14" t="s">
        <v>22</v>
      </c>
      <c r="C4" s="14"/>
      <c r="F4" s="29">
        <v>9999</v>
      </c>
      <c r="G4" s="29">
        <v>9999</v>
      </c>
      <c r="H4" s="29">
        <v>9999</v>
      </c>
      <c r="I4" s="29">
        <v>9999</v>
      </c>
      <c r="K4" s="129" t="s">
        <v>660</v>
      </c>
      <c r="L4" s="129" t="s">
        <v>661</v>
      </c>
    </row>
    <row r="5" spans="2:13" x14ac:dyDescent="0.25">
      <c r="B5" s="14" t="s">
        <v>26</v>
      </c>
      <c r="C5" s="14"/>
      <c r="F5" s="26" t="s">
        <v>634</v>
      </c>
      <c r="G5" s="30" t="s">
        <v>660</v>
      </c>
      <c r="H5" s="73" t="s">
        <v>714</v>
      </c>
      <c r="I5" s="24" t="s">
        <v>144</v>
      </c>
      <c r="K5" s="129" t="s">
        <v>662</v>
      </c>
      <c r="L5" s="129" t="s">
        <v>663</v>
      </c>
    </row>
    <row r="6" spans="2:13" x14ac:dyDescent="0.25">
      <c r="B6" s="14" t="s">
        <v>787</v>
      </c>
      <c r="C6" s="14"/>
      <c r="F6" s="24" t="s">
        <v>89</v>
      </c>
      <c r="G6" s="30" t="s">
        <v>662</v>
      </c>
      <c r="H6" s="73" t="s">
        <v>716</v>
      </c>
      <c r="I6" s="24" t="s">
        <v>145</v>
      </c>
      <c r="K6" s="129" t="s">
        <v>788</v>
      </c>
      <c r="L6" s="129" t="s">
        <v>789</v>
      </c>
    </row>
    <row r="7" spans="2:13" x14ac:dyDescent="0.25">
      <c r="B7" s="14" t="s">
        <v>786</v>
      </c>
      <c r="C7" s="14"/>
      <c r="F7" s="24" t="s">
        <v>90</v>
      </c>
      <c r="G7" s="30" t="s">
        <v>664</v>
      </c>
      <c r="H7" s="73" t="s">
        <v>718</v>
      </c>
      <c r="I7" s="33" t="s">
        <v>637</v>
      </c>
      <c r="K7" s="129" t="s">
        <v>790</v>
      </c>
      <c r="L7" s="129" t="s">
        <v>791</v>
      </c>
    </row>
    <row r="8" spans="2:13" x14ac:dyDescent="0.25">
      <c r="F8" s="26" t="s">
        <v>600</v>
      </c>
      <c r="G8" s="30" t="s">
        <v>666</v>
      </c>
      <c r="H8" s="73" t="s">
        <v>720</v>
      </c>
      <c r="I8" s="33" t="s">
        <v>639</v>
      </c>
      <c r="K8" s="129" t="s">
        <v>664</v>
      </c>
      <c r="L8" s="129" t="s">
        <v>665</v>
      </c>
    </row>
    <row r="9" spans="2:13" x14ac:dyDescent="0.25">
      <c r="B9" t="s">
        <v>5</v>
      </c>
      <c r="F9" s="26" t="s">
        <v>602</v>
      </c>
      <c r="G9" s="30" t="s">
        <v>668</v>
      </c>
      <c r="H9" s="73" t="s">
        <v>722</v>
      </c>
      <c r="I9" s="24" t="s">
        <v>598</v>
      </c>
      <c r="K9" s="129" t="s">
        <v>666</v>
      </c>
      <c r="L9" s="129" t="s">
        <v>667</v>
      </c>
    </row>
    <row r="10" spans="2:13" x14ac:dyDescent="0.25">
      <c r="B10" t="s">
        <v>16</v>
      </c>
      <c r="F10" s="24" t="s">
        <v>91</v>
      </c>
      <c r="G10" s="31" t="s">
        <v>670</v>
      </c>
      <c r="H10" s="73" t="s">
        <v>724</v>
      </c>
      <c r="I10" s="24" t="s">
        <v>146</v>
      </c>
      <c r="K10" s="129" t="s">
        <v>668</v>
      </c>
      <c r="L10" s="129" t="s">
        <v>669</v>
      </c>
    </row>
    <row r="11" spans="2:13" x14ac:dyDescent="0.25">
      <c r="B11" t="s">
        <v>17</v>
      </c>
      <c r="F11" s="26" t="s">
        <v>604</v>
      </c>
      <c r="G11" s="25" t="s">
        <v>27</v>
      </c>
      <c r="H11" s="24" t="s">
        <v>214</v>
      </c>
      <c r="I11" s="24" t="s">
        <v>147</v>
      </c>
      <c r="K11" s="130" t="s">
        <v>27</v>
      </c>
      <c r="L11" s="131" t="s">
        <v>427</v>
      </c>
    </row>
    <row r="12" spans="2:13" x14ac:dyDescent="0.25">
      <c r="B12" t="s">
        <v>18</v>
      </c>
      <c r="F12" s="24" t="s">
        <v>92</v>
      </c>
      <c r="G12" s="25" t="s">
        <v>28</v>
      </c>
      <c r="H12" s="24" t="s">
        <v>215</v>
      </c>
      <c r="I12" s="24" t="s">
        <v>148</v>
      </c>
      <c r="K12" s="130" t="s">
        <v>670</v>
      </c>
      <c r="L12" s="131" t="s">
        <v>671</v>
      </c>
    </row>
    <row r="13" spans="2:13" x14ac:dyDescent="0.25">
      <c r="B13" t="s">
        <v>19</v>
      </c>
      <c r="F13" s="24" t="s">
        <v>758</v>
      </c>
      <c r="G13" s="25" t="s">
        <v>29</v>
      </c>
      <c r="H13" s="24" t="s">
        <v>216</v>
      </c>
      <c r="I13" s="24" t="s">
        <v>149</v>
      </c>
      <c r="K13" s="130" t="s">
        <v>28</v>
      </c>
      <c r="L13" s="131" t="s">
        <v>428</v>
      </c>
    </row>
    <row r="14" spans="2:13" x14ac:dyDescent="0.25">
      <c r="F14" s="24" t="s">
        <v>93</v>
      </c>
      <c r="G14" s="25" t="s">
        <v>30</v>
      </c>
      <c r="H14" s="24" t="s">
        <v>217</v>
      </c>
      <c r="I14" s="24" t="s">
        <v>150</v>
      </c>
      <c r="K14" s="130" t="s">
        <v>29</v>
      </c>
      <c r="L14" s="131" t="s">
        <v>429</v>
      </c>
    </row>
    <row r="15" spans="2:13" x14ac:dyDescent="0.25">
      <c r="F15" s="24" t="s">
        <v>94</v>
      </c>
      <c r="G15" s="25" t="s">
        <v>31</v>
      </c>
      <c r="H15" s="24" t="s">
        <v>218</v>
      </c>
      <c r="I15" s="24" t="s">
        <v>151</v>
      </c>
      <c r="K15" s="130" t="s">
        <v>30</v>
      </c>
      <c r="L15" s="131" t="s">
        <v>430</v>
      </c>
    </row>
    <row r="16" spans="2:13" x14ac:dyDescent="0.25">
      <c r="F16" s="24" t="s">
        <v>95</v>
      </c>
      <c r="G16" s="24" t="s">
        <v>32</v>
      </c>
      <c r="H16" s="24" t="s">
        <v>219</v>
      </c>
      <c r="I16" s="24" t="s">
        <v>152</v>
      </c>
      <c r="K16" s="130" t="s">
        <v>31</v>
      </c>
      <c r="L16" s="131" t="s">
        <v>431</v>
      </c>
    </row>
    <row r="17" spans="6:12" x14ac:dyDescent="0.25">
      <c r="F17" s="24" t="s">
        <v>96</v>
      </c>
      <c r="G17" s="24" t="s">
        <v>33</v>
      </c>
      <c r="H17" s="24" t="s">
        <v>220</v>
      </c>
      <c r="I17" s="24" t="s">
        <v>153</v>
      </c>
      <c r="K17" s="130" t="s">
        <v>792</v>
      </c>
      <c r="L17" s="131" t="s">
        <v>793</v>
      </c>
    </row>
    <row r="18" spans="6:12" x14ac:dyDescent="0.25">
      <c r="F18" s="24" t="s">
        <v>97</v>
      </c>
      <c r="G18" s="24" t="s">
        <v>34</v>
      </c>
      <c r="H18" s="24" t="s">
        <v>221</v>
      </c>
      <c r="I18" s="24" t="s">
        <v>154</v>
      </c>
      <c r="K18" s="130" t="s">
        <v>794</v>
      </c>
      <c r="L18" s="131" t="s">
        <v>795</v>
      </c>
    </row>
    <row r="19" spans="6:12" x14ac:dyDescent="0.25">
      <c r="F19" s="24" t="s">
        <v>98</v>
      </c>
      <c r="G19" s="24" t="s">
        <v>35</v>
      </c>
      <c r="H19" s="24" t="s">
        <v>222</v>
      </c>
      <c r="I19" s="24" t="s">
        <v>155</v>
      </c>
      <c r="K19" s="132" t="s">
        <v>32</v>
      </c>
      <c r="L19" s="133" t="s">
        <v>432</v>
      </c>
    </row>
    <row r="20" spans="6:12" x14ac:dyDescent="0.25">
      <c r="F20" s="24" t="s">
        <v>99</v>
      </c>
      <c r="G20" s="32" t="s">
        <v>672</v>
      </c>
      <c r="H20" s="24" t="s">
        <v>223</v>
      </c>
      <c r="I20" s="24" t="s">
        <v>156</v>
      </c>
      <c r="K20" s="132" t="s">
        <v>33</v>
      </c>
      <c r="L20" s="133" t="s">
        <v>433</v>
      </c>
    </row>
    <row r="21" spans="6:12" x14ac:dyDescent="0.25">
      <c r="F21" s="24" t="s">
        <v>100</v>
      </c>
      <c r="G21" s="32" t="s">
        <v>674</v>
      </c>
      <c r="H21" s="24" t="s">
        <v>224</v>
      </c>
      <c r="I21" s="24" t="s">
        <v>157</v>
      </c>
      <c r="K21" s="132" t="s">
        <v>34</v>
      </c>
      <c r="L21" s="133" t="s">
        <v>434</v>
      </c>
    </row>
    <row r="22" spans="6:12" x14ac:dyDescent="0.25">
      <c r="F22" s="24" t="s">
        <v>101</v>
      </c>
      <c r="G22" s="24" t="s">
        <v>36</v>
      </c>
      <c r="H22" s="24" t="s">
        <v>225</v>
      </c>
      <c r="I22" s="24" t="s">
        <v>158</v>
      </c>
      <c r="K22" s="132" t="s">
        <v>35</v>
      </c>
      <c r="L22" s="133" t="s">
        <v>435</v>
      </c>
    </row>
    <row r="23" spans="6:12" x14ac:dyDescent="0.25">
      <c r="F23" s="24" t="s">
        <v>102</v>
      </c>
      <c r="G23" s="24" t="s">
        <v>37</v>
      </c>
      <c r="H23" s="24" t="s">
        <v>226</v>
      </c>
      <c r="I23" s="24" t="s">
        <v>159</v>
      </c>
      <c r="K23" s="132" t="s">
        <v>672</v>
      </c>
      <c r="L23" s="133" t="s">
        <v>673</v>
      </c>
    </row>
    <row r="24" spans="6:12" x14ac:dyDescent="0.25">
      <c r="F24" s="24" t="s">
        <v>103</v>
      </c>
      <c r="G24" s="24" t="s">
        <v>38</v>
      </c>
      <c r="H24" s="24" t="s">
        <v>227</v>
      </c>
      <c r="I24" s="24" t="s">
        <v>160</v>
      </c>
      <c r="K24" s="132" t="s">
        <v>674</v>
      </c>
      <c r="L24" s="133" t="s">
        <v>675</v>
      </c>
    </row>
    <row r="25" spans="6:12" x14ac:dyDescent="0.25">
      <c r="F25" s="24" t="s">
        <v>104</v>
      </c>
      <c r="G25" s="24" t="s">
        <v>39</v>
      </c>
      <c r="H25" s="24" t="s">
        <v>228</v>
      </c>
      <c r="I25" s="24" t="s">
        <v>161</v>
      </c>
      <c r="K25" s="132" t="s">
        <v>36</v>
      </c>
      <c r="L25" s="133" t="s">
        <v>436</v>
      </c>
    </row>
    <row r="26" spans="6:12" x14ac:dyDescent="0.25">
      <c r="F26" s="24" t="s">
        <v>105</v>
      </c>
      <c r="G26" s="24" t="s">
        <v>40</v>
      </c>
      <c r="H26" s="25" t="s">
        <v>229</v>
      </c>
      <c r="I26" s="24" t="s">
        <v>162</v>
      </c>
      <c r="K26" s="132" t="s">
        <v>37</v>
      </c>
      <c r="L26" s="133" t="s">
        <v>437</v>
      </c>
    </row>
    <row r="27" spans="6:12" x14ac:dyDescent="0.25">
      <c r="F27" s="24" t="s">
        <v>106</v>
      </c>
      <c r="G27" s="25" t="s">
        <v>41</v>
      </c>
      <c r="H27" s="25" t="s">
        <v>230</v>
      </c>
      <c r="I27" s="24" t="s">
        <v>163</v>
      </c>
      <c r="K27" s="132" t="s">
        <v>38</v>
      </c>
      <c r="L27" s="133" t="s">
        <v>438</v>
      </c>
    </row>
    <row r="28" spans="6:12" x14ac:dyDescent="0.25">
      <c r="F28" s="24" t="s">
        <v>107</v>
      </c>
      <c r="G28" s="24" t="s">
        <v>42</v>
      </c>
      <c r="H28" s="25" t="s">
        <v>231</v>
      </c>
      <c r="I28" s="24" t="s">
        <v>164</v>
      </c>
      <c r="K28" s="132" t="s">
        <v>39</v>
      </c>
      <c r="L28" s="133" t="s">
        <v>439</v>
      </c>
    </row>
    <row r="29" spans="6:12" x14ac:dyDescent="0.25">
      <c r="F29" s="24" t="s">
        <v>108</v>
      </c>
      <c r="G29" s="24" t="s">
        <v>43</v>
      </c>
      <c r="H29" s="72" t="s">
        <v>700</v>
      </c>
      <c r="I29" s="24" t="s">
        <v>165</v>
      </c>
      <c r="K29" s="132" t="s">
        <v>40</v>
      </c>
      <c r="L29" s="133" t="s">
        <v>440</v>
      </c>
    </row>
    <row r="30" spans="6:12" x14ac:dyDescent="0.25">
      <c r="F30" s="24" t="s">
        <v>109</v>
      </c>
      <c r="G30" s="24" t="s">
        <v>44</v>
      </c>
      <c r="H30" s="24" t="s">
        <v>232</v>
      </c>
      <c r="I30" s="24" t="s">
        <v>166</v>
      </c>
      <c r="K30" s="130" t="s">
        <v>41</v>
      </c>
      <c r="L30" s="131" t="s">
        <v>441</v>
      </c>
    </row>
    <row r="31" spans="6:12" x14ac:dyDescent="0.25">
      <c r="F31" s="24" t="s">
        <v>110</v>
      </c>
      <c r="G31" s="24" t="s">
        <v>752</v>
      </c>
      <c r="H31" s="24" t="s">
        <v>233</v>
      </c>
      <c r="I31" s="24" t="s">
        <v>167</v>
      </c>
      <c r="K31" s="132" t="s">
        <v>42</v>
      </c>
      <c r="L31" s="133" t="s">
        <v>442</v>
      </c>
    </row>
    <row r="32" spans="6:12" x14ac:dyDescent="0.25">
      <c r="F32" s="24" t="s">
        <v>111</v>
      </c>
      <c r="G32" s="25" t="s">
        <v>45</v>
      </c>
      <c r="H32" s="24" t="s">
        <v>234</v>
      </c>
      <c r="I32" s="24" t="s">
        <v>168</v>
      </c>
      <c r="K32" s="132" t="s">
        <v>43</v>
      </c>
      <c r="L32" s="133" t="s">
        <v>443</v>
      </c>
    </row>
    <row r="33" spans="6:12" x14ac:dyDescent="0.25">
      <c r="F33" s="24" t="s">
        <v>112</v>
      </c>
      <c r="G33" s="25" t="s">
        <v>46</v>
      </c>
      <c r="H33" s="24" t="s">
        <v>235</v>
      </c>
      <c r="I33" s="24" t="s">
        <v>169</v>
      </c>
      <c r="K33" s="132" t="s">
        <v>44</v>
      </c>
      <c r="L33" s="133" t="s">
        <v>444</v>
      </c>
    </row>
    <row r="34" spans="6:12" x14ac:dyDescent="0.25">
      <c r="F34" s="24" t="s">
        <v>113</v>
      </c>
      <c r="G34" s="24" t="s">
        <v>47</v>
      </c>
      <c r="H34" s="24" t="s">
        <v>236</v>
      </c>
      <c r="I34" s="24" t="s">
        <v>170</v>
      </c>
      <c r="K34" s="132" t="s">
        <v>752</v>
      </c>
      <c r="L34" s="133" t="s">
        <v>753</v>
      </c>
    </row>
    <row r="35" spans="6:12" x14ac:dyDescent="0.25">
      <c r="F35" s="24" t="s">
        <v>114</v>
      </c>
      <c r="G35" s="24" t="s">
        <v>48</v>
      </c>
      <c r="H35" s="24" t="s">
        <v>237</v>
      </c>
      <c r="I35" s="24" t="s">
        <v>171</v>
      </c>
      <c r="K35" s="130" t="s">
        <v>45</v>
      </c>
      <c r="L35" s="131" t="s">
        <v>445</v>
      </c>
    </row>
    <row r="36" spans="6:12" x14ac:dyDescent="0.25">
      <c r="F36" s="24" t="s">
        <v>115</v>
      </c>
      <c r="G36" s="24" t="s">
        <v>49</v>
      </c>
      <c r="H36" s="24" t="s">
        <v>238</v>
      </c>
      <c r="I36" s="24" t="s">
        <v>172</v>
      </c>
      <c r="K36" s="130" t="s">
        <v>46</v>
      </c>
      <c r="L36" s="131" t="s">
        <v>446</v>
      </c>
    </row>
    <row r="37" spans="6:12" x14ac:dyDescent="0.25">
      <c r="F37" s="24" t="s">
        <v>116</v>
      </c>
      <c r="G37" s="25" t="s">
        <v>50</v>
      </c>
      <c r="H37" s="24" t="s">
        <v>239</v>
      </c>
      <c r="I37" s="24" t="s">
        <v>173</v>
      </c>
      <c r="K37" s="132" t="s">
        <v>47</v>
      </c>
      <c r="L37" s="133" t="s">
        <v>447</v>
      </c>
    </row>
    <row r="38" spans="6:12" x14ac:dyDescent="0.25">
      <c r="F38" s="24" t="s">
        <v>117</v>
      </c>
      <c r="G38" s="25" t="s">
        <v>51</v>
      </c>
      <c r="H38" s="24" t="s">
        <v>240</v>
      </c>
      <c r="I38" s="25" t="s">
        <v>174</v>
      </c>
      <c r="K38" s="132" t="s">
        <v>48</v>
      </c>
      <c r="L38" s="133" t="s">
        <v>448</v>
      </c>
    </row>
    <row r="39" spans="6:12" x14ac:dyDescent="0.25">
      <c r="F39" s="24" t="s">
        <v>118</v>
      </c>
      <c r="G39" s="31" t="s">
        <v>676</v>
      </c>
      <c r="H39" s="24" t="s">
        <v>241</v>
      </c>
      <c r="I39" s="25" t="s">
        <v>175</v>
      </c>
      <c r="K39" s="132" t="s">
        <v>49</v>
      </c>
      <c r="L39" s="133" t="s">
        <v>449</v>
      </c>
    </row>
    <row r="40" spans="6:12" x14ac:dyDescent="0.25">
      <c r="F40" s="26" t="s">
        <v>606</v>
      </c>
      <c r="G40" s="31" t="s">
        <v>678</v>
      </c>
      <c r="H40" s="24" t="s">
        <v>242</v>
      </c>
      <c r="I40" s="25" t="s">
        <v>176</v>
      </c>
      <c r="K40" s="130" t="s">
        <v>50</v>
      </c>
      <c r="L40" s="131" t="s">
        <v>450</v>
      </c>
    </row>
    <row r="41" spans="6:12" x14ac:dyDescent="0.25">
      <c r="F41" s="26" t="s">
        <v>608</v>
      </c>
      <c r="G41" s="25" t="s">
        <v>52</v>
      </c>
      <c r="H41" s="24" t="s">
        <v>243</v>
      </c>
      <c r="I41" s="25" t="s">
        <v>177</v>
      </c>
      <c r="K41" s="130" t="s">
        <v>51</v>
      </c>
      <c r="L41" s="131" t="s">
        <v>451</v>
      </c>
    </row>
    <row r="42" spans="6:12" x14ac:dyDescent="0.25">
      <c r="F42" s="26" t="s">
        <v>610</v>
      </c>
      <c r="G42" s="25" t="s">
        <v>53</v>
      </c>
      <c r="H42" s="24" t="s">
        <v>244</v>
      </c>
      <c r="I42" s="25" t="s">
        <v>178</v>
      </c>
      <c r="K42" s="130" t="s">
        <v>676</v>
      </c>
      <c r="L42" s="131" t="s">
        <v>677</v>
      </c>
    </row>
    <row r="43" spans="6:12" x14ac:dyDescent="0.25">
      <c r="F43" s="27" t="s">
        <v>612</v>
      </c>
      <c r="G43" s="25" t="s">
        <v>54</v>
      </c>
      <c r="H43" s="24" t="s">
        <v>245</v>
      </c>
      <c r="I43" s="25" t="s">
        <v>179</v>
      </c>
      <c r="K43" s="130" t="s">
        <v>678</v>
      </c>
      <c r="L43" s="131" t="s">
        <v>679</v>
      </c>
    </row>
    <row r="44" spans="6:12" x14ac:dyDescent="0.25">
      <c r="F44" s="24" t="s">
        <v>119</v>
      </c>
      <c r="G44" s="25" t="s">
        <v>55</v>
      </c>
      <c r="H44" s="24" t="s">
        <v>246</v>
      </c>
      <c r="I44" s="25" t="s">
        <v>180</v>
      </c>
      <c r="K44" s="130" t="s">
        <v>52</v>
      </c>
      <c r="L44" s="131" t="s">
        <v>452</v>
      </c>
    </row>
    <row r="45" spans="6:12" x14ac:dyDescent="0.25">
      <c r="F45" s="26" t="s">
        <v>614</v>
      </c>
      <c r="G45" s="25" t="s">
        <v>56</v>
      </c>
      <c r="H45" s="24" t="s">
        <v>247</v>
      </c>
      <c r="I45" s="25" t="s">
        <v>181</v>
      </c>
      <c r="K45" s="132" t="s">
        <v>214</v>
      </c>
      <c r="L45" s="133" t="s">
        <v>489</v>
      </c>
    </row>
    <row r="46" spans="6:12" x14ac:dyDescent="0.25">
      <c r="F46" s="26" t="s">
        <v>616</v>
      </c>
      <c r="G46" s="25" t="s">
        <v>57</v>
      </c>
      <c r="H46" s="24" t="s">
        <v>248</v>
      </c>
      <c r="I46" s="25" t="s">
        <v>182</v>
      </c>
      <c r="K46" s="132" t="s">
        <v>215</v>
      </c>
      <c r="L46" s="133" t="s">
        <v>490</v>
      </c>
    </row>
    <row r="47" spans="6:12" x14ac:dyDescent="0.25">
      <c r="F47" s="24" t="s">
        <v>120</v>
      </c>
      <c r="G47" s="25" t="s">
        <v>58</v>
      </c>
      <c r="H47" s="24" t="s">
        <v>249</v>
      </c>
      <c r="I47" s="25" t="s">
        <v>183</v>
      </c>
      <c r="K47" s="132" t="s">
        <v>216</v>
      </c>
      <c r="L47" s="133" t="s">
        <v>491</v>
      </c>
    </row>
    <row r="48" spans="6:12" x14ac:dyDescent="0.25">
      <c r="F48" s="24" t="s">
        <v>121</v>
      </c>
      <c r="G48" s="25" t="s">
        <v>59</v>
      </c>
      <c r="H48" s="73" t="s">
        <v>702</v>
      </c>
      <c r="I48" s="25" t="s">
        <v>184</v>
      </c>
      <c r="K48" s="132" t="s">
        <v>217</v>
      </c>
      <c r="L48" s="133" t="s">
        <v>492</v>
      </c>
    </row>
    <row r="49" spans="6:12" x14ac:dyDescent="0.25">
      <c r="F49" s="24" t="s">
        <v>122</v>
      </c>
      <c r="G49" s="25" t="s">
        <v>60</v>
      </c>
      <c r="H49" s="24" t="s">
        <v>250</v>
      </c>
      <c r="I49" s="25" t="s">
        <v>185</v>
      </c>
      <c r="K49" s="132" t="s">
        <v>218</v>
      </c>
      <c r="L49" s="133" t="s">
        <v>493</v>
      </c>
    </row>
    <row r="50" spans="6:12" x14ac:dyDescent="0.25">
      <c r="F50" s="24" t="s">
        <v>123</v>
      </c>
      <c r="G50" s="25" t="s">
        <v>61</v>
      </c>
      <c r="H50" s="24" t="s">
        <v>251</v>
      </c>
      <c r="I50" s="25" t="s">
        <v>186</v>
      </c>
      <c r="K50" s="132" t="s">
        <v>219</v>
      </c>
      <c r="L50" s="133" t="s">
        <v>494</v>
      </c>
    </row>
    <row r="51" spans="6:12" x14ac:dyDescent="0.25">
      <c r="F51" s="24" t="s">
        <v>124</v>
      </c>
      <c r="G51" s="25" t="s">
        <v>62</v>
      </c>
      <c r="H51" s="24" t="s">
        <v>252</v>
      </c>
      <c r="I51" s="25" t="s">
        <v>187</v>
      </c>
      <c r="K51" s="132" t="s">
        <v>220</v>
      </c>
      <c r="L51" s="133" t="s">
        <v>495</v>
      </c>
    </row>
    <row r="52" spans="6:12" x14ac:dyDescent="0.25">
      <c r="F52" s="24" t="s">
        <v>125</v>
      </c>
      <c r="G52" s="25" t="s">
        <v>63</v>
      </c>
      <c r="H52" s="24" t="s">
        <v>253</v>
      </c>
      <c r="I52" s="25" t="s">
        <v>188</v>
      </c>
      <c r="K52" s="132" t="s">
        <v>221</v>
      </c>
      <c r="L52" s="133" t="s">
        <v>496</v>
      </c>
    </row>
    <row r="53" spans="6:12" x14ac:dyDescent="0.25">
      <c r="F53" s="24" t="s">
        <v>126</v>
      </c>
      <c r="G53" s="25" t="s">
        <v>64</v>
      </c>
      <c r="H53" s="24" t="s">
        <v>254</v>
      </c>
      <c r="I53" s="25" t="s">
        <v>189</v>
      </c>
      <c r="K53" s="132" t="s">
        <v>222</v>
      </c>
      <c r="L53" s="133" t="s">
        <v>497</v>
      </c>
    </row>
    <row r="54" spans="6:12" x14ac:dyDescent="0.25">
      <c r="F54" s="24" t="s">
        <v>127</v>
      </c>
      <c r="G54" s="25" t="s">
        <v>65</v>
      </c>
      <c r="H54" s="24" t="s">
        <v>255</v>
      </c>
      <c r="I54" s="25" t="s">
        <v>190</v>
      </c>
      <c r="K54" s="132" t="s">
        <v>223</v>
      </c>
      <c r="L54" s="133" t="s">
        <v>498</v>
      </c>
    </row>
    <row r="55" spans="6:12" x14ac:dyDescent="0.25">
      <c r="F55" s="24" t="s">
        <v>128</v>
      </c>
      <c r="G55" s="25" t="s">
        <v>66</v>
      </c>
      <c r="H55" s="24" t="s">
        <v>256</v>
      </c>
      <c r="I55" s="25" t="s">
        <v>191</v>
      </c>
      <c r="K55" s="132" t="s">
        <v>224</v>
      </c>
      <c r="L55" s="133" t="s">
        <v>499</v>
      </c>
    </row>
    <row r="56" spans="6:12" x14ac:dyDescent="0.25">
      <c r="F56" s="26" t="s">
        <v>618</v>
      </c>
      <c r="G56" s="25" t="s">
        <v>67</v>
      </c>
      <c r="H56" s="24" t="s">
        <v>257</v>
      </c>
      <c r="I56" s="25" t="s">
        <v>192</v>
      </c>
      <c r="K56" s="132" t="s">
        <v>225</v>
      </c>
      <c r="L56" s="133" t="s">
        <v>500</v>
      </c>
    </row>
    <row r="57" spans="6:12" x14ac:dyDescent="0.25">
      <c r="F57" s="24" t="s">
        <v>129</v>
      </c>
      <c r="G57" s="24" t="s">
        <v>68</v>
      </c>
      <c r="H57" s="24" t="s">
        <v>258</v>
      </c>
      <c r="I57" s="25" t="s">
        <v>193</v>
      </c>
      <c r="K57" s="132" t="s">
        <v>226</v>
      </c>
      <c r="L57" s="133" t="s">
        <v>501</v>
      </c>
    </row>
    <row r="58" spans="6:12" x14ac:dyDescent="0.25">
      <c r="F58" s="24" t="s">
        <v>130</v>
      </c>
      <c r="G58" s="32" t="s">
        <v>680</v>
      </c>
      <c r="H58" s="24" t="s">
        <v>259</v>
      </c>
      <c r="I58" s="25" t="s">
        <v>194</v>
      </c>
      <c r="K58" s="132" t="s">
        <v>227</v>
      </c>
      <c r="L58" s="133" t="s">
        <v>502</v>
      </c>
    </row>
    <row r="59" spans="6:12" x14ac:dyDescent="0.25">
      <c r="F59" s="24" t="s">
        <v>131</v>
      </c>
      <c r="G59" s="32" t="s">
        <v>682</v>
      </c>
      <c r="H59" s="24" t="s">
        <v>260</v>
      </c>
      <c r="I59" s="25" t="s">
        <v>195</v>
      </c>
      <c r="K59" s="132" t="s">
        <v>228</v>
      </c>
      <c r="L59" s="133" t="s">
        <v>503</v>
      </c>
    </row>
    <row r="60" spans="6:12" x14ac:dyDescent="0.25">
      <c r="F60" s="24" t="s">
        <v>132</v>
      </c>
      <c r="G60" s="32" t="s">
        <v>684</v>
      </c>
      <c r="H60" s="24" t="s">
        <v>261</v>
      </c>
      <c r="I60" s="25" t="s">
        <v>196</v>
      </c>
      <c r="K60" s="130" t="s">
        <v>229</v>
      </c>
      <c r="L60" s="131" t="s">
        <v>504</v>
      </c>
    </row>
    <row r="61" spans="6:12" x14ac:dyDescent="0.25">
      <c r="F61" s="24" t="s">
        <v>133</v>
      </c>
      <c r="G61" s="32" t="s">
        <v>686</v>
      </c>
      <c r="H61" s="24" t="s">
        <v>262</v>
      </c>
      <c r="I61" s="25" t="s">
        <v>197</v>
      </c>
      <c r="K61" s="130" t="s">
        <v>230</v>
      </c>
      <c r="L61" s="131" t="s">
        <v>505</v>
      </c>
    </row>
    <row r="62" spans="6:12" x14ac:dyDescent="0.25">
      <c r="F62" s="24" t="s">
        <v>134</v>
      </c>
      <c r="G62" s="32" t="s">
        <v>688</v>
      </c>
      <c r="H62" s="24" t="s">
        <v>263</v>
      </c>
      <c r="I62" s="25" t="s">
        <v>198</v>
      </c>
      <c r="K62" s="130" t="s">
        <v>231</v>
      </c>
      <c r="L62" s="131" t="s">
        <v>506</v>
      </c>
    </row>
    <row r="63" spans="6:12" x14ac:dyDescent="0.25">
      <c r="F63" s="24" t="s">
        <v>762</v>
      </c>
      <c r="G63" s="32" t="s">
        <v>690</v>
      </c>
      <c r="H63" s="24" t="s">
        <v>264</v>
      </c>
      <c r="I63" s="25" t="s">
        <v>73</v>
      </c>
      <c r="K63" s="130" t="s">
        <v>700</v>
      </c>
      <c r="L63" s="131" t="s">
        <v>701</v>
      </c>
    </row>
    <row r="64" spans="6:12" x14ac:dyDescent="0.25">
      <c r="F64" s="28" t="s">
        <v>620</v>
      </c>
      <c r="G64" s="32" t="s">
        <v>692</v>
      </c>
      <c r="H64" s="24" t="s">
        <v>265</v>
      </c>
      <c r="I64" s="25" t="s">
        <v>74</v>
      </c>
      <c r="K64" s="130" t="s">
        <v>53</v>
      </c>
      <c r="L64" s="131" t="s">
        <v>453</v>
      </c>
    </row>
    <row r="65" spans="6:12" x14ac:dyDescent="0.25">
      <c r="F65" s="26" t="s">
        <v>622</v>
      </c>
      <c r="G65" s="32" t="s">
        <v>694</v>
      </c>
      <c r="H65" s="24" t="s">
        <v>266</v>
      </c>
      <c r="I65" s="25" t="s">
        <v>75</v>
      </c>
      <c r="K65" s="130" t="s">
        <v>54</v>
      </c>
      <c r="L65" s="131" t="s">
        <v>454</v>
      </c>
    </row>
    <row r="66" spans="6:12" x14ac:dyDescent="0.25">
      <c r="F66" s="24" t="s">
        <v>135</v>
      </c>
      <c r="G66" s="25" t="s">
        <v>69</v>
      </c>
      <c r="H66" s="24" t="s">
        <v>267</v>
      </c>
      <c r="I66" s="25" t="s">
        <v>76</v>
      </c>
      <c r="K66" s="130" t="s">
        <v>55</v>
      </c>
      <c r="L66" s="131" t="s">
        <v>455</v>
      </c>
    </row>
    <row r="67" spans="6:12" x14ac:dyDescent="0.25">
      <c r="F67" s="24" t="s">
        <v>136</v>
      </c>
      <c r="G67" s="25" t="s">
        <v>70</v>
      </c>
      <c r="H67" s="24" t="s">
        <v>268</v>
      </c>
      <c r="I67" s="25" t="s">
        <v>765</v>
      </c>
      <c r="K67" s="130" t="s">
        <v>56</v>
      </c>
      <c r="L67" s="131" t="s">
        <v>456</v>
      </c>
    </row>
    <row r="68" spans="6:12" x14ac:dyDescent="0.25">
      <c r="F68" s="26" t="s">
        <v>624</v>
      </c>
      <c r="G68" s="25" t="s">
        <v>71</v>
      </c>
      <c r="H68" s="24" t="s">
        <v>269</v>
      </c>
      <c r="I68" s="34" t="s">
        <v>642</v>
      </c>
      <c r="K68" s="130" t="s">
        <v>57</v>
      </c>
      <c r="L68" s="131" t="s">
        <v>457</v>
      </c>
    </row>
    <row r="69" spans="6:12" x14ac:dyDescent="0.25">
      <c r="F69" s="24" t="s">
        <v>137</v>
      </c>
      <c r="G69" s="25" t="s">
        <v>72</v>
      </c>
      <c r="H69" s="24" t="s">
        <v>270</v>
      </c>
      <c r="I69" s="24" t="s">
        <v>199</v>
      </c>
      <c r="K69" s="130" t="s">
        <v>58</v>
      </c>
      <c r="L69" s="131" t="s">
        <v>458</v>
      </c>
    </row>
    <row r="70" spans="6:12" x14ac:dyDescent="0.25">
      <c r="F70" s="26" t="s">
        <v>626</v>
      </c>
      <c r="G70" s="32" t="s">
        <v>696</v>
      </c>
      <c r="H70" s="24" t="s">
        <v>271</v>
      </c>
      <c r="I70" s="24" t="s">
        <v>200</v>
      </c>
      <c r="K70" s="130" t="s">
        <v>59</v>
      </c>
      <c r="L70" s="131" t="s">
        <v>459</v>
      </c>
    </row>
    <row r="71" spans="6:12" x14ac:dyDescent="0.25">
      <c r="F71" s="24" t="s">
        <v>138</v>
      </c>
      <c r="G71" s="25" t="s">
        <v>73</v>
      </c>
      <c r="H71" s="24" t="s">
        <v>272</v>
      </c>
      <c r="I71" s="24" t="s">
        <v>201</v>
      </c>
      <c r="K71" s="130" t="s">
        <v>60</v>
      </c>
      <c r="L71" s="131" t="s">
        <v>460</v>
      </c>
    </row>
    <row r="72" spans="6:12" x14ac:dyDescent="0.25">
      <c r="F72" s="24" t="s">
        <v>139</v>
      </c>
      <c r="G72" s="25" t="s">
        <v>74</v>
      </c>
      <c r="H72" s="24" t="s">
        <v>273</v>
      </c>
      <c r="I72" s="24" t="s">
        <v>202</v>
      </c>
      <c r="K72" s="130" t="s">
        <v>61</v>
      </c>
      <c r="L72" s="131" t="s">
        <v>461</v>
      </c>
    </row>
    <row r="73" spans="6:12" x14ac:dyDescent="0.25">
      <c r="F73" s="24" t="s">
        <v>140</v>
      </c>
      <c r="G73" s="25" t="s">
        <v>75</v>
      </c>
      <c r="H73" s="24" t="s">
        <v>274</v>
      </c>
      <c r="I73" s="24" t="s">
        <v>203</v>
      </c>
      <c r="K73" s="132" t="s">
        <v>232</v>
      </c>
      <c r="L73" s="133" t="s">
        <v>507</v>
      </c>
    </row>
    <row r="74" spans="6:12" x14ac:dyDescent="0.25">
      <c r="F74" s="24" t="s">
        <v>141</v>
      </c>
      <c r="G74" s="25" t="s">
        <v>76</v>
      </c>
      <c r="H74" s="24" t="s">
        <v>275</v>
      </c>
      <c r="I74" s="24" t="s">
        <v>204</v>
      </c>
      <c r="K74" s="132" t="s">
        <v>233</v>
      </c>
      <c r="L74" s="133" t="s">
        <v>508</v>
      </c>
    </row>
    <row r="75" spans="6:12" x14ac:dyDescent="0.25">
      <c r="F75" s="26" t="s">
        <v>628</v>
      </c>
      <c r="G75" s="31" t="s">
        <v>698</v>
      </c>
      <c r="H75" s="24" t="s">
        <v>276</v>
      </c>
      <c r="I75" s="24" t="s">
        <v>205</v>
      </c>
      <c r="K75" s="132" t="s">
        <v>234</v>
      </c>
      <c r="L75" s="133" t="s">
        <v>509</v>
      </c>
    </row>
    <row r="76" spans="6:12" x14ac:dyDescent="0.25">
      <c r="F76" s="24" t="s">
        <v>142</v>
      </c>
      <c r="G76" s="25" t="s">
        <v>77</v>
      </c>
      <c r="H76" s="24" t="s">
        <v>277</v>
      </c>
      <c r="I76" s="24" t="s">
        <v>206</v>
      </c>
      <c r="K76" s="132" t="s">
        <v>235</v>
      </c>
      <c r="L76" s="133" t="s">
        <v>510</v>
      </c>
    </row>
    <row r="77" spans="6:12" x14ac:dyDescent="0.25">
      <c r="F77" s="26" t="s">
        <v>630</v>
      </c>
      <c r="G77" s="25" t="s">
        <v>78</v>
      </c>
      <c r="H77" s="24" t="s">
        <v>278</v>
      </c>
      <c r="I77" s="24" t="s">
        <v>207</v>
      </c>
      <c r="K77" s="132" t="s">
        <v>236</v>
      </c>
      <c r="L77" s="133" t="s">
        <v>511</v>
      </c>
    </row>
    <row r="78" spans="6:12" x14ac:dyDescent="0.25">
      <c r="F78" s="26" t="s">
        <v>632</v>
      </c>
      <c r="G78" s="25" t="s">
        <v>79</v>
      </c>
      <c r="H78" s="24" t="s">
        <v>279</v>
      </c>
      <c r="I78" s="24" t="s">
        <v>208</v>
      </c>
      <c r="K78" s="132" t="s">
        <v>237</v>
      </c>
      <c r="L78" s="133" t="s">
        <v>512</v>
      </c>
    </row>
    <row r="79" spans="6:12" x14ac:dyDescent="0.25">
      <c r="F79" s="24" t="s">
        <v>596</v>
      </c>
      <c r="G79" s="25" t="s">
        <v>80</v>
      </c>
      <c r="H79" s="24" t="s">
        <v>280</v>
      </c>
      <c r="I79" s="33" t="s">
        <v>644</v>
      </c>
      <c r="K79" s="132" t="s">
        <v>238</v>
      </c>
      <c r="L79" s="133" t="s">
        <v>513</v>
      </c>
    </row>
    <row r="80" spans="6:12" x14ac:dyDescent="0.25">
      <c r="F80" s="24" t="s">
        <v>143</v>
      </c>
      <c r="G80" s="25" t="s">
        <v>81</v>
      </c>
      <c r="H80" s="24" t="s">
        <v>281</v>
      </c>
      <c r="I80" s="24" t="s">
        <v>209</v>
      </c>
      <c r="K80" s="132" t="s">
        <v>239</v>
      </c>
      <c r="L80" s="133" t="s">
        <v>514</v>
      </c>
    </row>
    <row r="81" spans="6:12" x14ac:dyDescent="0.25">
      <c r="F81" s="54" t="s">
        <v>737</v>
      </c>
      <c r="G81" s="25" t="s">
        <v>82</v>
      </c>
      <c r="H81" s="24" t="s">
        <v>282</v>
      </c>
      <c r="I81" s="33" t="s">
        <v>646</v>
      </c>
      <c r="K81" s="132" t="s">
        <v>240</v>
      </c>
      <c r="L81" s="133" t="s">
        <v>515</v>
      </c>
    </row>
    <row r="82" spans="6:12" x14ac:dyDescent="0.25">
      <c r="F82" s="54" t="s">
        <v>738</v>
      </c>
      <c r="G82" s="25" t="s">
        <v>83</v>
      </c>
      <c r="H82" s="24" t="s">
        <v>283</v>
      </c>
      <c r="I82" s="24" t="s">
        <v>210</v>
      </c>
      <c r="K82" s="132" t="s">
        <v>241</v>
      </c>
      <c r="L82" s="133" t="s">
        <v>516</v>
      </c>
    </row>
    <row r="83" spans="6:12" x14ac:dyDescent="0.25">
      <c r="F83" s="54" t="s">
        <v>739</v>
      </c>
      <c r="G83" s="24" t="s">
        <v>84</v>
      </c>
      <c r="H83" s="24" t="s">
        <v>284</v>
      </c>
      <c r="I83" s="33" t="s">
        <v>648</v>
      </c>
      <c r="K83" s="132" t="s">
        <v>242</v>
      </c>
      <c r="L83" s="133" t="s">
        <v>517</v>
      </c>
    </row>
    <row r="84" spans="6:12" x14ac:dyDescent="0.25">
      <c r="F84" s="54" t="s">
        <v>740</v>
      </c>
      <c r="G84" s="24" t="s">
        <v>85</v>
      </c>
      <c r="H84" s="24" t="s">
        <v>285</v>
      </c>
      <c r="I84" s="33" t="s">
        <v>650</v>
      </c>
      <c r="K84" s="132" t="s">
        <v>243</v>
      </c>
      <c r="L84" s="133" t="s">
        <v>518</v>
      </c>
    </row>
    <row r="85" spans="6:12" x14ac:dyDescent="0.25">
      <c r="F85" s="54" t="s">
        <v>741</v>
      </c>
      <c r="G85" s="24" t="s">
        <v>754</v>
      </c>
      <c r="H85" s="24" t="s">
        <v>286</v>
      </c>
      <c r="I85" s="24" t="s">
        <v>211</v>
      </c>
      <c r="K85" s="132" t="s">
        <v>244</v>
      </c>
      <c r="L85" s="133" t="s">
        <v>519</v>
      </c>
    </row>
    <row r="86" spans="6:12" x14ac:dyDescent="0.25">
      <c r="F86" s="54" t="s">
        <v>742</v>
      </c>
      <c r="G86" s="24" t="s">
        <v>86</v>
      </c>
      <c r="H86" s="24" t="s">
        <v>287</v>
      </c>
      <c r="I86" s="25" t="s">
        <v>212</v>
      </c>
      <c r="K86" s="132" t="s">
        <v>245</v>
      </c>
      <c r="L86" s="133" t="s">
        <v>520</v>
      </c>
    </row>
    <row r="87" spans="6:12" x14ac:dyDescent="0.25">
      <c r="F87" s="54" t="s">
        <v>743</v>
      </c>
      <c r="G87" s="25" t="s">
        <v>87</v>
      </c>
      <c r="H87" s="24" t="s">
        <v>288</v>
      </c>
      <c r="I87" s="25" t="s">
        <v>213</v>
      </c>
      <c r="K87" s="132" t="s">
        <v>246</v>
      </c>
      <c r="L87" s="133" t="s">
        <v>521</v>
      </c>
    </row>
    <row r="88" spans="6:12" x14ac:dyDescent="0.25">
      <c r="F88" s="54" t="s">
        <v>747</v>
      </c>
      <c r="G88" s="25" t="s">
        <v>88</v>
      </c>
      <c r="H88" s="25" t="s">
        <v>289</v>
      </c>
      <c r="I88" s="34" t="s">
        <v>652</v>
      </c>
      <c r="K88" s="132" t="s">
        <v>247</v>
      </c>
      <c r="L88" s="133" t="s">
        <v>522</v>
      </c>
    </row>
    <row r="89" spans="6:12" x14ac:dyDescent="0.25">
      <c r="F89" s="54" t="s">
        <v>772</v>
      </c>
      <c r="G89" s="54" t="s">
        <v>737</v>
      </c>
      <c r="H89" s="72" t="s">
        <v>704</v>
      </c>
      <c r="I89" s="33" t="s">
        <v>654</v>
      </c>
      <c r="K89" s="132" t="s">
        <v>248</v>
      </c>
      <c r="L89" s="133" t="s">
        <v>523</v>
      </c>
    </row>
    <row r="90" spans="6:12" x14ac:dyDescent="0.25">
      <c r="F90" s="54" t="s">
        <v>748</v>
      </c>
      <c r="G90" s="54" t="s">
        <v>738</v>
      </c>
      <c r="H90" s="25" t="s">
        <v>564</v>
      </c>
      <c r="I90" s="33" t="s">
        <v>656</v>
      </c>
      <c r="K90" s="132" t="s">
        <v>249</v>
      </c>
      <c r="L90" s="133" t="s">
        <v>524</v>
      </c>
    </row>
    <row r="91" spans="6:12" x14ac:dyDescent="0.25">
      <c r="F91" s="54" t="s">
        <v>750</v>
      </c>
      <c r="G91" s="54" t="s">
        <v>739</v>
      </c>
      <c r="H91" s="25" t="s">
        <v>566</v>
      </c>
      <c r="I91" s="33" t="s">
        <v>658</v>
      </c>
      <c r="K91" s="132" t="s">
        <v>702</v>
      </c>
      <c r="L91" s="133" t="s">
        <v>703</v>
      </c>
    </row>
    <row r="92" spans="6:12" x14ac:dyDescent="0.25">
      <c r="F92" s="128" t="s">
        <v>780</v>
      </c>
      <c r="G92" s="54" t="s">
        <v>740</v>
      </c>
      <c r="H92" s="25" t="s">
        <v>568</v>
      </c>
      <c r="I92" s="54" t="s">
        <v>737</v>
      </c>
      <c r="K92" s="132" t="s">
        <v>250</v>
      </c>
      <c r="L92" s="133" t="s">
        <v>771</v>
      </c>
    </row>
    <row r="93" spans="6:12" x14ac:dyDescent="0.25">
      <c r="G93" s="54" t="s">
        <v>741</v>
      </c>
      <c r="H93" s="25" t="s">
        <v>570</v>
      </c>
      <c r="I93" s="54" t="s">
        <v>738</v>
      </c>
      <c r="K93" s="132" t="s">
        <v>251</v>
      </c>
      <c r="L93" s="133" t="s">
        <v>525</v>
      </c>
    </row>
    <row r="94" spans="6:12" x14ac:dyDescent="0.25">
      <c r="G94" s="54" t="s">
        <v>742</v>
      </c>
      <c r="H94" s="25" t="s">
        <v>572</v>
      </c>
      <c r="I94" s="54" t="s">
        <v>739</v>
      </c>
      <c r="K94" s="132" t="s">
        <v>252</v>
      </c>
      <c r="L94" s="133" t="s">
        <v>526</v>
      </c>
    </row>
    <row r="95" spans="6:12" x14ac:dyDescent="0.25">
      <c r="G95" s="54" t="s">
        <v>743</v>
      </c>
      <c r="H95" s="25" t="s">
        <v>574</v>
      </c>
      <c r="I95" s="54" t="s">
        <v>740</v>
      </c>
      <c r="K95" s="132" t="s">
        <v>253</v>
      </c>
      <c r="L95" s="133" t="s">
        <v>527</v>
      </c>
    </row>
    <row r="96" spans="6:12" x14ac:dyDescent="0.25">
      <c r="G96" s="54" t="s">
        <v>747</v>
      </c>
      <c r="H96" s="72" t="s">
        <v>706</v>
      </c>
      <c r="I96" s="54" t="s">
        <v>741</v>
      </c>
      <c r="K96" s="132" t="s">
        <v>254</v>
      </c>
      <c r="L96" s="133" t="s">
        <v>528</v>
      </c>
    </row>
    <row r="97" spans="7:12" x14ac:dyDescent="0.25">
      <c r="G97" s="54" t="s">
        <v>772</v>
      </c>
      <c r="H97" s="72" t="s">
        <v>708</v>
      </c>
      <c r="I97" s="54" t="s">
        <v>742</v>
      </c>
      <c r="K97" s="132" t="s">
        <v>255</v>
      </c>
      <c r="L97" s="133" t="s">
        <v>529</v>
      </c>
    </row>
    <row r="98" spans="7:12" x14ac:dyDescent="0.25">
      <c r="G98" s="54" t="s">
        <v>748</v>
      </c>
      <c r="H98" s="24" t="s">
        <v>290</v>
      </c>
      <c r="I98" s="54" t="s">
        <v>743</v>
      </c>
      <c r="K98" s="132" t="s">
        <v>256</v>
      </c>
      <c r="L98" s="133" t="s">
        <v>530</v>
      </c>
    </row>
    <row r="99" spans="7:12" x14ac:dyDescent="0.25">
      <c r="G99" s="54" t="s">
        <v>750</v>
      </c>
      <c r="H99" s="24" t="s">
        <v>291</v>
      </c>
      <c r="I99" s="54" t="s">
        <v>747</v>
      </c>
      <c r="K99" s="132" t="s">
        <v>257</v>
      </c>
      <c r="L99" s="133" t="s">
        <v>531</v>
      </c>
    </row>
    <row r="100" spans="7:12" x14ac:dyDescent="0.25">
      <c r="G100" s="128" t="s">
        <v>780</v>
      </c>
      <c r="H100" s="24" t="s">
        <v>292</v>
      </c>
      <c r="I100" s="54" t="s">
        <v>772</v>
      </c>
      <c r="K100" s="132" t="s">
        <v>258</v>
      </c>
      <c r="L100" s="133" t="s">
        <v>532</v>
      </c>
    </row>
    <row r="101" spans="7:12" x14ac:dyDescent="0.25">
      <c r="H101" s="24" t="s">
        <v>710</v>
      </c>
      <c r="I101" s="54" t="s">
        <v>748</v>
      </c>
      <c r="K101" s="132" t="s">
        <v>259</v>
      </c>
      <c r="L101" s="133" t="s">
        <v>533</v>
      </c>
    </row>
    <row r="102" spans="7:12" x14ac:dyDescent="0.25">
      <c r="H102" s="24" t="s">
        <v>712</v>
      </c>
      <c r="I102" s="54" t="s">
        <v>750</v>
      </c>
      <c r="K102" s="132" t="s">
        <v>260</v>
      </c>
      <c r="L102" s="133" t="s">
        <v>534</v>
      </c>
    </row>
    <row r="103" spans="7:12" x14ac:dyDescent="0.25">
      <c r="H103" s="25" t="s">
        <v>293</v>
      </c>
      <c r="I103" s="128" t="s">
        <v>780</v>
      </c>
      <c r="K103" s="132" t="s">
        <v>261</v>
      </c>
      <c r="L103" s="133" t="s">
        <v>535</v>
      </c>
    </row>
    <row r="104" spans="7:12" x14ac:dyDescent="0.25">
      <c r="H104" s="25" t="s">
        <v>294</v>
      </c>
      <c r="K104" s="132" t="s">
        <v>262</v>
      </c>
      <c r="L104" s="133" t="s">
        <v>536</v>
      </c>
    </row>
    <row r="105" spans="7:12" x14ac:dyDescent="0.25">
      <c r="H105" s="25" t="s">
        <v>295</v>
      </c>
      <c r="K105" s="132" t="s">
        <v>263</v>
      </c>
      <c r="L105" s="133" t="s">
        <v>537</v>
      </c>
    </row>
    <row r="106" spans="7:12" x14ac:dyDescent="0.25">
      <c r="H106" s="25" t="s">
        <v>296</v>
      </c>
      <c r="K106" s="132" t="s">
        <v>264</v>
      </c>
      <c r="L106" s="133" t="s">
        <v>538</v>
      </c>
    </row>
    <row r="107" spans="7:12" x14ac:dyDescent="0.25">
      <c r="H107" s="25" t="s">
        <v>297</v>
      </c>
      <c r="K107" s="132" t="s">
        <v>265</v>
      </c>
      <c r="L107" s="133" t="s">
        <v>539</v>
      </c>
    </row>
    <row r="108" spans="7:12" x14ac:dyDescent="0.25">
      <c r="H108" s="72" t="s">
        <v>726</v>
      </c>
      <c r="K108" s="132" t="s">
        <v>266</v>
      </c>
      <c r="L108" s="133" t="s">
        <v>540</v>
      </c>
    </row>
    <row r="109" spans="7:12" x14ac:dyDescent="0.25">
      <c r="H109" s="24" t="s">
        <v>298</v>
      </c>
      <c r="K109" s="132" t="s">
        <v>267</v>
      </c>
      <c r="L109" s="133" t="s">
        <v>541</v>
      </c>
    </row>
    <row r="110" spans="7:12" x14ac:dyDescent="0.25">
      <c r="H110" s="24" t="s">
        <v>299</v>
      </c>
      <c r="K110" s="130" t="s">
        <v>62</v>
      </c>
      <c r="L110" s="131" t="s">
        <v>462</v>
      </c>
    </row>
    <row r="111" spans="7:12" x14ac:dyDescent="0.25">
      <c r="H111" s="24" t="s">
        <v>769</v>
      </c>
      <c r="K111" s="130" t="s">
        <v>63</v>
      </c>
      <c r="L111" s="131" t="s">
        <v>463</v>
      </c>
    </row>
    <row r="112" spans="7:12" x14ac:dyDescent="0.25">
      <c r="H112" s="25" t="s">
        <v>300</v>
      </c>
      <c r="K112" s="130" t="s">
        <v>64</v>
      </c>
      <c r="L112" s="131" t="s">
        <v>464</v>
      </c>
    </row>
    <row r="113" spans="8:12" x14ac:dyDescent="0.25">
      <c r="H113" s="25" t="s">
        <v>301</v>
      </c>
      <c r="K113" s="130" t="s">
        <v>65</v>
      </c>
      <c r="L113" s="131" t="s">
        <v>465</v>
      </c>
    </row>
    <row r="114" spans="8:12" x14ac:dyDescent="0.25">
      <c r="H114" s="25" t="s">
        <v>302</v>
      </c>
      <c r="K114" s="132" t="s">
        <v>268</v>
      </c>
      <c r="L114" s="133" t="s">
        <v>542</v>
      </c>
    </row>
    <row r="115" spans="8:12" x14ac:dyDescent="0.25">
      <c r="H115" s="25" t="s">
        <v>303</v>
      </c>
      <c r="K115" s="132" t="s">
        <v>269</v>
      </c>
      <c r="L115" s="133" t="s">
        <v>543</v>
      </c>
    </row>
    <row r="116" spans="8:12" x14ac:dyDescent="0.25">
      <c r="H116" s="25" t="s">
        <v>304</v>
      </c>
      <c r="K116" s="132" t="s">
        <v>270</v>
      </c>
      <c r="L116" s="133" t="s">
        <v>544</v>
      </c>
    </row>
    <row r="117" spans="8:12" x14ac:dyDescent="0.25">
      <c r="H117" s="72" t="s">
        <v>728</v>
      </c>
      <c r="K117" s="132" t="s">
        <v>271</v>
      </c>
      <c r="L117" s="133" t="s">
        <v>545</v>
      </c>
    </row>
    <row r="118" spans="8:12" x14ac:dyDescent="0.25">
      <c r="H118" s="24" t="s">
        <v>305</v>
      </c>
      <c r="K118" s="132" t="s">
        <v>272</v>
      </c>
      <c r="L118" s="133" t="s">
        <v>546</v>
      </c>
    </row>
    <row r="119" spans="8:12" x14ac:dyDescent="0.25">
      <c r="H119" s="73" t="s">
        <v>730</v>
      </c>
      <c r="K119" s="132" t="s">
        <v>273</v>
      </c>
      <c r="L119" s="133" t="s">
        <v>547</v>
      </c>
    </row>
    <row r="120" spans="8:12" x14ac:dyDescent="0.25">
      <c r="H120" s="73" t="s">
        <v>732</v>
      </c>
      <c r="K120" s="132" t="s">
        <v>274</v>
      </c>
      <c r="L120" s="133" t="s">
        <v>548</v>
      </c>
    </row>
    <row r="121" spans="8:12" x14ac:dyDescent="0.25">
      <c r="H121" s="25" t="s">
        <v>306</v>
      </c>
      <c r="K121" s="132" t="s">
        <v>275</v>
      </c>
      <c r="L121" s="133" t="s">
        <v>549</v>
      </c>
    </row>
    <row r="122" spans="8:12" x14ac:dyDescent="0.25">
      <c r="H122" s="24" t="s">
        <v>307</v>
      </c>
      <c r="K122" s="132" t="s">
        <v>276</v>
      </c>
      <c r="L122" s="133" t="s">
        <v>550</v>
      </c>
    </row>
    <row r="123" spans="8:12" x14ac:dyDescent="0.25">
      <c r="H123" s="24" t="s">
        <v>308</v>
      </c>
      <c r="K123" s="132" t="s">
        <v>277</v>
      </c>
      <c r="L123" s="133" t="s">
        <v>551</v>
      </c>
    </row>
    <row r="124" spans="8:12" x14ac:dyDescent="0.25">
      <c r="H124" s="73" t="s">
        <v>734</v>
      </c>
      <c r="K124" s="132" t="s">
        <v>278</v>
      </c>
      <c r="L124" s="133" t="s">
        <v>552</v>
      </c>
    </row>
    <row r="125" spans="8:12" x14ac:dyDescent="0.25">
      <c r="H125" s="24" t="s">
        <v>309</v>
      </c>
      <c r="K125" s="132" t="s">
        <v>279</v>
      </c>
      <c r="L125" s="133" t="s">
        <v>553</v>
      </c>
    </row>
    <row r="126" spans="8:12" x14ac:dyDescent="0.25">
      <c r="H126" s="24" t="s">
        <v>310</v>
      </c>
      <c r="K126" s="132" t="s">
        <v>280</v>
      </c>
      <c r="L126" s="133" t="s">
        <v>554</v>
      </c>
    </row>
    <row r="127" spans="8:12" x14ac:dyDescent="0.25">
      <c r="H127" s="24" t="s">
        <v>311</v>
      </c>
      <c r="K127" s="132" t="s">
        <v>281</v>
      </c>
      <c r="L127" s="133" t="s">
        <v>555</v>
      </c>
    </row>
    <row r="128" spans="8:12" x14ac:dyDescent="0.25">
      <c r="H128" s="54" t="s">
        <v>737</v>
      </c>
      <c r="K128" s="132" t="s">
        <v>282</v>
      </c>
      <c r="L128" s="133" t="s">
        <v>556</v>
      </c>
    </row>
    <row r="129" spans="8:12" x14ac:dyDescent="0.25">
      <c r="H129" s="54" t="s">
        <v>738</v>
      </c>
      <c r="K129" s="132" t="s">
        <v>283</v>
      </c>
      <c r="L129" s="133" t="s">
        <v>557</v>
      </c>
    </row>
    <row r="130" spans="8:12" x14ac:dyDescent="0.25">
      <c r="H130" s="54" t="s">
        <v>739</v>
      </c>
      <c r="K130" s="132" t="s">
        <v>284</v>
      </c>
      <c r="L130" s="133" t="s">
        <v>558</v>
      </c>
    </row>
    <row r="131" spans="8:12" x14ac:dyDescent="0.25">
      <c r="H131" s="54" t="s">
        <v>740</v>
      </c>
      <c r="K131" s="132" t="s">
        <v>285</v>
      </c>
      <c r="L131" s="133" t="s">
        <v>559</v>
      </c>
    </row>
    <row r="132" spans="8:12" x14ac:dyDescent="0.25">
      <c r="H132" s="54" t="s">
        <v>741</v>
      </c>
      <c r="K132" s="132" t="s">
        <v>286</v>
      </c>
      <c r="L132" s="133" t="s">
        <v>560</v>
      </c>
    </row>
    <row r="133" spans="8:12" x14ac:dyDescent="0.25">
      <c r="H133" s="54" t="s">
        <v>742</v>
      </c>
      <c r="K133" s="132" t="s">
        <v>287</v>
      </c>
      <c r="L133" s="133" t="s">
        <v>561</v>
      </c>
    </row>
    <row r="134" spans="8:12" x14ac:dyDescent="0.25">
      <c r="H134" s="54" t="s">
        <v>743</v>
      </c>
      <c r="K134" s="132" t="s">
        <v>288</v>
      </c>
      <c r="L134" s="133" t="s">
        <v>562</v>
      </c>
    </row>
    <row r="135" spans="8:12" x14ac:dyDescent="0.25">
      <c r="H135" s="54" t="s">
        <v>747</v>
      </c>
      <c r="K135" s="130" t="s">
        <v>289</v>
      </c>
      <c r="L135" s="131" t="s">
        <v>563</v>
      </c>
    </row>
    <row r="136" spans="8:12" x14ac:dyDescent="0.25">
      <c r="H136" s="54" t="s">
        <v>772</v>
      </c>
      <c r="K136" s="130" t="s">
        <v>704</v>
      </c>
      <c r="L136" s="131" t="s">
        <v>705</v>
      </c>
    </row>
    <row r="137" spans="8:12" x14ac:dyDescent="0.25">
      <c r="H137" s="54" t="s">
        <v>748</v>
      </c>
      <c r="K137" s="130" t="s">
        <v>564</v>
      </c>
      <c r="L137" s="131" t="s">
        <v>565</v>
      </c>
    </row>
    <row r="138" spans="8:12" x14ac:dyDescent="0.25">
      <c r="H138" s="54" t="s">
        <v>750</v>
      </c>
      <c r="K138" s="130" t="s">
        <v>566</v>
      </c>
      <c r="L138" s="131" t="s">
        <v>567</v>
      </c>
    </row>
    <row r="139" spans="8:12" x14ac:dyDescent="0.25">
      <c r="H139" s="128" t="s">
        <v>780</v>
      </c>
      <c r="K139" s="130" t="s">
        <v>568</v>
      </c>
      <c r="L139" s="131" t="s">
        <v>569</v>
      </c>
    </row>
    <row r="140" spans="8:12" x14ac:dyDescent="0.25">
      <c r="K140" s="130" t="s">
        <v>570</v>
      </c>
      <c r="L140" s="131" t="s">
        <v>571</v>
      </c>
    </row>
    <row r="141" spans="8:12" x14ac:dyDescent="0.25">
      <c r="K141" s="130" t="s">
        <v>572</v>
      </c>
      <c r="L141" s="131" t="s">
        <v>573</v>
      </c>
    </row>
    <row r="142" spans="8:12" x14ac:dyDescent="0.25">
      <c r="K142" s="130" t="s">
        <v>574</v>
      </c>
      <c r="L142" s="131" t="s">
        <v>575</v>
      </c>
    </row>
    <row r="143" spans="8:12" x14ac:dyDescent="0.25">
      <c r="K143" s="130" t="s">
        <v>706</v>
      </c>
      <c r="L143" s="131" t="s">
        <v>707</v>
      </c>
    </row>
    <row r="144" spans="8:12" x14ac:dyDescent="0.25">
      <c r="K144" s="130" t="s">
        <v>708</v>
      </c>
      <c r="L144" s="131" t="s">
        <v>709</v>
      </c>
    </row>
    <row r="145" spans="11:12" x14ac:dyDescent="0.25">
      <c r="K145" s="132" t="s">
        <v>290</v>
      </c>
      <c r="L145" s="133" t="s">
        <v>576</v>
      </c>
    </row>
    <row r="146" spans="11:12" x14ac:dyDescent="0.25">
      <c r="K146" s="132" t="s">
        <v>291</v>
      </c>
      <c r="L146" s="133" t="s">
        <v>577</v>
      </c>
    </row>
    <row r="147" spans="11:12" x14ac:dyDescent="0.25">
      <c r="K147" s="130" t="s">
        <v>66</v>
      </c>
      <c r="L147" s="131" t="s">
        <v>466</v>
      </c>
    </row>
    <row r="148" spans="11:12" x14ac:dyDescent="0.25">
      <c r="K148" s="130" t="s">
        <v>67</v>
      </c>
      <c r="L148" s="131" t="s">
        <v>467</v>
      </c>
    </row>
    <row r="149" spans="11:12" x14ac:dyDescent="0.25">
      <c r="K149" s="132" t="s">
        <v>292</v>
      </c>
      <c r="L149" s="133" t="s">
        <v>578</v>
      </c>
    </row>
    <row r="150" spans="11:12" x14ac:dyDescent="0.25">
      <c r="K150" s="132" t="s">
        <v>89</v>
      </c>
      <c r="L150" s="133" t="s">
        <v>312</v>
      </c>
    </row>
    <row r="151" spans="11:12" x14ac:dyDescent="0.25">
      <c r="K151" s="132" t="s">
        <v>90</v>
      </c>
      <c r="L151" s="133" t="s">
        <v>796</v>
      </c>
    </row>
    <row r="152" spans="11:12" x14ac:dyDescent="0.25">
      <c r="K152" s="132" t="s">
        <v>600</v>
      </c>
      <c r="L152" s="133" t="s">
        <v>601</v>
      </c>
    </row>
    <row r="153" spans="11:12" x14ac:dyDescent="0.25">
      <c r="K153" s="132" t="s">
        <v>602</v>
      </c>
      <c r="L153" s="133" t="s">
        <v>603</v>
      </c>
    </row>
    <row r="154" spans="11:12" x14ac:dyDescent="0.25">
      <c r="K154" s="132" t="s">
        <v>91</v>
      </c>
      <c r="L154" s="133" t="s">
        <v>756</v>
      </c>
    </row>
    <row r="155" spans="11:12" x14ac:dyDescent="0.25">
      <c r="K155" s="132" t="s">
        <v>604</v>
      </c>
      <c r="L155" s="133" t="s">
        <v>605</v>
      </c>
    </row>
    <row r="156" spans="11:12" x14ac:dyDescent="0.25">
      <c r="K156" s="132" t="s">
        <v>92</v>
      </c>
      <c r="L156" s="133" t="s">
        <v>757</v>
      </c>
    </row>
    <row r="157" spans="11:12" x14ac:dyDescent="0.25">
      <c r="K157" s="132" t="s">
        <v>758</v>
      </c>
      <c r="L157" s="133" t="s">
        <v>759</v>
      </c>
    </row>
    <row r="158" spans="11:12" x14ac:dyDescent="0.25">
      <c r="K158" s="132" t="s">
        <v>93</v>
      </c>
      <c r="L158" s="133" t="s">
        <v>313</v>
      </c>
    </row>
    <row r="159" spans="11:12" x14ac:dyDescent="0.25">
      <c r="K159" s="132" t="s">
        <v>94</v>
      </c>
      <c r="L159" s="133" t="s">
        <v>314</v>
      </c>
    </row>
    <row r="160" spans="11:12" x14ac:dyDescent="0.25">
      <c r="K160" s="132" t="s">
        <v>95</v>
      </c>
      <c r="L160" s="133" t="s">
        <v>315</v>
      </c>
    </row>
    <row r="161" spans="11:12" x14ac:dyDescent="0.25">
      <c r="K161" s="132" t="s">
        <v>96</v>
      </c>
      <c r="L161" s="133" t="s">
        <v>760</v>
      </c>
    </row>
    <row r="162" spans="11:12" x14ac:dyDescent="0.25">
      <c r="K162" s="132" t="s">
        <v>97</v>
      </c>
      <c r="L162" s="133" t="s">
        <v>316</v>
      </c>
    </row>
    <row r="163" spans="11:12" x14ac:dyDescent="0.25">
      <c r="K163" s="132" t="s">
        <v>98</v>
      </c>
      <c r="L163" s="133" t="s">
        <v>317</v>
      </c>
    </row>
    <row r="164" spans="11:12" x14ac:dyDescent="0.25">
      <c r="K164" s="132" t="s">
        <v>99</v>
      </c>
      <c r="L164" s="133" t="s">
        <v>318</v>
      </c>
    </row>
    <row r="165" spans="11:12" x14ac:dyDescent="0.25">
      <c r="K165" s="132" t="s">
        <v>100</v>
      </c>
      <c r="L165" s="133" t="s">
        <v>761</v>
      </c>
    </row>
    <row r="166" spans="11:12" x14ac:dyDescent="0.25">
      <c r="K166" s="132" t="s">
        <v>101</v>
      </c>
      <c r="L166" s="133" t="s">
        <v>319</v>
      </c>
    </row>
    <row r="167" spans="11:12" x14ac:dyDescent="0.25">
      <c r="K167" s="132" t="s">
        <v>102</v>
      </c>
      <c r="L167" s="133" t="s">
        <v>320</v>
      </c>
    </row>
    <row r="168" spans="11:12" x14ac:dyDescent="0.25">
      <c r="K168" s="132" t="s">
        <v>103</v>
      </c>
      <c r="L168" s="133" t="s">
        <v>321</v>
      </c>
    </row>
    <row r="169" spans="11:12" x14ac:dyDescent="0.25">
      <c r="K169" s="132" t="s">
        <v>104</v>
      </c>
      <c r="L169" s="133" t="s">
        <v>322</v>
      </c>
    </row>
    <row r="170" spans="11:12" x14ac:dyDescent="0.25">
      <c r="K170" s="132" t="s">
        <v>105</v>
      </c>
      <c r="L170" s="133" t="s">
        <v>323</v>
      </c>
    </row>
    <row r="171" spans="11:12" x14ac:dyDescent="0.25">
      <c r="K171" s="132" t="s">
        <v>106</v>
      </c>
      <c r="L171" s="133" t="s">
        <v>324</v>
      </c>
    </row>
    <row r="172" spans="11:12" x14ac:dyDescent="0.25">
      <c r="K172" s="132" t="s">
        <v>107</v>
      </c>
      <c r="L172" s="133" t="s">
        <v>325</v>
      </c>
    </row>
    <row r="173" spans="11:12" x14ac:dyDescent="0.25">
      <c r="K173" s="132" t="s">
        <v>108</v>
      </c>
      <c r="L173" s="133" t="s">
        <v>326</v>
      </c>
    </row>
    <row r="174" spans="11:12" x14ac:dyDescent="0.25">
      <c r="K174" s="132" t="s">
        <v>109</v>
      </c>
      <c r="L174" s="133" t="s">
        <v>327</v>
      </c>
    </row>
    <row r="175" spans="11:12" x14ac:dyDescent="0.25">
      <c r="K175" s="132" t="s">
        <v>110</v>
      </c>
      <c r="L175" s="133" t="s">
        <v>328</v>
      </c>
    </row>
    <row r="176" spans="11:12" x14ac:dyDescent="0.25">
      <c r="K176" s="132" t="s">
        <v>111</v>
      </c>
      <c r="L176" s="133" t="s">
        <v>329</v>
      </c>
    </row>
    <row r="177" spans="11:12" x14ac:dyDescent="0.25">
      <c r="K177" s="132" t="s">
        <v>112</v>
      </c>
      <c r="L177" s="133" t="s">
        <v>330</v>
      </c>
    </row>
    <row r="178" spans="11:12" x14ac:dyDescent="0.25">
      <c r="K178" s="132" t="s">
        <v>113</v>
      </c>
      <c r="L178" s="133" t="s">
        <v>331</v>
      </c>
    </row>
    <row r="179" spans="11:12" x14ac:dyDescent="0.25">
      <c r="K179" s="132" t="s">
        <v>114</v>
      </c>
      <c r="L179" s="133" t="s">
        <v>332</v>
      </c>
    </row>
    <row r="180" spans="11:12" x14ac:dyDescent="0.25">
      <c r="K180" s="132" t="s">
        <v>144</v>
      </c>
      <c r="L180" s="133" t="s">
        <v>358</v>
      </c>
    </row>
    <row r="181" spans="11:12" x14ac:dyDescent="0.25">
      <c r="K181" s="132" t="s">
        <v>145</v>
      </c>
      <c r="L181" s="133" t="s">
        <v>359</v>
      </c>
    </row>
    <row r="182" spans="11:12" x14ac:dyDescent="0.25">
      <c r="K182" s="132" t="s">
        <v>637</v>
      </c>
      <c r="L182" s="133" t="s">
        <v>638</v>
      </c>
    </row>
    <row r="183" spans="11:12" x14ac:dyDescent="0.25">
      <c r="K183" s="132" t="s">
        <v>639</v>
      </c>
      <c r="L183" s="133" t="s">
        <v>640</v>
      </c>
    </row>
    <row r="184" spans="11:12" x14ac:dyDescent="0.25">
      <c r="K184" s="132" t="s">
        <v>68</v>
      </c>
      <c r="L184" s="133" t="s">
        <v>468</v>
      </c>
    </row>
    <row r="185" spans="11:12" x14ac:dyDescent="0.25">
      <c r="K185" s="132" t="s">
        <v>797</v>
      </c>
      <c r="L185" s="133" t="s">
        <v>798</v>
      </c>
    </row>
    <row r="186" spans="11:12" x14ac:dyDescent="0.25">
      <c r="K186" s="132" t="s">
        <v>799</v>
      </c>
      <c r="L186" s="133" t="s">
        <v>800</v>
      </c>
    </row>
    <row r="187" spans="11:12" x14ac:dyDescent="0.25">
      <c r="K187" s="132" t="s">
        <v>598</v>
      </c>
      <c r="L187" s="133" t="s">
        <v>599</v>
      </c>
    </row>
    <row r="188" spans="11:12" x14ac:dyDescent="0.25">
      <c r="K188" s="132" t="s">
        <v>146</v>
      </c>
      <c r="L188" s="133" t="s">
        <v>360</v>
      </c>
    </row>
    <row r="189" spans="11:12" x14ac:dyDescent="0.25">
      <c r="K189" s="132" t="s">
        <v>147</v>
      </c>
      <c r="L189" s="133" t="s">
        <v>361</v>
      </c>
    </row>
    <row r="190" spans="11:12" x14ac:dyDescent="0.25">
      <c r="K190" s="132" t="s">
        <v>148</v>
      </c>
      <c r="L190" s="133" t="s">
        <v>362</v>
      </c>
    </row>
    <row r="191" spans="11:12" x14ac:dyDescent="0.25">
      <c r="K191" s="132" t="s">
        <v>149</v>
      </c>
      <c r="L191" s="133" t="s">
        <v>363</v>
      </c>
    </row>
    <row r="192" spans="11:12" x14ac:dyDescent="0.25">
      <c r="K192" s="132" t="s">
        <v>150</v>
      </c>
      <c r="L192" s="133" t="s">
        <v>364</v>
      </c>
    </row>
    <row r="193" spans="11:12" x14ac:dyDescent="0.25">
      <c r="K193" s="132" t="s">
        <v>151</v>
      </c>
      <c r="L193" s="133" t="s">
        <v>365</v>
      </c>
    </row>
    <row r="194" spans="11:12" x14ac:dyDescent="0.25">
      <c r="K194" s="132" t="s">
        <v>152</v>
      </c>
      <c r="L194" s="133" t="s">
        <v>366</v>
      </c>
    </row>
    <row r="195" spans="11:12" x14ac:dyDescent="0.25">
      <c r="K195" s="132" t="s">
        <v>153</v>
      </c>
      <c r="L195" s="133" t="s">
        <v>367</v>
      </c>
    </row>
    <row r="196" spans="11:12" x14ac:dyDescent="0.25">
      <c r="K196" s="132" t="s">
        <v>154</v>
      </c>
      <c r="L196" s="133" t="s">
        <v>368</v>
      </c>
    </row>
    <row r="197" spans="11:12" x14ac:dyDescent="0.25">
      <c r="K197" s="132" t="s">
        <v>155</v>
      </c>
      <c r="L197" s="133" t="s">
        <v>369</v>
      </c>
    </row>
    <row r="198" spans="11:12" x14ac:dyDescent="0.25">
      <c r="K198" s="132" t="s">
        <v>156</v>
      </c>
      <c r="L198" s="133" t="s">
        <v>370</v>
      </c>
    </row>
    <row r="199" spans="11:12" x14ac:dyDescent="0.25">
      <c r="K199" s="132" t="s">
        <v>157</v>
      </c>
      <c r="L199" s="133" t="s">
        <v>371</v>
      </c>
    </row>
    <row r="200" spans="11:12" x14ac:dyDescent="0.25">
      <c r="K200" s="132" t="s">
        <v>158</v>
      </c>
      <c r="L200" s="133" t="s">
        <v>372</v>
      </c>
    </row>
    <row r="201" spans="11:12" x14ac:dyDescent="0.25">
      <c r="K201" s="132" t="s">
        <v>159</v>
      </c>
      <c r="L201" s="133" t="s">
        <v>373</v>
      </c>
    </row>
    <row r="202" spans="11:12" x14ac:dyDescent="0.25">
      <c r="K202" s="132" t="s">
        <v>160</v>
      </c>
      <c r="L202" s="133" t="s">
        <v>374</v>
      </c>
    </row>
    <row r="203" spans="11:12" x14ac:dyDescent="0.25">
      <c r="K203" s="132" t="s">
        <v>161</v>
      </c>
      <c r="L203" s="133" t="s">
        <v>375</v>
      </c>
    </row>
    <row r="204" spans="11:12" x14ac:dyDescent="0.25">
      <c r="K204" s="132" t="s">
        <v>162</v>
      </c>
      <c r="L204" s="133" t="s">
        <v>376</v>
      </c>
    </row>
    <row r="205" spans="11:12" x14ac:dyDescent="0.25">
      <c r="K205" s="132" t="s">
        <v>163</v>
      </c>
      <c r="L205" s="133" t="s">
        <v>377</v>
      </c>
    </row>
    <row r="206" spans="11:12" x14ac:dyDescent="0.25">
      <c r="K206" s="132" t="s">
        <v>164</v>
      </c>
      <c r="L206" s="133" t="s">
        <v>378</v>
      </c>
    </row>
    <row r="207" spans="11:12" x14ac:dyDescent="0.25">
      <c r="K207" s="132" t="s">
        <v>165</v>
      </c>
      <c r="L207" s="133" t="s">
        <v>379</v>
      </c>
    </row>
    <row r="208" spans="11:12" x14ac:dyDescent="0.25">
      <c r="K208" s="132" t="s">
        <v>166</v>
      </c>
      <c r="L208" s="133" t="s">
        <v>380</v>
      </c>
    </row>
    <row r="209" spans="11:12" x14ac:dyDescent="0.25">
      <c r="K209" s="132" t="s">
        <v>167</v>
      </c>
      <c r="L209" s="133" t="s">
        <v>381</v>
      </c>
    </row>
    <row r="210" spans="11:12" x14ac:dyDescent="0.25">
      <c r="K210" s="132" t="s">
        <v>168</v>
      </c>
      <c r="L210" s="133" t="s">
        <v>382</v>
      </c>
    </row>
    <row r="211" spans="11:12" x14ac:dyDescent="0.25">
      <c r="K211" s="132" t="s">
        <v>169</v>
      </c>
      <c r="L211" s="133" t="s">
        <v>383</v>
      </c>
    </row>
    <row r="212" spans="11:12" x14ac:dyDescent="0.25">
      <c r="K212" s="132" t="s">
        <v>170</v>
      </c>
      <c r="L212" s="133" t="s">
        <v>384</v>
      </c>
    </row>
    <row r="213" spans="11:12" x14ac:dyDescent="0.25">
      <c r="K213" s="132" t="s">
        <v>171</v>
      </c>
      <c r="L213" s="133" t="s">
        <v>385</v>
      </c>
    </row>
    <row r="214" spans="11:12" x14ac:dyDescent="0.25">
      <c r="K214" s="132" t="s">
        <v>172</v>
      </c>
      <c r="L214" s="133" t="s">
        <v>386</v>
      </c>
    </row>
    <row r="215" spans="11:12" x14ac:dyDescent="0.25">
      <c r="K215" s="132" t="s">
        <v>173</v>
      </c>
      <c r="L215" s="133" t="s">
        <v>387</v>
      </c>
    </row>
    <row r="216" spans="11:12" x14ac:dyDescent="0.25">
      <c r="K216" s="130" t="s">
        <v>174</v>
      </c>
      <c r="L216" s="131" t="s">
        <v>388</v>
      </c>
    </row>
    <row r="217" spans="11:12" x14ac:dyDescent="0.25">
      <c r="K217" s="130" t="s">
        <v>175</v>
      </c>
      <c r="L217" s="131" t="s">
        <v>389</v>
      </c>
    </row>
    <row r="218" spans="11:12" x14ac:dyDescent="0.25">
      <c r="K218" s="130" t="s">
        <v>176</v>
      </c>
      <c r="L218" s="131" t="s">
        <v>390</v>
      </c>
    </row>
    <row r="219" spans="11:12" x14ac:dyDescent="0.25">
      <c r="K219" s="130" t="s">
        <v>177</v>
      </c>
      <c r="L219" s="131" t="s">
        <v>391</v>
      </c>
    </row>
    <row r="220" spans="11:12" x14ac:dyDescent="0.25">
      <c r="K220" s="130" t="s">
        <v>178</v>
      </c>
      <c r="L220" s="131" t="s">
        <v>392</v>
      </c>
    </row>
    <row r="221" spans="11:12" x14ac:dyDescent="0.25">
      <c r="K221" s="130" t="s">
        <v>179</v>
      </c>
      <c r="L221" s="131" t="s">
        <v>393</v>
      </c>
    </row>
    <row r="222" spans="11:12" x14ac:dyDescent="0.25">
      <c r="K222" s="130" t="s">
        <v>180</v>
      </c>
      <c r="L222" s="131" t="s">
        <v>394</v>
      </c>
    </row>
    <row r="223" spans="11:12" x14ac:dyDescent="0.25">
      <c r="K223" s="130" t="s">
        <v>181</v>
      </c>
      <c r="L223" s="131" t="s">
        <v>395</v>
      </c>
    </row>
    <row r="224" spans="11:12" x14ac:dyDescent="0.25">
      <c r="K224" s="130" t="s">
        <v>182</v>
      </c>
      <c r="L224" s="131" t="s">
        <v>396</v>
      </c>
    </row>
    <row r="225" spans="11:12" x14ac:dyDescent="0.25">
      <c r="K225" s="130" t="s">
        <v>183</v>
      </c>
      <c r="L225" s="131" t="s">
        <v>397</v>
      </c>
    </row>
    <row r="226" spans="11:12" x14ac:dyDescent="0.25">
      <c r="K226" s="130" t="s">
        <v>184</v>
      </c>
      <c r="L226" s="131" t="s">
        <v>398</v>
      </c>
    </row>
    <row r="227" spans="11:12" x14ac:dyDescent="0.25">
      <c r="K227" s="130" t="s">
        <v>185</v>
      </c>
      <c r="L227" s="131" t="s">
        <v>641</v>
      </c>
    </row>
    <row r="228" spans="11:12" x14ac:dyDescent="0.25">
      <c r="K228" s="130" t="s">
        <v>186</v>
      </c>
      <c r="L228" s="131" t="s">
        <v>399</v>
      </c>
    </row>
    <row r="229" spans="11:12" x14ac:dyDescent="0.25">
      <c r="K229" s="130" t="s">
        <v>187</v>
      </c>
      <c r="L229" s="131" t="s">
        <v>400</v>
      </c>
    </row>
    <row r="230" spans="11:12" x14ac:dyDescent="0.25">
      <c r="K230" s="130" t="s">
        <v>188</v>
      </c>
      <c r="L230" s="131" t="s">
        <v>401</v>
      </c>
    </row>
    <row r="231" spans="11:12" x14ac:dyDescent="0.25">
      <c r="K231" s="130" t="s">
        <v>189</v>
      </c>
      <c r="L231" s="131" t="s">
        <v>402</v>
      </c>
    </row>
    <row r="232" spans="11:12" x14ac:dyDescent="0.25">
      <c r="K232" s="130" t="s">
        <v>190</v>
      </c>
      <c r="L232" s="131" t="s">
        <v>403</v>
      </c>
    </row>
    <row r="233" spans="11:12" x14ac:dyDescent="0.25">
      <c r="K233" s="130" t="s">
        <v>191</v>
      </c>
      <c r="L233" s="131" t="s">
        <v>404</v>
      </c>
    </row>
    <row r="234" spans="11:12" x14ac:dyDescent="0.25">
      <c r="K234" s="130" t="s">
        <v>192</v>
      </c>
      <c r="L234" s="131" t="s">
        <v>405</v>
      </c>
    </row>
    <row r="235" spans="11:12" x14ac:dyDescent="0.25">
      <c r="K235" s="130" t="s">
        <v>193</v>
      </c>
      <c r="L235" s="131" t="s">
        <v>406</v>
      </c>
    </row>
    <row r="236" spans="11:12" x14ac:dyDescent="0.25">
      <c r="K236" s="130" t="s">
        <v>194</v>
      </c>
      <c r="L236" s="131" t="s">
        <v>407</v>
      </c>
    </row>
    <row r="237" spans="11:12" x14ac:dyDescent="0.25">
      <c r="K237" s="130" t="s">
        <v>195</v>
      </c>
      <c r="L237" s="131" t="s">
        <v>408</v>
      </c>
    </row>
    <row r="238" spans="11:12" x14ac:dyDescent="0.25">
      <c r="K238" s="130" t="s">
        <v>196</v>
      </c>
      <c r="L238" s="131" t="s">
        <v>409</v>
      </c>
    </row>
    <row r="239" spans="11:12" x14ac:dyDescent="0.25">
      <c r="K239" s="130" t="s">
        <v>197</v>
      </c>
      <c r="L239" s="131" t="s">
        <v>410</v>
      </c>
    </row>
    <row r="240" spans="11:12" x14ac:dyDescent="0.25">
      <c r="K240" s="130" t="s">
        <v>198</v>
      </c>
      <c r="L240" s="131" t="s">
        <v>411</v>
      </c>
    </row>
    <row r="241" spans="11:12" x14ac:dyDescent="0.25">
      <c r="K241" s="132" t="s">
        <v>710</v>
      </c>
      <c r="L241" s="133" t="s">
        <v>711</v>
      </c>
    </row>
    <row r="242" spans="11:12" x14ac:dyDescent="0.25">
      <c r="K242" s="132" t="s">
        <v>712</v>
      </c>
      <c r="L242" s="133" t="s">
        <v>713</v>
      </c>
    </row>
    <row r="243" spans="11:12" x14ac:dyDescent="0.25">
      <c r="K243" s="132" t="s">
        <v>714</v>
      </c>
      <c r="L243" s="133" t="s">
        <v>715</v>
      </c>
    </row>
    <row r="244" spans="11:12" x14ac:dyDescent="0.25">
      <c r="K244" s="132" t="s">
        <v>716</v>
      </c>
      <c r="L244" s="133" t="s">
        <v>717</v>
      </c>
    </row>
    <row r="245" spans="11:12" x14ac:dyDescent="0.25">
      <c r="K245" s="132" t="s">
        <v>718</v>
      </c>
      <c r="L245" s="133" t="s">
        <v>719</v>
      </c>
    </row>
    <row r="246" spans="11:12" x14ac:dyDescent="0.25">
      <c r="K246" s="132" t="s">
        <v>720</v>
      </c>
      <c r="L246" s="133" t="s">
        <v>721</v>
      </c>
    </row>
    <row r="247" spans="11:12" x14ac:dyDescent="0.25">
      <c r="K247" s="132" t="s">
        <v>722</v>
      </c>
      <c r="L247" s="133" t="s">
        <v>723</v>
      </c>
    </row>
    <row r="248" spans="11:12" x14ac:dyDescent="0.25">
      <c r="K248" s="132" t="s">
        <v>724</v>
      </c>
      <c r="L248" s="133" t="s">
        <v>725</v>
      </c>
    </row>
    <row r="249" spans="11:12" x14ac:dyDescent="0.25">
      <c r="K249" s="130" t="s">
        <v>293</v>
      </c>
      <c r="L249" s="131" t="s">
        <v>579</v>
      </c>
    </row>
    <row r="250" spans="11:12" x14ac:dyDescent="0.25">
      <c r="K250" s="130" t="s">
        <v>294</v>
      </c>
      <c r="L250" s="131" t="s">
        <v>580</v>
      </c>
    </row>
    <row r="251" spans="11:12" x14ac:dyDescent="0.25">
      <c r="K251" s="130" t="s">
        <v>295</v>
      </c>
      <c r="L251" s="131" t="s">
        <v>581</v>
      </c>
    </row>
    <row r="252" spans="11:12" x14ac:dyDescent="0.25">
      <c r="K252" s="130" t="s">
        <v>296</v>
      </c>
      <c r="L252" s="131" t="s">
        <v>582</v>
      </c>
    </row>
    <row r="253" spans="11:12" x14ac:dyDescent="0.25">
      <c r="K253" s="130" t="s">
        <v>297</v>
      </c>
      <c r="L253" s="131" t="s">
        <v>583</v>
      </c>
    </row>
    <row r="254" spans="11:12" x14ac:dyDescent="0.25">
      <c r="K254" s="130" t="s">
        <v>726</v>
      </c>
      <c r="L254" s="131" t="s">
        <v>727</v>
      </c>
    </row>
    <row r="255" spans="11:12" x14ac:dyDescent="0.25">
      <c r="K255" s="132" t="s">
        <v>298</v>
      </c>
      <c r="L255" s="133" t="s">
        <v>767</v>
      </c>
    </row>
    <row r="256" spans="11:12" x14ac:dyDescent="0.25">
      <c r="K256" s="132" t="s">
        <v>299</v>
      </c>
      <c r="L256" s="133" t="s">
        <v>768</v>
      </c>
    </row>
    <row r="257" spans="11:12" x14ac:dyDescent="0.25">
      <c r="K257" s="132" t="s">
        <v>769</v>
      </c>
      <c r="L257" s="133" t="s">
        <v>770</v>
      </c>
    </row>
    <row r="258" spans="11:12" x14ac:dyDescent="0.25">
      <c r="K258" s="130" t="s">
        <v>300</v>
      </c>
      <c r="L258" s="131" t="s">
        <v>584</v>
      </c>
    </row>
    <row r="259" spans="11:12" x14ac:dyDescent="0.25">
      <c r="K259" s="130" t="s">
        <v>301</v>
      </c>
      <c r="L259" s="131" t="s">
        <v>585</v>
      </c>
    </row>
    <row r="260" spans="11:12" x14ac:dyDescent="0.25">
      <c r="K260" s="130" t="s">
        <v>302</v>
      </c>
      <c r="L260" s="131" t="s">
        <v>586</v>
      </c>
    </row>
    <row r="261" spans="11:12" x14ac:dyDescent="0.25">
      <c r="K261" s="130" t="s">
        <v>303</v>
      </c>
      <c r="L261" s="131" t="s">
        <v>587</v>
      </c>
    </row>
    <row r="262" spans="11:12" x14ac:dyDescent="0.25">
      <c r="K262" s="130" t="s">
        <v>304</v>
      </c>
      <c r="L262" s="131" t="s">
        <v>588</v>
      </c>
    </row>
    <row r="263" spans="11:12" x14ac:dyDescent="0.25">
      <c r="K263" s="130" t="s">
        <v>728</v>
      </c>
      <c r="L263" s="131" t="s">
        <v>729</v>
      </c>
    </row>
    <row r="264" spans="11:12" x14ac:dyDescent="0.25">
      <c r="K264" s="132" t="s">
        <v>305</v>
      </c>
      <c r="L264" s="133" t="s">
        <v>589</v>
      </c>
    </row>
    <row r="265" spans="11:12" x14ac:dyDescent="0.25">
      <c r="K265" s="132" t="s">
        <v>115</v>
      </c>
      <c r="L265" s="133" t="s">
        <v>333</v>
      </c>
    </row>
    <row r="266" spans="11:12" x14ac:dyDescent="0.25">
      <c r="K266" s="132" t="s">
        <v>116</v>
      </c>
      <c r="L266" s="133" t="s">
        <v>334</v>
      </c>
    </row>
    <row r="267" spans="11:12" x14ac:dyDescent="0.25">
      <c r="K267" s="132" t="s">
        <v>117</v>
      </c>
      <c r="L267" s="133" t="s">
        <v>335</v>
      </c>
    </row>
    <row r="268" spans="11:12" x14ac:dyDescent="0.25">
      <c r="K268" s="132" t="s">
        <v>118</v>
      </c>
      <c r="L268" s="133" t="s">
        <v>336</v>
      </c>
    </row>
    <row r="269" spans="11:12" x14ac:dyDescent="0.25">
      <c r="K269" s="132" t="s">
        <v>606</v>
      </c>
      <c r="L269" s="133" t="s">
        <v>607</v>
      </c>
    </row>
    <row r="270" spans="11:12" x14ac:dyDescent="0.25">
      <c r="K270" s="132" t="s">
        <v>608</v>
      </c>
      <c r="L270" s="133" t="s">
        <v>609</v>
      </c>
    </row>
    <row r="271" spans="11:12" x14ac:dyDescent="0.25">
      <c r="K271" s="132" t="s">
        <v>610</v>
      </c>
      <c r="L271" s="133" t="s">
        <v>611</v>
      </c>
    </row>
    <row r="272" spans="11:12" x14ac:dyDescent="0.25">
      <c r="K272" s="130" t="s">
        <v>69</v>
      </c>
      <c r="L272" s="131" t="s">
        <v>469</v>
      </c>
    </row>
    <row r="273" spans="11:12" x14ac:dyDescent="0.25">
      <c r="K273" s="130" t="s">
        <v>612</v>
      </c>
      <c r="L273" s="131" t="s">
        <v>613</v>
      </c>
    </row>
    <row r="274" spans="11:12" x14ac:dyDescent="0.25">
      <c r="K274" s="132" t="s">
        <v>119</v>
      </c>
      <c r="L274" s="133" t="s">
        <v>801</v>
      </c>
    </row>
    <row r="275" spans="11:12" x14ac:dyDescent="0.25">
      <c r="K275" s="132" t="s">
        <v>614</v>
      </c>
      <c r="L275" s="133" t="s">
        <v>615</v>
      </c>
    </row>
    <row r="276" spans="11:12" x14ac:dyDescent="0.25">
      <c r="K276" s="132" t="s">
        <v>616</v>
      </c>
      <c r="L276" s="133" t="s">
        <v>617</v>
      </c>
    </row>
    <row r="277" spans="11:12" x14ac:dyDescent="0.25">
      <c r="K277" s="132" t="s">
        <v>120</v>
      </c>
      <c r="L277" s="133" t="s">
        <v>337</v>
      </c>
    </row>
    <row r="278" spans="11:12" x14ac:dyDescent="0.25">
      <c r="K278" s="132" t="s">
        <v>121</v>
      </c>
      <c r="L278" s="133" t="s">
        <v>338</v>
      </c>
    </row>
    <row r="279" spans="11:12" x14ac:dyDescent="0.25">
      <c r="K279" s="132" t="s">
        <v>122</v>
      </c>
      <c r="L279" s="133" t="s">
        <v>339</v>
      </c>
    </row>
    <row r="280" spans="11:12" x14ac:dyDescent="0.25">
      <c r="K280" s="132" t="s">
        <v>123</v>
      </c>
      <c r="L280" s="133" t="s">
        <v>340</v>
      </c>
    </row>
    <row r="281" spans="11:12" x14ac:dyDescent="0.25">
      <c r="K281" s="132" t="s">
        <v>124</v>
      </c>
      <c r="L281" s="133" t="s">
        <v>341</v>
      </c>
    </row>
    <row r="282" spans="11:12" x14ac:dyDescent="0.25">
      <c r="K282" s="132" t="s">
        <v>125</v>
      </c>
      <c r="L282" s="133" t="s">
        <v>342</v>
      </c>
    </row>
    <row r="283" spans="11:12" x14ac:dyDescent="0.25">
      <c r="K283" s="132" t="s">
        <v>126</v>
      </c>
      <c r="L283" s="133" t="s">
        <v>343</v>
      </c>
    </row>
    <row r="284" spans="11:12" x14ac:dyDescent="0.25">
      <c r="K284" s="132" t="s">
        <v>127</v>
      </c>
      <c r="L284" s="133" t="s">
        <v>344</v>
      </c>
    </row>
    <row r="285" spans="11:12" x14ac:dyDescent="0.25">
      <c r="K285" s="132" t="s">
        <v>128</v>
      </c>
      <c r="L285" s="133" t="s">
        <v>345</v>
      </c>
    </row>
    <row r="286" spans="11:12" x14ac:dyDescent="0.25">
      <c r="K286" s="132" t="s">
        <v>618</v>
      </c>
      <c r="L286" s="133" t="s">
        <v>619</v>
      </c>
    </row>
    <row r="287" spans="11:12" x14ac:dyDescent="0.25">
      <c r="K287" s="132" t="s">
        <v>129</v>
      </c>
      <c r="L287" s="133" t="s">
        <v>346</v>
      </c>
    </row>
    <row r="288" spans="11:12" x14ac:dyDescent="0.25">
      <c r="K288" s="132" t="s">
        <v>130</v>
      </c>
      <c r="L288" s="133" t="s">
        <v>347</v>
      </c>
    </row>
    <row r="289" spans="11:12" x14ac:dyDescent="0.25">
      <c r="K289" s="132" t="s">
        <v>131</v>
      </c>
      <c r="L289" s="133" t="s">
        <v>348</v>
      </c>
    </row>
    <row r="290" spans="11:12" x14ac:dyDescent="0.25">
      <c r="K290" s="132" t="s">
        <v>132</v>
      </c>
      <c r="L290" s="133" t="s">
        <v>349</v>
      </c>
    </row>
    <row r="291" spans="11:12" x14ac:dyDescent="0.25">
      <c r="K291" s="132" t="s">
        <v>133</v>
      </c>
      <c r="L291" s="133" t="s">
        <v>350</v>
      </c>
    </row>
    <row r="292" spans="11:12" x14ac:dyDescent="0.25">
      <c r="K292" s="132" t="s">
        <v>134</v>
      </c>
      <c r="L292" s="133" t="s">
        <v>351</v>
      </c>
    </row>
    <row r="293" spans="11:12" x14ac:dyDescent="0.25">
      <c r="K293" s="132" t="s">
        <v>762</v>
      </c>
      <c r="L293" s="133" t="s">
        <v>763</v>
      </c>
    </row>
    <row r="294" spans="11:12" x14ac:dyDescent="0.25">
      <c r="K294" s="132" t="s">
        <v>680</v>
      </c>
      <c r="L294" s="133" t="s">
        <v>681</v>
      </c>
    </row>
    <row r="295" spans="11:12" x14ac:dyDescent="0.25">
      <c r="K295" s="132" t="s">
        <v>682</v>
      </c>
      <c r="L295" s="133" t="s">
        <v>683</v>
      </c>
    </row>
    <row r="296" spans="11:12" x14ac:dyDescent="0.25">
      <c r="K296" s="132" t="s">
        <v>684</v>
      </c>
      <c r="L296" s="133" t="s">
        <v>685</v>
      </c>
    </row>
    <row r="297" spans="11:12" x14ac:dyDescent="0.25">
      <c r="K297" s="132" t="s">
        <v>686</v>
      </c>
      <c r="L297" s="133" t="s">
        <v>687</v>
      </c>
    </row>
    <row r="298" spans="11:12" x14ac:dyDescent="0.25">
      <c r="K298" s="132" t="s">
        <v>688</v>
      </c>
      <c r="L298" s="133" t="s">
        <v>689</v>
      </c>
    </row>
    <row r="299" spans="11:12" x14ac:dyDescent="0.25">
      <c r="K299" s="132" t="s">
        <v>690</v>
      </c>
      <c r="L299" s="133" t="s">
        <v>691</v>
      </c>
    </row>
    <row r="300" spans="11:12" x14ac:dyDescent="0.25">
      <c r="K300" s="132" t="s">
        <v>692</v>
      </c>
      <c r="L300" s="133" t="s">
        <v>693</v>
      </c>
    </row>
    <row r="301" spans="11:12" x14ac:dyDescent="0.25">
      <c r="K301" s="132" t="s">
        <v>694</v>
      </c>
      <c r="L301" s="133" t="s">
        <v>695</v>
      </c>
    </row>
    <row r="302" spans="11:12" x14ac:dyDescent="0.25">
      <c r="K302" s="130" t="s">
        <v>70</v>
      </c>
      <c r="L302" s="131" t="s">
        <v>470</v>
      </c>
    </row>
    <row r="303" spans="11:12" x14ac:dyDescent="0.25">
      <c r="K303" s="130" t="s">
        <v>71</v>
      </c>
      <c r="L303" s="131" t="s">
        <v>471</v>
      </c>
    </row>
    <row r="304" spans="11:12" x14ac:dyDescent="0.25">
      <c r="K304" s="130" t="s">
        <v>72</v>
      </c>
      <c r="L304" s="131" t="s">
        <v>472</v>
      </c>
    </row>
    <row r="305" spans="11:12" x14ac:dyDescent="0.25">
      <c r="K305" s="132" t="s">
        <v>696</v>
      </c>
      <c r="L305" s="133" t="s">
        <v>697</v>
      </c>
    </row>
    <row r="306" spans="11:12" x14ac:dyDescent="0.25">
      <c r="K306" s="130" t="s">
        <v>73</v>
      </c>
      <c r="L306" s="131" t="s">
        <v>473</v>
      </c>
    </row>
    <row r="307" spans="11:12" x14ac:dyDescent="0.25">
      <c r="K307" s="130" t="s">
        <v>74</v>
      </c>
      <c r="L307" s="131" t="s">
        <v>474</v>
      </c>
    </row>
    <row r="308" spans="11:12" x14ac:dyDescent="0.25">
      <c r="K308" s="130" t="s">
        <v>75</v>
      </c>
      <c r="L308" s="131" t="s">
        <v>475</v>
      </c>
    </row>
    <row r="309" spans="11:12" x14ac:dyDescent="0.25">
      <c r="K309" s="130" t="s">
        <v>76</v>
      </c>
      <c r="L309" s="131" t="s">
        <v>476</v>
      </c>
    </row>
    <row r="310" spans="11:12" x14ac:dyDescent="0.25">
      <c r="K310" s="130" t="s">
        <v>765</v>
      </c>
      <c r="L310" s="131" t="s">
        <v>766</v>
      </c>
    </row>
    <row r="311" spans="11:12" x14ac:dyDescent="0.25">
      <c r="K311" s="130" t="s">
        <v>698</v>
      </c>
      <c r="L311" s="131" t="s">
        <v>699</v>
      </c>
    </row>
    <row r="312" spans="11:12" x14ac:dyDescent="0.25">
      <c r="K312" s="130" t="s">
        <v>642</v>
      </c>
      <c r="L312" s="131" t="s">
        <v>643</v>
      </c>
    </row>
    <row r="313" spans="11:12" x14ac:dyDescent="0.25">
      <c r="K313" s="132" t="s">
        <v>199</v>
      </c>
      <c r="L313" s="133" t="s">
        <v>412</v>
      </c>
    </row>
    <row r="314" spans="11:12" x14ac:dyDescent="0.25">
      <c r="K314" s="132" t="s">
        <v>200</v>
      </c>
      <c r="L314" s="133" t="s">
        <v>413</v>
      </c>
    </row>
    <row r="315" spans="11:12" x14ac:dyDescent="0.25">
      <c r="K315" s="132" t="s">
        <v>201</v>
      </c>
      <c r="L315" s="133" t="s">
        <v>414</v>
      </c>
    </row>
    <row r="316" spans="11:12" x14ac:dyDescent="0.25">
      <c r="K316" s="132" t="s">
        <v>202</v>
      </c>
      <c r="L316" s="133" t="s">
        <v>415</v>
      </c>
    </row>
    <row r="317" spans="11:12" x14ac:dyDescent="0.25">
      <c r="K317" s="132" t="s">
        <v>203</v>
      </c>
      <c r="L317" s="133" t="s">
        <v>416</v>
      </c>
    </row>
    <row r="318" spans="11:12" x14ac:dyDescent="0.25">
      <c r="K318" s="132" t="s">
        <v>204</v>
      </c>
      <c r="L318" s="133" t="s">
        <v>417</v>
      </c>
    </row>
    <row r="319" spans="11:12" x14ac:dyDescent="0.25">
      <c r="K319" s="132" t="s">
        <v>205</v>
      </c>
      <c r="L319" s="133" t="s">
        <v>418</v>
      </c>
    </row>
    <row r="320" spans="11:12" x14ac:dyDescent="0.25">
      <c r="K320" s="132" t="s">
        <v>206</v>
      </c>
      <c r="L320" s="133" t="s">
        <v>419</v>
      </c>
    </row>
    <row r="321" spans="11:12" x14ac:dyDescent="0.25">
      <c r="K321" s="132" t="s">
        <v>207</v>
      </c>
      <c r="L321" s="133" t="s">
        <v>420</v>
      </c>
    </row>
    <row r="322" spans="11:12" x14ac:dyDescent="0.25">
      <c r="K322" s="132" t="s">
        <v>208</v>
      </c>
      <c r="L322" s="133" t="s">
        <v>421</v>
      </c>
    </row>
    <row r="323" spans="11:12" x14ac:dyDescent="0.25">
      <c r="K323" s="132" t="s">
        <v>644</v>
      </c>
      <c r="L323" s="133" t="s">
        <v>645</v>
      </c>
    </row>
    <row r="324" spans="11:12" x14ac:dyDescent="0.25">
      <c r="K324" s="132" t="s">
        <v>209</v>
      </c>
      <c r="L324" s="133" t="s">
        <v>422</v>
      </c>
    </row>
    <row r="325" spans="11:12" x14ac:dyDescent="0.25">
      <c r="K325" s="132" t="s">
        <v>646</v>
      </c>
      <c r="L325" s="133" t="s">
        <v>647</v>
      </c>
    </row>
    <row r="326" spans="11:12" x14ac:dyDescent="0.25">
      <c r="K326" s="132" t="s">
        <v>210</v>
      </c>
      <c r="L326" s="133" t="s">
        <v>423</v>
      </c>
    </row>
    <row r="327" spans="11:12" x14ac:dyDescent="0.25">
      <c r="K327" s="132" t="s">
        <v>648</v>
      </c>
      <c r="L327" s="133" t="s">
        <v>649</v>
      </c>
    </row>
    <row r="328" spans="11:12" x14ac:dyDescent="0.25">
      <c r="K328" s="132" t="s">
        <v>650</v>
      </c>
      <c r="L328" s="133" t="s">
        <v>651</v>
      </c>
    </row>
    <row r="329" spans="11:12" x14ac:dyDescent="0.25">
      <c r="K329" s="132" t="s">
        <v>211</v>
      </c>
      <c r="L329" s="133" t="s">
        <v>424</v>
      </c>
    </row>
    <row r="330" spans="11:12" x14ac:dyDescent="0.25">
      <c r="K330" s="132" t="s">
        <v>620</v>
      </c>
      <c r="L330" s="133" t="s">
        <v>621</v>
      </c>
    </row>
    <row r="331" spans="11:12" x14ac:dyDescent="0.25">
      <c r="K331" s="132" t="s">
        <v>622</v>
      </c>
      <c r="L331" s="133" t="s">
        <v>623</v>
      </c>
    </row>
    <row r="332" spans="11:12" x14ac:dyDescent="0.25">
      <c r="K332" s="132" t="s">
        <v>135</v>
      </c>
      <c r="L332" s="133" t="s">
        <v>352</v>
      </c>
    </row>
    <row r="333" spans="11:12" x14ac:dyDescent="0.25">
      <c r="K333" s="132" t="s">
        <v>136</v>
      </c>
      <c r="L333" s="133" t="s">
        <v>802</v>
      </c>
    </row>
    <row r="334" spans="11:12" x14ac:dyDescent="0.25">
      <c r="K334" s="132" t="s">
        <v>624</v>
      </c>
      <c r="L334" s="133" t="s">
        <v>625</v>
      </c>
    </row>
    <row r="335" spans="11:12" x14ac:dyDescent="0.25">
      <c r="K335" s="132" t="s">
        <v>137</v>
      </c>
      <c r="L335" s="133" t="s">
        <v>764</v>
      </c>
    </row>
    <row r="336" spans="11:12" x14ac:dyDescent="0.25">
      <c r="K336" s="132" t="s">
        <v>626</v>
      </c>
      <c r="L336" s="133" t="s">
        <v>627</v>
      </c>
    </row>
    <row r="337" spans="11:12" x14ac:dyDescent="0.25">
      <c r="K337" s="132" t="s">
        <v>138</v>
      </c>
      <c r="L337" s="133" t="s">
        <v>353</v>
      </c>
    </row>
    <row r="338" spans="11:12" x14ac:dyDescent="0.25">
      <c r="K338" s="132" t="s">
        <v>139</v>
      </c>
      <c r="L338" s="133" t="s">
        <v>354</v>
      </c>
    </row>
    <row r="339" spans="11:12" x14ac:dyDescent="0.25">
      <c r="K339" s="132" t="s">
        <v>140</v>
      </c>
      <c r="L339" s="133" t="s">
        <v>355</v>
      </c>
    </row>
    <row r="340" spans="11:12" x14ac:dyDescent="0.25">
      <c r="K340" s="132" t="s">
        <v>141</v>
      </c>
      <c r="L340" s="133" t="s">
        <v>356</v>
      </c>
    </row>
    <row r="341" spans="11:12" x14ac:dyDescent="0.25">
      <c r="K341" s="132" t="s">
        <v>628</v>
      </c>
      <c r="L341" s="133" t="s">
        <v>629</v>
      </c>
    </row>
    <row r="342" spans="11:12" x14ac:dyDescent="0.25">
      <c r="K342" s="132" t="s">
        <v>142</v>
      </c>
      <c r="L342" s="133" t="s">
        <v>357</v>
      </c>
    </row>
    <row r="343" spans="11:12" x14ac:dyDescent="0.25">
      <c r="K343" s="130" t="s">
        <v>212</v>
      </c>
      <c r="L343" s="131" t="s">
        <v>425</v>
      </c>
    </row>
    <row r="344" spans="11:12" x14ac:dyDescent="0.25">
      <c r="K344" s="130" t="s">
        <v>213</v>
      </c>
      <c r="L344" s="131" t="s">
        <v>426</v>
      </c>
    </row>
    <row r="345" spans="11:12" x14ac:dyDescent="0.25">
      <c r="K345" s="130" t="s">
        <v>77</v>
      </c>
      <c r="L345" s="131" t="s">
        <v>477</v>
      </c>
    </row>
    <row r="346" spans="11:12" x14ac:dyDescent="0.25">
      <c r="K346" s="130" t="s">
        <v>78</v>
      </c>
      <c r="L346" s="131" t="s">
        <v>478</v>
      </c>
    </row>
    <row r="347" spans="11:12" x14ac:dyDescent="0.25">
      <c r="K347" s="130" t="s">
        <v>79</v>
      </c>
      <c r="L347" s="131" t="s">
        <v>479</v>
      </c>
    </row>
    <row r="348" spans="11:12" x14ac:dyDescent="0.25">
      <c r="K348" s="130" t="s">
        <v>80</v>
      </c>
      <c r="L348" s="131" t="s">
        <v>480</v>
      </c>
    </row>
    <row r="349" spans="11:12" x14ac:dyDescent="0.25">
      <c r="K349" s="130" t="s">
        <v>81</v>
      </c>
      <c r="L349" s="131" t="s">
        <v>481</v>
      </c>
    </row>
    <row r="350" spans="11:12" x14ac:dyDescent="0.25">
      <c r="K350" s="130" t="s">
        <v>82</v>
      </c>
      <c r="L350" s="131" t="s">
        <v>482</v>
      </c>
    </row>
    <row r="351" spans="11:12" x14ac:dyDescent="0.25">
      <c r="K351" s="130" t="s">
        <v>83</v>
      </c>
      <c r="L351" s="131" t="s">
        <v>483</v>
      </c>
    </row>
    <row r="352" spans="11:12" x14ac:dyDescent="0.25">
      <c r="K352" s="132" t="s">
        <v>84</v>
      </c>
      <c r="L352" s="133" t="s">
        <v>484</v>
      </c>
    </row>
    <row r="353" spans="11:12" x14ac:dyDescent="0.25">
      <c r="K353" s="132" t="s">
        <v>803</v>
      </c>
      <c r="L353" s="133" t="s">
        <v>804</v>
      </c>
    </row>
    <row r="354" spans="11:12" x14ac:dyDescent="0.25">
      <c r="K354" s="132" t="s">
        <v>85</v>
      </c>
      <c r="L354" s="133" t="s">
        <v>485</v>
      </c>
    </row>
    <row r="355" spans="11:12" x14ac:dyDescent="0.25">
      <c r="K355" s="132" t="s">
        <v>754</v>
      </c>
      <c r="L355" s="133" t="s">
        <v>755</v>
      </c>
    </row>
    <row r="356" spans="11:12" x14ac:dyDescent="0.25">
      <c r="K356" s="132" t="s">
        <v>730</v>
      </c>
      <c r="L356" s="133" t="s">
        <v>731</v>
      </c>
    </row>
    <row r="357" spans="11:12" x14ac:dyDescent="0.25">
      <c r="K357" s="132" t="s">
        <v>630</v>
      </c>
      <c r="L357" s="133" t="s">
        <v>631</v>
      </c>
    </row>
    <row r="358" spans="11:12" x14ac:dyDescent="0.25">
      <c r="K358" s="132" t="s">
        <v>632</v>
      </c>
      <c r="L358" s="133" t="s">
        <v>633</v>
      </c>
    </row>
    <row r="359" spans="11:12" x14ac:dyDescent="0.25">
      <c r="K359" s="132" t="s">
        <v>596</v>
      </c>
      <c r="L359" s="133" t="s">
        <v>597</v>
      </c>
    </row>
    <row r="360" spans="11:12" x14ac:dyDescent="0.25">
      <c r="K360" s="132" t="s">
        <v>634</v>
      </c>
      <c r="L360" s="133" t="s">
        <v>635</v>
      </c>
    </row>
    <row r="361" spans="11:12" x14ac:dyDescent="0.25">
      <c r="K361" s="132" t="s">
        <v>143</v>
      </c>
      <c r="L361" s="133" t="s">
        <v>636</v>
      </c>
    </row>
    <row r="362" spans="11:12" x14ac:dyDescent="0.25">
      <c r="K362" s="132" t="s">
        <v>732</v>
      </c>
      <c r="L362" s="133" t="s">
        <v>733</v>
      </c>
    </row>
    <row r="363" spans="11:12" x14ac:dyDescent="0.25">
      <c r="K363" s="130" t="s">
        <v>306</v>
      </c>
      <c r="L363" s="131" t="s">
        <v>590</v>
      </c>
    </row>
    <row r="364" spans="11:12" x14ac:dyDescent="0.25">
      <c r="K364" s="130" t="s">
        <v>652</v>
      </c>
      <c r="L364" s="131" t="s">
        <v>653</v>
      </c>
    </row>
    <row r="365" spans="11:12" x14ac:dyDescent="0.25">
      <c r="K365" s="132" t="s">
        <v>805</v>
      </c>
      <c r="L365" s="133" t="s">
        <v>806</v>
      </c>
    </row>
    <row r="366" spans="11:12" x14ac:dyDescent="0.25">
      <c r="K366" s="132" t="s">
        <v>654</v>
      </c>
      <c r="L366" s="133" t="s">
        <v>655</v>
      </c>
    </row>
    <row r="367" spans="11:12" x14ac:dyDescent="0.25">
      <c r="K367" s="132" t="s">
        <v>656</v>
      </c>
      <c r="L367" s="133" t="s">
        <v>657</v>
      </c>
    </row>
    <row r="368" spans="11:12" x14ac:dyDescent="0.25">
      <c r="K368" s="132" t="s">
        <v>658</v>
      </c>
      <c r="L368" s="133" t="s">
        <v>659</v>
      </c>
    </row>
    <row r="369" spans="11:13" x14ac:dyDescent="0.25">
      <c r="K369" s="132" t="s">
        <v>86</v>
      </c>
      <c r="L369" s="133" t="s">
        <v>486</v>
      </c>
    </row>
    <row r="370" spans="11:13" x14ac:dyDescent="0.25">
      <c r="K370" s="132" t="s">
        <v>307</v>
      </c>
      <c r="L370" s="133" t="s">
        <v>591</v>
      </c>
    </row>
    <row r="371" spans="11:13" x14ac:dyDescent="0.25">
      <c r="K371" s="132" t="s">
        <v>308</v>
      </c>
      <c r="L371" s="133" t="s">
        <v>592</v>
      </c>
    </row>
    <row r="372" spans="11:13" x14ac:dyDescent="0.25">
      <c r="K372" s="132" t="s">
        <v>734</v>
      </c>
      <c r="L372" s="133" t="s">
        <v>735</v>
      </c>
    </row>
    <row r="373" spans="11:13" x14ac:dyDescent="0.25">
      <c r="K373" s="132" t="s">
        <v>309</v>
      </c>
      <c r="L373" s="133" t="s">
        <v>593</v>
      </c>
    </row>
    <row r="374" spans="11:13" x14ac:dyDescent="0.25">
      <c r="K374" s="132" t="s">
        <v>310</v>
      </c>
      <c r="L374" s="133" t="s">
        <v>594</v>
      </c>
    </row>
    <row r="375" spans="11:13" x14ac:dyDescent="0.25">
      <c r="K375" s="132" t="s">
        <v>311</v>
      </c>
      <c r="L375" s="133" t="s">
        <v>751</v>
      </c>
    </row>
    <row r="376" spans="11:13" x14ac:dyDescent="0.25">
      <c r="K376" s="130" t="s">
        <v>87</v>
      </c>
      <c r="L376" s="131" t="s">
        <v>487</v>
      </c>
    </row>
    <row r="377" spans="11:13" x14ac:dyDescent="0.25">
      <c r="K377" s="130" t="s">
        <v>88</v>
      </c>
      <c r="L377" s="131" t="s">
        <v>488</v>
      </c>
    </row>
    <row r="378" spans="11:13" x14ac:dyDescent="0.25">
      <c r="K378" s="54" t="s">
        <v>737</v>
      </c>
      <c r="L378" s="55" t="s">
        <v>23</v>
      </c>
      <c r="M378" s="56"/>
    </row>
    <row r="379" spans="11:13" x14ac:dyDescent="0.25">
      <c r="K379" s="54" t="s">
        <v>738</v>
      </c>
      <c r="L379" s="55" t="s">
        <v>744</v>
      </c>
      <c r="M379" s="56"/>
    </row>
    <row r="380" spans="11:13" x14ac:dyDescent="0.25">
      <c r="K380" s="54" t="s">
        <v>739</v>
      </c>
      <c r="L380" s="55" t="s">
        <v>773</v>
      </c>
      <c r="M380" s="56"/>
    </row>
    <row r="381" spans="11:13" x14ac:dyDescent="0.25">
      <c r="K381" s="54" t="s">
        <v>740</v>
      </c>
      <c r="L381" s="55" t="s">
        <v>774</v>
      </c>
      <c r="M381" s="56"/>
    </row>
    <row r="382" spans="11:13" x14ac:dyDescent="0.25">
      <c r="K382" s="54" t="s">
        <v>741</v>
      </c>
      <c r="L382" s="55" t="s">
        <v>24</v>
      </c>
      <c r="M382" s="56"/>
    </row>
    <row r="383" spans="11:13" x14ac:dyDescent="0.25">
      <c r="K383" s="54" t="s">
        <v>742</v>
      </c>
      <c r="L383" s="55" t="s">
        <v>745</v>
      </c>
      <c r="M383" s="56"/>
    </row>
    <row r="384" spans="11:13" x14ac:dyDescent="0.25">
      <c r="K384" s="54" t="s">
        <v>743</v>
      </c>
      <c r="L384" s="55" t="s">
        <v>25</v>
      </c>
      <c r="M384" s="56"/>
    </row>
    <row r="385" spans="11:13" x14ac:dyDescent="0.25">
      <c r="K385" s="54" t="s">
        <v>747</v>
      </c>
      <c r="L385" s="55" t="s">
        <v>746</v>
      </c>
      <c r="M385" s="56"/>
    </row>
    <row r="386" spans="11:13" x14ac:dyDescent="0.25">
      <c r="K386" s="54" t="s">
        <v>772</v>
      </c>
      <c r="L386" s="55" t="s">
        <v>775</v>
      </c>
      <c r="M386" s="56"/>
    </row>
    <row r="387" spans="11:13" x14ac:dyDescent="0.25">
      <c r="K387" s="54" t="s">
        <v>748</v>
      </c>
      <c r="L387" s="55" t="s">
        <v>749</v>
      </c>
      <c r="M387" s="57"/>
    </row>
    <row r="388" spans="11:13" x14ac:dyDescent="0.25">
      <c r="K388" s="54" t="s">
        <v>750</v>
      </c>
      <c r="L388" s="55" t="s">
        <v>777</v>
      </c>
      <c r="M388" s="57"/>
    </row>
    <row r="389" spans="11:13" x14ac:dyDescent="0.25">
      <c r="K389" s="128" t="s">
        <v>780</v>
      </c>
      <c r="L389" s="146" t="s">
        <v>781</v>
      </c>
      <c r="M389" s="147"/>
    </row>
  </sheetData>
  <mergeCells count="3">
    <mergeCell ref="K2:L2"/>
    <mergeCell ref="L389:M389"/>
    <mergeCell ref="B2:C2"/>
  </mergeCells>
  <conditionalFormatting sqref="K4:K377">
    <cfRule type="containsText" dxfId="45" priority="1" operator="containsText" text="CI">
      <formula>NOT(ISERROR(SEARCH("CI",K4)))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7"/>
  <dimension ref="A1:AF298"/>
  <sheetViews>
    <sheetView showGridLines="0" tabSelected="1" zoomScale="85" zoomScaleNormal="85" workbookViewId="0">
      <pane xSplit="30195" topLeftCell="K1"/>
      <selection activeCell="A6" sqref="A6"/>
      <selection pane="topRight" activeCell="Y46" sqref="Y46"/>
    </sheetView>
  </sheetViews>
  <sheetFormatPr baseColWidth="10" defaultRowHeight="15" x14ac:dyDescent="0.25"/>
  <cols>
    <col min="1" max="1" width="11.85546875" style="1" customWidth="1"/>
    <col min="2" max="2" width="37.28515625" customWidth="1"/>
    <col min="3" max="3" width="36" customWidth="1"/>
    <col min="4" max="4" width="11.42578125" style="1" customWidth="1"/>
    <col min="5" max="11" width="11.42578125" customWidth="1"/>
    <col min="12" max="12" width="12.140625" hidden="1" customWidth="1"/>
    <col min="13" max="13" width="11.42578125" hidden="1" customWidth="1"/>
    <col min="14" max="14" width="3.7109375" hidden="1" customWidth="1"/>
    <col min="16" max="17" width="13" customWidth="1"/>
    <col min="18" max="18" width="37.28515625" customWidth="1"/>
    <col min="19" max="19" width="36" customWidth="1"/>
    <col min="20" max="21" width="10.7109375" customWidth="1"/>
    <col min="22" max="22" width="12.5703125" customWidth="1"/>
    <col min="23" max="23" width="12.140625" customWidth="1"/>
    <col min="24" max="24" width="11.42578125" customWidth="1"/>
    <col min="25" max="25" width="7.85546875" customWidth="1"/>
    <col min="26" max="26" width="3.42578125" customWidth="1"/>
    <col min="27" max="28" width="11.42578125" customWidth="1"/>
    <col min="33" max="34" width="18" customWidth="1"/>
    <col min="37" max="37" width="4.5703125" customWidth="1"/>
    <col min="38" max="38" width="4.7109375" customWidth="1"/>
    <col min="39" max="39" width="16.7109375" bestFit="1" customWidth="1"/>
    <col min="40" max="40" width="13.28515625" bestFit="1" customWidth="1"/>
  </cols>
  <sheetData>
    <row r="1" spans="1:32" ht="26.25" customHeight="1" x14ac:dyDescent="0.25">
      <c r="A1" s="113" t="s">
        <v>0</v>
      </c>
      <c r="B1" s="114" t="s">
        <v>783</v>
      </c>
      <c r="C1" s="115" t="s">
        <v>2</v>
      </c>
      <c r="D1" s="95" t="s">
        <v>4</v>
      </c>
      <c r="E1" s="149" t="e">
        <f>IF(OR(#REF!&gt;0,#REF!&gt;0),"Cette semaine vous avez pris",IF(#REF!&gt;0,"Vous avez fait","") )</f>
        <v>#REF!</v>
      </c>
      <c r="F1" s="150"/>
      <c r="G1" s="150"/>
      <c r="H1" s="100" t="e">
        <f>IF(#REF!&gt;0,#REF!,"")</f>
        <v>#REF!</v>
      </c>
      <c r="I1" s="99" t="e">
        <f>IF(#REF!&gt;0,#REF!,IF(#REF!&gt;0,#REF!,""))</f>
        <v>#REF!</v>
      </c>
      <c r="J1" s="151" t="e">
        <f>IF(#REF!&gt;0,"Jour de congés",IF(OR(#REF!&gt;0,#REF!&gt;0),"Heure Sup",""))</f>
        <v>#REF!</v>
      </c>
      <c r="K1" s="152" t="e">
        <f>IF(#REF!&gt;0,"Jour de congés","")</f>
        <v>#REF!</v>
      </c>
      <c r="L1" s="101"/>
      <c r="P1" s="50"/>
      <c r="Q1" s="50"/>
      <c r="R1" s="18"/>
      <c r="S1" s="18"/>
      <c r="T1" s="50"/>
      <c r="U1" s="18"/>
      <c r="V1" s="18"/>
      <c r="W1" s="18"/>
      <c r="X1" s="58"/>
      <c r="Y1" s="58"/>
      <c r="Z1" s="58"/>
      <c r="AA1" s="58"/>
      <c r="AB1" s="58"/>
    </row>
    <row r="2" spans="1:32" s="4" customFormat="1" ht="15.75" customHeight="1" thickBot="1" x14ac:dyDescent="0.3">
      <c r="A2" s="116"/>
      <c r="B2" s="92" t="str">
        <f>IF(ISBLANK($A$2),"",VLOOKUP($A$2,Nom_Agent,2))</f>
        <v/>
      </c>
      <c r="C2" s="92" t="s">
        <v>5</v>
      </c>
      <c r="D2" s="96" t="e">
        <f>#REF!</f>
        <v>#REF!</v>
      </c>
      <c r="E2" s="153"/>
      <c r="F2" s="154"/>
      <c r="G2" s="80"/>
      <c r="H2" s="155"/>
      <c r="I2" s="155"/>
      <c r="J2" s="155"/>
      <c r="K2" s="156"/>
      <c r="L2" s="51"/>
      <c r="P2" s="36"/>
      <c r="Q2" s="36"/>
      <c r="R2" s="37"/>
      <c r="S2" s="37"/>
      <c r="T2" s="38"/>
      <c r="U2" s="157"/>
      <c r="V2" s="157"/>
      <c r="W2" s="39"/>
      <c r="X2" s="159"/>
      <c r="Y2" s="159"/>
      <c r="Z2" s="159"/>
      <c r="AA2" s="159"/>
      <c r="AB2" s="159"/>
    </row>
    <row r="3" spans="1:32" s="8" customFormat="1" ht="15.75" customHeight="1" x14ac:dyDescent="0.25">
      <c r="A3" s="160" t="s">
        <v>1</v>
      </c>
      <c r="B3" s="161"/>
      <c r="C3" s="93" t="s">
        <v>3</v>
      </c>
      <c r="D3" s="97"/>
      <c r="E3" s="87"/>
      <c r="F3" s="87"/>
      <c r="G3" s="81"/>
      <c r="H3" s="82"/>
      <c r="I3" s="162"/>
      <c r="J3" s="162"/>
      <c r="K3" s="83"/>
      <c r="L3" s="37"/>
      <c r="P3" s="40"/>
      <c r="Q3" s="40"/>
      <c r="R3" s="41"/>
      <c r="S3" s="126"/>
      <c r="T3" s="126"/>
      <c r="U3" s="163"/>
      <c r="V3" s="163"/>
      <c r="W3" s="42"/>
      <c r="X3" s="63"/>
      <c r="Y3" s="64"/>
      <c r="Z3" s="63"/>
      <c r="AA3" s="63"/>
      <c r="AB3" s="63"/>
    </row>
    <row r="4" spans="1:32" ht="15.75" customHeight="1" thickBot="1" x14ac:dyDescent="0.3">
      <c r="A4" s="164" t="s">
        <v>26</v>
      </c>
      <c r="B4" s="165" t="e">
        <f>IF(ISBLANK(#REF!),"",VLOOKUP(#REF!,Nom_Agent,3))</f>
        <v>#REF!</v>
      </c>
      <c r="C4" s="94" t="e">
        <f>#REF!</f>
        <v>#REF!</v>
      </c>
      <c r="D4" s="98"/>
      <c r="E4" s="84"/>
      <c r="F4" s="84"/>
      <c r="G4" s="84"/>
      <c r="H4" s="85"/>
      <c r="I4" s="85"/>
      <c r="J4" s="85"/>
      <c r="K4" s="86"/>
      <c r="L4" s="101"/>
      <c r="P4" s="35"/>
      <c r="Q4" s="35"/>
      <c r="R4" s="20"/>
      <c r="S4" s="20"/>
      <c r="T4" s="35"/>
      <c r="U4" s="20"/>
      <c r="V4" s="20"/>
      <c r="W4" s="20"/>
      <c r="X4" s="65"/>
      <c r="Y4" s="65"/>
      <c r="Z4" s="65"/>
      <c r="AA4" s="65"/>
      <c r="AB4" s="65"/>
      <c r="AF4" s="14" t="s">
        <v>22</v>
      </c>
    </row>
    <row r="5" spans="1:32" s="4" customFormat="1" ht="57.75" customHeight="1" x14ac:dyDescent="0.25">
      <c r="A5" s="142" t="s">
        <v>6</v>
      </c>
      <c r="B5" s="142" t="s">
        <v>7</v>
      </c>
      <c r="C5" s="142" t="s">
        <v>8</v>
      </c>
      <c r="D5" s="142" t="s">
        <v>9</v>
      </c>
      <c r="E5" s="142" t="s">
        <v>10</v>
      </c>
      <c r="F5" s="142" t="s">
        <v>11</v>
      </c>
      <c r="G5" s="142" t="s">
        <v>12</v>
      </c>
      <c r="H5" s="143" t="s">
        <v>13</v>
      </c>
      <c r="I5" s="144" t="s">
        <v>14</v>
      </c>
      <c r="J5" s="143" t="s">
        <v>15</v>
      </c>
      <c r="K5" s="143" t="s">
        <v>736</v>
      </c>
      <c r="L5" s="102"/>
      <c r="M5" s="4" t="s">
        <v>782</v>
      </c>
      <c r="P5" s="52"/>
      <c r="Q5" s="52"/>
      <c r="R5" s="52"/>
      <c r="S5" s="52"/>
      <c r="T5" s="52"/>
      <c r="U5" s="52"/>
      <c r="V5" s="52"/>
      <c r="W5" s="52"/>
      <c r="X5" s="125"/>
      <c r="Y5" s="166"/>
      <c r="Z5" s="166"/>
      <c r="AA5" s="125"/>
      <c r="AB5" s="125"/>
      <c r="AF5" s="14" t="s">
        <v>26</v>
      </c>
    </row>
    <row r="6" spans="1:32" s="9" customFormat="1" ht="33.950000000000003" customHeight="1" x14ac:dyDescent="0.45">
      <c r="A6" s="135"/>
      <c r="B6" s="136" t="str">
        <f t="shared" ref="B6:B20" si="0">IF(ISBLANK(A6),"",VLOOKUP(A6,Liste_Totale,2,))</f>
        <v/>
      </c>
      <c r="C6" s="137"/>
      <c r="D6" s="138"/>
      <c r="E6" s="138"/>
      <c r="F6" s="138"/>
      <c r="G6" s="135"/>
      <c r="H6" s="138"/>
      <c r="I6" s="139"/>
      <c r="J6" s="138"/>
      <c r="K6" s="140" t="str">
        <f>IF(OR(B6="1/2 Congés Après-Midi",B6="Veille de fête"),0.116666666666667,IF(OR(B6="RTT",B6="Férié",B6="Congés Payés",B6="pont",B6="Maladie",B6="Formation",B6="Autres absence"),0.325,IF(B6="1/2 Congés Matin 5 Heures",0.208333,"")))</f>
        <v/>
      </c>
      <c r="L6" s="103" t="str">
        <f t="shared" ref="L6:L20" si="1">IF(A6="ABS002",1,IF(OR(A6="ABS003",A6="ABS004"),0.5,""))</f>
        <v/>
      </c>
      <c r="M6" s="76" t="str">
        <f t="shared" ref="M6:M19" si="2">IF(A6="ABS012",J6,"")</f>
        <v/>
      </c>
      <c r="O6" s="21"/>
      <c r="P6" s="45"/>
      <c r="Q6" s="43"/>
      <c r="R6" s="44"/>
      <c r="S6" s="45"/>
      <c r="T6" s="123"/>
      <c r="U6" s="123"/>
      <c r="V6" s="123"/>
      <c r="W6" s="43"/>
      <c r="X6" s="123"/>
      <c r="Y6" s="158"/>
      <c r="Z6" s="158"/>
      <c r="AA6" s="123"/>
      <c r="AB6" s="70"/>
      <c r="AF6" s="14" t="s">
        <v>787</v>
      </c>
    </row>
    <row r="7" spans="1:32" s="9" customFormat="1" ht="33.950000000000003" customHeight="1" x14ac:dyDescent="0.45">
      <c r="A7" s="135"/>
      <c r="B7" s="136" t="str">
        <f t="shared" si="0"/>
        <v/>
      </c>
      <c r="C7" s="137"/>
      <c r="D7" s="138"/>
      <c r="E7" s="138"/>
      <c r="F7" s="138"/>
      <c r="G7" s="135"/>
      <c r="H7" s="138"/>
      <c r="I7" s="139"/>
      <c r="J7" s="138"/>
      <c r="K7" s="140" t="str">
        <f t="shared" ref="K7:K20" si="3">IF(OR(B7="1/2 Congés Après-Midi",B7="Veille de fête"),0.116666666666667,IF(OR(B7="RTT",B7="Férié",B7="Congés Payés",B7="pont",B7="Maladie",B7="Formation",B7="Autre absence"),0.325,IF(B7="1/2 Congés Matin 5 Heures",0.208333,"")))</f>
        <v/>
      </c>
      <c r="L7" s="103" t="str">
        <f t="shared" si="1"/>
        <v/>
      </c>
      <c r="M7" s="76" t="str">
        <f t="shared" si="2"/>
        <v/>
      </c>
      <c r="O7" s="22"/>
      <c r="P7" s="45"/>
      <c r="Q7" s="43"/>
      <c r="R7" s="44"/>
      <c r="S7" s="45"/>
      <c r="T7" s="123"/>
      <c r="U7" s="123"/>
      <c r="V7" s="123"/>
      <c r="W7" s="43"/>
      <c r="X7" s="123"/>
      <c r="Y7" s="158"/>
      <c r="Z7" s="158"/>
      <c r="AA7" s="123"/>
      <c r="AB7" s="70"/>
      <c r="AF7" s="14" t="s">
        <v>786</v>
      </c>
    </row>
    <row r="8" spans="1:32" s="9" customFormat="1" ht="33.950000000000003" customHeight="1" x14ac:dyDescent="0.25">
      <c r="A8" s="135"/>
      <c r="B8" s="136" t="str">
        <f t="shared" si="0"/>
        <v/>
      </c>
      <c r="C8" s="137"/>
      <c r="D8" s="138"/>
      <c r="E8" s="138"/>
      <c r="F8" s="138"/>
      <c r="G8" s="135"/>
      <c r="H8" s="138"/>
      <c r="I8" s="139"/>
      <c r="J8" s="138"/>
      <c r="K8" s="140" t="str">
        <f t="shared" si="3"/>
        <v/>
      </c>
      <c r="L8" s="103" t="str">
        <f t="shared" si="1"/>
        <v/>
      </c>
      <c r="M8" s="76" t="str">
        <f t="shared" si="2"/>
        <v/>
      </c>
      <c r="P8" s="45"/>
      <c r="Q8" s="43"/>
      <c r="R8" s="44"/>
      <c r="S8" s="45"/>
      <c r="T8" s="123"/>
      <c r="U8" s="123"/>
      <c r="V8" s="123"/>
      <c r="W8" s="43"/>
      <c r="X8" s="123"/>
      <c r="Y8" s="158"/>
      <c r="Z8" s="158"/>
      <c r="AA8" s="123"/>
      <c r="AB8" s="70"/>
      <c r="AF8"/>
    </row>
    <row r="9" spans="1:32" s="9" customFormat="1" ht="33.950000000000003" customHeight="1" x14ac:dyDescent="0.25">
      <c r="A9" s="135"/>
      <c r="B9" s="136" t="str">
        <f t="shared" si="0"/>
        <v/>
      </c>
      <c r="C9" s="137"/>
      <c r="D9" s="138"/>
      <c r="E9" s="138"/>
      <c r="F9" s="138"/>
      <c r="G9" s="135"/>
      <c r="H9" s="138"/>
      <c r="I9" s="139"/>
      <c r="J9" s="138"/>
      <c r="K9" s="140" t="str">
        <f t="shared" si="3"/>
        <v/>
      </c>
      <c r="L9" s="103" t="str">
        <f t="shared" si="1"/>
        <v/>
      </c>
      <c r="M9" s="76" t="str">
        <f t="shared" si="2"/>
        <v/>
      </c>
      <c r="O9" s="23"/>
      <c r="P9" s="45"/>
      <c r="Q9" s="43"/>
      <c r="R9" s="44"/>
      <c r="S9" s="45"/>
      <c r="T9" s="123"/>
      <c r="U9" s="123"/>
      <c r="V9" s="123"/>
      <c r="W9" s="43"/>
      <c r="X9" s="123"/>
      <c r="Y9" s="158"/>
      <c r="Z9" s="158"/>
      <c r="AA9" s="123"/>
      <c r="AB9" s="70"/>
      <c r="AF9" t="s">
        <v>5</v>
      </c>
    </row>
    <row r="10" spans="1:32" s="9" customFormat="1" ht="33.950000000000003" customHeight="1" x14ac:dyDescent="0.25">
      <c r="A10" s="135"/>
      <c r="B10" s="136" t="str">
        <f t="shared" si="0"/>
        <v/>
      </c>
      <c r="C10" s="137"/>
      <c r="D10" s="138"/>
      <c r="E10" s="138"/>
      <c r="F10" s="138"/>
      <c r="G10" s="135"/>
      <c r="H10" s="138"/>
      <c r="I10" s="139"/>
      <c r="J10" s="138"/>
      <c r="K10" s="140" t="str">
        <f t="shared" si="3"/>
        <v/>
      </c>
      <c r="L10" s="103" t="str">
        <f t="shared" si="1"/>
        <v/>
      </c>
      <c r="M10" s="76" t="str">
        <f t="shared" si="2"/>
        <v/>
      </c>
      <c r="N10" s="10"/>
      <c r="P10" s="45"/>
      <c r="Q10" s="43"/>
      <c r="R10" s="44"/>
      <c r="S10" s="45"/>
      <c r="T10" s="123"/>
      <c r="U10" s="123"/>
      <c r="V10" s="123"/>
      <c r="W10" s="43"/>
      <c r="X10" s="123"/>
      <c r="Y10" s="158"/>
      <c r="Z10" s="158"/>
      <c r="AA10" s="123"/>
      <c r="AB10" s="70"/>
      <c r="AF10" t="s">
        <v>16</v>
      </c>
    </row>
    <row r="11" spans="1:32" s="9" customFormat="1" ht="33.950000000000003" customHeight="1" x14ac:dyDescent="0.25">
      <c r="A11" s="135"/>
      <c r="B11" s="136" t="str">
        <f t="shared" si="0"/>
        <v/>
      </c>
      <c r="C11" s="137"/>
      <c r="D11" s="138"/>
      <c r="E11" s="138"/>
      <c r="F11" s="138"/>
      <c r="G11" s="135"/>
      <c r="H11" s="138"/>
      <c r="I11" s="139"/>
      <c r="J11" s="138"/>
      <c r="K11" s="140" t="str">
        <f t="shared" si="3"/>
        <v/>
      </c>
      <c r="L11" s="103" t="str">
        <f t="shared" si="1"/>
        <v/>
      </c>
      <c r="M11" s="76" t="str">
        <f t="shared" si="2"/>
        <v/>
      </c>
      <c r="P11" s="45"/>
      <c r="Q11" s="43"/>
      <c r="R11" s="44"/>
      <c r="S11" s="45"/>
      <c r="T11" s="123"/>
      <c r="U11" s="123"/>
      <c r="V11" s="123"/>
      <c r="W11" s="43"/>
      <c r="X11" s="123"/>
      <c r="Y11" s="158"/>
      <c r="Z11" s="158"/>
      <c r="AA11" s="123"/>
      <c r="AB11" s="70"/>
      <c r="AF11" t="s">
        <v>17</v>
      </c>
    </row>
    <row r="12" spans="1:32" s="9" customFormat="1" ht="33.950000000000003" customHeight="1" x14ac:dyDescent="0.25">
      <c r="A12" s="135"/>
      <c r="B12" s="136" t="str">
        <f t="shared" si="0"/>
        <v/>
      </c>
      <c r="C12" s="137"/>
      <c r="D12" s="138"/>
      <c r="E12" s="138"/>
      <c r="F12" s="138"/>
      <c r="G12" s="135"/>
      <c r="H12" s="138"/>
      <c r="I12" s="139"/>
      <c r="J12" s="138"/>
      <c r="K12" s="140" t="str">
        <f t="shared" si="3"/>
        <v/>
      </c>
      <c r="L12" s="103" t="str">
        <f t="shared" si="1"/>
        <v/>
      </c>
      <c r="M12" s="76" t="str">
        <f t="shared" si="2"/>
        <v/>
      </c>
      <c r="P12" s="45"/>
      <c r="Q12" s="43"/>
      <c r="R12" s="44"/>
      <c r="S12" s="45"/>
      <c r="T12" s="123"/>
      <c r="U12" s="123"/>
      <c r="V12" s="123"/>
      <c r="W12" s="43"/>
      <c r="X12" s="123"/>
      <c r="Y12" s="158"/>
      <c r="Z12" s="158"/>
      <c r="AA12" s="123"/>
      <c r="AB12" s="70"/>
      <c r="AF12" t="s">
        <v>18</v>
      </c>
    </row>
    <row r="13" spans="1:32" s="9" customFormat="1" ht="33.950000000000003" customHeight="1" x14ac:dyDescent="0.25">
      <c r="A13" s="135"/>
      <c r="B13" s="136" t="str">
        <f t="shared" si="0"/>
        <v/>
      </c>
      <c r="C13" s="137"/>
      <c r="D13" s="138"/>
      <c r="E13" s="138"/>
      <c r="F13" s="138"/>
      <c r="G13" s="135"/>
      <c r="H13" s="138"/>
      <c r="I13" s="139"/>
      <c r="J13" s="138"/>
      <c r="K13" s="140" t="str">
        <f t="shared" si="3"/>
        <v/>
      </c>
      <c r="L13" s="103" t="str">
        <f t="shared" si="1"/>
        <v/>
      </c>
      <c r="M13" s="76" t="str">
        <f t="shared" si="2"/>
        <v/>
      </c>
      <c r="P13" s="45"/>
      <c r="Q13" s="43"/>
      <c r="R13" s="44"/>
      <c r="S13" s="45"/>
      <c r="T13" s="123"/>
      <c r="U13" s="123"/>
      <c r="V13" s="123"/>
      <c r="W13" s="43"/>
      <c r="X13" s="123"/>
      <c r="Y13" s="158"/>
      <c r="Z13" s="158"/>
      <c r="AA13" s="123"/>
      <c r="AB13" s="70"/>
      <c r="AF13" t="s">
        <v>19</v>
      </c>
    </row>
    <row r="14" spans="1:32" s="9" customFormat="1" ht="33.950000000000003" customHeight="1" x14ac:dyDescent="0.25">
      <c r="A14" s="135"/>
      <c r="B14" s="136" t="str">
        <f t="shared" si="0"/>
        <v/>
      </c>
      <c r="C14" s="137"/>
      <c r="D14" s="138"/>
      <c r="E14" s="138"/>
      <c r="F14" s="138"/>
      <c r="G14" s="135"/>
      <c r="H14" s="138"/>
      <c r="I14" s="139"/>
      <c r="J14" s="138"/>
      <c r="K14" s="140" t="str">
        <f t="shared" si="3"/>
        <v/>
      </c>
      <c r="L14" s="103" t="str">
        <f t="shared" si="1"/>
        <v/>
      </c>
      <c r="M14" s="76" t="str">
        <f t="shared" si="2"/>
        <v/>
      </c>
      <c r="N14" s="11"/>
      <c r="P14" s="117"/>
      <c r="Q14" s="43"/>
      <c r="R14" s="44"/>
      <c r="S14" s="45"/>
      <c r="T14" s="123"/>
      <c r="U14" s="123"/>
      <c r="V14" s="123"/>
      <c r="W14" s="43"/>
      <c r="X14" s="123"/>
      <c r="Y14" s="158"/>
      <c r="Z14" s="158"/>
      <c r="AA14" s="123"/>
      <c r="AB14" s="70"/>
    </row>
    <row r="15" spans="1:32" s="9" customFormat="1" ht="33.950000000000003" customHeight="1" x14ac:dyDescent="0.25">
      <c r="A15" s="135"/>
      <c r="B15" s="136" t="str">
        <f t="shared" si="0"/>
        <v/>
      </c>
      <c r="C15" s="137"/>
      <c r="D15" s="138"/>
      <c r="E15" s="138"/>
      <c r="F15" s="138"/>
      <c r="G15" s="135"/>
      <c r="H15" s="138"/>
      <c r="I15" s="139"/>
      <c r="J15" s="138"/>
      <c r="K15" s="140" t="str">
        <f t="shared" si="3"/>
        <v/>
      </c>
      <c r="L15" s="103" t="str">
        <f t="shared" si="1"/>
        <v/>
      </c>
      <c r="M15" s="76" t="str">
        <f t="shared" si="2"/>
        <v/>
      </c>
      <c r="N15" s="10"/>
      <c r="P15" s="117"/>
      <c r="Q15" s="43"/>
      <c r="R15" s="44"/>
      <c r="S15" s="45"/>
      <c r="T15" s="123"/>
      <c r="U15" s="123"/>
      <c r="V15" s="123"/>
      <c r="W15" s="43"/>
      <c r="X15" s="123"/>
      <c r="Y15" s="158"/>
      <c r="Z15" s="158"/>
      <c r="AA15" s="123"/>
      <c r="AB15" s="70"/>
    </row>
    <row r="16" spans="1:32" s="9" customFormat="1" ht="33.950000000000003" customHeight="1" x14ac:dyDescent="0.25">
      <c r="A16" s="135"/>
      <c r="B16" s="136" t="str">
        <f t="shared" si="0"/>
        <v/>
      </c>
      <c r="C16" s="137"/>
      <c r="D16" s="138"/>
      <c r="E16" s="138"/>
      <c r="F16" s="138"/>
      <c r="G16" s="135"/>
      <c r="H16" s="138"/>
      <c r="I16" s="139"/>
      <c r="J16" s="138"/>
      <c r="K16" s="140" t="str">
        <f t="shared" si="3"/>
        <v/>
      </c>
      <c r="L16" s="103" t="str">
        <f t="shared" si="1"/>
        <v/>
      </c>
      <c r="M16" s="76" t="str">
        <f t="shared" si="2"/>
        <v/>
      </c>
      <c r="P16" s="43"/>
      <c r="Q16" s="43"/>
      <c r="R16" s="44"/>
      <c r="S16" s="45"/>
      <c r="T16" s="123"/>
      <c r="U16" s="123"/>
      <c r="V16" s="123"/>
      <c r="W16" s="43"/>
      <c r="X16" s="123"/>
      <c r="Y16" s="158"/>
      <c r="Z16" s="158"/>
      <c r="AA16" s="123"/>
      <c r="AB16" s="70"/>
    </row>
    <row r="17" spans="1:28" s="9" customFormat="1" ht="33.950000000000003" customHeight="1" x14ac:dyDescent="0.25">
      <c r="A17" s="135"/>
      <c r="B17" s="136" t="str">
        <f t="shared" si="0"/>
        <v/>
      </c>
      <c r="C17" s="137"/>
      <c r="D17" s="138"/>
      <c r="E17" s="138"/>
      <c r="F17" s="138"/>
      <c r="G17" s="135"/>
      <c r="H17" s="138"/>
      <c r="I17" s="139"/>
      <c r="J17" s="138"/>
      <c r="K17" s="140" t="str">
        <f t="shared" si="3"/>
        <v/>
      </c>
      <c r="L17" s="103" t="str">
        <f t="shared" si="1"/>
        <v/>
      </c>
      <c r="M17" s="76" t="str">
        <f t="shared" si="2"/>
        <v/>
      </c>
      <c r="P17" s="43"/>
      <c r="Q17" s="43"/>
      <c r="R17" s="44"/>
      <c r="S17" s="45"/>
      <c r="T17" s="123"/>
      <c r="U17" s="123"/>
      <c r="V17" s="123"/>
      <c r="W17" s="43"/>
      <c r="X17" s="123"/>
      <c r="Y17" s="158"/>
      <c r="Z17" s="158"/>
      <c r="AA17" s="123"/>
      <c r="AB17" s="70"/>
    </row>
    <row r="18" spans="1:28" s="9" customFormat="1" ht="33.950000000000003" customHeight="1" x14ac:dyDescent="0.25">
      <c r="A18" s="135"/>
      <c r="B18" s="136" t="str">
        <f t="shared" si="0"/>
        <v/>
      </c>
      <c r="C18" s="137"/>
      <c r="D18" s="138"/>
      <c r="E18" s="138"/>
      <c r="F18" s="138"/>
      <c r="G18" s="135"/>
      <c r="H18" s="138"/>
      <c r="I18" s="139"/>
      <c r="J18" s="138"/>
      <c r="K18" s="140" t="str">
        <f t="shared" si="3"/>
        <v/>
      </c>
      <c r="L18" s="103" t="str">
        <f t="shared" si="1"/>
        <v/>
      </c>
      <c r="M18" s="76" t="str">
        <f t="shared" si="2"/>
        <v/>
      </c>
      <c r="P18" s="43"/>
      <c r="Q18" s="43"/>
      <c r="R18" s="44"/>
      <c r="S18" s="45"/>
      <c r="T18" s="123"/>
      <c r="U18" s="123"/>
      <c r="V18" s="123"/>
      <c r="W18" s="43"/>
      <c r="X18" s="123"/>
      <c r="Y18" s="158"/>
      <c r="Z18" s="158"/>
      <c r="AA18" s="123"/>
      <c r="AB18" s="70"/>
    </row>
    <row r="19" spans="1:28" s="9" customFormat="1" ht="33.950000000000003" customHeight="1" x14ac:dyDescent="0.25">
      <c r="A19" s="135"/>
      <c r="B19" s="136" t="str">
        <f t="shared" si="0"/>
        <v/>
      </c>
      <c r="C19" s="137"/>
      <c r="D19" s="138"/>
      <c r="E19" s="138"/>
      <c r="F19" s="138"/>
      <c r="G19" s="135"/>
      <c r="H19" s="138"/>
      <c r="I19" s="139"/>
      <c r="J19" s="138"/>
      <c r="K19" s="140" t="str">
        <f t="shared" si="3"/>
        <v/>
      </c>
      <c r="L19" s="103" t="str">
        <f t="shared" si="1"/>
        <v/>
      </c>
      <c r="M19" s="76" t="str">
        <f t="shared" si="2"/>
        <v/>
      </c>
      <c r="P19" s="43"/>
      <c r="Q19" s="43"/>
      <c r="R19" s="44"/>
      <c r="S19" s="45"/>
      <c r="T19" s="123"/>
      <c r="U19" s="123"/>
      <c r="V19" s="123"/>
      <c r="W19" s="43"/>
      <c r="X19" s="123"/>
      <c r="Y19" s="158"/>
      <c r="Z19" s="158"/>
      <c r="AA19" s="123"/>
      <c r="AB19" s="70"/>
    </row>
    <row r="20" spans="1:28" s="9" customFormat="1" ht="33.950000000000003" customHeight="1" x14ac:dyDescent="0.25">
      <c r="A20" s="135"/>
      <c r="B20" s="136" t="str">
        <f t="shared" si="0"/>
        <v/>
      </c>
      <c r="C20" s="137"/>
      <c r="D20" s="138"/>
      <c r="E20" s="138"/>
      <c r="F20" s="138"/>
      <c r="G20" s="135"/>
      <c r="H20" s="138"/>
      <c r="I20" s="139"/>
      <c r="J20" s="138"/>
      <c r="K20" s="140" t="str">
        <f t="shared" si="3"/>
        <v/>
      </c>
      <c r="L20" s="103" t="str">
        <f t="shared" si="1"/>
        <v/>
      </c>
      <c r="M20" s="76" t="str">
        <f>IF(A20="ABS012",J21,"")</f>
        <v/>
      </c>
      <c r="P20" s="43"/>
      <c r="Q20" s="43"/>
      <c r="R20" s="44"/>
      <c r="S20" s="45"/>
      <c r="T20" s="123"/>
      <c r="U20" s="123"/>
      <c r="V20" s="123"/>
      <c r="W20" s="43"/>
      <c r="X20" s="123"/>
      <c r="Y20" s="158"/>
      <c r="Z20" s="158"/>
      <c r="AA20" s="123"/>
      <c r="AB20" s="70"/>
    </row>
    <row r="21" spans="1:28" ht="15.75" x14ac:dyDescent="0.25">
      <c r="B21" s="134" t="s">
        <v>16</v>
      </c>
      <c r="D21" s="141">
        <f>SUM(D$6:D$20)</f>
        <v>0</v>
      </c>
      <c r="E21" s="141">
        <f t="shared" ref="E21:K21" si="4">SUM(E$6:E$20)</f>
        <v>0</v>
      </c>
      <c r="F21" s="141">
        <f t="shared" si="4"/>
        <v>0</v>
      </c>
      <c r="G21" s="127"/>
      <c r="H21" s="141">
        <f t="shared" si="4"/>
        <v>0</v>
      </c>
      <c r="I21" s="141">
        <f t="shared" si="4"/>
        <v>0</v>
      </c>
      <c r="J21" s="141">
        <f t="shared" si="4"/>
        <v>0</v>
      </c>
      <c r="K21" s="141">
        <f t="shared" si="4"/>
        <v>0</v>
      </c>
      <c r="L21" s="104"/>
      <c r="M21" s="76"/>
      <c r="P21" s="20"/>
      <c r="Q21" s="20"/>
      <c r="R21" s="20"/>
      <c r="S21" s="20"/>
      <c r="T21" s="46"/>
      <c r="U21" s="46"/>
      <c r="V21" s="46"/>
      <c r="W21" s="46"/>
      <c r="X21" s="67"/>
      <c r="Y21" s="159"/>
      <c r="Z21" s="159"/>
      <c r="AA21" s="124"/>
      <c r="AB21" s="124"/>
    </row>
    <row r="22" spans="1:28" ht="15.75" x14ac:dyDescent="0.25">
      <c r="D22" s="168" t="s">
        <v>20</v>
      </c>
      <c r="E22" s="169"/>
      <c r="F22" s="169"/>
      <c r="G22" s="169"/>
      <c r="H22" s="170"/>
      <c r="I22" s="171">
        <f>SUM($D$21:$K$21)+$Z$22</f>
        <v>0</v>
      </c>
      <c r="J22" s="172"/>
      <c r="K22" s="173"/>
      <c r="L22" s="106"/>
      <c r="M22" s="76"/>
      <c r="P22" s="35"/>
      <c r="Q22" s="35"/>
      <c r="R22" s="20"/>
      <c r="S22" s="20"/>
      <c r="T22" s="47"/>
      <c r="U22" s="48"/>
      <c r="V22" s="48"/>
      <c r="W22" s="48"/>
      <c r="X22" s="68"/>
      <c r="Y22" s="174"/>
      <c r="Z22" s="174"/>
      <c r="AA22" s="174"/>
      <c r="AB22" s="174"/>
    </row>
    <row r="23" spans="1:28" ht="30.75" customHeight="1" thickBot="1" x14ac:dyDescent="0.3">
      <c r="D23" s="12"/>
      <c r="E23" s="7"/>
      <c r="F23" s="7"/>
      <c r="G23" s="7"/>
      <c r="H23" s="6"/>
      <c r="I23" s="6"/>
      <c r="J23" s="6"/>
      <c r="K23" s="6"/>
      <c r="L23" s="106"/>
      <c r="M23" s="76"/>
    </row>
    <row r="24" spans="1:28" x14ac:dyDescent="0.25">
      <c r="A24" s="88" t="s">
        <v>0</v>
      </c>
      <c r="B24" s="90" t="s">
        <v>783</v>
      </c>
      <c r="C24" s="91" t="s">
        <v>2</v>
      </c>
      <c r="D24" s="95" t="s">
        <v>4</v>
      </c>
      <c r="E24" s="149" t="e">
        <f>IF(OR(#REF!&gt;0,#REF!&gt;0),"Cette semaine vous avez pris",IF(#REF!&gt;0,"Vous avez fait","") )</f>
        <v>#REF!</v>
      </c>
      <c r="F24" s="150"/>
      <c r="G24" s="150"/>
      <c r="H24" s="100" t="e">
        <f>IF(#REF!&gt;0,#REF!,"")</f>
        <v>#REF!</v>
      </c>
      <c r="I24" s="99" t="e">
        <f>IF(#REF!&gt;0,#REF!,IF(#REF!&gt;0,#REF!,""))</f>
        <v>#REF!</v>
      </c>
      <c r="J24" s="151" t="e">
        <f>IF(#REF!&gt;0,"Jour de congés",IF(OR(#REF!&gt;0,#REF!&gt;0),"Heure Sup",""))</f>
        <v>#REF!</v>
      </c>
      <c r="K24" s="152" t="e">
        <f>IF(#REF!&gt;0,"Jour de congés","")</f>
        <v>#REF!</v>
      </c>
      <c r="L24" s="106"/>
      <c r="M24" s="76"/>
      <c r="P24" s="1"/>
      <c r="S24" s="12"/>
      <c r="T24" s="7"/>
      <c r="U24" s="7"/>
      <c r="V24" s="7"/>
      <c r="W24" s="6"/>
      <c r="X24" s="6"/>
      <c r="Y24" s="6"/>
      <c r="Z24" s="6"/>
      <c r="AA24" s="6"/>
    </row>
    <row r="25" spans="1:28" ht="15.75" thickBot="1" x14ac:dyDescent="0.3">
      <c r="A25" s="89">
        <f>$A$2</f>
        <v>0</v>
      </c>
      <c r="B25" s="92" t="str">
        <f>$B$2</f>
        <v/>
      </c>
      <c r="C25" s="92" t="s">
        <v>16</v>
      </c>
      <c r="D25" s="96" t="e">
        <f>$D$2</f>
        <v>#REF!</v>
      </c>
      <c r="E25" s="153"/>
      <c r="F25" s="154"/>
      <c r="G25" s="80"/>
      <c r="H25" s="155"/>
      <c r="I25" s="155"/>
      <c r="J25" s="155"/>
      <c r="K25" s="156"/>
      <c r="L25" s="107"/>
      <c r="M25" s="76"/>
      <c r="P25" s="36"/>
      <c r="Q25" s="37"/>
      <c r="R25" s="37"/>
      <c r="S25" s="38"/>
      <c r="T25" s="157"/>
      <c r="U25" s="167"/>
      <c r="V25" s="39"/>
      <c r="W25" s="159"/>
      <c r="X25" s="159"/>
      <c r="Y25" s="159"/>
      <c r="Z25" s="159"/>
      <c r="AA25" s="159"/>
    </row>
    <row r="26" spans="1:28" x14ac:dyDescent="0.25">
      <c r="A26" s="160" t="s">
        <v>1</v>
      </c>
      <c r="B26" s="161"/>
      <c r="C26" s="93" t="s">
        <v>3</v>
      </c>
      <c r="D26" s="97"/>
      <c r="E26" s="87"/>
      <c r="F26" s="87"/>
      <c r="G26" s="81"/>
      <c r="H26" s="82"/>
      <c r="I26" s="162"/>
      <c r="J26" s="162"/>
      <c r="K26" s="83"/>
      <c r="L26" s="108"/>
      <c r="M26" s="76"/>
      <c r="P26" s="40"/>
      <c r="Q26" s="41"/>
      <c r="R26" s="126"/>
      <c r="S26" s="126"/>
      <c r="T26" s="163"/>
      <c r="U26" s="163"/>
      <c r="V26" s="42"/>
      <c r="W26" s="63"/>
      <c r="X26" s="64"/>
      <c r="Y26" s="63"/>
      <c r="Z26" s="63"/>
      <c r="AA26" s="63"/>
    </row>
    <row r="27" spans="1:28" ht="15.75" thickBot="1" x14ac:dyDescent="0.3">
      <c r="A27" s="175" t="str">
        <f>$A$4</f>
        <v>Centre</v>
      </c>
      <c r="B27" s="176"/>
      <c r="C27" s="94" t="e">
        <f>$C$4+1</f>
        <v>#REF!</v>
      </c>
      <c r="D27" s="98"/>
      <c r="E27" s="84"/>
      <c r="F27" s="84"/>
      <c r="G27" s="84"/>
      <c r="H27" s="85"/>
      <c r="I27" s="85"/>
      <c r="J27" s="85"/>
      <c r="K27" s="86"/>
      <c r="L27" s="106"/>
      <c r="M27" s="76"/>
      <c r="P27" s="35"/>
      <c r="Q27" s="20"/>
      <c r="R27" s="20"/>
      <c r="S27" s="35"/>
      <c r="T27" s="20"/>
      <c r="U27" s="20"/>
      <c r="V27" s="20"/>
      <c r="W27" s="65"/>
      <c r="X27" s="65"/>
      <c r="Y27" s="65"/>
      <c r="Z27" s="65"/>
      <c r="AA27" s="65"/>
    </row>
    <row r="28" spans="1:28" ht="57.75" customHeight="1" x14ac:dyDescent="0.25">
      <c r="A28" s="142" t="s">
        <v>6</v>
      </c>
      <c r="B28" s="142" t="s">
        <v>7</v>
      </c>
      <c r="C28" s="142" t="s">
        <v>8</v>
      </c>
      <c r="D28" s="142" t="s">
        <v>9</v>
      </c>
      <c r="E28" s="142" t="s">
        <v>10</v>
      </c>
      <c r="F28" s="142" t="s">
        <v>11</v>
      </c>
      <c r="G28" s="142" t="s">
        <v>12</v>
      </c>
      <c r="H28" s="143" t="s">
        <v>13</v>
      </c>
      <c r="I28" s="144" t="s">
        <v>14</v>
      </c>
      <c r="J28" s="143" t="s">
        <v>15</v>
      </c>
      <c r="K28" s="143" t="s">
        <v>736</v>
      </c>
      <c r="L28" s="109"/>
      <c r="M28" s="76"/>
      <c r="P28" s="52"/>
      <c r="Q28" s="52"/>
      <c r="R28" s="52"/>
      <c r="S28" s="52"/>
      <c r="T28" s="52"/>
      <c r="U28" s="52"/>
      <c r="V28" s="52"/>
      <c r="W28" s="125"/>
      <c r="X28" s="166"/>
      <c r="Y28" s="166"/>
      <c r="Z28" s="125"/>
      <c r="AA28" s="125"/>
    </row>
    <row r="29" spans="1:28" ht="33.950000000000003" customHeight="1" x14ac:dyDescent="0.25">
      <c r="A29" s="135"/>
      <c r="B29" s="136" t="str">
        <f t="shared" ref="B29:B43" si="5">IF(ISBLANK(A29),"",VLOOKUP(A29,Liste_Totale,2,))</f>
        <v/>
      </c>
      <c r="C29" s="137"/>
      <c r="D29" s="138"/>
      <c r="E29" s="138"/>
      <c r="F29" s="138"/>
      <c r="G29" s="135"/>
      <c r="H29" s="138"/>
      <c r="I29" s="139"/>
      <c r="J29" s="138"/>
      <c r="K29" s="140" t="str">
        <f t="shared" ref="K29:K43" si="6">IF(OR(B29="1/2 Congés Après-Midi",B29="Veille de fête"),0.116666666666667,IF(OR(B29="RTT",B29="Férié",B29="Congés Payés",B29="pont",B29="Maladie",B29="Formation",B29="Autre absence"),0.325,IF(B29="1/2 Congés Matin 5 Heures",0.208333,"")))</f>
        <v/>
      </c>
      <c r="L29" s="103" t="str">
        <f t="shared" ref="L29:L43" si="7">IF(A29="ABS002",1,IF(OR(A29="ABS003",A29="ABS004"),0.5,""))</f>
        <v/>
      </c>
      <c r="M29" s="76" t="str">
        <f t="shared" ref="M29:M42" si="8">IF(A29="ABS012",J29,"")</f>
        <v/>
      </c>
      <c r="P29" s="43"/>
      <c r="Q29" s="44"/>
      <c r="R29" s="49"/>
      <c r="S29" s="123"/>
      <c r="T29" s="123"/>
      <c r="U29" s="123"/>
      <c r="V29" s="43"/>
      <c r="W29" s="123"/>
      <c r="X29" s="158"/>
      <c r="Y29" s="158"/>
      <c r="Z29" s="123"/>
      <c r="AA29" s="70"/>
    </row>
    <row r="30" spans="1:28" ht="33.950000000000003" customHeight="1" x14ac:dyDescent="0.25">
      <c r="A30" s="135"/>
      <c r="B30" s="136" t="str">
        <f t="shared" si="5"/>
        <v/>
      </c>
      <c r="C30" s="137"/>
      <c r="D30" s="138"/>
      <c r="E30" s="138"/>
      <c r="F30" s="138"/>
      <c r="G30" s="135"/>
      <c r="H30" s="138"/>
      <c r="I30" s="139"/>
      <c r="J30" s="138"/>
      <c r="K30" s="140" t="str">
        <f t="shared" si="6"/>
        <v/>
      </c>
      <c r="L30" s="103" t="str">
        <f t="shared" si="7"/>
        <v/>
      </c>
      <c r="M30" s="76" t="str">
        <f t="shared" si="8"/>
        <v/>
      </c>
      <c r="P30" s="43"/>
      <c r="Q30" s="44"/>
      <c r="R30" s="49"/>
      <c r="S30" s="123"/>
      <c r="T30" s="123"/>
      <c r="U30" s="123"/>
      <c r="V30" s="43"/>
      <c r="W30" s="123"/>
      <c r="X30" s="158"/>
      <c r="Y30" s="158"/>
      <c r="Z30" s="123"/>
      <c r="AA30" s="70"/>
    </row>
    <row r="31" spans="1:28" ht="33.950000000000003" customHeight="1" x14ac:dyDescent="0.25">
      <c r="A31" s="135"/>
      <c r="B31" s="136" t="str">
        <f t="shared" si="5"/>
        <v/>
      </c>
      <c r="C31" s="137"/>
      <c r="D31" s="138"/>
      <c r="E31" s="138"/>
      <c r="F31" s="138"/>
      <c r="G31" s="135"/>
      <c r="H31" s="138"/>
      <c r="I31" s="139"/>
      <c r="J31" s="138"/>
      <c r="K31" s="140" t="str">
        <f t="shared" si="6"/>
        <v/>
      </c>
      <c r="L31" s="103" t="str">
        <f t="shared" si="7"/>
        <v/>
      </c>
      <c r="M31" s="76" t="str">
        <f t="shared" si="8"/>
        <v/>
      </c>
      <c r="P31" s="43"/>
      <c r="Q31" s="44"/>
      <c r="R31" s="49"/>
      <c r="S31" s="123"/>
      <c r="T31" s="123"/>
      <c r="U31" s="123"/>
      <c r="V31" s="43"/>
      <c r="W31" s="123"/>
      <c r="X31" s="158"/>
      <c r="Y31" s="158"/>
      <c r="Z31" s="123"/>
      <c r="AA31" s="70"/>
    </row>
    <row r="32" spans="1:28" ht="33.950000000000003" customHeight="1" x14ac:dyDescent="0.25">
      <c r="A32" s="135"/>
      <c r="B32" s="136" t="str">
        <f t="shared" si="5"/>
        <v/>
      </c>
      <c r="C32" s="137"/>
      <c r="D32" s="138"/>
      <c r="E32" s="138"/>
      <c r="F32" s="138"/>
      <c r="G32" s="135"/>
      <c r="H32" s="138"/>
      <c r="I32" s="139"/>
      <c r="J32" s="138"/>
      <c r="K32" s="140" t="str">
        <f t="shared" si="6"/>
        <v/>
      </c>
      <c r="L32" s="103" t="str">
        <f t="shared" si="7"/>
        <v/>
      </c>
      <c r="M32" s="76" t="str">
        <f t="shared" si="8"/>
        <v/>
      </c>
      <c r="P32" s="43"/>
      <c r="Q32" s="44"/>
      <c r="R32" s="49"/>
      <c r="S32" s="123"/>
      <c r="T32" s="123"/>
      <c r="U32" s="123"/>
      <c r="V32" s="43"/>
      <c r="W32" s="123"/>
      <c r="X32" s="158"/>
      <c r="Y32" s="158"/>
      <c r="Z32" s="123"/>
      <c r="AA32" s="70"/>
    </row>
    <row r="33" spans="1:28" ht="33.950000000000003" customHeight="1" x14ac:dyDescent="0.25">
      <c r="A33" s="135"/>
      <c r="B33" s="136" t="str">
        <f t="shared" si="5"/>
        <v/>
      </c>
      <c r="C33" s="137"/>
      <c r="D33" s="138"/>
      <c r="E33" s="138"/>
      <c r="F33" s="138"/>
      <c r="G33" s="135"/>
      <c r="H33" s="138"/>
      <c r="I33" s="139"/>
      <c r="J33" s="138"/>
      <c r="K33" s="140" t="str">
        <f t="shared" si="6"/>
        <v/>
      </c>
      <c r="L33" s="103" t="str">
        <f t="shared" si="7"/>
        <v/>
      </c>
      <c r="M33" s="76" t="str">
        <f t="shared" si="8"/>
        <v/>
      </c>
      <c r="P33" s="43"/>
      <c r="Q33" s="44"/>
      <c r="R33" s="49"/>
      <c r="S33" s="123"/>
      <c r="T33" s="123"/>
      <c r="U33" s="123"/>
      <c r="V33" s="43"/>
      <c r="W33" s="123"/>
      <c r="X33" s="158"/>
      <c r="Y33" s="158"/>
      <c r="Z33" s="123"/>
      <c r="AA33" s="70"/>
    </row>
    <row r="34" spans="1:28" ht="33.950000000000003" customHeight="1" x14ac:dyDescent="0.25">
      <c r="A34" s="135"/>
      <c r="B34" s="136" t="str">
        <f t="shared" si="5"/>
        <v/>
      </c>
      <c r="C34" s="137"/>
      <c r="D34" s="138"/>
      <c r="E34" s="138"/>
      <c r="F34" s="138"/>
      <c r="G34" s="135"/>
      <c r="H34" s="138"/>
      <c r="I34" s="139"/>
      <c r="J34" s="138"/>
      <c r="K34" s="140" t="str">
        <f t="shared" si="6"/>
        <v/>
      </c>
      <c r="L34" s="103" t="str">
        <f t="shared" si="7"/>
        <v/>
      </c>
      <c r="M34" s="76" t="str">
        <f t="shared" si="8"/>
        <v/>
      </c>
      <c r="P34" s="43"/>
      <c r="Q34" s="44"/>
      <c r="R34" s="49"/>
      <c r="S34" s="123"/>
      <c r="T34" s="123"/>
      <c r="U34" s="123"/>
      <c r="V34" s="43"/>
      <c r="W34" s="123"/>
      <c r="X34" s="158"/>
      <c r="Y34" s="158"/>
      <c r="Z34" s="123"/>
      <c r="AA34" s="70"/>
    </row>
    <row r="35" spans="1:28" ht="33.950000000000003" customHeight="1" x14ac:dyDescent="0.25">
      <c r="A35" s="135"/>
      <c r="B35" s="136" t="str">
        <f t="shared" si="5"/>
        <v/>
      </c>
      <c r="C35" s="137"/>
      <c r="D35" s="138"/>
      <c r="E35" s="138"/>
      <c r="F35" s="138"/>
      <c r="G35" s="135"/>
      <c r="H35" s="138"/>
      <c r="I35" s="139"/>
      <c r="J35" s="138"/>
      <c r="K35" s="140" t="str">
        <f t="shared" si="6"/>
        <v/>
      </c>
      <c r="L35" s="103" t="str">
        <f t="shared" si="7"/>
        <v/>
      </c>
      <c r="M35" s="76" t="str">
        <f t="shared" si="8"/>
        <v/>
      </c>
      <c r="O35" s="71"/>
      <c r="P35" s="43"/>
      <c r="Q35" s="44"/>
      <c r="R35" s="49"/>
      <c r="S35" s="123"/>
      <c r="T35" s="123"/>
      <c r="U35" s="123"/>
      <c r="V35" s="43"/>
      <c r="W35" s="123"/>
      <c r="X35" s="158"/>
      <c r="Y35" s="158"/>
      <c r="Z35" s="123"/>
      <c r="AA35" s="70"/>
    </row>
    <row r="36" spans="1:28" ht="33.950000000000003" customHeight="1" x14ac:dyDescent="0.25">
      <c r="A36" s="135"/>
      <c r="B36" s="136" t="str">
        <f t="shared" si="5"/>
        <v/>
      </c>
      <c r="C36" s="137"/>
      <c r="D36" s="138"/>
      <c r="E36" s="138"/>
      <c r="F36" s="138"/>
      <c r="G36" s="135"/>
      <c r="H36" s="138"/>
      <c r="I36" s="139"/>
      <c r="J36" s="138"/>
      <c r="K36" s="140" t="str">
        <f t="shared" si="6"/>
        <v/>
      </c>
      <c r="L36" s="103" t="str">
        <f t="shared" si="7"/>
        <v/>
      </c>
      <c r="M36" s="76" t="str">
        <f t="shared" si="8"/>
        <v/>
      </c>
      <c r="O36" s="71"/>
      <c r="P36" s="43"/>
      <c r="Q36" s="44"/>
      <c r="R36" s="49"/>
      <c r="S36" s="123"/>
      <c r="T36" s="123"/>
      <c r="U36" s="123"/>
      <c r="V36" s="43"/>
      <c r="W36" s="123"/>
      <c r="X36" s="158"/>
      <c r="Y36" s="158"/>
      <c r="Z36" s="123"/>
      <c r="AA36" s="70"/>
    </row>
    <row r="37" spans="1:28" ht="33.950000000000003" customHeight="1" x14ac:dyDescent="0.25">
      <c r="A37" s="135"/>
      <c r="B37" s="136" t="str">
        <f t="shared" si="5"/>
        <v/>
      </c>
      <c r="C37" s="137"/>
      <c r="D37" s="138"/>
      <c r="E37" s="138"/>
      <c r="F37" s="138"/>
      <c r="G37" s="135"/>
      <c r="H37" s="138"/>
      <c r="I37" s="139"/>
      <c r="J37" s="138"/>
      <c r="K37" s="140" t="str">
        <f t="shared" si="6"/>
        <v/>
      </c>
      <c r="L37" s="103" t="str">
        <f t="shared" si="7"/>
        <v/>
      </c>
      <c r="M37" s="76" t="str">
        <f t="shared" si="8"/>
        <v/>
      </c>
      <c r="O37" s="71"/>
      <c r="P37" s="43"/>
      <c r="Q37" s="44"/>
      <c r="R37" s="49"/>
      <c r="S37" s="123"/>
      <c r="T37" s="123"/>
      <c r="U37" s="123"/>
      <c r="V37" s="43"/>
      <c r="W37" s="123"/>
      <c r="X37" s="158"/>
      <c r="Y37" s="158"/>
      <c r="Z37" s="123"/>
      <c r="AA37" s="70"/>
    </row>
    <row r="38" spans="1:28" ht="33.950000000000003" customHeight="1" x14ac:dyDescent="0.25">
      <c r="A38" s="135"/>
      <c r="B38" s="136" t="str">
        <f t="shared" si="5"/>
        <v/>
      </c>
      <c r="C38" s="137"/>
      <c r="D38" s="138"/>
      <c r="E38" s="138"/>
      <c r="F38" s="138"/>
      <c r="G38" s="135"/>
      <c r="H38" s="138"/>
      <c r="I38" s="139"/>
      <c r="J38" s="138"/>
      <c r="K38" s="140" t="str">
        <f t="shared" si="6"/>
        <v/>
      </c>
      <c r="L38" s="103" t="str">
        <f t="shared" si="7"/>
        <v/>
      </c>
      <c r="M38" s="76" t="str">
        <f t="shared" si="8"/>
        <v/>
      </c>
      <c r="P38" s="43"/>
      <c r="Q38" s="44"/>
      <c r="R38" s="49"/>
      <c r="S38" s="123"/>
      <c r="T38" s="123"/>
      <c r="U38" s="123"/>
      <c r="V38" s="43"/>
      <c r="W38" s="123"/>
      <c r="X38" s="158"/>
      <c r="Y38" s="158"/>
      <c r="Z38" s="123"/>
      <c r="AA38" s="70"/>
    </row>
    <row r="39" spans="1:28" ht="33.950000000000003" customHeight="1" x14ac:dyDescent="0.25">
      <c r="A39" s="135"/>
      <c r="B39" s="136" t="str">
        <f t="shared" si="5"/>
        <v/>
      </c>
      <c r="C39" s="137"/>
      <c r="D39" s="138"/>
      <c r="E39" s="138"/>
      <c r="F39" s="138"/>
      <c r="G39" s="135"/>
      <c r="H39" s="138"/>
      <c r="I39" s="139"/>
      <c r="J39" s="138"/>
      <c r="K39" s="140" t="str">
        <f t="shared" si="6"/>
        <v/>
      </c>
      <c r="L39" s="103" t="str">
        <f t="shared" si="7"/>
        <v/>
      </c>
      <c r="M39" s="76" t="str">
        <f t="shared" si="8"/>
        <v/>
      </c>
      <c r="O39" s="71"/>
      <c r="P39" s="43"/>
      <c r="Q39" s="44"/>
      <c r="R39" s="49"/>
      <c r="S39" s="123"/>
      <c r="T39" s="123"/>
      <c r="U39" s="123"/>
      <c r="V39" s="43"/>
      <c r="W39" s="123"/>
      <c r="X39" s="158"/>
      <c r="Y39" s="158"/>
      <c r="Z39" s="123"/>
      <c r="AA39" s="70"/>
    </row>
    <row r="40" spans="1:28" ht="33.950000000000003" customHeight="1" x14ac:dyDescent="0.25">
      <c r="A40" s="135"/>
      <c r="B40" s="136" t="str">
        <f t="shared" si="5"/>
        <v/>
      </c>
      <c r="C40" s="137"/>
      <c r="D40" s="138"/>
      <c r="E40" s="138"/>
      <c r="F40" s="138"/>
      <c r="G40" s="135"/>
      <c r="H40" s="138"/>
      <c r="I40" s="139"/>
      <c r="J40" s="138"/>
      <c r="K40" s="140" t="str">
        <f t="shared" si="6"/>
        <v/>
      </c>
      <c r="L40" s="103" t="str">
        <f t="shared" si="7"/>
        <v/>
      </c>
      <c r="M40" s="76" t="str">
        <f t="shared" si="8"/>
        <v/>
      </c>
      <c r="O40" s="71"/>
      <c r="P40" s="43"/>
      <c r="Q40" s="44"/>
      <c r="R40" s="49"/>
      <c r="S40" s="123"/>
      <c r="T40" s="123"/>
      <c r="U40" s="123"/>
      <c r="V40" s="43"/>
      <c r="W40" s="123"/>
      <c r="X40" s="158"/>
      <c r="Y40" s="158"/>
      <c r="Z40" s="123"/>
      <c r="AA40" s="70"/>
    </row>
    <row r="41" spans="1:28" ht="33.950000000000003" customHeight="1" x14ac:dyDescent="0.25">
      <c r="A41" s="135"/>
      <c r="B41" s="136" t="str">
        <f t="shared" si="5"/>
        <v/>
      </c>
      <c r="C41" s="137"/>
      <c r="D41" s="138"/>
      <c r="E41" s="138"/>
      <c r="F41" s="138"/>
      <c r="G41" s="135"/>
      <c r="H41" s="138"/>
      <c r="I41" s="139"/>
      <c r="J41" s="138"/>
      <c r="K41" s="140" t="str">
        <f t="shared" si="6"/>
        <v/>
      </c>
      <c r="L41" s="103" t="str">
        <f t="shared" si="7"/>
        <v/>
      </c>
      <c r="M41" s="76" t="str">
        <f t="shared" si="8"/>
        <v/>
      </c>
      <c r="O41" s="71"/>
      <c r="P41" s="43"/>
      <c r="Q41" s="44"/>
      <c r="R41" s="49"/>
      <c r="S41" s="123"/>
      <c r="T41" s="123"/>
      <c r="U41" s="123"/>
      <c r="V41" s="43"/>
      <c r="W41" s="123"/>
      <c r="X41" s="158"/>
      <c r="Y41" s="158"/>
      <c r="Z41" s="123"/>
      <c r="AA41" s="70"/>
    </row>
    <row r="42" spans="1:28" ht="33.950000000000003" customHeight="1" x14ac:dyDescent="0.25">
      <c r="A42" s="135"/>
      <c r="B42" s="136" t="str">
        <f t="shared" si="5"/>
        <v/>
      </c>
      <c r="C42" s="137"/>
      <c r="D42" s="138"/>
      <c r="E42" s="138"/>
      <c r="F42" s="138"/>
      <c r="G42" s="135"/>
      <c r="H42" s="138"/>
      <c r="I42" s="139"/>
      <c r="J42" s="138"/>
      <c r="K42" s="140" t="str">
        <f t="shared" si="6"/>
        <v/>
      </c>
      <c r="L42" s="103" t="str">
        <f t="shared" si="7"/>
        <v/>
      </c>
      <c r="M42" s="76" t="str">
        <f t="shared" si="8"/>
        <v/>
      </c>
      <c r="P42" s="43"/>
      <c r="Q42" s="44"/>
      <c r="R42" s="49"/>
      <c r="S42" s="123"/>
      <c r="T42" s="123"/>
      <c r="U42" s="123"/>
      <c r="V42" s="43"/>
      <c r="W42" s="123"/>
      <c r="X42" s="158"/>
      <c r="Y42" s="158"/>
      <c r="Z42" s="123"/>
      <c r="AA42" s="70"/>
    </row>
    <row r="43" spans="1:28" ht="33.950000000000003" customHeight="1" x14ac:dyDescent="0.25">
      <c r="A43" s="135"/>
      <c r="B43" s="136" t="str">
        <f t="shared" si="5"/>
        <v/>
      </c>
      <c r="C43" s="137"/>
      <c r="D43" s="138"/>
      <c r="E43" s="138"/>
      <c r="F43" s="138"/>
      <c r="G43" s="135"/>
      <c r="H43" s="138"/>
      <c r="I43" s="139"/>
      <c r="J43" s="138"/>
      <c r="K43" s="140" t="str">
        <f t="shared" si="6"/>
        <v/>
      </c>
      <c r="L43" s="103" t="str">
        <f t="shared" si="7"/>
        <v/>
      </c>
      <c r="M43" s="76" t="str">
        <f>IF(A43="ABS012",J44,"")</f>
        <v/>
      </c>
      <c r="P43" s="43"/>
      <c r="Q43" s="44"/>
      <c r="R43" s="49"/>
      <c r="S43" s="123"/>
      <c r="T43" s="123"/>
      <c r="U43" s="123"/>
      <c r="V43" s="43"/>
      <c r="W43" s="123"/>
      <c r="X43" s="158"/>
      <c r="Y43" s="158"/>
      <c r="Z43" s="123"/>
      <c r="AA43" s="70"/>
    </row>
    <row r="44" spans="1:28" ht="15.75" x14ac:dyDescent="0.25">
      <c r="D44" s="141">
        <f>SUM(D$29:D$43)</f>
        <v>0</v>
      </c>
      <c r="E44" s="141">
        <f t="shared" ref="E44:K44" si="9">SUM(E$29:E$43)</f>
        <v>0</v>
      </c>
      <c r="F44" s="141">
        <f t="shared" si="9"/>
        <v>0</v>
      </c>
      <c r="G44" s="127"/>
      <c r="H44" s="141">
        <f t="shared" si="9"/>
        <v>0</v>
      </c>
      <c r="I44" s="141">
        <f t="shared" si="9"/>
        <v>0</v>
      </c>
      <c r="J44" s="141">
        <f t="shared" si="9"/>
        <v>0</v>
      </c>
      <c r="K44" s="141">
        <f t="shared" si="9"/>
        <v>0</v>
      </c>
      <c r="L44" s="105"/>
      <c r="M44" s="76"/>
      <c r="P44" s="20"/>
      <c r="Q44" s="20"/>
      <c r="R44" s="20"/>
      <c r="S44" s="46"/>
      <c r="T44" s="46"/>
      <c r="U44" s="46"/>
      <c r="V44" s="46"/>
      <c r="W44" s="67"/>
      <c r="X44" s="159"/>
      <c r="Y44" s="159"/>
      <c r="Z44" s="124"/>
      <c r="AA44" s="124"/>
    </row>
    <row r="45" spans="1:28" ht="15.75" x14ac:dyDescent="0.25">
      <c r="D45" s="168" t="s">
        <v>20</v>
      </c>
      <c r="E45" s="169"/>
      <c r="F45" s="169"/>
      <c r="G45" s="169"/>
      <c r="H45" s="170"/>
      <c r="I45" s="171">
        <f>SUM($D$44:$K$44)+$Z$45</f>
        <v>0</v>
      </c>
      <c r="J45" s="172"/>
      <c r="K45" s="173"/>
      <c r="L45" s="106"/>
      <c r="M45" s="76"/>
      <c r="P45" s="35"/>
      <c r="Q45" s="20"/>
      <c r="R45" s="20"/>
      <c r="S45" s="47"/>
      <c r="T45" s="48"/>
      <c r="U45" s="48"/>
      <c r="V45" s="48"/>
      <c r="W45" s="68"/>
      <c r="X45" s="174"/>
      <c r="Y45" s="174"/>
      <c r="Z45" s="174"/>
      <c r="AA45" s="174"/>
    </row>
    <row r="46" spans="1:28" ht="32.25" customHeight="1" thickBot="1" x14ac:dyDescent="0.3">
      <c r="H46" s="59"/>
      <c r="I46" s="59"/>
      <c r="J46" s="59"/>
      <c r="K46" s="59"/>
      <c r="L46" s="110"/>
      <c r="M46" s="76"/>
    </row>
    <row r="47" spans="1:28" x14ac:dyDescent="0.25">
      <c r="A47" s="88" t="s">
        <v>0</v>
      </c>
      <c r="B47" s="90" t="s">
        <v>783</v>
      </c>
      <c r="C47" s="91" t="s">
        <v>2</v>
      </c>
      <c r="D47" s="95" t="s">
        <v>4</v>
      </c>
      <c r="E47" s="149" t="e">
        <f>IF(OR(#REF!&gt;0,#REF!&gt;0),"Cette semaine vous avez pris",IF(#REF!&gt;0,"Vous avez fait","") )</f>
        <v>#REF!</v>
      </c>
      <c r="F47" s="150"/>
      <c r="G47" s="150"/>
      <c r="H47" s="100" t="e">
        <f>IF(#REF!&gt;0,#REF!,"")</f>
        <v>#REF!</v>
      </c>
      <c r="I47" s="99" t="e">
        <f>IF(#REF!&gt;0,#REF!,IF(#REF!&gt;0,#REF!,""))</f>
        <v>#REF!</v>
      </c>
      <c r="J47" s="151" t="e">
        <f>IF(#REF!&gt;0,"Jour de congés",IF(OR(#REF!&gt;0,#REF!&gt;0),"Heure Sup",""))</f>
        <v>#REF!</v>
      </c>
      <c r="K47" s="152" t="e">
        <f>IF(#REF!&gt;0,"Jour de congés","")</f>
        <v>#REF!</v>
      </c>
      <c r="L47" s="110"/>
      <c r="M47" s="76"/>
      <c r="P47" s="1"/>
      <c r="Q47" s="1"/>
      <c r="T47" s="1"/>
      <c r="X47" s="59"/>
      <c r="Y47" s="59"/>
      <c r="Z47" s="59"/>
      <c r="AA47" s="59"/>
      <c r="AB47" s="59"/>
    </row>
    <row r="48" spans="1:28" ht="15.75" thickBot="1" x14ac:dyDescent="0.3">
      <c r="A48" s="89">
        <f>$A$2</f>
        <v>0</v>
      </c>
      <c r="B48" s="92" t="str">
        <f>$B$2</f>
        <v/>
      </c>
      <c r="C48" s="92" t="s">
        <v>17</v>
      </c>
      <c r="D48" s="96" t="e">
        <f>$D$2</f>
        <v>#REF!</v>
      </c>
      <c r="E48" s="153"/>
      <c r="F48" s="154"/>
      <c r="G48" s="80"/>
      <c r="H48" s="155"/>
      <c r="I48" s="155"/>
      <c r="J48" s="155"/>
      <c r="K48" s="156"/>
      <c r="L48" s="107"/>
      <c r="M48" s="76"/>
      <c r="P48" s="36"/>
      <c r="Q48" s="36"/>
      <c r="R48" s="37"/>
      <c r="S48" s="37"/>
      <c r="T48" s="38"/>
      <c r="U48" s="157"/>
      <c r="V48" s="167"/>
      <c r="W48" s="39"/>
      <c r="X48" s="159"/>
      <c r="Y48" s="159"/>
      <c r="Z48" s="159"/>
      <c r="AA48" s="159"/>
      <c r="AB48" s="159"/>
    </row>
    <row r="49" spans="1:28" x14ac:dyDescent="0.25">
      <c r="A49" s="160" t="s">
        <v>1</v>
      </c>
      <c r="B49" s="161"/>
      <c r="C49" s="93" t="s">
        <v>3</v>
      </c>
      <c r="D49" s="97"/>
      <c r="E49" s="87"/>
      <c r="F49" s="87"/>
      <c r="G49" s="81"/>
      <c r="H49" s="82"/>
      <c r="I49" s="162"/>
      <c r="J49" s="162"/>
      <c r="K49" s="83"/>
      <c r="L49" s="108"/>
      <c r="M49" s="76"/>
      <c r="P49" s="40"/>
      <c r="Q49" s="40"/>
      <c r="R49" s="41"/>
      <c r="S49" s="126"/>
      <c r="T49" s="126"/>
      <c r="U49" s="163"/>
      <c r="V49" s="163"/>
      <c r="W49" s="42"/>
      <c r="X49" s="63"/>
      <c r="Y49" s="64"/>
      <c r="Z49" s="63"/>
      <c r="AA49" s="63"/>
      <c r="AB49" s="63"/>
    </row>
    <row r="50" spans="1:28" ht="15.75" thickBot="1" x14ac:dyDescent="0.3">
      <c r="A50" s="175" t="str">
        <f>$A$4</f>
        <v>Centre</v>
      </c>
      <c r="B50" s="176"/>
      <c r="C50" s="94" t="e">
        <f>$C$4+2</f>
        <v>#REF!</v>
      </c>
      <c r="D50" s="98"/>
      <c r="E50" s="84"/>
      <c r="F50" s="84"/>
      <c r="G50" s="84"/>
      <c r="H50" s="85"/>
      <c r="I50" s="85"/>
      <c r="J50" s="85"/>
      <c r="K50" s="86"/>
      <c r="L50" s="106"/>
      <c r="M50" s="76"/>
      <c r="P50" s="35"/>
      <c r="Q50" s="35"/>
      <c r="R50" s="20"/>
      <c r="S50" s="20"/>
      <c r="T50" s="35"/>
      <c r="U50" s="20"/>
      <c r="V50" s="20"/>
      <c r="W50" s="20"/>
      <c r="X50" s="65"/>
      <c r="Y50" s="65"/>
      <c r="Z50" s="65"/>
      <c r="AA50" s="65"/>
      <c r="AB50" s="65"/>
    </row>
    <row r="51" spans="1:28" ht="57.75" customHeight="1" x14ac:dyDescent="0.25">
      <c r="A51" s="142" t="s">
        <v>6</v>
      </c>
      <c r="B51" s="142" t="s">
        <v>7</v>
      </c>
      <c r="C51" s="142" t="s">
        <v>8</v>
      </c>
      <c r="D51" s="142" t="s">
        <v>9</v>
      </c>
      <c r="E51" s="142" t="s">
        <v>10</v>
      </c>
      <c r="F51" s="142" t="s">
        <v>11</v>
      </c>
      <c r="G51" s="142" t="s">
        <v>12</v>
      </c>
      <c r="H51" s="143" t="s">
        <v>13</v>
      </c>
      <c r="I51" s="144" t="s">
        <v>14</v>
      </c>
      <c r="J51" s="143" t="s">
        <v>15</v>
      </c>
      <c r="K51" s="143" t="s">
        <v>736</v>
      </c>
      <c r="L51" s="109"/>
      <c r="M51" s="76" t="str">
        <f t="shared" ref="M51:M65" si="10">IF(A51="ABS012",J51,"")</f>
        <v/>
      </c>
      <c r="P51" s="52"/>
      <c r="Q51" s="52"/>
      <c r="R51" s="52"/>
      <c r="S51" s="52"/>
      <c r="T51" s="52"/>
      <c r="U51" s="52"/>
      <c r="V51" s="52"/>
      <c r="W51" s="52"/>
      <c r="X51" s="125"/>
      <c r="Y51" s="166"/>
      <c r="Z51" s="166"/>
      <c r="AA51" s="125"/>
      <c r="AB51" s="125"/>
    </row>
    <row r="52" spans="1:28" ht="33.950000000000003" customHeight="1" x14ac:dyDescent="0.25">
      <c r="A52" s="135"/>
      <c r="B52" s="136" t="str">
        <f t="shared" ref="B52:B66" si="11">IF(ISBLANK(A52),"",VLOOKUP(A52,Liste_Totale,2,))</f>
        <v/>
      </c>
      <c r="C52" s="137"/>
      <c r="D52" s="138"/>
      <c r="E52" s="138"/>
      <c r="F52" s="138"/>
      <c r="G52" s="135"/>
      <c r="H52" s="138"/>
      <c r="I52" s="139"/>
      <c r="J52" s="138"/>
      <c r="K52" s="140" t="str">
        <f t="shared" ref="K52:K66" si="12">IF(OR(B52="1/2 Congés Après-Midi",B52="Veille de fête"),0.116666666666667,IF(OR(B52="RTT",B52="Férié",B52="Congés Payés",B52="pont",B52="Maladie",B52="Formation",B52="Autre absence"),0.325,IF(B52="1/2 Congés Matin 5 Heures",0.208333,"")))</f>
        <v/>
      </c>
      <c r="L52" s="103" t="str">
        <f t="shared" ref="L52:L66" si="13">IF(A52="ABS002",1,IF(OR(A52="ABS003",A52="ABS004"),0.5,""))</f>
        <v/>
      </c>
      <c r="M52" s="76" t="str">
        <f t="shared" si="10"/>
        <v/>
      </c>
      <c r="P52" s="43"/>
      <c r="Q52" s="43"/>
      <c r="R52" s="44"/>
      <c r="S52" s="49"/>
      <c r="T52" s="123"/>
      <c r="U52" s="123"/>
      <c r="V52" s="123"/>
      <c r="W52" s="43"/>
      <c r="X52" s="123"/>
      <c r="Y52" s="158"/>
      <c r="Z52" s="158"/>
      <c r="AA52" s="123"/>
      <c r="AB52" s="70"/>
    </row>
    <row r="53" spans="1:28" ht="33.950000000000003" customHeight="1" x14ac:dyDescent="0.25">
      <c r="A53" s="135"/>
      <c r="B53" s="136" t="str">
        <f t="shared" si="11"/>
        <v/>
      </c>
      <c r="C53" s="137"/>
      <c r="D53" s="138"/>
      <c r="E53" s="138"/>
      <c r="F53" s="138"/>
      <c r="G53" s="135"/>
      <c r="H53" s="138"/>
      <c r="I53" s="139"/>
      <c r="J53" s="138"/>
      <c r="K53" s="140" t="str">
        <f t="shared" si="12"/>
        <v/>
      </c>
      <c r="L53" s="103" t="str">
        <f t="shared" si="13"/>
        <v/>
      </c>
      <c r="M53" s="76" t="str">
        <f t="shared" si="10"/>
        <v/>
      </c>
      <c r="P53" s="43"/>
      <c r="Q53" s="43"/>
      <c r="R53" s="44"/>
      <c r="S53" s="49"/>
      <c r="T53" s="123"/>
      <c r="U53" s="123"/>
      <c r="V53" s="123"/>
      <c r="W53" s="43"/>
      <c r="X53" s="123"/>
      <c r="Y53" s="158"/>
      <c r="Z53" s="158"/>
      <c r="AA53" s="123"/>
      <c r="AB53" s="70"/>
    </row>
    <row r="54" spans="1:28" ht="33.950000000000003" customHeight="1" x14ac:dyDescent="0.25">
      <c r="A54" s="135"/>
      <c r="B54" s="136" t="str">
        <f t="shared" si="11"/>
        <v/>
      </c>
      <c r="C54" s="137"/>
      <c r="D54" s="138"/>
      <c r="E54" s="138"/>
      <c r="F54" s="138"/>
      <c r="G54" s="135"/>
      <c r="H54" s="138"/>
      <c r="I54" s="139"/>
      <c r="J54" s="138"/>
      <c r="K54" s="140" t="str">
        <f t="shared" si="12"/>
        <v/>
      </c>
      <c r="L54" s="103" t="str">
        <f t="shared" si="13"/>
        <v/>
      </c>
      <c r="M54" s="76" t="str">
        <f t="shared" si="10"/>
        <v/>
      </c>
      <c r="P54" s="43"/>
      <c r="Q54" s="43"/>
      <c r="R54" s="44"/>
      <c r="S54" s="49"/>
      <c r="T54" s="123"/>
      <c r="U54" s="123"/>
      <c r="V54" s="123"/>
      <c r="W54" s="43"/>
      <c r="X54" s="123"/>
      <c r="Y54" s="158"/>
      <c r="Z54" s="158"/>
      <c r="AA54" s="123"/>
      <c r="AB54" s="70"/>
    </row>
    <row r="55" spans="1:28" ht="33.950000000000003" customHeight="1" x14ac:dyDescent="0.25">
      <c r="A55" s="135"/>
      <c r="B55" s="136" t="str">
        <f t="shared" si="11"/>
        <v/>
      </c>
      <c r="C55" s="137"/>
      <c r="D55" s="138"/>
      <c r="E55" s="138"/>
      <c r="F55" s="138"/>
      <c r="G55" s="135"/>
      <c r="H55" s="138"/>
      <c r="I55" s="139"/>
      <c r="J55" s="138"/>
      <c r="K55" s="140" t="str">
        <f t="shared" si="12"/>
        <v/>
      </c>
      <c r="L55" s="103" t="str">
        <f t="shared" si="13"/>
        <v/>
      </c>
      <c r="M55" s="76" t="str">
        <f t="shared" si="10"/>
        <v/>
      </c>
      <c r="P55" s="43"/>
      <c r="Q55" s="43"/>
      <c r="R55" s="44"/>
      <c r="S55" s="49"/>
      <c r="T55" s="123"/>
      <c r="U55" s="123"/>
      <c r="V55" s="123"/>
      <c r="W55" s="43"/>
      <c r="X55" s="123"/>
      <c r="Y55" s="158"/>
      <c r="Z55" s="158"/>
      <c r="AA55" s="123"/>
      <c r="AB55" s="70"/>
    </row>
    <row r="56" spans="1:28" ht="33.950000000000003" customHeight="1" x14ac:dyDescent="0.25">
      <c r="A56" s="135"/>
      <c r="B56" s="136" t="str">
        <f t="shared" si="11"/>
        <v/>
      </c>
      <c r="C56" s="137"/>
      <c r="D56" s="138"/>
      <c r="E56" s="138"/>
      <c r="F56" s="138"/>
      <c r="G56" s="135"/>
      <c r="H56" s="138"/>
      <c r="I56" s="139"/>
      <c r="J56" s="138"/>
      <c r="K56" s="140" t="str">
        <f t="shared" si="12"/>
        <v/>
      </c>
      <c r="L56" s="103" t="str">
        <f t="shared" si="13"/>
        <v/>
      </c>
      <c r="M56" s="76" t="str">
        <f t="shared" si="10"/>
        <v/>
      </c>
      <c r="P56" s="43"/>
      <c r="Q56" s="43"/>
      <c r="R56" s="44"/>
      <c r="S56" s="49"/>
      <c r="T56" s="123"/>
      <c r="U56" s="123"/>
      <c r="V56" s="123"/>
      <c r="W56" s="43"/>
      <c r="X56" s="123"/>
      <c r="Y56" s="158"/>
      <c r="Z56" s="158"/>
      <c r="AA56" s="123"/>
      <c r="AB56" s="70"/>
    </row>
    <row r="57" spans="1:28" ht="33.950000000000003" customHeight="1" x14ac:dyDescent="0.25">
      <c r="A57" s="135"/>
      <c r="B57" s="136" t="str">
        <f t="shared" si="11"/>
        <v/>
      </c>
      <c r="C57" s="137"/>
      <c r="D57" s="138"/>
      <c r="E57" s="138"/>
      <c r="F57" s="138"/>
      <c r="G57" s="135"/>
      <c r="H57" s="138"/>
      <c r="I57" s="139"/>
      <c r="J57" s="138"/>
      <c r="K57" s="140" t="str">
        <f t="shared" si="12"/>
        <v/>
      </c>
      <c r="L57" s="103" t="str">
        <f t="shared" si="13"/>
        <v/>
      </c>
      <c r="M57" s="76" t="str">
        <f t="shared" si="10"/>
        <v/>
      </c>
      <c r="P57" s="43"/>
      <c r="Q57" s="43"/>
      <c r="R57" s="44"/>
      <c r="S57" s="49"/>
      <c r="T57" s="123"/>
      <c r="U57" s="123"/>
      <c r="V57" s="123"/>
      <c r="W57" s="43"/>
      <c r="X57" s="123"/>
      <c r="Y57" s="158"/>
      <c r="Z57" s="158"/>
      <c r="AA57" s="123"/>
      <c r="AB57" s="70"/>
    </row>
    <row r="58" spans="1:28" ht="33.950000000000003" customHeight="1" x14ac:dyDescent="0.25">
      <c r="A58" s="135"/>
      <c r="B58" s="136" t="str">
        <f t="shared" si="11"/>
        <v/>
      </c>
      <c r="C58" s="137"/>
      <c r="D58" s="138"/>
      <c r="E58" s="138"/>
      <c r="F58" s="138"/>
      <c r="G58" s="135"/>
      <c r="H58" s="138"/>
      <c r="I58" s="139"/>
      <c r="J58" s="138"/>
      <c r="K58" s="140" t="str">
        <f t="shared" si="12"/>
        <v/>
      </c>
      <c r="L58" s="103" t="str">
        <f t="shared" si="13"/>
        <v/>
      </c>
      <c r="M58" s="76" t="str">
        <f t="shared" si="10"/>
        <v/>
      </c>
      <c r="P58" s="43"/>
      <c r="Q58" s="43"/>
      <c r="R58" s="44"/>
      <c r="S58" s="49"/>
      <c r="T58" s="123"/>
      <c r="U58" s="123"/>
      <c r="V58" s="123"/>
      <c r="W58" s="43"/>
      <c r="X58" s="123"/>
      <c r="Y58" s="158"/>
      <c r="Z58" s="158"/>
      <c r="AA58" s="123"/>
      <c r="AB58" s="70"/>
    </row>
    <row r="59" spans="1:28" ht="33.950000000000003" customHeight="1" x14ac:dyDescent="0.25">
      <c r="A59" s="135"/>
      <c r="B59" s="136" t="str">
        <f t="shared" si="11"/>
        <v/>
      </c>
      <c r="C59" s="137"/>
      <c r="D59" s="138"/>
      <c r="E59" s="138"/>
      <c r="F59" s="138"/>
      <c r="G59" s="135"/>
      <c r="H59" s="138"/>
      <c r="I59" s="139"/>
      <c r="J59" s="138"/>
      <c r="K59" s="140" t="str">
        <f t="shared" si="12"/>
        <v/>
      </c>
      <c r="L59" s="103" t="str">
        <f t="shared" si="13"/>
        <v/>
      </c>
      <c r="M59" s="76" t="str">
        <f t="shared" si="10"/>
        <v/>
      </c>
      <c r="P59" s="43"/>
      <c r="Q59" s="43"/>
      <c r="R59" s="44"/>
      <c r="S59" s="49"/>
      <c r="T59" s="123"/>
      <c r="U59" s="123"/>
      <c r="V59" s="123"/>
      <c r="W59" s="43"/>
      <c r="X59" s="123"/>
      <c r="Y59" s="158"/>
      <c r="Z59" s="158"/>
      <c r="AA59" s="123"/>
      <c r="AB59" s="70"/>
    </row>
    <row r="60" spans="1:28" ht="33.950000000000003" customHeight="1" x14ac:dyDescent="0.25">
      <c r="A60" s="135"/>
      <c r="B60" s="136" t="str">
        <f t="shared" si="11"/>
        <v/>
      </c>
      <c r="C60" s="137"/>
      <c r="D60" s="138"/>
      <c r="E60" s="138"/>
      <c r="F60" s="138"/>
      <c r="G60" s="135"/>
      <c r="H60" s="138"/>
      <c r="I60" s="139"/>
      <c r="J60" s="138"/>
      <c r="K60" s="140" t="str">
        <f t="shared" si="12"/>
        <v/>
      </c>
      <c r="L60" s="103" t="str">
        <f t="shared" si="13"/>
        <v/>
      </c>
      <c r="M60" s="76" t="str">
        <f t="shared" si="10"/>
        <v/>
      </c>
      <c r="P60" s="43"/>
      <c r="Q60" s="43"/>
      <c r="R60" s="44"/>
      <c r="S60" s="49"/>
      <c r="T60" s="123"/>
      <c r="U60" s="123"/>
      <c r="V60" s="123"/>
      <c r="W60" s="43"/>
      <c r="X60" s="123"/>
      <c r="Y60" s="158"/>
      <c r="Z60" s="158"/>
      <c r="AA60" s="123"/>
      <c r="AB60" s="70"/>
    </row>
    <row r="61" spans="1:28" ht="33.950000000000003" customHeight="1" x14ac:dyDescent="0.25">
      <c r="A61" s="135"/>
      <c r="B61" s="136" t="str">
        <f t="shared" si="11"/>
        <v/>
      </c>
      <c r="C61" s="137"/>
      <c r="D61" s="138"/>
      <c r="E61" s="138"/>
      <c r="F61" s="138"/>
      <c r="G61" s="135"/>
      <c r="H61" s="138"/>
      <c r="I61" s="139"/>
      <c r="J61" s="138"/>
      <c r="K61" s="140" t="str">
        <f t="shared" si="12"/>
        <v/>
      </c>
      <c r="L61" s="103" t="str">
        <f t="shared" si="13"/>
        <v/>
      </c>
      <c r="M61" s="76" t="str">
        <f t="shared" si="10"/>
        <v/>
      </c>
      <c r="P61" s="43"/>
      <c r="Q61" s="43"/>
      <c r="R61" s="44"/>
      <c r="S61" s="49"/>
      <c r="T61" s="123"/>
      <c r="U61" s="123"/>
      <c r="V61" s="123"/>
      <c r="W61" s="43"/>
      <c r="X61" s="123"/>
      <c r="Y61" s="158"/>
      <c r="Z61" s="158"/>
      <c r="AA61" s="123"/>
      <c r="AB61" s="70"/>
    </row>
    <row r="62" spans="1:28" ht="33.950000000000003" customHeight="1" x14ac:dyDescent="0.25">
      <c r="A62" s="135"/>
      <c r="B62" s="136" t="str">
        <f t="shared" si="11"/>
        <v/>
      </c>
      <c r="C62" s="137"/>
      <c r="D62" s="138"/>
      <c r="E62" s="138"/>
      <c r="F62" s="138"/>
      <c r="G62" s="135"/>
      <c r="H62" s="138"/>
      <c r="I62" s="139"/>
      <c r="J62" s="138"/>
      <c r="K62" s="140" t="str">
        <f t="shared" si="12"/>
        <v/>
      </c>
      <c r="L62" s="103" t="str">
        <f t="shared" si="13"/>
        <v/>
      </c>
      <c r="M62" s="76" t="str">
        <f t="shared" si="10"/>
        <v/>
      </c>
      <c r="P62" s="43"/>
      <c r="Q62" s="43"/>
      <c r="R62" s="44"/>
      <c r="S62" s="49"/>
      <c r="T62" s="123"/>
      <c r="U62" s="123"/>
      <c r="V62" s="123"/>
      <c r="W62" s="43"/>
      <c r="X62" s="123"/>
      <c r="Y62" s="158"/>
      <c r="Z62" s="158"/>
      <c r="AA62" s="123"/>
      <c r="AB62" s="70"/>
    </row>
    <row r="63" spans="1:28" ht="33.950000000000003" customHeight="1" x14ac:dyDescent="0.25">
      <c r="A63" s="135"/>
      <c r="B63" s="136" t="str">
        <f t="shared" si="11"/>
        <v/>
      </c>
      <c r="C63" s="137"/>
      <c r="D63" s="138"/>
      <c r="E63" s="138"/>
      <c r="F63" s="138"/>
      <c r="G63" s="135"/>
      <c r="H63" s="138"/>
      <c r="I63" s="139"/>
      <c r="J63" s="138"/>
      <c r="K63" s="140" t="str">
        <f t="shared" si="12"/>
        <v/>
      </c>
      <c r="L63" s="103" t="str">
        <f t="shared" si="13"/>
        <v/>
      </c>
      <c r="M63" s="76" t="str">
        <f t="shared" si="10"/>
        <v/>
      </c>
      <c r="P63" s="43"/>
      <c r="Q63" s="43"/>
      <c r="R63" s="44"/>
      <c r="S63" s="49"/>
      <c r="T63" s="123"/>
      <c r="U63" s="123"/>
      <c r="V63" s="123"/>
      <c r="W63" s="43"/>
      <c r="X63" s="123"/>
      <c r="Y63" s="158"/>
      <c r="Z63" s="158"/>
      <c r="AA63" s="123"/>
      <c r="AB63" s="70"/>
    </row>
    <row r="64" spans="1:28" ht="33.950000000000003" customHeight="1" x14ac:dyDescent="0.25">
      <c r="A64" s="135"/>
      <c r="B64" s="136" t="str">
        <f t="shared" si="11"/>
        <v/>
      </c>
      <c r="C64" s="137"/>
      <c r="D64" s="138"/>
      <c r="E64" s="138"/>
      <c r="F64" s="138"/>
      <c r="G64" s="135"/>
      <c r="H64" s="138"/>
      <c r="I64" s="139"/>
      <c r="J64" s="138"/>
      <c r="K64" s="140" t="str">
        <f t="shared" si="12"/>
        <v/>
      </c>
      <c r="L64" s="103" t="str">
        <f t="shared" si="13"/>
        <v/>
      </c>
      <c r="M64" s="76" t="str">
        <f t="shared" si="10"/>
        <v/>
      </c>
      <c r="P64" s="43"/>
      <c r="Q64" s="43"/>
      <c r="R64" s="44"/>
      <c r="S64" s="49"/>
      <c r="T64" s="123"/>
      <c r="U64" s="123"/>
      <c r="V64" s="123"/>
      <c r="W64" s="43"/>
      <c r="X64" s="123"/>
      <c r="Y64" s="158"/>
      <c r="Z64" s="158"/>
      <c r="AA64" s="123"/>
      <c r="AB64" s="70"/>
    </row>
    <row r="65" spans="1:28" ht="33.950000000000003" customHeight="1" x14ac:dyDescent="0.25">
      <c r="A65" s="135"/>
      <c r="B65" s="136" t="str">
        <f t="shared" si="11"/>
        <v/>
      </c>
      <c r="C65" s="137"/>
      <c r="D65" s="138"/>
      <c r="E65" s="138"/>
      <c r="F65" s="138"/>
      <c r="G65" s="135"/>
      <c r="H65" s="138"/>
      <c r="I65" s="139"/>
      <c r="J65" s="138"/>
      <c r="K65" s="140" t="str">
        <f t="shared" si="12"/>
        <v/>
      </c>
      <c r="L65" s="103" t="str">
        <f t="shared" si="13"/>
        <v/>
      </c>
      <c r="M65" s="76" t="str">
        <f t="shared" si="10"/>
        <v/>
      </c>
      <c r="P65" s="43"/>
      <c r="Q65" s="43"/>
      <c r="R65" s="44"/>
      <c r="S65" s="49"/>
      <c r="T65" s="123"/>
      <c r="U65" s="123"/>
      <c r="V65" s="123"/>
      <c r="W65" s="43"/>
      <c r="X65" s="123"/>
      <c r="Y65" s="158"/>
      <c r="Z65" s="158"/>
      <c r="AA65" s="123"/>
      <c r="AB65" s="70"/>
    </row>
    <row r="66" spans="1:28" ht="33.950000000000003" customHeight="1" x14ac:dyDescent="0.25">
      <c r="A66" s="135"/>
      <c r="B66" s="136" t="str">
        <f t="shared" si="11"/>
        <v/>
      </c>
      <c r="C66" s="137"/>
      <c r="D66" s="138"/>
      <c r="E66" s="138"/>
      <c r="F66" s="138"/>
      <c r="G66" s="135"/>
      <c r="H66" s="138"/>
      <c r="I66" s="139"/>
      <c r="J66" s="138"/>
      <c r="K66" s="140" t="str">
        <f t="shared" si="12"/>
        <v/>
      </c>
      <c r="L66" s="103" t="str">
        <f t="shared" si="13"/>
        <v/>
      </c>
      <c r="M66" s="76" t="str">
        <f>IF(A66="ABS012",J67,"")</f>
        <v/>
      </c>
      <c r="P66" s="43"/>
      <c r="Q66" s="43"/>
      <c r="R66" s="44"/>
      <c r="S66" s="49"/>
      <c r="T66" s="123"/>
      <c r="U66" s="123"/>
      <c r="V66" s="123"/>
      <c r="W66" s="43"/>
      <c r="X66" s="123"/>
      <c r="Y66" s="158"/>
      <c r="Z66" s="158"/>
      <c r="AA66" s="123"/>
      <c r="AB66" s="70"/>
    </row>
    <row r="67" spans="1:28" ht="15.75" x14ac:dyDescent="0.25">
      <c r="D67" s="141">
        <f>SUM(D$52:D$66)</f>
        <v>0</v>
      </c>
      <c r="E67" s="141">
        <f t="shared" ref="E67:K67" si="14">SUM(E$52:E$66)</f>
        <v>0</v>
      </c>
      <c r="F67" s="141">
        <f t="shared" si="14"/>
        <v>0</v>
      </c>
      <c r="G67" s="127"/>
      <c r="H67" s="141">
        <f t="shared" si="14"/>
        <v>0</v>
      </c>
      <c r="I67" s="141">
        <f t="shared" si="14"/>
        <v>0</v>
      </c>
      <c r="J67" s="141">
        <f t="shared" si="14"/>
        <v>0</v>
      </c>
      <c r="K67" s="141">
        <f t="shared" si="14"/>
        <v>0</v>
      </c>
      <c r="L67" s="105"/>
      <c r="M67" s="76"/>
      <c r="P67" s="20"/>
      <c r="Q67" s="20"/>
      <c r="R67" s="20"/>
      <c r="S67" s="20"/>
      <c r="T67" s="46"/>
      <c r="U67" s="46"/>
      <c r="V67" s="46"/>
      <c r="W67" s="46"/>
      <c r="X67" s="67"/>
      <c r="Y67" s="159"/>
      <c r="Z67" s="159"/>
      <c r="AA67" s="124"/>
      <c r="AB67" s="124"/>
    </row>
    <row r="68" spans="1:28" ht="15.75" x14ac:dyDescent="0.25">
      <c r="D68" s="168" t="s">
        <v>20</v>
      </c>
      <c r="E68" s="169"/>
      <c r="F68" s="169"/>
      <c r="G68" s="169"/>
      <c r="H68" s="170"/>
      <c r="I68" s="171">
        <f>SUM($D$67:$K$67)+$Z$68</f>
        <v>0</v>
      </c>
      <c r="J68" s="172"/>
      <c r="K68" s="173"/>
      <c r="L68" s="106"/>
      <c r="M68" s="76"/>
      <c r="P68" s="35"/>
      <c r="Q68" s="35"/>
      <c r="R68" s="20"/>
      <c r="S68" s="20"/>
      <c r="T68" s="47"/>
      <c r="U68" s="48"/>
      <c r="V68" s="48"/>
      <c r="W68" s="48"/>
      <c r="X68" s="68"/>
      <c r="Y68" s="174"/>
      <c r="Z68" s="174"/>
      <c r="AA68" s="174"/>
      <c r="AB68" s="174"/>
    </row>
    <row r="69" spans="1:28" ht="30.75" customHeight="1" thickBot="1" x14ac:dyDescent="0.3">
      <c r="D69" s="19"/>
      <c r="E69" s="15"/>
      <c r="F69" s="15"/>
      <c r="G69" s="15"/>
      <c r="H69" s="60"/>
      <c r="I69" s="61"/>
      <c r="J69" s="61"/>
      <c r="K69" s="61"/>
      <c r="L69" s="106"/>
      <c r="M69" s="76"/>
    </row>
    <row r="70" spans="1:28" ht="23.25" customHeight="1" x14ac:dyDescent="0.25">
      <c r="A70" s="88" t="s">
        <v>0</v>
      </c>
      <c r="B70" s="90" t="s">
        <v>783</v>
      </c>
      <c r="C70" s="91" t="s">
        <v>2</v>
      </c>
      <c r="D70" s="95" t="s">
        <v>4</v>
      </c>
      <c r="E70" s="149" t="e">
        <f>IF(OR(#REF!&gt;0,#REF!&gt;0),"Cette semaine vous avez pris",IF(#REF!&gt;0,"Vous avez fait","") )</f>
        <v>#REF!</v>
      </c>
      <c r="F70" s="150"/>
      <c r="G70" s="150"/>
      <c r="H70" s="100" t="e">
        <f>IF(#REF!&gt;0,#REF!,"")</f>
        <v>#REF!</v>
      </c>
      <c r="I70" s="99" t="e">
        <f>IF(#REF!&gt;0,#REF!,IF(#REF!&gt;0,#REF!,""))</f>
        <v>#REF!</v>
      </c>
      <c r="J70" s="151" t="e">
        <f>IF(#REF!&gt;0,"Jour de congés",IF(OR(#REF!&gt;0,#REF!&gt;0),"Heure Sup",""))</f>
        <v>#REF!</v>
      </c>
      <c r="K70" s="152" t="e">
        <f>IF(#REF!&gt;0,"Jour de congés","")</f>
        <v>#REF!</v>
      </c>
      <c r="L70" s="110"/>
      <c r="M70" s="76"/>
      <c r="P70" s="1"/>
      <c r="S70" s="1"/>
      <c r="W70" s="59"/>
      <c r="X70" s="59"/>
      <c r="Y70" s="59"/>
      <c r="Z70" s="59"/>
      <c r="AA70" s="59"/>
    </row>
    <row r="71" spans="1:28" ht="15.75" thickBot="1" x14ac:dyDescent="0.3">
      <c r="A71" s="89">
        <f>$A$2</f>
        <v>0</v>
      </c>
      <c r="B71" s="92" t="str">
        <f>$B$2</f>
        <v/>
      </c>
      <c r="C71" s="92" t="s">
        <v>18</v>
      </c>
      <c r="D71" s="96" t="e">
        <f>$D$2</f>
        <v>#REF!</v>
      </c>
      <c r="E71" s="153"/>
      <c r="F71" s="154"/>
      <c r="G71" s="80"/>
      <c r="H71" s="155"/>
      <c r="I71" s="155"/>
      <c r="J71" s="155"/>
      <c r="K71" s="156"/>
      <c r="L71" s="107"/>
      <c r="M71" s="76"/>
      <c r="P71" s="36"/>
      <c r="Q71" s="37"/>
      <c r="R71" s="37"/>
      <c r="S71" s="38"/>
      <c r="T71" s="157"/>
      <c r="U71" s="167"/>
      <c r="V71" s="39"/>
      <c r="W71" s="159"/>
      <c r="X71" s="159"/>
      <c r="Y71" s="159"/>
      <c r="Z71" s="159"/>
      <c r="AA71" s="159"/>
    </row>
    <row r="72" spans="1:28" x14ac:dyDescent="0.25">
      <c r="A72" s="160" t="s">
        <v>1</v>
      </c>
      <c r="B72" s="161"/>
      <c r="C72" s="93" t="s">
        <v>3</v>
      </c>
      <c r="D72" s="97"/>
      <c r="E72" s="87"/>
      <c r="F72" s="87"/>
      <c r="G72" s="81"/>
      <c r="H72" s="82"/>
      <c r="I72" s="162"/>
      <c r="J72" s="162"/>
      <c r="K72" s="83"/>
      <c r="L72" s="108"/>
      <c r="M72" s="76"/>
      <c r="P72" s="40"/>
      <c r="Q72" s="41"/>
      <c r="R72" s="126"/>
      <c r="S72" s="126"/>
      <c r="T72" s="163"/>
      <c r="U72" s="163"/>
      <c r="V72" s="42"/>
      <c r="W72" s="63"/>
      <c r="X72" s="64"/>
      <c r="Y72" s="63"/>
      <c r="Z72" s="63"/>
      <c r="AA72" s="63"/>
    </row>
    <row r="73" spans="1:28" ht="15.75" thickBot="1" x14ac:dyDescent="0.3">
      <c r="A73" s="175" t="str">
        <f>$A$4</f>
        <v>Centre</v>
      </c>
      <c r="B73" s="176"/>
      <c r="C73" s="94" t="e">
        <f>$C$4+3</f>
        <v>#REF!</v>
      </c>
      <c r="D73" s="98"/>
      <c r="E73" s="84"/>
      <c r="F73" s="84"/>
      <c r="G73" s="84"/>
      <c r="H73" s="85"/>
      <c r="I73" s="85"/>
      <c r="J73" s="85"/>
      <c r="K73" s="86"/>
      <c r="L73" s="106"/>
      <c r="M73" s="76"/>
      <c r="P73" s="35"/>
      <c r="Q73" s="20"/>
      <c r="R73" s="20"/>
      <c r="S73" s="35"/>
      <c r="T73" s="20"/>
      <c r="U73" s="20"/>
      <c r="V73" s="20"/>
      <c r="W73" s="65"/>
      <c r="X73" s="65"/>
      <c r="Y73" s="65"/>
      <c r="Z73" s="65"/>
      <c r="AA73" s="65"/>
    </row>
    <row r="74" spans="1:28" ht="57.75" customHeight="1" x14ac:dyDescent="0.25">
      <c r="A74" s="142" t="s">
        <v>6</v>
      </c>
      <c r="B74" s="142" t="s">
        <v>7</v>
      </c>
      <c r="C74" s="142" t="s">
        <v>8</v>
      </c>
      <c r="D74" s="142" t="s">
        <v>9</v>
      </c>
      <c r="E74" s="142" t="s">
        <v>10</v>
      </c>
      <c r="F74" s="142" t="s">
        <v>11</v>
      </c>
      <c r="G74" s="142" t="s">
        <v>12</v>
      </c>
      <c r="H74" s="143" t="s">
        <v>13</v>
      </c>
      <c r="I74" s="144" t="s">
        <v>14</v>
      </c>
      <c r="J74" s="143" t="s">
        <v>15</v>
      </c>
      <c r="K74" s="143" t="s">
        <v>736</v>
      </c>
      <c r="L74" s="109"/>
      <c r="M74" s="76"/>
      <c r="P74" s="52"/>
      <c r="Q74" s="52"/>
      <c r="R74" s="52"/>
      <c r="S74" s="52"/>
      <c r="T74" s="52"/>
      <c r="U74" s="52"/>
      <c r="V74" s="52"/>
      <c r="W74" s="125"/>
      <c r="X74" s="166"/>
      <c r="Y74" s="166"/>
      <c r="Z74" s="125"/>
      <c r="AA74" s="125"/>
    </row>
    <row r="75" spans="1:28" ht="33.950000000000003" customHeight="1" x14ac:dyDescent="0.25">
      <c r="A75" s="135"/>
      <c r="B75" s="136" t="str">
        <f t="shared" ref="B75:B88" si="15">IF(ISBLANK(A75),"",VLOOKUP(A75,Liste_Totale,2,))</f>
        <v/>
      </c>
      <c r="C75" s="137"/>
      <c r="D75" s="138"/>
      <c r="E75" s="138"/>
      <c r="F75" s="138"/>
      <c r="G75" s="135"/>
      <c r="H75" s="138"/>
      <c r="I75" s="139"/>
      <c r="J75" s="138"/>
      <c r="K75" s="140" t="str">
        <f t="shared" ref="K75:K88" si="16">IF(OR(B75="1/2 Congés Après-Midi",B75="Veille de fête"),0.116666666666667,IF(OR(B75="RTT",B75="Férié",B75="Congés Payés",B75="pont",B75="Maladie",B75="Formation",B75="Autre absence"),0.325,IF(B75="1/2 Congés Matin 5 Heures",0.208333,"")))</f>
        <v/>
      </c>
      <c r="L75" s="103" t="str">
        <f t="shared" ref="L75:L88" si="17">IF(A75="ABS002",1,IF(OR(A75="ABS003",A75="ABS004"),0.5,""))</f>
        <v/>
      </c>
      <c r="M75" s="76" t="str">
        <f t="shared" ref="M75:M88" si="18">IF(A75="ABS012",J75,"")</f>
        <v/>
      </c>
      <c r="P75" s="43"/>
      <c r="Q75" s="44"/>
      <c r="R75" s="49"/>
      <c r="S75" s="66"/>
      <c r="T75" s="123"/>
      <c r="U75" s="123"/>
      <c r="V75" s="43"/>
      <c r="W75" s="123"/>
      <c r="X75" s="158"/>
      <c r="Y75" s="158"/>
      <c r="Z75" s="123"/>
      <c r="AA75" s="70"/>
    </row>
    <row r="76" spans="1:28" ht="33.950000000000003" customHeight="1" x14ac:dyDescent="0.25">
      <c r="A76" s="135"/>
      <c r="B76" s="136" t="str">
        <f t="shared" si="15"/>
        <v/>
      </c>
      <c r="C76" s="137"/>
      <c r="D76" s="138"/>
      <c r="E76" s="138"/>
      <c r="F76" s="138"/>
      <c r="G76" s="135"/>
      <c r="H76" s="138"/>
      <c r="I76" s="139"/>
      <c r="J76" s="138"/>
      <c r="K76" s="140" t="str">
        <f t="shared" si="16"/>
        <v/>
      </c>
      <c r="L76" s="103" t="str">
        <f t="shared" si="17"/>
        <v/>
      </c>
      <c r="M76" s="76" t="str">
        <f t="shared" si="18"/>
        <v/>
      </c>
      <c r="P76" s="43"/>
      <c r="Q76" s="44"/>
      <c r="R76" s="49"/>
      <c r="S76" s="123"/>
      <c r="T76" s="123"/>
      <c r="U76" s="123"/>
      <c r="V76" s="43"/>
      <c r="W76" s="123"/>
      <c r="X76" s="158"/>
      <c r="Y76" s="158"/>
      <c r="Z76" s="123"/>
      <c r="AA76" s="70"/>
    </row>
    <row r="77" spans="1:28" ht="33.950000000000003" customHeight="1" x14ac:dyDescent="0.25">
      <c r="A77" s="135"/>
      <c r="B77" s="136" t="str">
        <f t="shared" si="15"/>
        <v/>
      </c>
      <c r="C77" s="137"/>
      <c r="D77" s="138"/>
      <c r="E77" s="138"/>
      <c r="F77" s="138"/>
      <c r="G77" s="135"/>
      <c r="H77" s="138"/>
      <c r="I77" s="139"/>
      <c r="J77" s="138"/>
      <c r="K77" s="140" t="str">
        <f t="shared" si="16"/>
        <v/>
      </c>
      <c r="L77" s="103" t="str">
        <f t="shared" si="17"/>
        <v/>
      </c>
      <c r="M77" s="76" t="str">
        <f t="shared" si="18"/>
        <v/>
      </c>
      <c r="P77" s="43"/>
      <c r="Q77" s="44"/>
      <c r="R77" s="49"/>
      <c r="S77" s="123"/>
      <c r="T77" s="123"/>
      <c r="U77" s="123"/>
      <c r="V77" s="43"/>
      <c r="W77" s="123"/>
      <c r="X77" s="158"/>
      <c r="Y77" s="158"/>
      <c r="Z77" s="123"/>
      <c r="AA77" s="70"/>
    </row>
    <row r="78" spans="1:28" ht="33.950000000000003" customHeight="1" x14ac:dyDescent="0.25">
      <c r="A78" s="135"/>
      <c r="B78" s="136" t="str">
        <f t="shared" si="15"/>
        <v/>
      </c>
      <c r="C78" s="137"/>
      <c r="D78" s="138"/>
      <c r="E78" s="138"/>
      <c r="F78" s="138"/>
      <c r="G78" s="135"/>
      <c r="H78" s="138"/>
      <c r="I78" s="139"/>
      <c r="J78" s="138"/>
      <c r="K78" s="140" t="str">
        <f t="shared" si="16"/>
        <v/>
      </c>
      <c r="L78" s="103" t="str">
        <f t="shared" si="17"/>
        <v/>
      </c>
      <c r="M78" s="76" t="str">
        <f t="shared" si="18"/>
        <v/>
      </c>
      <c r="P78" s="43"/>
      <c r="Q78" s="44"/>
      <c r="R78" s="49"/>
      <c r="S78" s="123"/>
      <c r="T78" s="123"/>
      <c r="U78" s="123"/>
      <c r="V78" s="43"/>
      <c r="W78" s="123"/>
      <c r="X78" s="158"/>
      <c r="Y78" s="158"/>
      <c r="Z78" s="123"/>
      <c r="AA78" s="70"/>
    </row>
    <row r="79" spans="1:28" ht="33.950000000000003" customHeight="1" x14ac:dyDescent="0.25">
      <c r="A79" s="135"/>
      <c r="B79" s="136" t="str">
        <f t="shared" si="15"/>
        <v/>
      </c>
      <c r="C79" s="137"/>
      <c r="D79" s="138"/>
      <c r="E79" s="138"/>
      <c r="F79" s="138"/>
      <c r="G79" s="135"/>
      <c r="H79" s="138"/>
      <c r="I79" s="139"/>
      <c r="J79" s="138"/>
      <c r="K79" s="140" t="str">
        <f t="shared" si="16"/>
        <v/>
      </c>
      <c r="L79" s="103" t="str">
        <f t="shared" si="17"/>
        <v/>
      </c>
      <c r="M79" s="76" t="str">
        <f t="shared" si="18"/>
        <v/>
      </c>
      <c r="P79" s="43"/>
      <c r="Q79" s="44"/>
      <c r="R79" s="49"/>
      <c r="S79" s="123"/>
      <c r="T79" s="123"/>
      <c r="U79" s="123"/>
      <c r="V79" s="43"/>
      <c r="W79" s="123"/>
      <c r="X79" s="158"/>
      <c r="Y79" s="158"/>
      <c r="Z79" s="123"/>
      <c r="AA79" s="70"/>
    </row>
    <row r="80" spans="1:28" ht="33.950000000000003" customHeight="1" x14ac:dyDescent="0.25">
      <c r="A80" s="135"/>
      <c r="B80" s="136" t="str">
        <f t="shared" si="15"/>
        <v/>
      </c>
      <c r="C80" s="137"/>
      <c r="D80" s="138"/>
      <c r="E80" s="138"/>
      <c r="F80" s="138"/>
      <c r="G80" s="135"/>
      <c r="H80" s="138"/>
      <c r="I80" s="139"/>
      <c r="J80" s="138"/>
      <c r="K80" s="140" t="str">
        <f t="shared" si="16"/>
        <v/>
      </c>
      <c r="L80" s="103" t="str">
        <f t="shared" si="17"/>
        <v/>
      </c>
      <c r="M80" s="76" t="str">
        <f t="shared" si="18"/>
        <v/>
      </c>
      <c r="P80" s="43"/>
      <c r="Q80" s="44"/>
      <c r="R80" s="49"/>
      <c r="S80" s="123"/>
      <c r="T80" s="123"/>
      <c r="U80" s="123"/>
      <c r="V80" s="43"/>
      <c r="W80" s="123"/>
      <c r="X80" s="158"/>
      <c r="Y80" s="158"/>
      <c r="Z80" s="123"/>
      <c r="AA80" s="70"/>
    </row>
    <row r="81" spans="1:28" ht="33.950000000000003" customHeight="1" x14ac:dyDescent="0.25">
      <c r="A81" s="135"/>
      <c r="B81" s="136" t="str">
        <f t="shared" si="15"/>
        <v/>
      </c>
      <c r="C81" s="137"/>
      <c r="D81" s="138"/>
      <c r="E81" s="138"/>
      <c r="F81" s="138"/>
      <c r="G81" s="135"/>
      <c r="H81" s="138"/>
      <c r="I81" s="139"/>
      <c r="J81" s="138"/>
      <c r="K81" s="140" t="str">
        <f t="shared" si="16"/>
        <v/>
      </c>
      <c r="L81" s="103" t="str">
        <f t="shared" si="17"/>
        <v/>
      </c>
      <c r="M81" s="76" t="str">
        <f t="shared" si="18"/>
        <v/>
      </c>
      <c r="P81" s="43"/>
      <c r="Q81" s="44"/>
      <c r="R81" s="49"/>
      <c r="S81" s="123"/>
      <c r="T81" s="123"/>
      <c r="U81" s="123"/>
      <c r="V81" s="43"/>
      <c r="W81" s="123"/>
      <c r="X81" s="158"/>
      <c r="Y81" s="158"/>
      <c r="Z81" s="123"/>
      <c r="AA81" s="70"/>
    </row>
    <row r="82" spans="1:28" ht="33.950000000000003" customHeight="1" x14ac:dyDescent="0.25">
      <c r="A82" s="135"/>
      <c r="B82" s="136" t="str">
        <f t="shared" si="15"/>
        <v/>
      </c>
      <c r="C82" s="137"/>
      <c r="D82" s="138"/>
      <c r="E82" s="138"/>
      <c r="F82" s="138"/>
      <c r="G82" s="135"/>
      <c r="H82" s="138"/>
      <c r="I82" s="139"/>
      <c r="J82" s="138"/>
      <c r="K82" s="140" t="str">
        <f t="shared" si="16"/>
        <v/>
      </c>
      <c r="L82" s="103" t="str">
        <f t="shared" si="17"/>
        <v/>
      </c>
      <c r="M82" s="76" t="str">
        <f t="shared" si="18"/>
        <v/>
      </c>
      <c r="P82" s="43"/>
      <c r="Q82" s="44"/>
      <c r="R82" s="49"/>
      <c r="S82" s="123"/>
      <c r="T82" s="123"/>
      <c r="U82" s="123"/>
      <c r="V82" s="43"/>
      <c r="W82" s="123"/>
      <c r="X82" s="158"/>
      <c r="Y82" s="158"/>
      <c r="Z82" s="123"/>
      <c r="AA82" s="70"/>
    </row>
    <row r="83" spans="1:28" ht="33.950000000000003" customHeight="1" x14ac:dyDescent="0.25">
      <c r="A83" s="135"/>
      <c r="B83" s="136" t="str">
        <f t="shared" si="15"/>
        <v/>
      </c>
      <c r="C83" s="137"/>
      <c r="D83" s="138"/>
      <c r="E83" s="138"/>
      <c r="F83" s="138"/>
      <c r="G83" s="135"/>
      <c r="H83" s="138"/>
      <c r="I83" s="139"/>
      <c r="J83" s="138"/>
      <c r="K83" s="140" t="str">
        <f t="shared" si="16"/>
        <v/>
      </c>
      <c r="L83" s="103" t="str">
        <f t="shared" si="17"/>
        <v/>
      </c>
      <c r="M83" s="76" t="str">
        <f t="shared" si="18"/>
        <v/>
      </c>
      <c r="P83" s="43"/>
      <c r="Q83" s="44"/>
      <c r="R83" s="49"/>
      <c r="S83" s="123"/>
      <c r="T83" s="123"/>
      <c r="U83" s="123"/>
      <c r="V83" s="43"/>
      <c r="W83" s="123"/>
      <c r="X83" s="158"/>
      <c r="Y83" s="158"/>
      <c r="Z83" s="123"/>
      <c r="AA83" s="70"/>
    </row>
    <row r="84" spans="1:28" ht="33.950000000000003" customHeight="1" x14ac:dyDescent="0.25">
      <c r="A84" s="135"/>
      <c r="B84" s="136" t="str">
        <f t="shared" si="15"/>
        <v/>
      </c>
      <c r="C84" s="137"/>
      <c r="D84" s="138"/>
      <c r="E84" s="138"/>
      <c r="F84" s="138"/>
      <c r="G84" s="135"/>
      <c r="H84" s="138"/>
      <c r="I84" s="139"/>
      <c r="J84" s="138"/>
      <c r="K84" s="140" t="str">
        <f t="shared" si="16"/>
        <v/>
      </c>
      <c r="L84" s="103" t="str">
        <f t="shared" si="17"/>
        <v/>
      </c>
      <c r="M84" s="76" t="str">
        <f t="shared" si="18"/>
        <v/>
      </c>
      <c r="P84" s="43"/>
      <c r="Q84" s="44"/>
      <c r="R84" s="49"/>
      <c r="S84" s="123"/>
      <c r="T84" s="123"/>
      <c r="U84" s="123"/>
      <c r="V84" s="43"/>
      <c r="W84" s="123"/>
      <c r="X84" s="158"/>
      <c r="Y84" s="158"/>
      <c r="Z84" s="123"/>
      <c r="AA84" s="70"/>
    </row>
    <row r="85" spans="1:28" ht="33.950000000000003" customHeight="1" x14ac:dyDescent="0.25">
      <c r="A85" s="135"/>
      <c r="B85" s="136" t="str">
        <f t="shared" si="15"/>
        <v/>
      </c>
      <c r="C85" s="137"/>
      <c r="D85" s="138"/>
      <c r="E85" s="138"/>
      <c r="F85" s="138"/>
      <c r="G85" s="135"/>
      <c r="H85" s="138"/>
      <c r="I85" s="139"/>
      <c r="J85" s="138"/>
      <c r="K85" s="140" t="str">
        <f t="shared" si="16"/>
        <v/>
      </c>
      <c r="L85" s="103" t="str">
        <f t="shared" si="17"/>
        <v/>
      </c>
      <c r="M85" s="76" t="str">
        <f t="shared" si="18"/>
        <v/>
      </c>
      <c r="P85" s="43"/>
      <c r="Q85" s="44"/>
      <c r="R85" s="49"/>
      <c r="S85" s="123"/>
      <c r="T85" s="123"/>
      <c r="U85" s="123"/>
      <c r="V85" s="43"/>
      <c r="W85" s="123"/>
      <c r="X85" s="158"/>
      <c r="Y85" s="158"/>
      <c r="Z85" s="123"/>
      <c r="AA85" s="70"/>
    </row>
    <row r="86" spans="1:28" ht="33.950000000000003" customHeight="1" x14ac:dyDescent="0.25">
      <c r="A86" s="135"/>
      <c r="B86" s="136" t="str">
        <f t="shared" si="15"/>
        <v/>
      </c>
      <c r="C86" s="137"/>
      <c r="D86" s="138"/>
      <c r="E86" s="138"/>
      <c r="F86" s="138"/>
      <c r="G86" s="135"/>
      <c r="H86" s="138"/>
      <c r="I86" s="139"/>
      <c r="J86" s="138"/>
      <c r="K86" s="140" t="str">
        <f t="shared" si="16"/>
        <v/>
      </c>
      <c r="L86" s="103" t="str">
        <f t="shared" si="17"/>
        <v/>
      </c>
      <c r="M86" s="76" t="str">
        <f t="shared" si="18"/>
        <v/>
      </c>
      <c r="P86" s="43"/>
      <c r="Q86" s="44"/>
      <c r="R86" s="49"/>
      <c r="S86" s="123"/>
      <c r="T86" s="123"/>
      <c r="U86" s="123"/>
      <c r="V86" s="43"/>
      <c r="W86" s="123"/>
      <c r="X86" s="158"/>
      <c r="Y86" s="158"/>
      <c r="Z86" s="123"/>
      <c r="AA86" s="70"/>
    </row>
    <row r="87" spans="1:28" ht="33.950000000000003" customHeight="1" x14ac:dyDescent="0.25">
      <c r="A87" s="135"/>
      <c r="B87" s="136" t="str">
        <f t="shared" si="15"/>
        <v/>
      </c>
      <c r="C87" s="137"/>
      <c r="D87" s="138"/>
      <c r="E87" s="138"/>
      <c r="F87" s="138"/>
      <c r="G87" s="135"/>
      <c r="H87" s="138"/>
      <c r="I87" s="139"/>
      <c r="J87" s="138"/>
      <c r="K87" s="140" t="str">
        <f t="shared" si="16"/>
        <v/>
      </c>
      <c r="L87" s="103" t="str">
        <f t="shared" si="17"/>
        <v/>
      </c>
      <c r="M87" s="76" t="str">
        <f t="shared" si="18"/>
        <v/>
      </c>
      <c r="P87" s="43"/>
      <c r="Q87" s="44"/>
      <c r="R87" s="49"/>
      <c r="S87" s="123"/>
      <c r="T87" s="123"/>
      <c r="U87" s="123"/>
      <c r="V87" s="43"/>
      <c r="W87" s="123"/>
      <c r="X87" s="158"/>
      <c r="Y87" s="158"/>
      <c r="Z87" s="123"/>
      <c r="AA87" s="70"/>
    </row>
    <row r="88" spans="1:28" ht="33.950000000000003" customHeight="1" x14ac:dyDescent="0.25">
      <c r="A88" s="135"/>
      <c r="B88" s="136" t="str">
        <f t="shared" si="15"/>
        <v/>
      </c>
      <c r="C88" s="137"/>
      <c r="D88" s="138"/>
      <c r="E88" s="138"/>
      <c r="F88" s="138"/>
      <c r="G88" s="135"/>
      <c r="H88" s="138"/>
      <c r="I88" s="139"/>
      <c r="J88" s="138"/>
      <c r="K88" s="140" t="str">
        <f t="shared" si="16"/>
        <v/>
      </c>
      <c r="L88" s="103" t="str">
        <f t="shared" si="17"/>
        <v/>
      </c>
      <c r="M88" s="76" t="str">
        <f t="shared" si="18"/>
        <v/>
      </c>
      <c r="P88" s="43"/>
      <c r="Q88" s="44"/>
      <c r="R88" s="49"/>
      <c r="S88" s="123"/>
      <c r="T88" s="123"/>
      <c r="U88" s="123"/>
      <c r="V88" s="43"/>
      <c r="W88" s="123"/>
      <c r="X88" s="158"/>
      <c r="Y88" s="158"/>
      <c r="Z88" s="123"/>
      <c r="AA88" s="70"/>
    </row>
    <row r="89" spans="1:28" ht="15.75" x14ac:dyDescent="0.25">
      <c r="A89" s="18"/>
      <c r="B89" s="18"/>
      <c r="C89" s="18"/>
      <c r="D89" s="141">
        <f>SUM(D$75:D$88)</f>
        <v>0</v>
      </c>
      <c r="E89" s="141">
        <f t="shared" ref="E89:N89" si="19">SUM(E$75:E$88)</f>
        <v>0</v>
      </c>
      <c r="F89" s="141">
        <f t="shared" si="19"/>
        <v>0</v>
      </c>
      <c r="G89" s="127"/>
      <c r="H89" s="141">
        <f t="shared" si="19"/>
        <v>0</v>
      </c>
      <c r="I89" s="141">
        <f t="shared" si="19"/>
        <v>0</v>
      </c>
      <c r="J89" s="141">
        <f t="shared" si="19"/>
        <v>0</v>
      </c>
      <c r="K89" s="141">
        <f t="shared" si="19"/>
        <v>0</v>
      </c>
      <c r="L89" s="112">
        <f t="shared" si="19"/>
        <v>0</v>
      </c>
      <c r="M89" s="112">
        <f t="shared" si="19"/>
        <v>0</v>
      </c>
      <c r="N89" s="112">
        <f t="shared" si="19"/>
        <v>0</v>
      </c>
      <c r="P89" s="20"/>
      <c r="Q89" s="20"/>
      <c r="R89" s="20"/>
      <c r="S89" s="46"/>
      <c r="T89" s="46"/>
      <c r="U89" s="46"/>
      <c r="V89" s="46"/>
      <c r="W89" s="67"/>
      <c r="X89" s="159"/>
      <c r="Y89" s="159"/>
      <c r="Z89" s="124"/>
      <c r="AA89" s="124"/>
    </row>
    <row r="90" spans="1:28" ht="15.75" x14ac:dyDescent="0.25">
      <c r="D90" s="168" t="s">
        <v>20</v>
      </c>
      <c r="E90" s="169"/>
      <c r="F90" s="169"/>
      <c r="G90" s="169"/>
      <c r="H90" s="170"/>
      <c r="I90" s="171">
        <f>SUM($D$89:$K$89)+$Z$90</f>
        <v>0</v>
      </c>
      <c r="J90" s="172"/>
      <c r="K90" s="173"/>
      <c r="L90" s="105"/>
      <c r="M90" s="76"/>
      <c r="P90" s="35"/>
      <c r="Q90" s="20"/>
      <c r="R90" s="20"/>
      <c r="S90" s="47"/>
      <c r="T90" s="48"/>
      <c r="U90" s="48"/>
      <c r="V90" s="48"/>
      <c r="W90" s="68"/>
      <c r="X90" s="174"/>
      <c r="Y90" s="174"/>
      <c r="Z90" s="174"/>
      <c r="AA90" s="174"/>
    </row>
    <row r="91" spans="1:28" ht="26.25" customHeight="1" thickBot="1" x14ac:dyDescent="0.3">
      <c r="D91" s="19"/>
      <c r="E91" s="15"/>
      <c r="F91" s="15"/>
      <c r="G91" s="15"/>
      <c r="H91" s="60"/>
      <c r="I91" s="61"/>
      <c r="J91" s="61"/>
      <c r="K91" s="61"/>
      <c r="L91" s="106"/>
      <c r="M91" s="76"/>
    </row>
    <row r="92" spans="1:28" ht="34.5" customHeight="1" x14ac:dyDescent="0.25">
      <c r="A92" s="88" t="s">
        <v>0</v>
      </c>
      <c r="B92" s="90" t="s">
        <v>783</v>
      </c>
      <c r="C92" s="91" t="s">
        <v>2</v>
      </c>
      <c r="D92" s="95" t="s">
        <v>4</v>
      </c>
      <c r="E92" s="149" t="e">
        <f>IF(OR(#REF!&gt;0,#REF!&gt;0),"Cette semaine vous avez pris",IF(#REF!&gt;0,"Vous avez fait","") )</f>
        <v>#REF!</v>
      </c>
      <c r="F92" s="150"/>
      <c r="G92" s="150"/>
      <c r="H92" s="100" t="e">
        <f>IF(#REF!&gt;0,#REF!,"")</f>
        <v>#REF!</v>
      </c>
      <c r="I92" s="99" t="e">
        <f>IF(#REF!&gt;0,#REF!,IF(#REF!&gt;0,#REF!,""))</f>
        <v>#REF!</v>
      </c>
      <c r="J92" s="151" t="e">
        <f>IF(#REF!&gt;0,"Jour de congés",IF(OR(#REF!&gt;0,#REF!&gt;0),"Heure Sup",""))</f>
        <v>#REF!</v>
      </c>
      <c r="K92" s="152" t="e">
        <f>IF(#REF!&gt;0,"Jour de congés","")</f>
        <v>#REF!</v>
      </c>
      <c r="L92" s="107"/>
      <c r="M92" s="76"/>
      <c r="P92" s="2"/>
      <c r="Q92" s="2"/>
      <c r="R92" s="3"/>
      <c r="S92" s="3"/>
      <c r="T92" s="4"/>
      <c r="U92" s="13"/>
      <c r="V92" s="14"/>
      <c r="W92" s="5"/>
      <c r="X92" s="62"/>
      <c r="Y92" s="62"/>
      <c r="Z92" s="62"/>
      <c r="AA92" s="62"/>
      <c r="AB92" s="62"/>
    </row>
    <row r="93" spans="1:28" ht="15.75" thickBot="1" x14ac:dyDescent="0.3">
      <c r="A93" s="89">
        <f>$A$2</f>
        <v>0</v>
      </c>
      <c r="B93" s="92" t="str">
        <f>$B$2</f>
        <v/>
      </c>
      <c r="C93" s="92" t="s">
        <v>19</v>
      </c>
      <c r="D93" s="96" t="e">
        <f>$D$2</f>
        <v>#REF!</v>
      </c>
      <c r="E93" s="153"/>
      <c r="F93" s="154"/>
      <c r="G93" s="80"/>
      <c r="H93" s="155"/>
      <c r="I93" s="155"/>
      <c r="J93" s="155"/>
      <c r="K93" s="156"/>
      <c r="L93" s="107"/>
      <c r="M93" s="76"/>
      <c r="P93" s="36"/>
      <c r="Q93" s="36"/>
      <c r="R93" s="37"/>
      <c r="S93" s="37"/>
      <c r="T93" s="38"/>
      <c r="U93" s="157"/>
      <c r="V93" s="167"/>
      <c r="W93" s="39"/>
      <c r="X93" s="159"/>
      <c r="Y93" s="159"/>
      <c r="Z93" s="159"/>
      <c r="AA93" s="159"/>
      <c r="AB93" s="159"/>
    </row>
    <row r="94" spans="1:28" x14ac:dyDescent="0.25">
      <c r="A94" s="160" t="s">
        <v>1</v>
      </c>
      <c r="B94" s="161"/>
      <c r="C94" s="93" t="s">
        <v>3</v>
      </c>
      <c r="D94" s="97"/>
      <c r="E94" s="87"/>
      <c r="F94" s="87"/>
      <c r="G94" s="81"/>
      <c r="H94" s="82"/>
      <c r="I94" s="162"/>
      <c r="J94" s="162"/>
      <c r="K94" s="83"/>
      <c r="L94" s="108"/>
      <c r="M94" s="76"/>
      <c r="P94" s="40"/>
      <c r="Q94" s="40"/>
      <c r="R94" s="41"/>
      <c r="S94" s="126"/>
      <c r="T94" s="126"/>
      <c r="U94" s="163"/>
      <c r="V94" s="163"/>
      <c r="W94" s="42"/>
      <c r="X94" s="63"/>
      <c r="Y94" s="177"/>
      <c r="Z94" s="177"/>
      <c r="AA94" s="177"/>
      <c r="AB94" s="63"/>
    </row>
    <row r="95" spans="1:28" ht="15.75" thickBot="1" x14ac:dyDescent="0.3">
      <c r="A95" s="175" t="str">
        <f>$A$4</f>
        <v>Centre</v>
      </c>
      <c r="B95" s="176"/>
      <c r="C95" s="94" t="e">
        <f>$C$4+4</f>
        <v>#REF!</v>
      </c>
      <c r="D95" s="98"/>
      <c r="E95" s="84"/>
      <c r="F95" s="84"/>
      <c r="G95" s="84"/>
      <c r="H95" s="85"/>
      <c r="I95" s="85"/>
      <c r="J95" s="85"/>
      <c r="K95" s="86"/>
      <c r="L95" s="106"/>
      <c r="M95" s="76"/>
      <c r="P95" s="35"/>
      <c r="Q95" s="35"/>
      <c r="R95" s="20"/>
      <c r="S95" s="20"/>
      <c r="T95" s="35"/>
      <c r="U95" s="20"/>
      <c r="V95" s="20"/>
      <c r="W95" s="20"/>
      <c r="X95" s="65"/>
      <c r="Y95" s="65"/>
      <c r="Z95" s="65"/>
      <c r="AA95" s="65"/>
      <c r="AB95" s="65"/>
    </row>
    <row r="96" spans="1:28" ht="57.75" customHeight="1" x14ac:dyDescent="0.25">
      <c r="A96" s="142" t="s">
        <v>6</v>
      </c>
      <c r="B96" s="142" t="s">
        <v>7</v>
      </c>
      <c r="C96" s="142" t="s">
        <v>8</v>
      </c>
      <c r="D96" s="142" t="s">
        <v>9</v>
      </c>
      <c r="E96" s="142" t="s">
        <v>10</v>
      </c>
      <c r="F96" s="142" t="s">
        <v>11</v>
      </c>
      <c r="G96" s="142" t="s">
        <v>12</v>
      </c>
      <c r="H96" s="143" t="s">
        <v>13</v>
      </c>
      <c r="I96" s="144" t="s">
        <v>14</v>
      </c>
      <c r="J96" s="143" t="s">
        <v>15</v>
      </c>
      <c r="K96" s="143" t="s">
        <v>736</v>
      </c>
      <c r="L96" s="109"/>
      <c r="M96" s="76"/>
      <c r="P96" s="52"/>
      <c r="Q96" s="52"/>
      <c r="R96" s="52"/>
      <c r="S96" s="52"/>
      <c r="T96" s="52"/>
      <c r="U96" s="52"/>
      <c r="V96" s="52"/>
      <c r="W96" s="52"/>
      <c r="X96" s="125"/>
      <c r="Y96" s="166"/>
      <c r="Z96" s="166"/>
      <c r="AA96" s="125"/>
      <c r="AB96" s="125"/>
    </row>
    <row r="97" spans="1:28" ht="33.950000000000003" customHeight="1" x14ac:dyDescent="0.25">
      <c r="A97" s="135"/>
      <c r="B97" s="136" t="str">
        <f t="shared" ref="B97:B110" si="20">IF(ISBLANK(A97),"",VLOOKUP(A97,Liste_Totale,2,))</f>
        <v/>
      </c>
      <c r="C97" s="137"/>
      <c r="D97" s="138"/>
      <c r="E97" s="138"/>
      <c r="F97" s="138"/>
      <c r="G97" s="135"/>
      <c r="H97" s="138"/>
      <c r="I97" s="139"/>
      <c r="J97" s="138"/>
      <c r="K97" s="140" t="str">
        <f t="shared" ref="K97:K110" si="21">IF(OR(B97="1/2 Congés Après-Midi",B97="Veille de fête"),0.116666666666667,IF(OR(B97="RTT",B97="Férié",B97="Congés Payés",B97="pont",B97="Maladie",B97="Formation",B97="Autre absence"),0.325,IF(B97="1/2 Congés Matin 5 Heures",0.208333,"")))</f>
        <v/>
      </c>
      <c r="L97" s="103" t="str">
        <f t="shared" ref="L97:L110" si="22">IF(A97="ABS002",1,IF(OR(A97="ABS003",A97="ABS004"),0.5,""))</f>
        <v/>
      </c>
      <c r="M97" s="76" t="str">
        <f t="shared" ref="M97:M110" si="23">IF(A97="ABS012",J97,"")</f>
        <v/>
      </c>
      <c r="P97" s="43"/>
      <c r="Q97" s="43"/>
      <c r="R97" s="44"/>
      <c r="S97" s="49"/>
      <c r="T97" s="123"/>
      <c r="U97" s="123"/>
      <c r="V97" s="123"/>
      <c r="W97" s="43"/>
      <c r="X97" s="123"/>
      <c r="Y97" s="158"/>
      <c r="Z97" s="158"/>
      <c r="AA97" s="123"/>
      <c r="AB97" s="70"/>
    </row>
    <row r="98" spans="1:28" ht="33.950000000000003" customHeight="1" x14ac:dyDescent="0.25">
      <c r="A98" s="135"/>
      <c r="B98" s="136" t="str">
        <f t="shared" si="20"/>
        <v/>
      </c>
      <c r="C98" s="137"/>
      <c r="D98" s="138"/>
      <c r="E98" s="138"/>
      <c r="F98" s="138"/>
      <c r="G98" s="135"/>
      <c r="H98" s="138"/>
      <c r="I98" s="139"/>
      <c r="J98" s="138"/>
      <c r="K98" s="140" t="str">
        <f t="shared" si="21"/>
        <v/>
      </c>
      <c r="L98" s="103" t="str">
        <f t="shared" si="22"/>
        <v/>
      </c>
      <c r="M98" s="76" t="str">
        <f t="shared" si="23"/>
        <v/>
      </c>
      <c r="P98" s="43"/>
      <c r="Q98" s="43"/>
      <c r="R98" s="44"/>
      <c r="S98" s="49"/>
      <c r="T98" s="123"/>
      <c r="U98" s="123"/>
      <c r="V98" s="123"/>
      <c r="W98" s="43"/>
      <c r="X98" s="123"/>
      <c r="Y98" s="158"/>
      <c r="Z98" s="158"/>
      <c r="AA98" s="123"/>
      <c r="AB98" s="70"/>
    </row>
    <row r="99" spans="1:28" ht="33.950000000000003" customHeight="1" x14ac:dyDescent="0.25">
      <c r="A99" s="135"/>
      <c r="B99" s="136" t="str">
        <f t="shared" si="20"/>
        <v/>
      </c>
      <c r="C99" s="137"/>
      <c r="D99" s="138"/>
      <c r="E99" s="138"/>
      <c r="F99" s="138"/>
      <c r="G99" s="135"/>
      <c r="H99" s="138"/>
      <c r="I99" s="139"/>
      <c r="J99" s="138"/>
      <c r="K99" s="140" t="str">
        <f t="shared" si="21"/>
        <v/>
      </c>
      <c r="L99" s="103" t="str">
        <f t="shared" si="22"/>
        <v/>
      </c>
      <c r="M99" s="76" t="str">
        <f t="shared" si="23"/>
        <v/>
      </c>
      <c r="P99" s="43"/>
      <c r="Q99" s="43"/>
      <c r="R99" s="44"/>
      <c r="S99" s="49"/>
      <c r="T99" s="123"/>
      <c r="U99" s="123"/>
      <c r="V99" s="123"/>
      <c r="W99" s="43"/>
      <c r="X99" s="123"/>
      <c r="Y99" s="158"/>
      <c r="Z99" s="158"/>
      <c r="AA99" s="123"/>
      <c r="AB99" s="70"/>
    </row>
    <row r="100" spans="1:28" ht="33.950000000000003" customHeight="1" x14ac:dyDescent="0.25">
      <c r="A100" s="135"/>
      <c r="B100" s="136" t="str">
        <f t="shared" si="20"/>
        <v/>
      </c>
      <c r="C100" s="137"/>
      <c r="D100" s="138"/>
      <c r="E100" s="138"/>
      <c r="F100" s="138"/>
      <c r="G100" s="135"/>
      <c r="H100" s="138"/>
      <c r="I100" s="139"/>
      <c r="J100" s="138"/>
      <c r="K100" s="140" t="str">
        <f t="shared" si="21"/>
        <v/>
      </c>
      <c r="L100" s="103" t="str">
        <f t="shared" si="22"/>
        <v/>
      </c>
      <c r="M100" s="76" t="str">
        <f t="shared" si="23"/>
        <v/>
      </c>
      <c r="P100" s="43"/>
      <c r="Q100" s="43"/>
      <c r="R100" s="44"/>
      <c r="S100" s="49"/>
      <c r="T100" s="123"/>
      <c r="U100" s="123"/>
      <c r="V100" s="123"/>
      <c r="W100" s="43"/>
      <c r="X100" s="123"/>
      <c r="Y100" s="158"/>
      <c r="Z100" s="158"/>
      <c r="AA100" s="123"/>
      <c r="AB100" s="70"/>
    </row>
    <row r="101" spans="1:28" ht="33.950000000000003" customHeight="1" x14ac:dyDescent="0.25">
      <c r="A101" s="135"/>
      <c r="B101" s="136" t="str">
        <f t="shared" si="20"/>
        <v/>
      </c>
      <c r="C101" s="137"/>
      <c r="D101" s="138"/>
      <c r="E101" s="138"/>
      <c r="F101" s="138"/>
      <c r="G101" s="135"/>
      <c r="H101" s="138"/>
      <c r="I101" s="139"/>
      <c r="J101" s="138"/>
      <c r="K101" s="140" t="str">
        <f t="shared" si="21"/>
        <v/>
      </c>
      <c r="L101" s="103" t="str">
        <f t="shared" si="22"/>
        <v/>
      </c>
      <c r="M101" s="76" t="str">
        <f t="shared" si="23"/>
        <v/>
      </c>
      <c r="P101" s="43"/>
      <c r="Q101" s="43"/>
      <c r="R101" s="44"/>
      <c r="S101" s="49"/>
      <c r="T101" s="123"/>
      <c r="U101" s="123"/>
      <c r="V101" s="123"/>
      <c r="W101" s="43"/>
      <c r="X101" s="123"/>
      <c r="Y101" s="158"/>
      <c r="Z101" s="158"/>
      <c r="AA101" s="123"/>
      <c r="AB101" s="70"/>
    </row>
    <row r="102" spans="1:28" ht="33.950000000000003" customHeight="1" x14ac:dyDescent="0.25">
      <c r="A102" s="135"/>
      <c r="B102" s="136" t="str">
        <f t="shared" si="20"/>
        <v/>
      </c>
      <c r="C102" s="137"/>
      <c r="D102" s="138"/>
      <c r="E102" s="138"/>
      <c r="F102" s="138"/>
      <c r="G102" s="135"/>
      <c r="H102" s="138"/>
      <c r="I102" s="139"/>
      <c r="J102" s="138"/>
      <c r="K102" s="140" t="str">
        <f t="shared" si="21"/>
        <v/>
      </c>
      <c r="L102" s="103" t="str">
        <f t="shared" si="22"/>
        <v/>
      </c>
      <c r="M102" s="76" t="str">
        <f t="shared" si="23"/>
        <v/>
      </c>
      <c r="P102" s="43"/>
      <c r="Q102" s="43"/>
      <c r="R102" s="44"/>
      <c r="S102" s="49"/>
      <c r="T102" s="123"/>
      <c r="U102" s="123"/>
      <c r="V102" s="123"/>
      <c r="W102" s="43"/>
      <c r="X102" s="123"/>
      <c r="Y102" s="158"/>
      <c r="Z102" s="158"/>
      <c r="AA102" s="123"/>
      <c r="AB102" s="70"/>
    </row>
    <row r="103" spans="1:28" ht="33.950000000000003" customHeight="1" x14ac:dyDescent="0.25">
      <c r="A103" s="135"/>
      <c r="B103" s="136" t="str">
        <f t="shared" si="20"/>
        <v/>
      </c>
      <c r="C103" s="137"/>
      <c r="D103" s="138"/>
      <c r="E103" s="138"/>
      <c r="F103" s="138"/>
      <c r="G103" s="135"/>
      <c r="H103" s="138"/>
      <c r="I103" s="139"/>
      <c r="J103" s="138"/>
      <c r="K103" s="140" t="str">
        <f t="shared" si="21"/>
        <v/>
      </c>
      <c r="L103" s="103" t="str">
        <f t="shared" si="22"/>
        <v/>
      </c>
      <c r="M103" s="76" t="str">
        <f t="shared" si="23"/>
        <v/>
      </c>
      <c r="P103" s="43"/>
      <c r="Q103" s="43"/>
      <c r="R103" s="44"/>
      <c r="S103" s="49"/>
      <c r="T103" s="123"/>
      <c r="U103" s="123"/>
      <c r="V103" s="123"/>
      <c r="W103" s="43"/>
      <c r="X103" s="123"/>
      <c r="Y103" s="158"/>
      <c r="Z103" s="158"/>
      <c r="AA103" s="123"/>
      <c r="AB103" s="70"/>
    </row>
    <row r="104" spans="1:28" ht="33.950000000000003" customHeight="1" x14ac:dyDescent="0.25">
      <c r="A104" s="135"/>
      <c r="B104" s="136" t="str">
        <f t="shared" si="20"/>
        <v/>
      </c>
      <c r="C104" s="137"/>
      <c r="D104" s="138"/>
      <c r="E104" s="138"/>
      <c r="F104" s="138"/>
      <c r="G104" s="135"/>
      <c r="H104" s="138"/>
      <c r="I104" s="139"/>
      <c r="J104" s="138"/>
      <c r="K104" s="140" t="str">
        <f t="shared" si="21"/>
        <v/>
      </c>
      <c r="L104" s="103" t="str">
        <f t="shared" si="22"/>
        <v/>
      </c>
      <c r="M104" s="76" t="str">
        <f t="shared" si="23"/>
        <v/>
      </c>
      <c r="P104" s="43"/>
      <c r="Q104" s="43"/>
      <c r="R104" s="44"/>
      <c r="S104" s="49"/>
      <c r="T104" s="123"/>
      <c r="U104" s="123"/>
      <c r="V104" s="123"/>
      <c r="W104" s="43"/>
      <c r="X104" s="123"/>
      <c r="Y104" s="158"/>
      <c r="Z104" s="158"/>
      <c r="AA104" s="123"/>
      <c r="AB104" s="70"/>
    </row>
    <row r="105" spans="1:28" ht="33.950000000000003" customHeight="1" x14ac:dyDescent="0.25">
      <c r="A105" s="135"/>
      <c r="B105" s="136" t="str">
        <f t="shared" si="20"/>
        <v/>
      </c>
      <c r="C105" s="137"/>
      <c r="D105" s="138"/>
      <c r="E105" s="138"/>
      <c r="F105" s="138"/>
      <c r="G105" s="135"/>
      <c r="H105" s="138"/>
      <c r="I105" s="139"/>
      <c r="J105" s="138"/>
      <c r="K105" s="140" t="str">
        <f t="shared" si="21"/>
        <v/>
      </c>
      <c r="L105" s="103" t="str">
        <f t="shared" si="22"/>
        <v/>
      </c>
      <c r="M105" s="76" t="str">
        <f t="shared" si="23"/>
        <v/>
      </c>
      <c r="P105" s="43"/>
      <c r="Q105" s="43"/>
      <c r="R105" s="44"/>
      <c r="S105" s="49"/>
      <c r="T105" s="123"/>
      <c r="U105" s="123"/>
      <c r="V105" s="123"/>
      <c r="W105" s="43"/>
      <c r="X105" s="123"/>
      <c r="Y105" s="158"/>
      <c r="Z105" s="158"/>
      <c r="AA105" s="123"/>
      <c r="AB105" s="70"/>
    </row>
    <row r="106" spans="1:28" ht="33.950000000000003" customHeight="1" x14ac:dyDescent="0.25">
      <c r="A106" s="135"/>
      <c r="B106" s="136" t="str">
        <f t="shared" si="20"/>
        <v/>
      </c>
      <c r="C106" s="137"/>
      <c r="D106" s="138"/>
      <c r="E106" s="138"/>
      <c r="F106" s="138"/>
      <c r="G106" s="135"/>
      <c r="H106" s="138"/>
      <c r="I106" s="139"/>
      <c r="J106" s="138"/>
      <c r="K106" s="140" t="str">
        <f t="shared" si="21"/>
        <v/>
      </c>
      <c r="L106" s="103" t="str">
        <f t="shared" si="22"/>
        <v/>
      </c>
      <c r="M106" s="76" t="str">
        <f t="shared" si="23"/>
        <v/>
      </c>
      <c r="P106" s="43"/>
      <c r="Q106" s="43"/>
      <c r="R106" s="44"/>
      <c r="S106" s="49"/>
      <c r="T106" s="123"/>
      <c r="U106" s="123"/>
      <c r="V106" s="123"/>
      <c r="W106" s="43"/>
      <c r="X106" s="123"/>
      <c r="Y106" s="158"/>
      <c r="Z106" s="158"/>
      <c r="AA106" s="123"/>
      <c r="AB106" s="70"/>
    </row>
    <row r="107" spans="1:28" ht="33.950000000000003" customHeight="1" x14ac:dyDescent="0.25">
      <c r="A107" s="135"/>
      <c r="B107" s="136" t="str">
        <f t="shared" si="20"/>
        <v/>
      </c>
      <c r="C107" s="137"/>
      <c r="D107" s="138"/>
      <c r="E107" s="138"/>
      <c r="F107" s="138"/>
      <c r="G107" s="135"/>
      <c r="H107" s="138"/>
      <c r="I107" s="139"/>
      <c r="J107" s="138"/>
      <c r="K107" s="140" t="str">
        <f t="shared" si="21"/>
        <v/>
      </c>
      <c r="L107" s="103" t="str">
        <f t="shared" si="22"/>
        <v/>
      </c>
      <c r="M107" s="76" t="str">
        <f t="shared" si="23"/>
        <v/>
      </c>
      <c r="P107" s="43"/>
      <c r="Q107" s="43"/>
      <c r="R107" s="44"/>
      <c r="S107" s="49"/>
      <c r="T107" s="123"/>
      <c r="U107" s="123"/>
      <c r="V107" s="123"/>
      <c r="W107" s="43"/>
      <c r="X107" s="123"/>
      <c r="Y107" s="158"/>
      <c r="Z107" s="158"/>
      <c r="AA107" s="123"/>
      <c r="AB107" s="70"/>
    </row>
    <row r="108" spans="1:28" ht="33.950000000000003" customHeight="1" x14ac:dyDescent="0.25">
      <c r="A108" s="135"/>
      <c r="B108" s="136" t="str">
        <f t="shared" si="20"/>
        <v/>
      </c>
      <c r="C108" s="137"/>
      <c r="D108" s="138"/>
      <c r="E108" s="138"/>
      <c r="F108" s="138"/>
      <c r="G108" s="135"/>
      <c r="H108" s="138"/>
      <c r="I108" s="139"/>
      <c r="J108" s="138"/>
      <c r="K108" s="140" t="str">
        <f t="shared" si="21"/>
        <v/>
      </c>
      <c r="L108" s="103" t="str">
        <f t="shared" si="22"/>
        <v/>
      </c>
      <c r="M108" s="76" t="str">
        <f t="shared" si="23"/>
        <v/>
      </c>
      <c r="P108" s="43"/>
      <c r="Q108" s="43"/>
      <c r="R108" s="44"/>
      <c r="S108" s="49"/>
      <c r="T108" s="123"/>
      <c r="U108" s="123"/>
      <c r="V108" s="123"/>
      <c r="W108" s="43"/>
      <c r="X108" s="123"/>
      <c r="Y108" s="158"/>
      <c r="Z108" s="158"/>
      <c r="AA108" s="123"/>
      <c r="AB108" s="70"/>
    </row>
    <row r="109" spans="1:28" ht="33.950000000000003" customHeight="1" x14ac:dyDescent="0.25">
      <c r="A109" s="135"/>
      <c r="B109" s="136" t="str">
        <f t="shared" si="20"/>
        <v/>
      </c>
      <c r="C109" s="137"/>
      <c r="D109" s="138"/>
      <c r="E109" s="138"/>
      <c r="F109" s="138"/>
      <c r="G109" s="135"/>
      <c r="H109" s="138"/>
      <c r="I109" s="139"/>
      <c r="J109" s="138"/>
      <c r="K109" s="140" t="str">
        <f t="shared" si="21"/>
        <v/>
      </c>
      <c r="L109" s="103" t="str">
        <f t="shared" si="22"/>
        <v/>
      </c>
      <c r="M109" s="76" t="str">
        <f t="shared" si="23"/>
        <v/>
      </c>
      <c r="P109" s="43"/>
      <c r="Q109" s="43"/>
      <c r="R109" s="44"/>
      <c r="S109" s="49"/>
      <c r="T109" s="123"/>
      <c r="U109" s="123"/>
      <c r="V109" s="123"/>
      <c r="W109" s="43"/>
      <c r="X109" s="123"/>
      <c r="Y109" s="158"/>
      <c r="Z109" s="158"/>
      <c r="AA109" s="123"/>
      <c r="AB109" s="70"/>
    </row>
    <row r="110" spans="1:28" ht="33.950000000000003" customHeight="1" x14ac:dyDescent="0.25">
      <c r="A110" s="135"/>
      <c r="B110" s="136" t="str">
        <f t="shared" si="20"/>
        <v/>
      </c>
      <c r="C110" s="137"/>
      <c r="D110" s="138"/>
      <c r="E110" s="138"/>
      <c r="F110" s="138"/>
      <c r="G110" s="135"/>
      <c r="H110" s="138"/>
      <c r="I110" s="139"/>
      <c r="J110" s="138"/>
      <c r="K110" s="140" t="str">
        <f t="shared" si="21"/>
        <v/>
      </c>
      <c r="L110" s="103" t="str">
        <f t="shared" si="22"/>
        <v/>
      </c>
      <c r="M110" s="76" t="str">
        <f t="shared" si="23"/>
        <v/>
      </c>
      <c r="P110" s="43"/>
      <c r="Q110" s="43"/>
      <c r="R110" s="44"/>
      <c r="S110" s="49"/>
      <c r="T110" s="123"/>
      <c r="U110" s="123"/>
      <c r="V110" s="123"/>
      <c r="W110" s="43"/>
      <c r="X110" s="123"/>
      <c r="Y110" s="158"/>
      <c r="Z110" s="158"/>
      <c r="AA110" s="123"/>
      <c r="AB110" s="70"/>
    </row>
    <row r="111" spans="1:28" ht="15.75" x14ac:dyDescent="0.25">
      <c r="A111" s="18"/>
      <c r="B111" s="18"/>
      <c r="C111" s="18"/>
      <c r="D111" s="112">
        <f>SUM(D$97:D$110)</f>
        <v>0</v>
      </c>
      <c r="E111" s="112">
        <f t="shared" ref="E111:K111" si="24">SUM(E$97:E$110)</f>
        <v>0</v>
      </c>
      <c r="F111" s="112">
        <f t="shared" si="24"/>
        <v>0</v>
      </c>
      <c r="G111" s="127"/>
      <c r="H111" s="112">
        <f t="shared" si="24"/>
        <v>0</v>
      </c>
      <c r="I111" s="112">
        <f t="shared" si="24"/>
        <v>0</v>
      </c>
      <c r="J111" s="112">
        <f t="shared" si="24"/>
        <v>0</v>
      </c>
      <c r="K111" s="112">
        <f t="shared" si="24"/>
        <v>0</v>
      </c>
      <c r="L111" s="103"/>
      <c r="M111" s="77"/>
      <c r="P111" s="20"/>
      <c r="Q111" s="20"/>
      <c r="R111" s="20"/>
      <c r="S111" s="20"/>
      <c r="T111" s="46"/>
      <c r="U111" s="46"/>
      <c r="V111" s="46"/>
      <c r="W111" s="46"/>
      <c r="X111" s="67"/>
      <c r="Y111" s="159"/>
      <c r="Z111" s="159"/>
      <c r="AA111" s="124"/>
      <c r="AB111" s="124"/>
    </row>
    <row r="112" spans="1:28" ht="15.75" x14ac:dyDescent="0.25">
      <c r="D112" s="168" t="s">
        <v>20</v>
      </c>
      <c r="E112" s="169"/>
      <c r="F112" s="169"/>
      <c r="G112" s="169"/>
      <c r="H112" s="170"/>
      <c r="I112" s="171">
        <f>SUM($D$111:$K$111)+$Z$112</f>
        <v>0</v>
      </c>
      <c r="J112" s="172"/>
      <c r="K112" s="173"/>
      <c r="L112" s="105">
        <f>SUM(L6:L110)</f>
        <v>0</v>
      </c>
      <c r="M112" s="111">
        <f>SUM(M6:M110)</f>
        <v>0</v>
      </c>
      <c r="P112" s="35"/>
      <c r="Q112" s="35"/>
      <c r="R112" s="20"/>
      <c r="S112" s="20"/>
      <c r="T112" s="47"/>
      <c r="U112" s="48"/>
      <c r="V112" s="48"/>
      <c r="W112" s="48"/>
      <c r="X112" s="48"/>
      <c r="Y112" s="178"/>
      <c r="Z112" s="178"/>
      <c r="AA112" s="178"/>
      <c r="AB112" s="178"/>
    </row>
    <row r="113" spans="1:13" ht="21" x14ac:dyDescent="0.4">
      <c r="A113" s="179"/>
      <c r="B113" s="179"/>
      <c r="C113" s="179"/>
      <c r="D113" s="179"/>
      <c r="E113" s="179"/>
      <c r="F113" s="179"/>
      <c r="G113" s="179"/>
      <c r="H113" s="179"/>
      <c r="I113" s="179"/>
      <c r="J113" s="180"/>
      <c r="K113" s="180"/>
      <c r="L113" s="16"/>
      <c r="M113" s="16" t="str">
        <f>IF(M112=0,"-1","")</f>
        <v>-1</v>
      </c>
    </row>
    <row r="294" spans="4:7" ht="15.75" thickBot="1" x14ac:dyDescent="0.3"/>
    <row r="295" spans="4:7" ht="15.75" thickBot="1" x14ac:dyDescent="0.3">
      <c r="D295" s="78" t="s">
        <v>776</v>
      </c>
      <c r="E295" s="79" t="s">
        <v>778</v>
      </c>
      <c r="F295" s="79" t="s">
        <v>779</v>
      </c>
      <c r="G295" s="79" t="s">
        <v>3</v>
      </c>
    </row>
    <row r="296" spans="4:7" x14ac:dyDescent="0.25">
      <c r="D296" s="118">
        <f>$M$112</f>
        <v>0</v>
      </c>
      <c r="E296" s="74">
        <f>IF($N$112=-1,"",$N$112)</f>
        <v>0</v>
      </c>
      <c r="F296" s="74">
        <f>$O$96</f>
        <v>0</v>
      </c>
      <c r="G296" s="74"/>
    </row>
    <row r="297" spans="4:7" x14ac:dyDescent="0.25">
      <c r="D297" s="119"/>
      <c r="E297" s="75"/>
      <c r="F297" s="75"/>
      <c r="G297" s="75"/>
    </row>
    <row r="298" spans="4:7" ht="15.75" thickBot="1" x14ac:dyDescent="0.3">
      <c r="D298" s="120" t="e">
        <f>#REF!</f>
        <v>#REF!</v>
      </c>
      <c r="E298" s="121" t="e">
        <f>#REF!</f>
        <v>#REF!</v>
      </c>
      <c r="F298" s="121" t="e">
        <f>#REF!</f>
        <v>#REF!</v>
      </c>
      <c r="G298" s="122" t="e">
        <f>$C$95</f>
        <v>#REF!</v>
      </c>
    </row>
  </sheetData>
  <mergeCells count="153">
    <mergeCell ref="A113:B113"/>
    <mergeCell ref="C113:F113"/>
    <mergeCell ref="G113:I113"/>
    <mergeCell ref="J113:K113"/>
    <mergeCell ref="Y111:Z111"/>
    <mergeCell ref="D112:H112"/>
    <mergeCell ref="I112:K112"/>
    <mergeCell ref="Y112:AB112"/>
    <mergeCell ref="Y104:Z104"/>
    <mergeCell ref="Y105:Z105"/>
    <mergeCell ref="Y106:Z106"/>
    <mergeCell ref="Y107:Z107"/>
    <mergeCell ref="Y108:Z108"/>
    <mergeCell ref="Y109:Z109"/>
    <mergeCell ref="Y100:Z100"/>
    <mergeCell ref="Y101:Z101"/>
    <mergeCell ref="Y102:Z102"/>
    <mergeCell ref="Y103:Z103"/>
    <mergeCell ref="Y96:Z96"/>
    <mergeCell ref="Y97:Z97"/>
    <mergeCell ref="Y98:Z98"/>
    <mergeCell ref="Y99:Z99"/>
    <mergeCell ref="Y110:Z110"/>
    <mergeCell ref="X93:AB93"/>
    <mergeCell ref="A94:B94"/>
    <mergeCell ref="I94:J94"/>
    <mergeCell ref="U94:V94"/>
    <mergeCell ref="Y94:AA94"/>
    <mergeCell ref="A95:B95"/>
    <mergeCell ref="E92:G92"/>
    <mergeCell ref="J92:K92"/>
    <mergeCell ref="E93:F93"/>
    <mergeCell ref="H93:K93"/>
    <mergeCell ref="U93:V93"/>
    <mergeCell ref="X86:Y86"/>
    <mergeCell ref="X87:Y87"/>
    <mergeCell ref="X88:Y88"/>
    <mergeCell ref="X89:Y89"/>
    <mergeCell ref="D90:H90"/>
    <mergeCell ref="I90:K90"/>
    <mergeCell ref="X90:AA90"/>
    <mergeCell ref="X81:Y81"/>
    <mergeCell ref="X82:Y82"/>
    <mergeCell ref="X83:Y83"/>
    <mergeCell ref="X84:Y84"/>
    <mergeCell ref="X77:Y77"/>
    <mergeCell ref="X78:Y78"/>
    <mergeCell ref="X79:Y79"/>
    <mergeCell ref="X80:Y80"/>
    <mergeCell ref="A73:B73"/>
    <mergeCell ref="X74:Y74"/>
    <mergeCell ref="X75:Y75"/>
    <mergeCell ref="X76:Y76"/>
    <mergeCell ref="X85:Y85"/>
    <mergeCell ref="E71:F71"/>
    <mergeCell ref="H71:K71"/>
    <mergeCell ref="T71:U71"/>
    <mergeCell ref="W71:AA71"/>
    <mergeCell ref="A72:B72"/>
    <mergeCell ref="I72:J72"/>
    <mergeCell ref="T72:U72"/>
    <mergeCell ref="D68:H68"/>
    <mergeCell ref="I68:K68"/>
    <mergeCell ref="Y68:AB68"/>
    <mergeCell ref="E70:G70"/>
    <mergeCell ref="J70:K70"/>
    <mergeCell ref="Y63:Z63"/>
    <mergeCell ref="Y64:Z64"/>
    <mergeCell ref="Y65:Z65"/>
    <mergeCell ref="Y66:Z66"/>
    <mergeCell ref="Y67:Z67"/>
    <mergeCell ref="Y58:Z58"/>
    <mergeCell ref="Y59:Z59"/>
    <mergeCell ref="Y60:Z60"/>
    <mergeCell ref="Y61:Z61"/>
    <mergeCell ref="Y54:Z54"/>
    <mergeCell ref="Y55:Z55"/>
    <mergeCell ref="Y56:Z56"/>
    <mergeCell ref="Y57:Z57"/>
    <mergeCell ref="A50:B50"/>
    <mergeCell ref="Y51:Z51"/>
    <mergeCell ref="Y52:Z52"/>
    <mergeCell ref="Y53:Z53"/>
    <mergeCell ref="Y62:Z62"/>
    <mergeCell ref="E48:F48"/>
    <mergeCell ref="H48:K48"/>
    <mergeCell ref="U48:V48"/>
    <mergeCell ref="X48:AB48"/>
    <mergeCell ref="A49:B49"/>
    <mergeCell ref="I49:J49"/>
    <mergeCell ref="U49:V49"/>
    <mergeCell ref="D45:H45"/>
    <mergeCell ref="I45:K45"/>
    <mergeCell ref="X45:AA45"/>
    <mergeCell ref="E47:G47"/>
    <mergeCell ref="J47:K47"/>
    <mergeCell ref="X40:Y40"/>
    <mergeCell ref="X41:Y41"/>
    <mergeCell ref="X42:Y42"/>
    <mergeCell ref="X43:Y43"/>
    <mergeCell ref="X44:Y44"/>
    <mergeCell ref="X35:Y35"/>
    <mergeCell ref="X36:Y36"/>
    <mergeCell ref="X37:Y37"/>
    <mergeCell ref="X38:Y38"/>
    <mergeCell ref="X31:Y31"/>
    <mergeCell ref="X32:Y32"/>
    <mergeCell ref="X33:Y33"/>
    <mergeCell ref="X34:Y34"/>
    <mergeCell ref="A27:B27"/>
    <mergeCell ref="X28:Y28"/>
    <mergeCell ref="X29:Y29"/>
    <mergeCell ref="X30:Y30"/>
    <mergeCell ref="X39:Y39"/>
    <mergeCell ref="A26:B26"/>
    <mergeCell ref="I26:J26"/>
    <mergeCell ref="T26:U26"/>
    <mergeCell ref="Y21:Z21"/>
    <mergeCell ref="D22:H22"/>
    <mergeCell ref="I22:K22"/>
    <mergeCell ref="Y22:AB22"/>
    <mergeCell ref="E24:G24"/>
    <mergeCell ref="J24:K24"/>
    <mergeCell ref="Y19:Z19"/>
    <mergeCell ref="Y20:Z20"/>
    <mergeCell ref="Y10:Z10"/>
    <mergeCell ref="Y11:Z11"/>
    <mergeCell ref="Y12:Z12"/>
    <mergeCell ref="Y13:Z13"/>
    <mergeCell ref="Y14:Z14"/>
    <mergeCell ref="E25:F25"/>
    <mergeCell ref="H25:K25"/>
    <mergeCell ref="T25:U25"/>
    <mergeCell ref="W25:AA25"/>
    <mergeCell ref="A3:B3"/>
    <mergeCell ref="I3:J3"/>
    <mergeCell ref="U3:V3"/>
    <mergeCell ref="A4:B4"/>
    <mergeCell ref="Y5:Z5"/>
    <mergeCell ref="Y15:Z15"/>
    <mergeCell ref="Y16:Z16"/>
    <mergeCell ref="Y17:Z17"/>
    <mergeCell ref="Y18:Z18"/>
    <mergeCell ref="E1:G1"/>
    <mergeCell ref="J1:K1"/>
    <mergeCell ref="E2:F2"/>
    <mergeCell ref="H2:K2"/>
    <mergeCell ref="U2:V2"/>
    <mergeCell ref="Y6:Z6"/>
    <mergeCell ref="Y7:Z7"/>
    <mergeCell ref="Y8:Z8"/>
    <mergeCell ref="Y9:Z9"/>
    <mergeCell ref="X2:AB2"/>
  </mergeCells>
  <conditionalFormatting sqref="M6:N6 M7:M88 M90:M110">
    <cfRule type="containsText" dxfId="44" priority="135" operator="containsText" text="Rtt">
      <formula>NOT(ISERROR(SEARCH("Rtt",M6)))</formula>
    </cfRule>
  </conditionalFormatting>
  <conditionalFormatting sqref="L3 L26 L49 L72 L93:L94">
    <cfRule type="cellIs" dxfId="43" priority="134" operator="equal">
      <formula>1</formula>
    </cfRule>
  </conditionalFormatting>
  <conditionalFormatting sqref="H94">
    <cfRule type="expression" dxfId="42" priority="133">
      <formula>$M$97=1</formula>
    </cfRule>
  </conditionalFormatting>
  <conditionalFormatting sqref="K94">
    <cfRule type="expression" dxfId="41" priority="132">
      <formula>$M$100=5</formula>
    </cfRule>
  </conditionalFormatting>
  <conditionalFormatting sqref="I94">
    <cfRule type="expression" dxfId="40" priority="136">
      <formula>#REF!=3</formula>
    </cfRule>
  </conditionalFormatting>
  <conditionalFormatting sqref="W26">
    <cfRule type="expression" dxfId="39" priority="66">
      <formula>$M$29=1</formula>
    </cfRule>
  </conditionalFormatting>
  <conditionalFormatting sqref="Y26">
    <cfRule type="expression" dxfId="38" priority="65">
      <formula>$M$30=2</formula>
    </cfRule>
  </conditionalFormatting>
  <conditionalFormatting sqref="X26">
    <cfRule type="expression" dxfId="37" priority="64">
      <formula>$M$31=3</formula>
    </cfRule>
  </conditionalFormatting>
  <conditionalFormatting sqref="Z26">
    <cfRule type="expression" dxfId="36" priority="63">
      <formula>$M$32=4</formula>
    </cfRule>
  </conditionalFormatting>
  <conditionalFormatting sqref="AA26">
    <cfRule type="expression" dxfId="35" priority="62">
      <formula>$M$33=5</formula>
    </cfRule>
  </conditionalFormatting>
  <conditionalFormatting sqref="X45:AA45">
    <cfRule type="cellIs" dxfId="34" priority="61" operator="greaterThan">
      <formula>0</formula>
    </cfRule>
  </conditionalFormatting>
  <conditionalFormatting sqref="W72">
    <cfRule type="expression" dxfId="33" priority="60">
      <formula>$M$75=1</formula>
    </cfRule>
  </conditionalFormatting>
  <conditionalFormatting sqref="Y72">
    <cfRule type="expression" dxfId="32" priority="59">
      <formula>$M$76=2</formula>
    </cfRule>
  </conditionalFormatting>
  <conditionalFormatting sqref="X72">
    <cfRule type="expression" dxfId="31" priority="58">
      <formula>$M$77=3</formula>
    </cfRule>
  </conditionalFormatting>
  <conditionalFormatting sqref="Z72">
    <cfRule type="expression" dxfId="30" priority="57">
      <formula>$M$78=4</formula>
    </cfRule>
  </conditionalFormatting>
  <conditionalFormatting sqref="AA72">
    <cfRule type="expression" dxfId="29" priority="56">
      <formula>$M$79=5</formula>
    </cfRule>
  </conditionalFormatting>
  <conditionalFormatting sqref="X90:AA90">
    <cfRule type="cellIs" dxfId="28" priority="55" operator="greaterThan">
      <formula>0</formula>
    </cfRule>
  </conditionalFormatting>
  <conditionalFormatting sqref="X3">
    <cfRule type="expression" dxfId="27" priority="40">
      <formula>$M$6=1</formula>
    </cfRule>
  </conditionalFormatting>
  <conditionalFormatting sqref="Z3">
    <cfRule type="expression" dxfId="26" priority="39">
      <formula>$M$7=2</formula>
    </cfRule>
  </conditionalFormatting>
  <conditionalFormatting sqref="Y3">
    <cfRule type="expression" dxfId="25" priority="38">
      <formula>$M$8=3</formula>
    </cfRule>
  </conditionalFormatting>
  <conditionalFormatting sqref="AA3">
    <cfRule type="expression" dxfId="24" priority="37">
      <formula>$M$9=4</formula>
    </cfRule>
  </conditionalFormatting>
  <conditionalFormatting sqref="AB3">
    <cfRule type="expression" dxfId="23" priority="36">
      <formula>$M$10=5</formula>
    </cfRule>
  </conditionalFormatting>
  <conditionalFormatting sqref="Y22:AB22">
    <cfRule type="cellIs" dxfId="22" priority="35" operator="greaterThan">
      <formula>0</formula>
    </cfRule>
  </conditionalFormatting>
  <conditionalFormatting sqref="X49">
    <cfRule type="expression" dxfId="21" priority="34">
      <formula>$M$52=1</formula>
    </cfRule>
  </conditionalFormatting>
  <conditionalFormatting sqref="Z49">
    <cfRule type="expression" dxfId="20" priority="33">
      <formula>$M$53=2</formula>
    </cfRule>
  </conditionalFormatting>
  <conditionalFormatting sqref="Y49">
    <cfRule type="expression" dxfId="19" priority="32">
      <formula>$M$54=3</formula>
    </cfRule>
  </conditionalFormatting>
  <conditionalFormatting sqref="AA49">
    <cfRule type="expression" dxfId="18" priority="31">
      <formula>$M$55=4</formula>
    </cfRule>
  </conditionalFormatting>
  <conditionalFormatting sqref="AB49">
    <cfRule type="expression" dxfId="17" priority="30">
      <formula>$M$56=5</formula>
    </cfRule>
  </conditionalFormatting>
  <conditionalFormatting sqref="Y68:AB68">
    <cfRule type="cellIs" dxfId="16" priority="29" operator="greaterThan">
      <formula>0</formula>
    </cfRule>
  </conditionalFormatting>
  <conditionalFormatting sqref="X94">
    <cfRule type="expression" dxfId="15" priority="27">
      <formula>$M$97=1</formula>
    </cfRule>
  </conditionalFormatting>
  <conditionalFormatting sqref="AB94">
    <cfRule type="expression" dxfId="14" priority="26">
      <formula>$M$100=5</formula>
    </cfRule>
  </conditionalFormatting>
  <conditionalFormatting sqref="Y94">
    <cfRule type="expression" dxfId="13" priority="28">
      <formula>#REF!=3</formula>
    </cfRule>
  </conditionalFormatting>
  <conditionalFormatting sqref="Y112:AB112">
    <cfRule type="cellIs" dxfId="12" priority="25" operator="greaterThan">
      <formula>0</formula>
    </cfRule>
  </conditionalFormatting>
  <conditionalFormatting sqref="K26">
    <cfRule type="expression" dxfId="11" priority="16">
      <formula>$M$100=5</formula>
    </cfRule>
  </conditionalFormatting>
  <conditionalFormatting sqref="H72">
    <cfRule type="expression" dxfId="10" priority="23">
      <formula>$M$97=1</formula>
    </cfRule>
  </conditionalFormatting>
  <conditionalFormatting sqref="K72">
    <cfRule type="expression" dxfId="9" priority="22">
      <formula>$M$100=5</formula>
    </cfRule>
  </conditionalFormatting>
  <conditionalFormatting sqref="I72">
    <cfRule type="expression" dxfId="8" priority="24">
      <formula>#REF!=3</formula>
    </cfRule>
  </conditionalFormatting>
  <conditionalFormatting sqref="H49">
    <cfRule type="expression" dxfId="7" priority="20">
      <formula>$M$97=1</formula>
    </cfRule>
  </conditionalFormatting>
  <conditionalFormatting sqref="K49">
    <cfRule type="expression" dxfId="6" priority="19">
      <formula>$M$100=5</formula>
    </cfRule>
  </conditionalFormatting>
  <conditionalFormatting sqref="I49">
    <cfRule type="expression" dxfId="5" priority="21">
      <formula>#REF!=3</formula>
    </cfRule>
  </conditionalFormatting>
  <conditionalFormatting sqref="H26">
    <cfRule type="expression" dxfId="4" priority="17">
      <formula>$M$97=1</formula>
    </cfRule>
  </conditionalFormatting>
  <conditionalFormatting sqref="I26">
    <cfRule type="expression" dxfId="3" priority="18">
      <formula>#REF!=3</formula>
    </cfRule>
  </conditionalFormatting>
  <conditionalFormatting sqref="K3">
    <cfRule type="expression" dxfId="2" priority="13">
      <formula>$M$100=5</formula>
    </cfRule>
  </conditionalFormatting>
  <conditionalFormatting sqref="H3">
    <cfRule type="expression" dxfId="1" priority="14">
      <formula>$M$97=1</formula>
    </cfRule>
  </conditionalFormatting>
  <conditionalFormatting sqref="I3">
    <cfRule type="expression" dxfId="0" priority="15">
      <formula>#REF!=3</formula>
    </cfRule>
  </conditionalFormatting>
  <dataValidations count="12">
    <dataValidation type="time" allowBlank="1" showInputMessage="1" showErrorMessage="1" sqref="T97 D97 D29 D75 S29:U29 D52 T52 S75 T6 W29 D6">
      <formula1>0</formula1>
      <formula2>0.326388888888889</formula2>
    </dataValidation>
    <dataValidation type="time" allowBlank="1" showInputMessage="1" showErrorMessage="1" sqref="D76:D88 E52:F66 D30:D43 E29:F43 T53:T66 S30:U43 E75:F88 U52:V66 T7:T20 T98:T110 U97:V110 U6:V20 D98:D110 E97:F110 T75:U88 S76:S88 D53:D66 D7:D20 E6:F20">
      <formula1>0</formula1>
      <formula2>0.333333333333333</formula2>
    </dataValidation>
    <dataValidation type="list" allowBlank="1" showInputMessage="1" sqref="C75:C88 C52:C66 S97:S110 C97:C110 S52:S66 R75:R88 S6:S20 R29:R43 C29:C43 P6:P15 C6:C20">
      <formula1>Liste_travaux</formula1>
    </dataValidation>
    <dataValidation type="list" allowBlank="1" showInputMessage="1" showErrorMessage="1" sqref="P26 P94:Q94 P3:Q3 P49:Q49 P72 A2">
      <formula1>Codes_Agents</formula1>
    </dataValidation>
    <dataValidation allowBlank="1" showInputMessage="1" sqref="R94 R49 Q26 Q72 Y6:AB20 R3"/>
    <dataValidation type="time" errorStyle="warning" operator="lessThan" allowBlank="1" showErrorMessage="1" errorTitle="Heures sup" error="Vous étes en heures sup!!!" sqref="I45 I112 Y112 I91 I68:I69 Y68 X90 Y22 X45 I22">
      <formula1>0.325</formula1>
    </dataValidation>
    <dataValidation type="list" allowBlank="1" showInputMessage="1" showErrorMessage="1" sqref="P29:P43 P97:Q110 P52:Q66 P16:P20 P75:P88 Q6:Q20">
      <formula1>Liste_neulin_codes</formula1>
    </dataValidation>
    <dataValidation errorStyle="warning" allowBlank="1" error="Mauvais n° Br" sqref="H29:K43 H52:K66 X52:AB66 W75:AA88 X6:X20 X29:AA43 W30:W43 X97:AB110 H97:K110 H75:K88 H6:K20"/>
    <dataValidation type="whole" errorStyle="warning" allowBlank="1" showInputMessage="1" showErrorMessage="1" error="Mauvais n° Br" sqref="G69 D24 G91 D92:D93 W67:W68 V89:V90 V70:V74 W21:W22 V24:V28 V44:V45 W47:W51 W92:W96 G93:G96 G71:G74 D70:D71 G48:G51 D47:D48 G25:G28 D1:D2 G46 G2:G5 G23">
      <formula1>12000000</formula1>
      <formula2>12999999</formula2>
    </dataValidation>
    <dataValidation type="whole" errorStyle="warning" allowBlank="1" showInputMessage="1" showErrorMessage="1" error="Mauvais  Numéro de réclamation" sqref="G29:G43 G52:G66 G75:G88 W97:W110 G97:G110 W52:W66 V75:V88 W6:W20 V29:V43 G6:G20">
      <formula1>12000000</formula1>
      <formula2>13999999</formula2>
    </dataValidation>
    <dataValidation errorStyle="warning" allowBlank="1" showInputMessage="1" showErrorMessage="1" error="Mauvais n° Br" sqref="D25"/>
    <dataValidation type="list" allowBlank="1" showInputMessage="1" showErrorMessage="1" sqref="A6:A20 A29:A43 A52:A66 A75:A88 A97:A110">
      <formula1>INDIRECT($A$4)</formula1>
    </dataValidation>
  </dataValidations>
  <pageMargins left="0.19" right="0.27" top="0.53" bottom="0.41" header="0.31496062992125984" footer="0.31496062992125984"/>
  <pageSetup paperSize="9" scale="80" orientation="landscape" horizontalDpi="200" verticalDpi="200" r:id="rId1"/>
  <headerFooter>
    <oddHeader>&amp;C&amp;URapport journalier</oddHeader>
  </headerFooter>
  <drawing r:id="rId2"/>
  <legacyDrawing r:id="rId3"/>
  <controls>
    <mc:AlternateContent xmlns:mc="http://schemas.openxmlformats.org/markup-compatibility/2006">
      <mc:Choice Requires="x14">
        <control shapeId="13316" r:id="rId4" name="CommandButton1">
          <controlPr defaultSize="0" autoLine="0" r:id="rId5">
            <anchor moveWithCells="1">
              <from>
                <xdr:col>5</xdr:col>
                <xdr:colOff>628650</xdr:colOff>
                <xdr:row>40</xdr:row>
                <xdr:rowOff>19050</xdr:rowOff>
              </from>
              <to>
                <xdr:col>10</xdr:col>
                <xdr:colOff>361950</xdr:colOff>
                <xdr:row>40</xdr:row>
                <xdr:rowOff>371475</xdr:rowOff>
              </to>
            </anchor>
          </controlPr>
        </control>
      </mc:Choice>
      <mc:Fallback>
        <control shapeId="13316" r:id="rId4" name="CommandButton1"/>
      </mc:Fallback>
    </mc:AlternateContent>
    <mc:AlternateContent xmlns:mc="http://schemas.openxmlformats.org/markup-compatibility/2006">
      <mc:Choice Requires="x14">
        <control shapeId="13313" r:id="rId6" name="CommandButton3">
          <controlPr defaultSize="0" autoLine="0" r:id="rId7">
            <anchor moveWithCells="1">
              <from>
                <xdr:col>4</xdr:col>
                <xdr:colOff>752475</xdr:colOff>
                <xdr:row>10</xdr:row>
                <xdr:rowOff>28575</xdr:rowOff>
              </from>
              <to>
                <xdr:col>9</xdr:col>
                <xdr:colOff>485775</xdr:colOff>
                <xdr:row>10</xdr:row>
                <xdr:rowOff>390525</xdr:rowOff>
              </to>
            </anchor>
          </controlPr>
        </control>
      </mc:Choice>
      <mc:Fallback>
        <control shapeId="13313" r:id="rId6" name="Command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>
          <x14:formula1>
            <xm:f>Données!$B$4:$B$7</xm:f>
          </x14:formula1>
          <xm:sqref>A4:B4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Données</vt:lpstr>
      <vt:lpstr>Feuille1</vt:lpstr>
      <vt:lpstr>Centre</vt:lpstr>
      <vt:lpstr>Cronenbourg</vt:lpstr>
      <vt:lpstr>Hautepierre_Elsau</vt:lpstr>
      <vt:lpstr>Jeudi</vt:lpstr>
      <vt:lpstr>Liste_Totale</vt:lpstr>
      <vt:lpstr>Lundi</vt:lpstr>
      <vt:lpstr>Mardi</vt:lpstr>
      <vt:lpstr>Mercredi</vt:lpstr>
      <vt:lpstr>Neuhof_Lingolsheim_Meinau</vt:lpstr>
      <vt:lpstr>Vendredi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Utilisateur_1</dc:creator>
  <cp:lastModifiedBy>Veilleur</cp:lastModifiedBy>
  <cp:lastPrinted>2013-05-28T21:42:16Z</cp:lastPrinted>
  <dcterms:created xsi:type="dcterms:W3CDTF">2011-02-02T16:41:09Z</dcterms:created>
  <dcterms:modified xsi:type="dcterms:W3CDTF">2013-10-22T20:23:33Z</dcterms:modified>
</cp:coreProperties>
</file>