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e\Desktop\"/>
    </mc:Choice>
  </mc:AlternateContent>
  <bookViews>
    <workbookView xWindow="0" yWindow="0" windowWidth="20490" windowHeight="7755"/>
  </bookViews>
  <sheets>
    <sheet name="Sheet1" sheetId="1" r:id="rId1"/>
  </sheets>
  <externalReferences>
    <externalReference r:id="rId2"/>
  </externalReferences>
  <definedNames>
    <definedName name="P.retard">'[1]1er nov'!$BN$3:$BN$7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D15" i="1"/>
  <c r="C15" i="1"/>
  <c r="F4" i="1"/>
  <c r="I4" i="1" s="1"/>
  <c r="F5" i="1" s="1"/>
  <c r="L4" i="1" l="1"/>
  <c r="M4" i="1"/>
  <c r="G4" i="1"/>
  <c r="I5" i="1"/>
  <c r="F6" i="1" l="1"/>
  <c r="I6" i="1" s="1"/>
  <c r="F7" i="1" s="1"/>
  <c r="I7" i="1" s="1"/>
  <c r="J4" i="1"/>
  <c r="O4" i="1"/>
  <c r="H4" i="1"/>
  <c r="N4" i="1"/>
  <c r="L5" i="1" s="1"/>
  <c r="M5" i="1" l="1"/>
  <c r="N5" i="1" s="1"/>
  <c r="L6" i="1" s="1"/>
  <c r="F8" i="1"/>
  <c r="I8" i="1" s="1"/>
  <c r="K4" i="1"/>
  <c r="G5" i="1"/>
  <c r="J5" i="1" s="1"/>
  <c r="G6" i="1" s="1"/>
  <c r="M6" i="1" l="1"/>
  <c r="J6" i="1"/>
  <c r="N6" i="1"/>
  <c r="L7" i="1" s="1"/>
  <c r="F9" i="1"/>
  <c r="I9" i="1" s="1"/>
  <c r="M7" i="1"/>
  <c r="H5" i="1"/>
  <c r="K5" i="1" s="1"/>
  <c r="P4" i="1"/>
  <c r="N7" i="1" l="1"/>
  <c r="H6" i="1"/>
  <c r="K6" i="1" s="1"/>
  <c r="F10" i="1"/>
  <c r="I10" i="1" s="1"/>
  <c r="M8" i="1"/>
  <c r="Q4" i="1"/>
  <c r="O5" i="1" s="1"/>
  <c r="L8" i="1"/>
  <c r="G7" i="1"/>
  <c r="J7" i="1" s="1"/>
  <c r="N8" i="1" l="1"/>
  <c r="L9" i="1" s="1"/>
  <c r="H7" i="1"/>
  <c r="K7" i="1" s="1"/>
  <c r="G8" i="1"/>
  <c r="J8" i="1" s="1"/>
  <c r="P5" i="1"/>
  <c r="G9" i="1" l="1"/>
  <c r="J9" i="1" s="1"/>
  <c r="H8" i="1"/>
  <c r="K8" i="1" s="1"/>
  <c r="M9" i="1"/>
  <c r="Q5" i="1"/>
  <c r="O6" i="1" s="1"/>
  <c r="P6" i="1" s="1"/>
  <c r="F11" i="1" l="1"/>
  <c r="I11" i="1" s="1"/>
  <c r="Q6" i="1"/>
  <c r="O7" i="1" s="1"/>
  <c r="N9" i="1"/>
  <c r="H9" i="1"/>
  <c r="K9" i="1" s="1"/>
  <c r="M10" i="1" l="1"/>
  <c r="G10" i="1"/>
  <c r="J10" i="1" s="1"/>
  <c r="L10" i="1"/>
  <c r="P7" i="1"/>
  <c r="P9" i="1"/>
  <c r="N10" i="1" l="1"/>
  <c r="L11" i="1" s="1"/>
  <c r="H10" i="1"/>
  <c r="K10" i="1" s="1"/>
  <c r="F12" i="1"/>
  <c r="I12" i="1" s="1"/>
  <c r="Q7" i="1"/>
  <c r="M11" i="1" l="1"/>
  <c r="N11" i="1" s="1"/>
  <c r="F13" i="1"/>
  <c r="I13" i="1" s="1"/>
  <c r="G11" i="1"/>
  <c r="O8" i="1"/>
  <c r="P8" i="1" s="1"/>
  <c r="L12" i="1" l="1"/>
  <c r="M12" i="1"/>
  <c r="H11" i="1"/>
  <c r="K11" i="1" s="1"/>
  <c r="J11" i="1"/>
  <c r="F14" i="1"/>
  <c r="Q8" i="1"/>
  <c r="O9" i="1" s="1"/>
  <c r="Q9" i="1" s="1"/>
  <c r="N12" i="1" l="1"/>
  <c r="L13" i="1" s="1"/>
  <c r="I14" i="1"/>
  <c r="G12" i="1"/>
  <c r="J12" i="1" s="1"/>
  <c r="F15" i="1"/>
  <c r="O10" i="1"/>
  <c r="P10" i="1" s="1"/>
  <c r="M13" i="1" l="1"/>
  <c r="N13" i="1" s="1"/>
  <c r="L14" i="1" s="1"/>
  <c r="P12" i="1"/>
  <c r="H12" i="1"/>
  <c r="K12" i="1" s="1"/>
  <c r="Q10" i="1"/>
  <c r="M14" i="1" l="1"/>
  <c r="N14" i="1" s="1"/>
  <c r="G13" i="1"/>
  <c r="J13" i="1" s="1"/>
  <c r="O11" i="1"/>
  <c r="P11" i="1" s="1"/>
  <c r="G14" i="1" l="1"/>
  <c r="J14" i="1" s="1"/>
  <c r="H13" i="1"/>
  <c r="K13" i="1" s="1"/>
  <c r="Q11" i="1"/>
  <c r="O12" i="1" s="1"/>
  <c r="Q12" i="1" s="1"/>
  <c r="G15" i="1" l="1"/>
  <c r="H14" i="1"/>
  <c r="H15" i="1" s="1"/>
  <c r="O13" i="1"/>
  <c r="P13" i="1" s="1"/>
  <c r="K14" i="1" l="1"/>
  <c r="Q13" i="1"/>
  <c r="O14" i="1" l="1"/>
  <c r="P14" i="1" s="1"/>
  <c r="Q14" i="1" l="1"/>
</calcChain>
</file>

<file path=xl/comments1.xml><?xml version="1.0" encoding="utf-8"?>
<comments xmlns="http://schemas.openxmlformats.org/spreadsheetml/2006/main">
  <authors>
    <author>Marie Legeleux</author>
  </authors>
  <commentList>
    <comment ref="J5" authorId="0" shapeId="0">
      <text>
        <r>
          <rPr>
            <b/>
            <sz val="9"/>
            <color indexed="81"/>
            <rFont val="Tahoma"/>
            <family val="2"/>
          </rPr>
          <t>Cumul retard</t>
        </r>
      </text>
    </comment>
  </commentList>
</comments>
</file>

<file path=xl/sharedStrings.xml><?xml version="1.0" encoding="utf-8"?>
<sst xmlns="http://schemas.openxmlformats.org/spreadsheetml/2006/main" count="27" uniqueCount="15">
  <si>
    <t>Commandes traitées</t>
  </si>
  <si>
    <t>Commandes restantes</t>
  </si>
  <si>
    <t>Délais traitement Commandes A</t>
  </si>
  <si>
    <t>Délais traitement Commandes B</t>
  </si>
  <si>
    <t>Délais traitement Commandes C</t>
  </si>
  <si>
    <t>Heure de réception</t>
  </si>
  <si>
    <t>Capacité de traitement/h</t>
  </si>
  <si>
    <t>A</t>
  </si>
  <si>
    <t>B</t>
  </si>
  <si>
    <t>C</t>
  </si>
  <si>
    <t>1h</t>
  </si>
  <si>
    <t>2h</t>
  </si>
  <si>
    <t>+de 2h</t>
  </si>
  <si>
    <t>Nombres de commandes reçues par heure</t>
  </si>
  <si>
    <t>PROBLEME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</si>
</sst>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quotePrefix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20" fontId="4" fillId="0" borderId="2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5" fillId="6" borderId="2" xfId="0" applyFont="1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5" fillId="8" borderId="2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left"/>
    </xf>
    <xf numFmtId="0" fontId="1" fillId="0" borderId="2" xfId="0" applyFont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0" fontId="3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upervalideurpgw/Mes%20documents/Downloads/Marie/Organisation%201er%20nov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er nov"/>
      <sheetName val="11 nov"/>
      <sheetName val="Feuil1"/>
    </sheetNames>
    <sheetDataSet>
      <sheetData sheetId="0">
        <row r="3">
          <cell r="N3" t="str">
            <v>TV P1</v>
          </cell>
          <cell r="BN3">
            <v>1</v>
          </cell>
        </row>
        <row r="4">
          <cell r="BN4">
            <v>0.75</v>
          </cell>
        </row>
        <row r="5">
          <cell r="BN5">
            <v>0.5</v>
          </cell>
        </row>
        <row r="6">
          <cell r="BN6">
            <v>0.25</v>
          </cell>
        </row>
        <row r="7">
          <cell r="BN7">
            <v>0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15"/>
  <sheetViews>
    <sheetView tabSelected="1" workbookViewId="0">
      <pane xSplit="1" topLeftCell="B1" activePane="topRight" state="frozen"/>
      <selection pane="topRight" activeCell="C6" sqref="C6"/>
    </sheetView>
  </sheetViews>
  <sheetFormatPr defaultRowHeight="15" x14ac:dyDescent="0.25"/>
  <cols>
    <col min="1" max="1" width="10.28515625" customWidth="1"/>
    <col min="2" max="2" width="11.140625" customWidth="1"/>
    <col min="3" max="3" width="11.5703125" customWidth="1"/>
    <col min="5" max="5" width="12.7109375" customWidth="1"/>
    <col min="6" max="8" width="10.7109375" customWidth="1"/>
    <col min="9" max="9" width="9.7109375" customWidth="1"/>
    <col min="10" max="10" width="10.5703125" customWidth="1"/>
    <col min="11" max="11" width="10.85546875" customWidth="1"/>
    <col min="12" max="14" width="14.140625" bestFit="1" customWidth="1"/>
    <col min="15" max="17" width="10.7109375" bestFit="1" customWidth="1"/>
    <col min="18" max="20" width="10.7109375" customWidth="1"/>
  </cols>
  <sheetData>
    <row r="1" spans="1:20" ht="21" x14ac:dyDescent="0.35">
      <c r="F1" s="1"/>
      <c r="G1" s="1"/>
      <c r="H1" s="1"/>
      <c r="I1" s="1"/>
      <c r="J1" s="1"/>
      <c r="K1" s="1"/>
      <c r="L1" s="24" t="s">
        <v>14</v>
      </c>
      <c r="M1" s="24"/>
      <c r="N1" s="24"/>
      <c r="O1" s="24"/>
      <c r="P1" s="24"/>
      <c r="Q1" s="24"/>
      <c r="R1" s="24"/>
      <c r="S1" s="24"/>
      <c r="T1" s="24"/>
    </row>
    <row r="2" spans="1:20" x14ac:dyDescent="0.25">
      <c r="C2" s="27" t="s">
        <v>13</v>
      </c>
      <c r="D2" s="27"/>
      <c r="E2" s="27"/>
      <c r="F2" s="2" t="s">
        <v>0</v>
      </c>
      <c r="G2" s="3"/>
      <c r="H2" s="4"/>
      <c r="I2" s="2" t="s">
        <v>1</v>
      </c>
      <c r="J2" s="3"/>
      <c r="K2" s="3"/>
      <c r="L2" s="5" t="s">
        <v>2</v>
      </c>
      <c r="M2" s="5"/>
      <c r="N2" s="5"/>
      <c r="O2" s="5" t="s">
        <v>3</v>
      </c>
      <c r="P2" s="5"/>
      <c r="Q2" s="5"/>
      <c r="R2" s="5" t="s">
        <v>4</v>
      </c>
      <c r="S2" s="5"/>
      <c r="T2" s="5"/>
    </row>
    <row r="3" spans="1:20" ht="31.5" customHeight="1" x14ac:dyDescent="0.25">
      <c r="A3" s="25" t="s">
        <v>5</v>
      </c>
      <c r="B3" s="26" t="s">
        <v>6</v>
      </c>
      <c r="C3" s="7" t="s">
        <v>7</v>
      </c>
      <c r="D3" s="8" t="s">
        <v>8</v>
      </c>
      <c r="E3" s="9" t="s">
        <v>9</v>
      </c>
      <c r="F3" s="9" t="s">
        <v>7</v>
      </c>
      <c r="G3" s="8" t="s">
        <v>8</v>
      </c>
      <c r="H3" s="9" t="s">
        <v>9</v>
      </c>
      <c r="I3" s="9" t="s">
        <v>7</v>
      </c>
      <c r="J3" s="8" t="s">
        <v>8</v>
      </c>
      <c r="K3" s="9" t="s">
        <v>9</v>
      </c>
      <c r="L3" s="10" t="s">
        <v>10</v>
      </c>
      <c r="M3" s="11" t="s">
        <v>11</v>
      </c>
      <c r="N3" s="12" t="s">
        <v>12</v>
      </c>
      <c r="O3" s="13" t="s">
        <v>10</v>
      </c>
      <c r="P3" s="13" t="s">
        <v>11</v>
      </c>
      <c r="Q3" s="13" t="s">
        <v>12</v>
      </c>
      <c r="R3" s="13" t="s">
        <v>10</v>
      </c>
      <c r="S3" s="13" t="s">
        <v>11</v>
      </c>
      <c r="T3" s="13" t="s">
        <v>12</v>
      </c>
    </row>
    <row r="4" spans="1:20" x14ac:dyDescent="0.25">
      <c r="A4" s="14">
        <v>0.375</v>
      </c>
      <c r="B4" s="15">
        <v>12</v>
      </c>
      <c r="C4" s="16">
        <v>12</v>
      </c>
      <c r="D4" s="16">
        <v>2</v>
      </c>
      <c r="E4" s="16">
        <v>1</v>
      </c>
      <c r="F4" s="17">
        <f>MIN(B4,C4)</f>
        <v>12</v>
      </c>
      <c r="G4" s="17">
        <f>MIN((B4)-F4,D4)</f>
        <v>0</v>
      </c>
      <c r="H4" s="17">
        <f>MIN(B4-F4-G4,E4)</f>
        <v>0</v>
      </c>
      <c r="I4" s="18">
        <f>MAX(C4-F4,0)</f>
        <v>0</v>
      </c>
      <c r="J4" s="18">
        <f>MAX(D4-G4,0)</f>
        <v>2</v>
      </c>
      <c r="K4" s="19">
        <f>MAX(E4-H4,0)</f>
        <v>1</v>
      </c>
      <c r="L4" s="20">
        <f>MAX(MIN($C4,F4),0)</f>
        <v>12</v>
      </c>
      <c r="M4" s="20">
        <f>IF(SUM(I4)=0,0,MIN(I4,F5))</f>
        <v>0</v>
      </c>
      <c r="N4" s="20">
        <f>MAX(C4-SUM(L4:M4),0)</f>
        <v>0</v>
      </c>
      <c r="O4" s="21">
        <f>MAX(MIN($D4,G4),0)</f>
        <v>0</v>
      </c>
      <c r="P4" s="21">
        <f>IF(SUM(J4)=0,0,MIN(J4,G5))</f>
        <v>0</v>
      </c>
      <c r="Q4" s="21">
        <f>IF(SUM(O4+P4)=D4,0,MIN(MAX(D4-O4-P4,0),G6))</f>
        <v>1</v>
      </c>
      <c r="R4" s="22"/>
      <c r="S4" s="22"/>
      <c r="T4" s="22"/>
    </row>
    <row r="5" spans="1:20" x14ac:dyDescent="0.25">
      <c r="A5" s="14">
        <v>0.41666666666666669</v>
      </c>
      <c r="B5" s="15">
        <v>12</v>
      </c>
      <c r="C5" s="16">
        <v>14</v>
      </c>
      <c r="D5" s="16">
        <v>2</v>
      </c>
      <c r="E5" s="16">
        <v>1</v>
      </c>
      <c r="F5" s="17">
        <f>MIN(B5,C5+I4)</f>
        <v>12</v>
      </c>
      <c r="G5" s="17">
        <f>MIN((B5)-F5,D5+J4)</f>
        <v>0</v>
      </c>
      <c r="H5" s="17">
        <f>MIN(B5-F5-G5,E5+K4)</f>
        <v>0</v>
      </c>
      <c r="I5" s="18">
        <f>MAX(C5+I4-F5,0)</f>
        <v>2</v>
      </c>
      <c r="J5" s="18">
        <f>MAX(D5+J4-G5,0)</f>
        <v>4</v>
      </c>
      <c r="K5" s="18">
        <f>MAX(E5+K4-H5,0)</f>
        <v>2</v>
      </c>
      <c r="L5" s="20">
        <f>MAX(MIN($B5,F5)-(M4+N4),0)</f>
        <v>12</v>
      </c>
      <c r="M5" s="20">
        <f>IF(I5=0,0,MAX(MIN(I5,F6)-N4,0))</f>
        <v>2</v>
      </c>
      <c r="N5" s="20">
        <f>MAX(C5-SUM(L5:M5),0)</f>
        <v>0</v>
      </c>
      <c r="O5" s="21">
        <f>MAX(MIN($D5,G5)-(P4+Q4),0)</f>
        <v>0</v>
      </c>
      <c r="P5" s="21">
        <f>IF(G5=0,0,MAX(MIN(G5,J6)-Q4-N4-O5,0))</f>
        <v>0</v>
      </c>
      <c r="Q5" s="21">
        <f>IF(SUM(O5+P5)=D5,0,MIN(MAX(G5-O5-P5,0),G7))</f>
        <v>0</v>
      </c>
      <c r="R5" s="22"/>
      <c r="S5" s="22"/>
      <c r="T5" s="22"/>
    </row>
    <row r="6" spans="1:20" x14ac:dyDescent="0.25">
      <c r="A6" s="14">
        <v>0.45833333333333331</v>
      </c>
      <c r="B6" s="15">
        <v>12</v>
      </c>
      <c r="C6" s="16">
        <v>9</v>
      </c>
      <c r="D6" s="16">
        <v>1</v>
      </c>
      <c r="E6" s="16">
        <v>2</v>
      </c>
      <c r="F6" s="17">
        <f t="shared" ref="F6:F14" si="0">MIN(B6,C6+I5)</f>
        <v>11</v>
      </c>
      <c r="G6" s="17">
        <f t="shared" ref="G6:G14" si="1">MIN((B6)-F6,D6+J5)</f>
        <v>1</v>
      </c>
      <c r="H6" s="17">
        <f t="shared" ref="H6:H14" si="2">MIN(B6-F6-G6,E6+K5)</f>
        <v>0</v>
      </c>
      <c r="I6" s="18">
        <f t="shared" ref="I6:I14" si="3">MAX(C6+I5-F6,0)</f>
        <v>0</v>
      </c>
      <c r="J6" s="18">
        <f t="shared" ref="J6:J14" si="4">MAX(D6+J5-G6,0)</f>
        <v>4</v>
      </c>
      <c r="K6" s="18">
        <f t="shared" ref="K6:K14" si="5">MAX(E6+K5-H6,0)</f>
        <v>4</v>
      </c>
      <c r="L6" s="20">
        <f>MAX(MIN($B6,F6)-(M5+N5),0)</f>
        <v>9</v>
      </c>
      <c r="M6" s="20">
        <f>IF(I6=0,0,MAX(MIN(I6,F7)-N5,0))</f>
        <v>0</v>
      </c>
      <c r="N6" s="20">
        <f>MAX(C6-SUM(L6:M6),0)</f>
        <v>0</v>
      </c>
      <c r="O6" s="21">
        <f>MAX(MIN($D6,G6)-(P5+Q5),0)</f>
        <v>1</v>
      </c>
      <c r="P6" s="21">
        <f>IF(G6=0,0,MAX(MIN(G6,J7)-Q5-N5-O6,0))</f>
        <v>0</v>
      </c>
      <c r="Q6" s="21">
        <f>IF(SUM(O6+P6)=D6,0,MIN(MAX(G6-O6-P6,0),G8))</f>
        <v>0</v>
      </c>
      <c r="R6" s="22"/>
      <c r="S6" s="22"/>
      <c r="T6" s="22"/>
    </row>
    <row r="7" spans="1:20" x14ac:dyDescent="0.25">
      <c r="A7" s="14">
        <v>0.5</v>
      </c>
      <c r="B7" s="15">
        <v>12</v>
      </c>
      <c r="C7" s="16">
        <v>10</v>
      </c>
      <c r="D7" s="16">
        <v>5</v>
      </c>
      <c r="E7" s="16">
        <v>2</v>
      </c>
      <c r="F7" s="17">
        <f t="shared" si="0"/>
        <v>10</v>
      </c>
      <c r="G7" s="17">
        <f t="shared" si="1"/>
        <v>2</v>
      </c>
      <c r="H7" s="17">
        <f t="shared" si="2"/>
        <v>0</v>
      </c>
      <c r="I7" s="18">
        <f t="shared" si="3"/>
        <v>0</v>
      </c>
      <c r="J7" s="18">
        <f t="shared" si="4"/>
        <v>7</v>
      </c>
      <c r="K7" s="18">
        <f t="shared" si="5"/>
        <v>6</v>
      </c>
      <c r="L7" s="20">
        <f>MAX(MIN($B7,F7)-(M6+N6),0)</f>
        <v>10</v>
      </c>
      <c r="M7" s="20">
        <f>IF(I7=0,0,MAX(MIN(I7,F8)-N6,0))</f>
        <v>0</v>
      </c>
      <c r="N7" s="20">
        <f>MAX(C7-SUM(L7:M7),0)</f>
        <v>0</v>
      </c>
      <c r="O7" s="21">
        <f>MAX(MIN($D7,G7)-(P6+Q6),0)</f>
        <v>2</v>
      </c>
      <c r="P7" s="21">
        <f>IF(G7=0,0,MAX(MIN(G7,J8)-Q6-N6-O7,0))</f>
        <v>0</v>
      </c>
      <c r="Q7" s="21">
        <f>IF(SUM(O7+P7)=D7,0,MIN(MAX(G7-O7-P7,0),G9))</f>
        <v>0</v>
      </c>
      <c r="R7" s="22"/>
      <c r="S7" s="22"/>
      <c r="T7" s="22"/>
    </row>
    <row r="8" spans="1:20" x14ac:dyDescent="0.25">
      <c r="A8" s="14">
        <v>0.54166666666666696</v>
      </c>
      <c r="B8" s="15">
        <v>12</v>
      </c>
      <c r="C8" s="16">
        <v>9</v>
      </c>
      <c r="D8" s="16">
        <v>5</v>
      </c>
      <c r="E8" s="16">
        <v>2</v>
      </c>
      <c r="F8" s="17">
        <f t="shared" si="0"/>
        <v>9</v>
      </c>
      <c r="G8" s="17">
        <f t="shared" si="1"/>
        <v>3</v>
      </c>
      <c r="H8" s="17">
        <f t="shared" si="2"/>
        <v>0</v>
      </c>
      <c r="I8" s="18">
        <f t="shared" si="3"/>
        <v>0</v>
      </c>
      <c r="J8" s="18">
        <f t="shared" si="4"/>
        <v>9</v>
      </c>
      <c r="K8" s="18">
        <f t="shared" si="5"/>
        <v>8</v>
      </c>
      <c r="L8" s="20">
        <f>MAX(MIN($B8,F8)-(M7+N7),0)</f>
        <v>9</v>
      </c>
      <c r="M8" s="20">
        <f>IF(I8=0,0,MAX(MIN(I8,F9)-N7,0))</f>
        <v>0</v>
      </c>
      <c r="N8" s="20">
        <f>MAX(C8-SUM(L8:M8),0)</f>
        <v>0</v>
      </c>
      <c r="O8" s="21">
        <f>MAX(MIN($D8,G8)-(P7+Q7),0)</f>
        <v>3</v>
      </c>
      <c r="P8" s="21">
        <f>IF(G8=0,0,MAX(MIN(G8,J9)-Q7-N7-O8,0))</f>
        <v>0</v>
      </c>
      <c r="Q8" s="21">
        <f>IF(SUM(O8+P8)=D8,0,MIN(MAX(G8-O8-P8,0),G10))</f>
        <v>0</v>
      </c>
      <c r="R8" s="22"/>
      <c r="S8" s="22"/>
      <c r="T8" s="22"/>
    </row>
    <row r="9" spans="1:20" x14ac:dyDescent="0.25">
      <c r="A9" s="14">
        <v>0.58333333333333304</v>
      </c>
      <c r="B9" s="15">
        <v>12</v>
      </c>
      <c r="C9" s="16">
        <v>29</v>
      </c>
      <c r="D9" s="16">
        <v>5</v>
      </c>
      <c r="E9" s="16">
        <v>2</v>
      </c>
      <c r="F9" s="17">
        <f t="shared" si="0"/>
        <v>12</v>
      </c>
      <c r="G9" s="17">
        <f t="shared" si="1"/>
        <v>0</v>
      </c>
      <c r="H9" s="17">
        <f t="shared" si="2"/>
        <v>0</v>
      </c>
      <c r="I9" s="18">
        <f t="shared" si="3"/>
        <v>17</v>
      </c>
      <c r="J9" s="18">
        <f t="shared" si="4"/>
        <v>14</v>
      </c>
      <c r="K9" s="18">
        <f t="shared" si="5"/>
        <v>10</v>
      </c>
      <c r="L9" s="20">
        <f>MAX(MIN($B9,F9)-(M8+N8),0)</f>
        <v>12</v>
      </c>
      <c r="M9" s="20">
        <f>IF(I9=0,0,MAX(MIN(I9,F10)-N8,0))</f>
        <v>12</v>
      </c>
      <c r="N9" s="20">
        <f>MAX(C9-SUM(L9:M9),0)</f>
        <v>5</v>
      </c>
      <c r="O9" s="21">
        <f>MAX(MIN($D9,G9)-(P8+Q8),0)</f>
        <v>0</v>
      </c>
      <c r="P9" s="21">
        <f>IF(G9=0,0,MAX(MIN(G9,J10)-Q8-N8-O9,0))</f>
        <v>0</v>
      </c>
      <c r="Q9" s="21">
        <f>IF(SUM(O9+P9)=D9,0,MIN(MAX(G9-O9-P9,0),G11))</f>
        <v>0</v>
      </c>
      <c r="R9" s="22"/>
      <c r="S9" s="22"/>
      <c r="T9" s="22"/>
    </row>
    <row r="10" spans="1:20" x14ac:dyDescent="0.25">
      <c r="A10" s="14">
        <v>0.625</v>
      </c>
      <c r="B10" s="15">
        <v>12</v>
      </c>
      <c r="C10" s="16">
        <v>12</v>
      </c>
      <c r="D10" s="16">
        <v>5</v>
      </c>
      <c r="E10" s="16">
        <v>2</v>
      </c>
      <c r="F10" s="17">
        <f t="shared" si="0"/>
        <v>12</v>
      </c>
      <c r="G10" s="17">
        <f t="shared" si="1"/>
        <v>0</v>
      </c>
      <c r="H10" s="17">
        <f t="shared" si="2"/>
        <v>0</v>
      </c>
      <c r="I10" s="18">
        <f t="shared" si="3"/>
        <v>17</v>
      </c>
      <c r="J10" s="18">
        <f t="shared" si="4"/>
        <v>19</v>
      </c>
      <c r="K10" s="18">
        <f t="shared" si="5"/>
        <v>12</v>
      </c>
      <c r="L10" s="20">
        <f>MAX(MIN($B10,F10)-(M9+N9),0)</f>
        <v>0</v>
      </c>
      <c r="M10" s="20">
        <f>IF(I10=0,0,MAX(MIN(I10,F11)-N9,0))</f>
        <v>7</v>
      </c>
      <c r="N10" s="20">
        <f>MAX(C10-SUM(L10:M10),0)</f>
        <v>5</v>
      </c>
      <c r="O10" s="21">
        <f>MAX(MIN($D10,G10)-(P9+Q9),0)</f>
        <v>0</v>
      </c>
      <c r="P10" s="21">
        <f>IF(G10=0,0,MAX(MIN(G10,J11)-Q9-N9-O10,0))</f>
        <v>0</v>
      </c>
      <c r="Q10" s="21">
        <f>IF(SUM(O10+P10)=D10,0,MIN(MAX(G10-O10-P10,0),G12))</f>
        <v>0</v>
      </c>
      <c r="R10" s="22"/>
      <c r="S10" s="22"/>
      <c r="T10" s="22"/>
    </row>
    <row r="11" spans="1:20" x14ac:dyDescent="0.25">
      <c r="A11" s="14">
        <v>0.66666666666666696</v>
      </c>
      <c r="B11" s="15">
        <v>12</v>
      </c>
      <c r="C11" s="16">
        <v>5</v>
      </c>
      <c r="D11" s="16">
        <v>5</v>
      </c>
      <c r="E11" s="16">
        <v>2</v>
      </c>
      <c r="F11" s="17">
        <f t="shared" si="0"/>
        <v>12</v>
      </c>
      <c r="G11" s="17">
        <f t="shared" si="1"/>
        <v>0</v>
      </c>
      <c r="H11" s="17">
        <f t="shared" si="2"/>
        <v>0</v>
      </c>
      <c r="I11" s="18">
        <f t="shared" si="3"/>
        <v>10</v>
      </c>
      <c r="J11" s="18">
        <f t="shared" si="4"/>
        <v>24</v>
      </c>
      <c r="K11" s="18">
        <f t="shared" si="5"/>
        <v>14</v>
      </c>
      <c r="L11" s="20">
        <f>MAX(MIN($B11,F11)-(M10+N10),0)</f>
        <v>0</v>
      </c>
      <c r="M11" s="20">
        <f>IF(I11=0,0,MAX(MIN(I11,F12)-N10,0))</f>
        <v>5</v>
      </c>
      <c r="N11" s="20">
        <f>MAX(C11-SUM(L11:M11),0)</f>
        <v>0</v>
      </c>
      <c r="O11" s="21">
        <f>MAX(MIN($D11,G11)-(P10+Q10),0)</f>
        <v>0</v>
      </c>
      <c r="P11" s="21">
        <f>IF(G11=0,0,MAX(MIN(G11,J12)-Q10-N10-O11,0))</f>
        <v>0</v>
      </c>
      <c r="Q11" s="21">
        <f>IF(SUM(O11+P11)=D11,0,MIN(MAX(G11-O11-P11,0),G13))</f>
        <v>0</v>
      </c>
      <c r="R11" s="22"/>
      <c r="S11" s="22"/>
      <c r="T11" s="22"/>
    </row>
    <row r="12" spans="1:20" x14ac:dyDescent="0.25">
      <c r="A12" s="14">
        <v>0.70833333333333304</v>
      </c>
      <c r="B12" s="15">
        <v>12</v>
      </c>
      <c r="C12" s="16">
        <v>12</v>
      </c>
      <c r="D12" s="16">
        <v>5</v>
      </c>
      <c r="E12" s="16">
        <v>2</v>
      </c>
      <c r="F12" s="17">
        <f t="shared" si="0"/>
        <v>12</v>
      </c>
      <c r="G12" s="17">
        <f t="shared" si="1"/>
        <v>0</v>
      </c>
      <c r="H12" s="17">
        <f t="shared" si="2"/>
        <v>0</v>
      </c>
      <c r="I12" s="18">
        <f t="shared" si="3"/>
        <v>10</v>
      </c>
      <c r="J12" s="18">
        <f t="shared" si="4"/>
        <v>29</v>
      </c>
      <c r="K12" s="18">
        <f t="shared" si="5"/>
        <v>16</v>
      </c>
      <c r="L12" s="20">
        <f>MAX(MIN($B12,F12)-(M11+N11),0)</f>
        <v>7</v>
      </c>
      <c r="M12" s="20">
        <f>IF(I12=0,0,MAX(MIN(I12,F13)-N11,0))</f>
        <v>10</v>
      </c>
      <c r="N12" s="20">
        <f>MAX(C12-SUM(L12:M12),0)</f>
        <v>0</v>
      </c>
      <c r="O12" s="21">
        <f>MAX(MIN($D12,G12)-(P11+Q11),0)</f>
        <v>0</v>
      </c>
      <c r="P12" s="21">
        <f>IF(G12=0,0,MAX(MIN(G12,J13)-Q11-N11-O12,0))</f>
        <v>0</v>
      </c>
      <c r="Q12" s="21">
        <f>IF(SUM(O12+P12)=D12,0,MIN(MAX(G12-O12-P12,0),G14))</f>
        <v>0</v>
      </c>
      <c r="R12" s="22"/>
      <c r="S12" s="22"/>
      <c r="T12" s="22"/>
    </row>
    <row r="13" spans="1:20" x14ac:dyDescent="0.25">
      <c r="A13" s="14">
        <v>0.75</v>
      </c>
      <c r="B13" s="15">
        <v>12</v>
      </c>
      <c r="C13" s="16">
        <v>2</v>
      </c>
      <c r="D13" s="16">
        <v>5</v>
      </c>
      <c r="E13" s="16">
        <v>2</v>
      </c>
      <c r="F13" s="17">
        <f t="shared" si="0"/>
        <v>12</v>
      </c>
      <c r="G13" s="17">
        <f t="shared" si="1"/>
        <v>0</v>
      </c>
      <c r="H13" s="17">
        <f t="shared" si="2"/>
        <v>0</v>
      </c>
      <c r="I13" s="18">
        <f t="shared" si="3"/>
        <v>0</v>
      </c>
      <c r="J13" s="18">
        <f t="shared" si="4"/>
        <v>34</v>
      </c>
      <c r="K13" s="18">
        <f t="shared" si="5"/>
        <v>18</v>
      </c>
      <c r="L13" s="20">
        <f>MAX(MIN($B13,F13)-(M12+N12),0)</f>
        <v>2</v>
      </c>
      <c r="M13" s="20">
        <f>IF(I13=0,0,MAX(MIN(I13,F14)-N12,0))</f>
        <v>0</v>
      </c>
      <c r="N13" s="20">
        <f>MAX(C13-SUM(L13:M13),0)</f>
        <v>0</v>
      </c>
      <c r="O13" s="21">
        <f>MAX(MIN($D13,G13)-(P12+Q12),0)</f>
        <v>0</v>
      </c>
      <c r="P13" s="21">
        <f>IF(G13=0,0,MAX(MIN(G13,J14)-Q12-N12-O13,0))</f>
        <v>0</v>
      </c>
      <c r="Q13" s="21">
        <f>IF(SUM(O13+P13)=D13,0,MIN(MAX(G13-O13-P13,0),G15))</f>
        <v>0</v>
      </c>
      <c r="R13" s="22"/>
      <c r="S13" s="22"/>
      <c r="T13" s="22"/>
    </row>
    <row r="14" spans="1:20" x14ac:dyDescent="0.25">
      <c r="A14" s="14">
        <v>0.79166666666666696</v>
      </c>
      <c r="B14" s="15">
        <v>12</v>
      </c>
      <c r="C14" s="16">
        <v>3</v>
      </c>
      <c r="D14" s="16">
        <v>5</v>
      </c>
      <c r="E14" s="16">
        <v>2</v>
      </c>
      <c r="F14" s="17">
        <f t="shared" si="0"/>
        <v>3</v>
      </c>
      <c r="G14" s="17">
        <f t="shared" si="1"/>
        <v>9</v>
      </c>
      <c r="H14" s="17">
        <f t="shared" si="2"/>
        <v>0</v>
      </c>
      <c r="I14" s="18">
        <f t="shared" si="3"/>
        <v>0</v>
      </c>
      <c r="J14" s="18">
        <f t="shared" si="4"/>
        <v>30</v>
      </c>
      <c r="K14" s="18">
        <f t="shared" si="5"/>
        <v>20</v>
      </c>
      <c r="L14" s="20">
        <f>MAX(MIN($B14,F14)-(M13+N13),0)</f>
        <v>3</v>
      </c>
      <c r="M14" s="20">
        <f>IF(I14=0,0,MAX(MIN(I14,F15)-N13,0))</f>
        <v>0</v>
      </c>
      <c r="N14" s="20">
        <f>MAX(C14-SUM(L14:M14),0)</f>
        <v>0</v>
      </c>
      <c r="O14" s="21">
        <f>MAX(MIN($D14,G14)-(P13+Q13),0)</f>
        <v>5</v>
      </c>
      <c r="P14" s="21">
        <f>IF(G14=0,0,MAX(MIN(G14,J15)-Q13-N13-O14,0))</f>
        <v>4</v>
      </c>
      <c r="Q14" s="21">
        <f>IF(SUM(O14+P14)=D14,0,MIN(MAX(G14-O14-P14,0),G16))</f>
        <v>0</v>
      </c>
      <c r="R14" s="22"/>
      <c r="S14" s="22"/>
      <c r="T14" s="22"/>
    </row>
    <row r="15" spans="1:20" x14ac:dyDescent="0.25">
      <c r="C15" s="23">
        <f>SUM(C4:C14)</f>
        <v>117</v>
      </c>
      <c r="D15" s="6">
        <f>SUM(D4:D14)</f>
        <v>45</v>
      </c>
      <c r="E15" s="6">
        <f>SUM(E4:E14)</f>
        <v>20</v>
      </c>
      <c r="F15" s="23">
        <f>SUM(F4:F14)</f>
        <v>117</v>
      </c>
      <c r="G15" s="6">
        <f>SUM(G4:G14)</f>
        <v>15</v>
      </c>
      <c r="H15" s="6">
        <f>SUM(H4:H14)</f>
        <v>0</v>
      </c>
    </row>
  </sheetData>
  <mergeCells count="7">
    <mergeCell ref="L1:T1"/>
    <mergeCell ref="C2:E2"/>
    <mergeCell ref="F2:H2"/>
    <mergeCell ref="I2:K2"/>
    <mergeCell ref="L2:N2"/>
    <mergeCell ref="O2:Q2"/>
    <mergeCell ref="R2:T2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Legeleux</dc:creator>
  <cp:lastModifiedBy>Marie Legeleux</cp:lastModifiedBy>
  <dcterms:created xsi:type="dcterms:W3CDTF">2013-10-17T21:59:10Z</dcterms:created>
  <dcterms:modified xsi:type="dcterms:W3CDTF">2013-10-17T22:12:41Z</dcterms:modified>
</cp:coreProperties>
</file>