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9525" activeTab="1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P16" i="2" l="1"/>
  <c r="P15" i="2"/>
  <c r="P13" i="2"/>
  <c r="P14" i="2"/>
  <c r="H28" i="2"/>
  <c r="H27" i="2"/>
  <c r="H26" i="2"/>
  <c r="H25" i="2"/>
  <c r="H23" i="2"/>
  <c r="H24" i="2"/>
  <c r="H17" i="2"/>
  <c r="H11" i="2"/>
  <c r="H8" i="2"/>
  <c r="H22" i="2"/>
  <c r="H21" i="2"/>
  <c r="H20" i="2"/>
  <c r="H18" i="2"/>
  <c r="H16" i="2"/>
  <c r="H15" i="2"/>
  <c r="H14" i="2"/>
  <c r="H13" i="2"/>
  <c r="H12" i="2"/>
  <c r="H10" i="2"/>
  <c r="H9" i="2"/>
  <c r="H7" i="2"/>
  <c r="H6" i="2"/>
  <c r="H5" i="2"/>
  <c r="H4" i="2"/>
  <c r="H3" i="2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3" i="1"/>
  <c r="S5" i="1"/>
  <c r="S4" i="1"/>
</calcChain>
</file>

<file path=xl/sharedStrings.xml><?xml version="1.0" encoding="utf-8"?>
<sst xmlns="http://schemas.openxmlformats.org/spreadsheetml/2006/main" count="132" uniqueCount="42">
  <si>
    <t>Nb semaines</t>
  </si>
  <si>
    <t>PET</t>
  </si>
  <si>
    <t>Volume Trismestre</t>
  </si>
  <si>
    <t>Moyenne Hebdo Trimestre</t>
  </si>
  <si>
    <t>VC</t>
  </si>
  <si>
    <t>Epinard</t>
  </si>
  <si>
    <t>Banane Verte</t>
  </si>
  <si>
    <t>Banane Jaune</t>
  </si>
  <si>
    <t xml:space="preserve">Banane Jaune </t>
  </si>
  <si>
    <t>Vermicelle</t>
  </si>
  <si>
    <t>Soja</t>
  </si>
  <si>
    <t>Fraise</t>
  </si>
  <si>
    <t>Pomme</t>
  </si>
  <si>
    <t>Fruits Exotiques</t>
  </si>
  <si>
    <t>Agrumes</t>
  </si>
  <si>
    <t>Produits</t>
  </si>
  <si>
    <t>Trimestre Concerné</t>
  </si>
  <si>
    <t xml:space="preserve">Nombre de semaines en vente  </t>
  </si>
  <si>
    <t>Trimestre concerné</t>
  </si>
  <si>
    <t xml:space="preserve">Poids </t>
  </si>
  <si>
    <t>Poids</t>
  </si>
  <si>
    <t>Origine</t>
  </si>
  <si>
    <t>Origine Produit</t>
  </si>
  <si>
    <t xml:space="preserve">Volume réalisé pour ces produits dans le trimestre </t>
  </si>
  <si>
    <t>Exemple</t>
  </si>
  <si>
    <r>
      <t>Ici j'aimerai pouvoir intégré une formule "à tirer" dans laquelle je pourrais prendre la valeur en</t>
    </r>
    <r>
      <rPr>
        <b/>
        <sz val="12"/>
        <color rgb="FFFF0000"/>
        <rFont val="Calibri"/>
        <family val="2"/>
        <scheme val="minor"/>
      </rPr>
      <t xml:space="preserve"> G</t>
    </r>
    <r>
      <rPr>
        <sz val="11"/>
        <color theme="1"/>
        <rFont val="Calibri"/>
        <family val="2"/>
        <scheme val="minor"/>
      </rPr>
      <t xml:space="preserve">, </t>
    </r>
    <r>
      <rPr>
        <sz val="11"/>
        <color rgb="FFFF0000"/>
        <rFont val="Calibri"/>
        <family val="2"/>
        <scheme val="minor"/>
      </rPr>
      <t>divisée par [12</t>
    </r>
    <r>
      <rPr>
        <sz val="11"/>
        <color theme="1"/>
        <rFont val="Calibri"/>
        <family val="2"/>
        <scheme val="minor"/>
      </rPr>
      <t xml:space="preserve"> (nombre de semaines dans un trimestre) - le </t>
    </r>
    <r>
      <rPr>
        <sz val="11"/>
        <color rgb="FFFF0000"/>
        <rFont val="Calibri"/>
        <family val="2"/>
        <scheme val="minor"/>
      </rPr>
      <t>nombre de semaines</t>
    </r>
    <r>
      <rPr>
        <sz val="11"/>
        <color theme="1"/>
        <rFont val="Calibri"/>
        <family val="2"/>
        <scheme val="minor"/>
      </rPr>
      <t xml:space="preserve"> pour lequel chaque produit a été en vente (</t>
    </r>
    <r>
      <rPr>
        <b/>
        <sz val="14"/>
        <color rgb="FFFF0000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>)] 
Le tout en additionnant à chaque fois le nombre de semaines de chaque produit en fonction du trimestre auquel il est rattaché (</t>
    </r>
    <r>
      <rPr>
        <b/>
        <sz val="12"/>
        <color rgb="FFFF0000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>)</t>
    </r>
  </si>
  <si>
    <t>R4 est divisé par 12 - 4 parce que pour Epinard en T2 il y a eu 4 semaines de vente</t>
  </si>
  <si>
    <t xml:space="preserve">Banane Verte </t>
  </si>
  <si>
    <t>Par Couleur :</t>
  </si>
  <si>
    <t>Variable : Nombre de semaines</t>
  </si>
  <si>
    <t>Calcul que j'essaye de faire :</t>
  </si>
  <si>
    <t>Volume Trimestre / (12 - nombre de semaines totales au trimestre pour vente de chaque produit)</t>
  </si>
  <si>
    <r>
      <t xml:space="preserve">Même produits / Même trimestre concerné /même poids / même origine </t>
    </r>
    <r>
      <rPr>
        <b/>
        <sz val="11"/>
        <color theme="1"/>
        <rFont val="Calibri"/>
        <family val="2"/>
        <scheme val="minor"/>
      </rPr>
      <t>DONC</t>
    </r>
    <r>
      <rPr>
        <sz val="11"/>
        <color theme="1"/>
        <rFont val="Calibri"/>
        <family val="2"/>
        <scheme val="minor"/>
      </rPr>
      <t xml:space="preserve"> même Volume Trimestre</t>
    </r>
  </si>
  <si>
    <t>&gt; En prenant en compte le fait qu'avec chaque produit s'accordent l'origine et le poids</t>
  </si>
  <si>
    <t>Par exemple :</t>
  </si>
  <si>
    <t>La formule dans cette case est : 498024 (O13) / (12 - (K13 + K15))
Parce que le produit + origine + poids se correspondent ET qu'ils sont affiliés au même Trimestre</t>
  </si>
  <si>
    <t xml:space="preserve">Nom </t>
  </si>
  <si>
    <t>Nmb Semaines</t>
  </si>
  <si>
    <t xml:space="preserve">Trimestre </t>
  </si>
  <si>
    <t>Origines</t>
  </si>
  <si>
    <t>Vol Trimestre</t>
  </si>
  <si>
    <t>Vol Hebdo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</si>
</sst>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name val="Arial Unicode MS"/>
      <family val="2"/>
    </font>
  </fonts>
  <fills count="3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24"/>
      </patternFill>
    </fill>
    <fill>
      <patternFill patternType="solid">
        <fgColor theme="9" tint="0.39997558519241921"/>
        <bgColor indexed="24"/>
      </patternFill>
    </fill>
    <fill>
      <patternFill patternType="gray125">
        <bgColor theme="0" tint="-4.9989318521683403E-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indexed="24"/>
      </patternFill>
    </fill>
    <fill>
      <patternFill patternType="gray125">
        <bgColor rgb="FF92D05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4"/>
      </patternFill>
    </fill>
    <fill>
      <patternFill patternType="gray125">
        <bgColor rgb="FFFFFF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indexed="24"/>
      </patternFill>
    </fill>
    <fill>
      <patternFill patternType="gray125">
        <bgColor theme="2" tint="-9.9978637043366805E-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indexed="24"/>
      </patternFill>
    </fill>
    <fill>
      <patternFill patternType="gray125">
        <bgColor theme="5" tint="0.39997558519241921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indexed="24"/>
      </patternFill>
    </fill>
    <fill>
      <patternFill patternType="gray125">
        <bgColor theme="3" tint="0.39997558519241921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indexed="24"/>
      </patternFill>
    </fill>
    <fill>
      <patternFill patternType="gray125">
        <bgColor theme="7" tint="0.39997558519241921"/>
      </patternFill>
    </fill>
    <fill>
      <patternFill patternType="solid">
        <fgColor rgb="FFFF6699"/>
        <bgColor indexed="64"/>
      </patternFill>
    </fill>
    <fill>
      <patternFill patternType="solid">
        <fgColor rgb="FFFF6699"/>
        <bgColor indexed="24"/>
      </patternFill>
    </fill>
    <fill>
      <patternFill patternType="gray125">
        <bgColor rgb="FFFF6699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indexed="24"/>
      </patternFill>
    </fill>
    <fill>
      <patternFill patternType="gray125">
        <bgColor theme="4" tint="-0.249977111117893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249977111117893"/>
        <bgColor indexed="24"/>
      </patternFill>
    </fill>
    <fill>
      <patternFill patternType="gray125">
        <bgColor theme="8" tint="-0.249977111117893"/>
      </patternFill>
    </fill>
    <fill>
      <patternFill patternType="solid">
        <fgColor theme="9" tint="-0.249977111117893"/>
        <bgColor indexed="64"/>
      </patternFill>
    </fill>
    <fill>
      <patternFill patternType="gray125">
        <bgColor theme="9" tint="-0.249977111117893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4">
    <xf numFmtId="0" fontId="0" fillId="0" borderId="0" xfId="0"/>
    <xf numFmtId="0" fontId="3" fillId="2" borderId="0" xfId="0" applyFont="1" applyFill="1" applyBorder="1" applyAlignment="1">
      <alignment horizontal="center" vertical="center"/>
    </xf>
    <xf numFmtId="1" fontId="5" fillId="4" borderId="4" xfId="0" applyNumberFormat="1" applyFont="1" applyFill="1" applyBorder="1" applyAlignment="1">
      <alignment horizontal="center" vertical="center" wrapText="1"/>
    </xf>
    <xf numFmtId="0" fontId="0" fillId="0" borderId="0" xfId="0" applyFill="1"/>
    <xf numFmtId="164" fontId="6" fillId="0" borderId="0" xfId="1" applyNumberFormat="1" applyFont="1" applyFill="1" applyBorder="1" applyAlignment="1">
      <alignment horizontal="right" vertical="center" wrapText="1"/>
    </xf>
    <xf numFmtId="1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Alignment="1">
      <alignment horizontal="left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164" fontId="6" fillId="5" borderId="7" xfId="1" applyNumberFormat="1" applyFont="1" applyFill="1" applyBorder="1" applyAlignment="1">
      <alignment horizontal="right" vertical="center" wrapText="1"/>
    </xf>
    <xf numFmtId="164" fontId="6" fillId="5" borderId="8" xfId="1" applyNumberFormat="1" applyFont="1" applyFill="1" applyBorder="1" applyAlignment="1">
      <alignment horizontal="right" vertical="center" wrapText="1"/>
    </xf>
    <xf numFmtId="1" fontId="0" fillId="6" borderId="3" xfId="0" applyNumberFormat="1" applyFill="1" applyBorder="1" applyAlignment="1">
      <alignment horizontal="center" vertical="center"/>
    </xf>
    <xf numFmtId="1" fontId="0" fillId="6" borderId="13" xfId="0" applyNumberFormat="1" applyFill="1" applyBorder="1" applyAlignment="1">
      <alignment horizontal="center" vertical="center"/>
    </xf>
    <xf numFmtId="164" fontId="6" fillId="5" borderId="5" xfId="1" applyNumberFormat="1" applyFont="1" applyFill="1" applyBorder="1" applyAlignment="1">
      <alignment horizontal="right" vertical="center" wrapText="1"/>
    </xf>
    <xf numFmtId="0" fontId="3" fillId="7" borderId="0" xfId="0" applyFont="1" applyFill="1"/>
    <xf numFmtId="0" fontId="0" fillId="0" borderId="14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1" fontId="10" fillId="0" borderId="0" xfId="0" applyNumberFormat="1" applyFont="1" applyAlignment="1">
      <alignment horizontal="left" vertical="center" indent="1"/>
    </xf>
    <xf numFmtId="0" fontId="3" fillId="8" borderId="7" xfId="0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11" borderId="7" xfId="0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center" vertical="center"/>
    </xf>
    <xf numFmtId="0" fontId="3" fillId="11" borderId="0" xfId="0" applyFont="1" applyFill="1" applyBorder="1" applyAlignment="1">
      <alignment horizontal="center" vertical="center"/>
    </xf>
    <xf numFmtId="0" fontId="3" fillId="14" borderId="7" xfId="0" applyFont="1" applyFill="1" applyBorder="1" applyAlignment="1">
      <alignment horizontal="center" vertical="center"/>
    </xf>
    <xf numFmtId="0" fontId="3" fillId="14" borderId="11" xfId="0" applyFont="1" applyFill="1" applyBorder="1" applyAlignment="1">
      <alignment horizontal="center" vertical="center"/>
    </xf>
    <xf numFmtId="0" fontId="3" fillId="14" borderId="0" xfId="0" applyFont="1" applyFill="1" applyBorder="1" applyAlignment="1">
      <alignment horizontal="center" vertical="center"/>
    </xf>
    <xf numFmtId="0" fontId="3" fillId="17" borderId="7" xfId="0" applyFont="1" applyFill="1" applyBorder="1" applyAlignment="1">
      <alignment horizontal="center" vertical="center"/>
    </xf>
    <xf numFmtId="0" fontId="3" fillId="17" borderId="11" xfId="0" applyFont="1" applyFill="1" applyBorder="1" applyAlignment="1">
      <alignment horizontal="center" vertical="center"/>
    </xf>
    <xf numFmtId="0" fontId="3" fillId="17" borderId="0" xfId="0" applyFont="1" applyFill="1" applyBorder="1" applyAlignment="1">
      <alignment horizontal="center" vertical="center"/>
    </xf>
    <xf numFmtId="0" fontId="3" fillId="20" borderId="7" xfId="0" applyFont="1" applyFill="1" applyBorder="1" applyAlignment="1">
      <alignment horizontal="center" vertical="center"/>
    </xf>
    <xf numFmtId="0" fontId="3" fillId="20" borderId="11" xfId="0" applyFont="1" applyFill="1" applyBorder="1" applyAlignment="1">
      <alignment horizontal="center" vertical="center"/>
    </xf>
    <xf numFmtId="0" fontId="3" fillId="20" borderId="0" xfId="0" applyFont="1" applyFill="1" applyBorder="1" applyAlignment="1">
      <alignment horizontal="center" vertical="center"/>
    </xf>
    <xf numFmtId="0" fontId="3" fillId="23" borderId="7" xfId="0" applyFont="1" applyFill="1" applyBorder="1" applyAlignment="1">
      <alignment horizontal="center" vertical="center"/>
    </xf>
    <xf numFmtId="0" fontId="3" fillId="23" borderId="11" xfId="0" applyFont="1" applyFill="1" applyBorder="1" applyAlignment="1">
      <alignment horizontal="center" vertical="center"/>
    </xf>
    <xf numFmtId="0" fontId="3" fillId="23" borderId="0" xfId="0" applyFont="1" applyFill="1" applyBorder="1" applyAlignment="1">
      <alignment horizontal="center" vertical="center"/>
    </xf>
    <xf numFmtId="0" fontId="3" fillId="26" borderId="7" xfId="0" applyFont="1" applyFill="1" applyBorder="1" applyAlignment="1">
      <alignment horizontal="center" vertical="center"/>
    </xf>
    <xf numFmtId="0" fontId="3" fillId="26" borderId="11" xfId="0" applyFont="1" applyFill="1" applyBorder="1" applyAlignment="1">
      <alignment horizontal="center" vertical="center"/>
    </xf>
    <xf numFmtId="0" fontId="3" fillId="26" borderId="0" xfId="0" applyFont="1" applyFill="1" applyBorder="1" applyAlignment="1">
      <alignment horizontal="center" vertical="center"/>
    </xf>
    <xf numFmtId="0" fontId="3" fillId="29" borderId="7" xfId="0" applyFont="1" applyFill="1" applyBorder="1" applyAlignment="1">
      <alignment horizontal="center" vertical="center"/>
    </xf>
    <xf numFmtId="0" fontId="3" fillId="29" borderId="11" xfId="0" applyFont="1" applyFill="1" applyBorder="1" applyAlignment="1">
      <alignment horizontal="center" vertical="center"/>
    </xf>
    <xf numFmtId="0" fontId="3" fillId="29" borderId="0" xfId="0" applyFont="1" applyFill="1" applyBorder="1" applyAlignment="1">
      <alignment horizontal="center" vertical="center"/>
    </xf>
    <xf numFmtId="0" fontId="3" fillId="29" borderId="8" xfId="0" applyFont="1" applyFill="1" applyBorder="1" applyAlignment="1">
      <alignment horizontal="center" vertical="center"/>
    </xf>
    <xf numFmtId="0" fontId="3" fillId="29" borderId="12" xfId="0" applyFont="1" applyFill="1" applyBorder="1" applyAlignment="1">
      <alignment horizontal="center" vertical="center"/>
    </xf>
    <xf numFmtId="0" fontId="3" fillId="29" borderId="9" xfId="0" applyFont="1" applyFill="1" applyBorder="1" applyAlignment="1">
      <alignment horizontal="center" vertical="center"/>
    </xf>
    <xf numFmtId="0" fontId="3" fillId="32" borderId="7" xfId="0" applyFont="1" applyFill="1" applyBorder="1" applyAlignment="1">
      <alignment horizontal="center" vertical="center"/>
    </xf>
    <xf numFmtId="0" fontId="3" fillId="32" borderId="11" xfId="0" applyFont="1" applyFill="1" applyBorder="1" applyAlignment="1">
      <alignment horizontal="center" vertical="center"/>
    </xf>
    <xf numFmtId="0" fontId="3" fillId="32" borderId="0" xfId="0" applyFont="1" applyFill="1" applyBorder="1" applyAlignment="1">
      <alignment horizontal="center" vertical="center"/>
    </xf>
    <xf numFmtId="0" fontId="3" fillId="35" borderId="7" xfId="0" applyFont="1" applyFill="1" applyBorder="1" applyAlignment="1">
      <alignment horizontal="center" vertical="center"/>
    </xf>
    <xf numFmtId="0" fontId="3" fillId="35" borderId="11" xfId="0" applyFont="1" applyFill="1" applyBorder="1" applyAlignment="1">
      <alignment horizontal="center" vertical="center"/>
    </xf>
    <xf numFmtId="0" fontId="3" fillId="35" borderId="0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1" fontId="5" fillId="4" borderId="3" xfId="0" applyNumberFormat="1" applyFont="1" applyFill="1" applyBorder="1" applyAlignment="1">
      <alignment horizontal="center" vertical="center" wrapText="1"/>
    </xf>
    <xf numFmtId="0" fontId="3" fillId="8" borderId="10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26" borderId="8" xfId="0" applyFont="1" applyFill="1" applyBorder="1" applyAlignment="1">
      <alignment horizontal="center" vertical="center"/>
    </xf>
    <xf numFmtId="0" fontId="3" fillId="26" borderId="12" xfId="0" applyFont="1" applyFill="1" applyBorder="1" applyAlignment="1">
      <alignment horizontal="center" vertical="center"/>
    </xf>
    <xf numFmtId="0" fontId="3" fillId="26" borderId="9" xfId="0" applyFont="1" applyFill="1" applyBorder="1" applyAlignment="1">
      <alignment horizontal="center" vertical="center"/>
    </xf>
    <xf numFmtId="164" fontId="6" fillId="9" borderId="14" xfId="1" applyNumberFormat="1" applyFont="1" applyFill="1" applyBorder="1" applyAlignment="1">
      <alignment horizontal="right" vertical="center" wrapText="1"/>
    </xf>
    <xf numFmtId="1" fontId="10" fillId="10" borderId="15" xfId="0" applyNumberFormat="1" applyFont="1" applyFill="1" applyBorder="1" applyAlignment="1">
      <alignment horizontal="left" vertical="center" indent="1"/>
    </xf>
    <xf numFmtId="164" fontId="6" fillId="12" borderId="16" xfId="1" applyNumberFormat="1" applyFont="1" applyFill="1" applyBorder="1" applyAlignment="1">
      <alignment horizontal="right" vertical="center" wrapText="1"/>
    </xf>
    <xf numFmtId="1" fontId="10" fillId="13" borderId="17" xfId="0" applyNumberFormat="1" applyFont="1" applyFill="1" applyBorder="1" applyAlignment="1">
      <alignment horizontal="left" vertical="center" indent="1"/>
    </xf>
    <xf numFmtId="164" fontId="6" fillId="21" borderId="16" xfId="1" applyNumberFormat="1" applyFont="1" applyFill="1" applyBorder="1" applyAlignment="1">
      <alignment horizontal="right" vertical="center" wrapText="1"/>
    </xf>
    <xf numFmtId="1" fontId="10" fillId="22" borderId="17" xfId="0" applyNumberFormat="1" applyFont="1" applyFill="1" applyBorder="1" applyAlignment="1">
      <alignment horizontal="left" vertical="center" indent="1"/>
    </xf>
    <xf numFmtId="164" fontId="6" fillId="24" borderId="16" xfId="1" applyNumberFormat="1" applyFont="1" applyFill="1" applyBorder="1" applyAlignment="1">
      <alignment horizontal="right" vertical="center" wrapText="1"/>
    </xf>
    <xf numFmtId="1" fontId="10" fillId="25" borderId="17" xfId="0" applyNumberFormat="1" applyFont="1" applyFill="1" applyBorder="1" applyAlignment="1">
      <alignment horizontal="left" vertical="center" indent="1"/>
    </xf>
    <xf numFmtId="164" fontId="6" fillId="9" borderId="16" xfId="1" applyNumberFormat="1" applyFont="1" applyFill="1" applyBorder="1" applyAlignment="1">
      <alignment horizontal="right" vertical="center" wrapText="1"/>
    </xf>
    <xf numFmtId="1" fontId="10" fillId="10" borderId="17" xfId="0" applyNumberFormat="1" applyFont="1" applyFill="1" applyBorder="1" applyAlignment="1">
      <alignment horizontal="left" vertical="center" indent="1"/>
    </xf>
    <xf numFmtId="164" fontId="6" fillId="15" borderId="16" xfId="1" applyNumberFormat="1" applyFont="1" applyFill="1" applyBorder="1" applyAlignment="1">
      <alignment horizontal="right" vertical="center" wrapText="1"/>
    </xf>
    <xf numFmtId="1" fontId="10" fillId="16" borderId="17" xfId="0" applyNumberFormat="1" applyFont="1" applyFill="1" applyBorder="1" applyAlignment="1">
      <alignment horizontal="left" vertical="center" indent="1"/>
    </xf>
    <xf numFmtId="164" fontId="6" fillId="27" borderId="16" xfId="1" applyNumberFormat="1" applyFont="1" applyFill="1" applyBorder="1" applyAlignment="1">
      <alignment horizontal="right" vertical="center" wrapText="1"/>
    </xf>
    <xf numFmtId="1" fontId="11" fillId="28" borderId="17" xfId="0" applyNumberFormat="1" applyFont="1" applyFill="1" applyBorder="1" applyAlignment="1">
      <alignment horizontal="left" vertical="center" indent="1"/>
    </xf>
    <xf numFmtId="164" fontId="6" fillId="18" borderId="16" xfId="1" applyNumberFormat="1" applyFont="1" applyFill="1" applyBorder="1" applyAlignment="1">
      <alignment horizontal="right" vertical="center" wrapText="1"/>
    </xf>
    <xf numFmtId="1" fontId="10" fillId="19" borderId="17" xfId="0" applyNumberFormat="1" applyFont="1" applyFill="1" applyBorder="1" applyAlignment="1">
      <alignment horizontal="left" vertical="center" indent="1"/>
    </xf>
    <xf numFmtId="164" fontId="6" fillId="33" borderId="16" xfId="1" applyNumberFormat="1" applyFont="1" applyFill="1" applyBorder="1" applyAlignment="1">
      <alignment horizontal="right" vertical="center" wrapText="1"/>
    </xf>
    <xf numFmtId="1" fontId="10" fillId="34" borderId="17" xfId="0" applyNumberFormat="1" applyFont="1" applyFill="1" applyBorder="1" applyAlignment="1">
      <alignment horizontal="left" vertical="center" indent="1"/>
    </xf>
    <xf numFmtId="164" fontId="6" fillId="4" borderId="16" xfId="1" applyNumberFormat="1" applyFont="1" applyFill="1" applyBorder="1" applyAlignment="1">
      <alignment horizontal="right" vertical="center" wrapText="1"/>
    </xf>
    <xf numFmtId="1" fontId="10" fillId="36" borderId="17" xfId="0" applyNumberFormat="1" applyFont="1" applyFill="1" applyBorder="1" applyAlignment="1">
      <alignment horizontal="left" vertical="center" indent="1"/>
    </xf>
    <xf numFmtId="164" fontId="6" fillId="30" borderId="16" xfId="1" applyNumberFormat="1" applyFont="1" applyFill="1" applyBorder="1" applyAlignment="1">
      <alignment horizontal="right" vertical="center" wrapText="1"/>
    </xf>
    <xf numFmtId="1" fontId="10" fillId="31" borderId="17" xfId="0" applyNumberFormat="1" applyFont="1" applyFill="1" applyBorder="1" applyAlignment="1">
      <alignment horizontal="left" vertical="center" indent="1"/>
    </xf>
    <xf numFmtId="0" fontId="3" fillId="8" borderId="8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1" fontId="10" fillId="25" borderId="0" xfId="0" applyNumberFormat="1" applyFont="1" applyFill="1" applyBorder="1" applyAlignment="1">
      <alignment horizontal="left" vertical="center" indent="1"/>
    </xf>
    <xf numFmtId="164" fontId="6" fillId="9" borderId="18" xfId="1" applyNumberFormat="1" applyFont="1" applyFill="1" applyBorder="1" applyAlignment="1">
      <alignment horizontal="right" vertical="center" wrapText="1"/>
    </xf>
    <xf numFmtId="1" fontId="10" fillId="10" borderId="19" xfId="0" applyNumberFormat="1" applyFont="1" applyFill="1" applyBorder="1" applyAlignment="1">
      <alignment horizontal="left" vertical="center" inden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22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23" xfId="0" applyBorder="1" applyAlignment="1">
      <alignment horizontal="center" wrapText="1"/>
    </xf>
    <xf numFmtId="0" fontId="9" fillId="0" borderId="20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209550</xdr:colOff>
      <xdr:row>17</xdr:row>
      <xdr:rowOff>76200</xdr:rowOff>
    </xdr:from>
    <xdr:to>
      <xdr:col>1</xdr:col>
      <xdr:colOff>352425</xdr:colOff>
      <xdr:row>20</xdr:row>
      <xdr:rowOff>66675</xdr:rowOff>
    </xdr:to>
    <xdr:cxnSp macro="">
      <xdr:nvCxnSpPr>
        <xdr:cNvPr id="3" name="Connecteur droit avec flèche 2"/>
        <xdr:cNvCxnSpPr/>
      </xdr:nvCxnSpPr>
      <xdr:spPr>
        <a:xfrm flipV="1">
          <a:off x="971550" y="3514725"/>
          <a:ext cx="142875" cy="5619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542925</xdr:colOff>
      <xdr:row>17</xdr:row>
      <xdr:rowOff>28576</xdr:rowOff>
    </xdr:from>
    <xdr:to>
      <xdr:col>3</xdr:col>
      <xdr:colOff>285750</xdr:colOff>
      <xdr:row>21</xdr:row>
      <xdr:rowOff>133350</xdr:rowOff>
    </xdr:to>
    <xdr:cxnSp macro="">
      <xdr:nvCxnSpPr>
        <xdr:cNvPr id="7" name="Connecteur droit avec flèche 6"/>
        <xdr:cNvCxnSpPr/>
      </xdr:nvCxnSpPr>
      <xdr:spPr>
        <a:xfrm flipH="1" flipV="1">
          <a:off x="2686050" y="3467101"/>
          <a:ext cx="390525" cy="866774"/>
        </a:xfrm>
        <a:prstGeom prst="straightConnector1">
          <a:avLst/>
        </a:prstGeom>
        <a:noFill/>
        <a:ln w="25400" cap="flat" cmpd="sng" algn="ctr">
          <a:solidFill>
            <a:sysClr val="windowText" lastClr="000000"/>
          </a:solidFill>
          <a:prstDash val="solid"/>
          <a:tailEnd type="arrow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xdr:spPr>
    </xdr:cxnSp>
    <xdr:clientData/>
  </xdr:twoCellAnchor>
  <xdr:twoCellAnchor>
    <xdr:from>
      <xdr:col>3</xdr:col>
      <xdr:colOff>485776</xdr:colOff>
      <xdr:row>16</xdr:row>
      <xdr:rowOff>142876</xdr:rowOff>
    </xdr:from>
    <xdr:to>
      <xdr:col>4</xdr:col>
      <xdr:colOff>523875</xdr:colOff>
      <xdr:row>20</xdr:row>
      <xdr:rowOff>85725</xdr:rowOff>
    </xdr:to>
    <xdr:cxnSp macro="">
      <xdr:nvCxnSpPr>
        <xdr:cNvPr id="12" name="Connecteur droit avec flèche 11"/>
        <xdr:cNvCxnSpPr/>
      </xdr:nvCxnSpPr>
      <xdr:spPr>
        <a:xfrm flipH="1" flipV="1">
          <a:off x="3276601" y="3390901"/>
          <a:ext cx="685799" cy="704849"/>
        </a:xfrm>
        <a:prstGeom prst="straightConnector1">
          <a:avLst/>
        </a:prstGeom>
        <a:noFill/>
        <a:ln w="25400" cap="flat" cmpd="sng" algn="ctr">
          <a:solidFill>
            <a:sysClr val="windowText" lastClr="000000"/>
          </a:solidFill>
          <a:prstDash val="solid"/>
          <a:tailEnd type="arrow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xdr:spPr>
    </xdr:cxnSp>
    <xdr:clientData/>
  </xdr:twoCellAnchor>
  <xdr:twoCellAnchor>
    <xdr:from>
      <xdr:col>4</xdr:col>
      <xdr:colOff>495302</xdr:colOff>
      <xdr:row>3</xdr:row>
      <xdr:rowOff>95250</xdr:rowOff>
    </xdr:from>
    <xdr:to>
      <xdr:col>8</xdr:col>
      <xdr:colOff>609600</xdr:colOff>
      <xdr:row>4</xdr:row>
      <xdr:rowOff>76200</xdr:rowOff>
    </xdr:to>
    <xdr:cxnSp macro="">
      <xdr:nvCxnSpPr>
        <xdr:cNvPr id="19" name="Connecteur droit avec flèche 18"/>
        <xdr:cNvCxnSpPr/>
      </xdr:nvCxnSpPr>
      <xdr:spPr>
        <a:xfrm flipH="1">
          <a:off x="3933827" y="866775"/>
          <a:ext cx="3000373" cy="171450"/>
        </a:xfrm>
        <a:prstGeom prst="straightConnector1">
          <a:avLst/>
        </a:prstGeom>
        <a:noFill/>
        <a:ln w="25400" cap="flat" cmpd="sng" algn="ctr">
          <a:solidFill>
            <a:sysClr val="windowText" lastClr="000000"/>
          </a:solidFill>
          <a:prstDash val="solid"/>
          <a:tailEnd type="arrow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xdr:spPr>
    </xdr:cxnSp>
    <xdr:clientData/>
  </xdr:twoCellAnchor>
  <xdr:twoCellAnchor>
    <xdr:from>
      <xdr:col>5</xdr:col>
      <xdr:colOff>523876</xdr:colOff>
      <xdr:row>6</xdr:row>
      <xdr:rowOff>95250</xdr:rowOff>
    </xdr:from>
    <xdr:to>
      <xdr:col>8</xdr:col>
      <xdr:colOff>619125</xdr:colOff>
      <xdr:row>6</xdr:row>
      <xdr:rowOff>142875</xdr:rowOff>
    </xdr:to>
    <xdr:cxnSp macro="">
      <xdr:nvCxnSpPr>
        <xdr:cNvPr id="25" name="Connecteur droit avec flèche 24"/>
        <xdr:cNvCxnSpPr/>
      </xdr:nvCxnSpPr>
      <xdr:spPr>
        <a:xfrm flipH="1">
          <a:off x="4562476" y="1438275"/>
          <a:ext cx="2381249" cy="47625"/>
        </a:xfrm>
        <a:prstGeom prst="straightConnector1">
          <a:avLst/>
        </a:prstGeom>
        <a:noFill/>
        <a:ln w="25400" cap="flat" cmpd="sng" algn="ctr">
          <a:solidFill>
            <a:sysClr val="windowText" lastClr="000000"/>
          </a:solidFill>
          <a:prstDash val="solid"/>
          <a:tailEnd type="arrow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xdr:spPr>
    </xdr:cxnSp>
    <xdr:clientData/>
  </xdr:twoCellAnchor>
  <xdr:twoCellAnchor>
    <xdr:from>
      <xdr:col>6</xdr:col>
      <xdr:colOff>104776</xdr:colOff>
      <xdr:row>16</xdr:row>
      <xdr:rowOff>38100</xdr:rowOff>
    </xdr:from>
    <xdr:to>
      <xdr:col>6</xdr:col>
      <xdr:colOff>619125</xdr:colOff>
      <xdr:row>22</xdr:row>
      <xdr:rowOff>133350</xdr:rowOff>
    </xdr:to>
    <xdr:cxnSp macro="">
      <xdr:nvCxnSpPr>
        <xdr:cNvPr id="28" name="Connecteur droit avec flèche 27"/>
        <xdr:cNvCxnSpPr/>
      </xdr:nvCxnSpPr>
      <xdr:spPr>
        <a:xfrm flipH="1" flipV="1">
          <a:off x="4905376" y="3286125"/>
          <a:ext cx="514349" cy="1238250"/>
        </a:xfrm>
        <a:prstGeom prst="straightConnector1">
          <a:avLst/>
        </a:prstGeom>
        <a:noFill/>
        <a:ln w="25400" cap="flat" cmpd="sng" algn="ctr">
          <a:solidFill>
            <a:sysClr val="windowText" lastClr="000000"/>
          </a:solidFill>
          <a:prstDash val="solid"/>
          <a:tailEnd type="arrow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xdr:spPr>
    </xdr:cxnSp>
    <xdr:clientData/>
  </xdr:twoCellAnchor>
  <xdr:twoCellAnchor>
    <xdr:from>
      <xdr:col>7</xdr:col>
      <xdr:colOff>476250</xdr:colOff>
      <xdr:row>10</xdr:row>
      <xdr:rowOff>171450</xdr:rowOff>
    </xdr:from>
    <xdr:to>
      <xdr:col>9</xdr:col>
      <xdr:colOff>628651</xdr:colOff>
      <xdr:row>12</xdr:row>
      <xdr:rowOff>152401</xdr:rowOff>
    </xdr:to>
    <xdr:cxnSp macro="">
      <xdr:nvCxnSpPr>
        <xdr:cNvPr id="30" name="Connecteur droit avec flèche 29"/>
        <xdr:cNvCxnSpPr/>
      </xdr:nvCxnSpPr>
      <xdr:spPr>
        <a:xfrm flipH="1" flipV="1">
          <a:off x="6038850" y="2276475"/>
          <a:ext cx="1676401" cy="371476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609600</xdr:colOff>
      <xdr:row>4</xdr:row>
      <xdr:rowOff>1</xdr:rowOff>
    </xdr:from>
    <xdr:to>
      <xdr:col>19</xdr:col>
      <xdr:colOff>285750</xdr:colOff>
      <xdr:row>5</xdr:row>
      <xdr:rowOff>104775</xdr:rowOff>
    </xdr:to>
    <xdr:cxnSp macro="">
      <xdr:nvCxnSpPr>
        <xdr:cNvPr id="35" name="Connecteur droit avec flèche 34"/>
        <xdr:cNvCxnSpPr/>
      </xdr:nvCxnSpPr>
      <xdr:spPr>
        <a:xfrm flipH="1" flipV="1">
          <a:off x="14554200" y="971551"/>
          <a:ext cx="438150" cy="304799"/>
        </a:xfrm>
        <a:prstGeom prst="straightConnector1">
          <a:avLst/>
        </a:prstGeom>
        <a:noFill/>
        <a:ln w="25400" cap="flat" cmpd="sng" algn="ctr">
          <a:solidFill>
            <a:sysClr val="windowText" lastClr="000000"/>
          </a:solidFill>
          <a:prstDash val="solid"/>
          <a:tailEnd type="arrow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552450</xdr:colOff>
      <xdr:row>11</xdr:row>
      <xdr:rowOff>152400</xdr:rowOff>
    </xdr:from>
    <xdr:to>
      <xdr:col>16</xdr:col>
      <xdr:colOff>200025</xdr:colOff>
      <xdr:row>12</xdr:row>
      <xdr:rowOff>85725</xdr:rowOff>
    </xdr:to>
    <xdr:cxnSp macro="">
      <xdr:nvCxnSpPr>
        <xdr:cNvPr id="5" name="Connecteur droit avec flèche 4"/>
        <xdr:cNvCxnSpPr/>
      </xdr:nvCxnSpPr>
      <xdr:spPr>
        <a:xfrm flipH="1">
          <a:off x="12734925" y="2647950"/>
          <a:ext cx="428625" cy="123825"/>
        </a:xfrm>
        <a:prstGeom prst="straightConnector1">
          <a:avLst/>
        </a:prstGeom>
        <a:ln>
          <a:tailEnd type="arrow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552450</xdr:colOff>
      <xdr:row>13</xdr:row>
      <xdr:rowOff>152400</xdr:rowOff>
    </xdr:from>
    <xdr:to>
      <xdr:col>16</xdr:col>
      <xdr:colOff>200025</xdr:colOff>
      <xdr:row>14</xdr:row>
      <xdr:rowOff>85725</xdr:rowOff>
    </xdr:to>
    <xdr:cxnSp macro="">
      <xdr:nvCxnSpPr>
        <xdr:cNvPr id="10" name="Connecteur droit avec flèche 9"/>
        <xdr:cNvCxnSpPr/>
      </xdr:nvCxnSpPr>
      <xdr:spPr>
        <a:xfrm flipH="1">
          <a:off x="12734925" y="2647950"/>
          <a:ext cx="428625" cy="123825"/>
        </a:xfrm>
        <a:prstGeom prst="straightConnector1">
          <a:avLst/>
        </a:prstGeom>
        <a:ln>
          <a:tailEnd type="arrow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552450</xdr:colOff>
      <xdr:row>15</xdr:row>
      <xdr:rowOff>152400</xdr:rowOff>
    </xdr:from>
    <xdr:to>
      <xdr:col>16</xdr:col>
      <xdr:colOff>200025</xdr:colOff>
      <xdr:row>16</xdr:row>
      <xdr:rowOff>85725</xdr:rowOff>
    </xdr:to>
    <xdr:cxnSp macro="">
      <xdr:nvCxnSpPr>
        <xdr:cNvPr id="11" name="Connecteur droit avec flèche 10"/>
        <xdr:cNvCxnSpPr/>
      </xdr:nvCxnSpPr>
      <xdr:spPr>
        <a:xfrm flipH="1">
          <a:off x="12734925" y="3028950"/>
          <a:ext cx="428625" cy="123825"/>
        </a:xfrm>
        <a:prstGeom prst="straightConnector1">
          <a:avLst/>
        </a:prstGeom>
        <a:ln>
          <a:tailEnd type="arrow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24"/>
  <sheetViews>
    <sheetView workbookViewId="0">
      <selection activeCell="E22" sqref="E22"/>
    </sheetView>
  </sheetViews>
  <sheetFormatPr baseColWidth="10" defaultRowHeight="15" x14ac:dyDescent="0.25"/>
  <cols>
    <col min="2" max="2" width="20.7109375" bestFit="1" customWidth="1"/>
    <col min="3" max="4" width="9.7109375" customWidth="1"/>
    <col min="5" max="5" width="9" customWidth="1"/>
    <col min="8" max="8" width="9.7109375" customWidth="1"/>
  </cols>
  <sheetData>
    <row r="1" spans="2:21" ht="15.75" thickBot="1" x14ac:dyDescent="0.3"/>
    <row r="2" spans="2:21" ht="30" customHeight="1" thickBot="1" x14ac:dyDescent="0.3">
      <c r="C2" s="17" t="s">
        <v>0</v>
      </c>
      <c r="D2" s="17" t="s">
        <v>16</v>
      </c>
      <c r="E2" s="18" t="s">
        <v>21</v>
      </c>
      <c r="F2" s="18" t="s">
        <v>20</v>
      </c>
      <c r="G2" s="2" t="s">
        <v>2</v>
      </c>
      <c r="H2" s="2" t="s">
        <v>3</v>
      </c>
    </row>
    <row r="3" spans="2:21" ht="15.75" thickBot="1" x14ac:dyDescent="0.3">
      <c r="B3" s="7" t="s">
        <v>6</v>
      </c>
      <c r="C3" s="13">
        <v>1</v>
      </c>
      <c r="D3" s="13">
        <v>1</v>
      </c>
      <c r="E3" s="13" t="s">
        <v>1</v>
      </c>
      <c r="F3" s="1">
        <v>100</v>
      </c>
      <c r="G3" s="19">
        <v>286716</v>
      </c>
      <c r="H3" s="34">
        <f>SUMIF(B$3:B$18,B3,G$3:G$18)/(12-SUMIF(B$3:B$18,B3,C$3:C$18))</f>
        <v>96668.142857142855</v>
      </c>
      <c r="M3" t="s">
        <v>24</v>
      </c>
    </row>
    <row r="4" spans="2:21" x14ac:dyDescent="0.25">
      <c r="B4" s="9" t="s">
        <v>8</v>
      </c>
      <c r="C4" s="13">
        <v>1</v>
      </c>
      <c r="D4" s="13">
        <v>1</v>
      </c>
      <c r="E4" s="13" t="s">
        <v>1</v>
      </c>
      <c r="F4" s="1">
        <v>100</v>
      </c>
      <c r="G4" s="19">
        <v>55764</v>
      </c>
      <c r="H4" s="34">
        <f t="shared" ref="H4:H18" si="0">SUMIF(B$3:B$18,B4,G$3:G$18)/(12-SUMIF(B$3:B$18,B4,C$3:C$18))</f>
        <v>5069.454545454545</v>
      </c>
      <c r="J4" s="16" t="s">
        <v>22</v>
      </c>
      <c r="K4" s="16"/>
      <c r="M4" s="7" t="s">
        <v>5</v>
      </c>
      <c r="N4" s="12">
        <v>2</v>
      </c>
      <c r="O4" s="12">
        <v>2</v>
      </c>
      <c r="P4" s="12" t="s">
        <v>4</v>
      </c>
      <c r="Q4" s="8">
        <v>100</v>
      </c>
      <c r="R4" s="23">
        <v>692505</v>
      </c>
      <c r="S4" s="21">
        <f>R4/(12-4)</f>
        <v>86563.125</v>
      </c>
      <c r="T4" s="4"/>
      <c r="U4" s="5"/>
    </row>
    <row r="5" spans="2:21" ht="15.75" thickBot="1" x14ac:dyDescent="0.3">
      <c r="B5" s="9" t="s">
        <v>5</v>
      </c>
      <c r="C5" s="13">
        <v>2</v>
      </c>
      <c r="D5" s="13">
        <v>1</v>
      </c>
      <c r="E5" s="13" t="s">
        <v>1</v>
      </c>
      <c r="F5" s="1">
        <v>150</v>
      </c>
      <c r="G5" s="19">
        <v>692505</v>
      </c>
      <c r="H5" s="34">
        <f t="shared" si="0"/>
        <v>427099.5</v>
      </c>
      <c r="M5" s="10" t="s">
        <v>5</v>
      </c>
      <c r="N5" s="14">
        <v>2</v>
      </c>
      <c r="O5" s="14">
        <v>2</v>
      </c>
      <c r="P5" s="14" t="s">
        <v>4</v>
      </c>
      <c r="Q5" s="11">
        <v>100</v>
      </c>
      <c r="R5" s="20">
        <v>161694</v>
      </c>
      <c r="S5" s="22">
        <f>R5/(12-4)</f>
        <v>20211.75</v>
      </c>
      <c r="T5" s="4"/>
      <c r="U5" s="5"/>
    </row>
    <row r="6" spans="2:21" x14ac:dyDescent="0.25">
      <c r="B6" s="9" t="s">
        <v>5</v>
      </c>
      <c r="C6" s="13">
        <v>2</v>
      </c>
      <c r="D6" s="13">
        <v>2</v>
      </c>
      <c r="E6" s="13" t="s">
        <v>1</v>
      </c>
      <c r="F6" s="1">
        <v>100</v>
      </c>
      <c r="G6" s="19">
        <v>161694</v>
      </c>
      <c r="H6" s="34">
        <f t="shared" si="0"/>
        <v>427099.5</v>
      </c>
    </row>
    <row r="7" spans="2:21" x14ac:dyDescent="0.25">
      <c r="B7" s="9" t="s">
        <v>9</v>
      </c>
      <c r="C7" s="13">
        <v>2</v>
      </c>
      <c r="D7" s="13">
        <v>2</v>
      </c>
      <c r="E7" s="13" t="s">
        <v>1</v>
      </c>
      <c r="F7" s="1">
        <v>150</v>
      </c>
      <c r="G7" s="19">
        <v>498024</v>
      </c>
      <c r="H7" s="34">
        <f t="shared" si="0"/>
        <v>69109.5</v>
      </c>
      <c r="J7" s="15" t="s">
        <v>19</v>
      </c>
      <c r="P7" s="24" t="s">
        <v>26</v>
      </c>
      <c r="Q7" s="24"/>
      <c r="R7" s="24"/>
      <c r="S7" s="24"/>
      <c r="T7" s="24"/>
      <c r="U7" s="24"/>
    </row>
    <row r="8" spans="2:21" x14ac:dyDescent="0.25">
      <c r="B8" s="9" t="s">
        <v>9</v>
      </c>
      <c r="C8" s="13">
        <v>2</v>
      </c>
      <c r="D8" s="13">
        <v>2</v>
      </c>
      <c r="E8" s="13" t="s">
        <v>1</v>
      </c>
      <c r="F8" s="1">
        <v>50</v>
      </c>
      <c r="G8" s="19">
        <v>54852</v>
      </c>
      <c r="H8" s="34">
        <f t="shared" si="0"/>
        <v>69109.5</v>
      </c>
    </row>
    <row r="9" spans="2:21" x14ac:dyDescent="0.25">
      <c r="B9" s="9" t="s">
        <v>10</v>
      </c>
      <c r="C9" s="13">
        <v>2</v>
      </c>
      <c r="D9" s="13">
        <v>1</v>
      </c>
      <c r="E9" s="13" t="s">
        <v>1</v>
      </c>
      <c r="F9" s="1">
        <v>125</v>
      </c>
      <c r="G9" s="19">
        <v>266844</v>
      </c>
      <c r="H9" s="34">
        <f t="shared" si="0"/>
        <v>26684.400000000001</v>
      </c>
    </row>
    <row r="10" spans="2:21" x14ac:dyDescent="0.25">
      <c r="B10" s="9" t="s">
        <v>11</v>
      </c>
      <c r="C10" s="13">
        <v>1</v>
      </c>
      <c r="D10" s="13">
        <v>1</v>
      </c>
      <c r="E10" s="13" t="s">
        <v>1</v>
      </c>
      <c r="F10" s="1">
        <v>33</v>
      </c>
      <c r="G10" s="19">
        <v>11404</v>
      </c>
      <c r="H10" s="34">
        <f t="shared" si="0"/>
        <v>1036.7272727272727</v>
      </c>
    </row>
    <row r="11" spans="2:21" x14ac:dyDescent="0.25">
      <c r="B11" s="9" t="s">
        <v>12</v>
      </c>
      <c r="C11" s="13">
        <v>1</v>
      </c>
      <c r="D11" s="13">
        <v>3</v>
      </c>
      <c r="E11" s="13" t="s">
        <v>1</v>
      </c>
      <c r="F11" s="1">
        <v>33</v>
      </c>
      <c r="G11" s="19">
        <v>2447</v>
      </c>
      <c r="H11" s="34">
        <f t="shared" si="0"/>
        <v>222.45454545454547</v>
      </c>
    </row>
    <row r="12" spans="2:21" ht="15.75" thickBot="1" x14ac:dyDescent="0.3">
      <c r="B12" s="9" t="s">
        <v>13</v>
      </c>
      <c r="C12" s="13">
        <v>1</v>
      </c>
      <c r="D12" s="13">
        <v>3</v>
      </c>
      <c r="E12" s="13" t="s">
        <v>1</v>
      </c>
      <c r="F12" s="1">
        <v>50</v>
      </c>
      <c r="G12" s="19">
        <v>3624</v>
      </c>
      <c r="H12" s="34">
        <f t="shared" si="0"/>
        <v>329.45454545454544</v>
      </c>
    </row>
    <row r="13" spans="2:21" ht="18" customHeight="1" x14ac:dyDescent="0.25">
      <c r="B13" s="9" t="s">
        <v>14</v>
      </c>
      <c r="C13" s="13">
        <v>1</v>
      </c>
      <c r="D13" s="13">
        <v>3</v>
      </c>
      <c r="E13" s="13" t="s">
        <v>1</v>
      </c>
      <c r="F13" s="1">
        <v>50</v>
      </c>
      <c r="G13" s="19">
        <v>2952</v>
      </c>
      <c r="H13" s="34">
        <f t="shared" si="0"/>
        <v>268.36363636363637</v>
      </c>
      <c r="K13" s="25" t="s">
        <v>25</v>
      </c>
      <c r="L13" s="26"/>
      <c r="M13" s="26"/>
      <c r="N13" s="27"/>
    </row>
    <row r="14" spans="2:21" x14ac:dyDescent="0.25">
      <c r="B14" s="9" t="s">
        <v>6</v>
      </c>
      <c r="C14" s="13">
        <v>2</v>
      </c>
      <c r="D14" s="13">
        <v>4</v>
      </c>
      <c r="E14" s="13" t="s">
        <v>4</v>
      </c>
      <c r="F14" s="1">
        <v>100</v>
      </c>
      <c r="G14" s="19">
        <v>286716</v>
      </c>
      <c r="H14" s="34">
        <f t="shared" si="0"/>
        <v>96668.142857142855</v>
      </c>
      <c r="K14" s="28"/>
      <c r="L14" s="29"/>
      <c r="M14" s="29"/>
      <c r="N14" s="30"/>
    </row>
    <row r="15" spans="2:21" x14ac:dyDescent="0.25">
      <c r="B15" s="9" t="s">
        <v>7</v>
      </c>
      <c r="C15" s="13">
        <v>2</v>
      </c>
      <c r="D15" s="13">
        <v>4</v>
      </c>
      <c r="E15" s="13" t="s">
        <v>1</v>
      </c>
      <c r="F15" s="1">
        <v>100</v>
      </c>
      <c r="G15" s="19">
        <v>55764</v>
      </c>
      <c r="H15" s="34">
        <f t="shared" si="0"/>
        <v>5576.4</v>
      </c>
      <c r="K15" s="28"/>
      <c r="L15" s="29"/>
      <c r="M15" s="29"/>
      <c r="N15" s="30"/>
    </row>
    <row r="16" spans="2:21" x14ac:dyDescent="0.25">
      <c r="B16" s="9" t="s">
        <v>6</v>
      </c>
      <c r="C16" s="13">
        <v>2</v>
      </c>
      <c r="D16" s="13">
        <v>3</v>
      </c>
      <c r="E16" s="13" t="s">
        <v>4</v>
      </c>
      <c r="F16" s="1">
        <v>50</v>
      </c>
      <c r="G16" s="19">
        <v>103245</v>
      </c>
      <c r="H16" s="34">
        <f t="shared" si="0"/>
        <v>96668.142857142855</v>
      </c>
      <c r="K16" s="28"/>
      <c r="L16" s="29"/>
      <c r="M16" s="29"/>
      <c r="N16" s="30"/>
    </row>
    <row r="17" spans="2:14" x14ac:dyDescent="0.25">
      <c r="B17" s="9" t="s">
        <v>5</v>
      </c>
      <c r="C17" s="13">
        <v>2</v>
      </c>
      <c r="D17" s="13">
        <v>2</v>
      </c>
      <c r="E17" s="13" t="s">
        <v>4</v>
      </c>
      <c r="F17" s="1">
        <v>100</v>
      </c>
      <c r="G17" s="19">
        <v>692505</v>
      </c>
      <c r="H17" s="34">
        <f t="shared" si="0"/>
        <v>427099.5</v>
      </c>
      <c r="K17" s="28"/>
      <c r="L17" s="29"/>
      <c r="M17" s="29"/>
      <c r="N17" s="30"/>
    </row>
    <row r="18" spans="2:14" x14ac:dyDescent="0.25">
      <c r="B18" s="10" t="s">
        <v>5</v>
      </c>
      <c r="C18" s="14">
        <v>2</v>
      </c>
      <c r="D18" s="14">
        <v>2</v>
      </c>
      <c r="E18" s="14" t="s">
        <v>4</v>
      </c>
      <c r="F18" s="11">
        <v>100</v>
      </c>
      <c r="G18" s="20">
        <v>161694</v>
      </c>
      <c r="H18" s="34">
        <f t="shared" si="0"/>
        <v>427099.5</v>
      </c>
      <c r="K18" s="28"/>
      <c r="L18" s="29"/>
      <c r="M18" s="29"/>
      <c r="N18" s="30"/>
    </row>
    <row r="19" spans="2:14" x14ac:dyDescent="0.25">
      <c r="F19" s="3"/>
      <c r="G19" s="4"/>
      <c r="H19" s="5"/>
      <c r="I19" s="6"/>
      <c r="K19" s="28"/>
      <c r="L19" s="29"/>
      <c r="M19" s="29"/>
      <c r="N19" s="30"/>
    </row>
    <row r="20" spans="2:14" ht="15.75" thickBot="1" x14ac:dyDescent="0.3">
      <c r="K20" s="31"/>
      <c r="L20" s="32"/>
      <c r="M20" s="32"/>
      <c r="N20" s="33"/>
    </row>
    <row r="21" spans="2:14" x14ac:dyDescent="0.25">
      <c r="B21" s="1" t="s">
        <v>15</v>
      </c>
      <c r="F21" s="15" t="s">
        <v>18</v>
      </c>
      <c r="G21" s="15"/>
    </row>
    <row r="23" spans="2:14" x14ac:dyDescent="0.25">
      <c r="C23" s="15" t="s">
        <v>17</v>
      </c>
      <c r="D23" s="15"/>
      <c r="E23" s="15"/>
    </row>
    <row r="24" spans="2:14" x14ac:dyDescent="0.25">
      <c r="G24" s="15" t="s">
        <v>23</v>
      </c>
      <c r="H24" s="15"/>
      <c r="I24" s="15"/>
      <c r="J24" s="15"/>
    </row>
  </sheetData>
  <mergeCells count="1">
    <mergeCell ref="K13:N2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8"/>
  <sheetViews>
    <sheetView tabSelected="1" workbookViewId="0">
      <selection activeCell="L25" sqref="L25"/>
    </sheetView>
  </sheetViews>
  <sheetFormatPr baseColWidth="10" defaultRowHeight="15" x14ac:dyDescent="0.25"/>
  <cols>
    <col min="2" max="2" width="15.140625" bestFit="1" customWidth="1"/>
    <col min="11" max="11" width="15.7109375" customWidth="1"/>
    <col min="15" max="15" width="14.7109375" customWidth="1"/>
    <col min="16" max="16" width="11.7109375" customWidth="1"/>
  </cols>
  <sheetData>
    <row r="1" spans="2:20" ht="15.75" thickBot="1" x14ac:dyDescent="0.3"/>
    <row r="2" spans="2:20" ht="45.75" thickBot="1" x14ac:dyDescent="0.3">
      <c r="C2" s="69" t="s">
        <v>0</v>
      </c>
      <c r="D2" s="69" t="s">
        <v>16</v>
      </c>
      <c r="E2" s="70" t="s">
        <v>21</v>
      </c>
      <c r="F2" s="70" t="s">
        <v>20</v>
      </c>
      <c r="G2" s="71" t="s">
        <v>2</v>
      </c>
      <c r="H2" s="71" t="s">
        <v>3</v>
      </c>
    </row>
    <row r="3" spans="2:20" x14ac:dyDescent="0.25">
      <c r="B3" s="38" t="s">
        <v>6</v>
      </c>
      <c r="C3" s="72">
        <v>1</v>
      </c>
      <c r="D3" s="72">
        <v>1</v>
      </c>
      <c r="E3" s="72" t="s">
        <v>1</v>
      </c>
      <c r="F3" s="73">
        <v>100</v>
      </c>
      <c r="G3" s="77">
        <v>286716</v>
      </c>
      <c r="H3" s="78">
        <f>SUMIF(B$3:B$21,B3,G$3:G$21)/(12-SUMIF(B$3:B$21,B3,C$3:C$21))</f>
        <v>168832.8</v>
      </c>
      <c r="J3" t="s">
        <v>28</v>
      </c>
    </row>
    <row r="4" spans="2:20" x14ac:dyDescent="0.25">
      <c r="B4" s="39" t="s">
        <v>8</v>
      </c>
      <c r="C4" s="40">
        <v>1</v>
      </c>
      <c r="D4" s="40">
        <v>1</v>
      </c>
      <c r="E4" s="40" t="s">
        <v>1</v>
      </c>
      <c r="F4" s="41">
        <v>100</v>
      </c>
      <c r="G4" s="79">
        <v>55764</v>
      </c>
      <c r="H4" s="80">
        <f>SUMIF(B$3:B$21,B4,G$3:G$21)/(12-SUMIF(B$3:B$21,B4,C$3:C$21))</f>
        <v>5069.454545454545</v>
      </c>
      <c r="J4" t="s">
        <v>32</v>
      </c>
    </row>
    <row r="5" spans="2:20" x14ac:dyDescent="0.25">
      <c r="B5" s="48" t="s">
        <v>5</v>
      </c>
      <c r="C5" s="49">
        <v>2</v>
      </c>
      <c r="D5" s="49">
        <v>1</v>
      </c>
      <c r="E5" s="49" t="s">
        <v>1</v>
      </c>
      <c r="F5" s="50">
        <v>150</v>
      </c>
      <c r="G5" s="81">
        <v>692505</v>
      </c>
      <c r="H5" s="82">
        <f>SUMIF(B$3:B$21,B5,G$3:G$21)/(12-SUMIF(B$3:B$21,B5,C$3:C$21))</f>
        <v>569466</v>
      </c>
      <c r="J5" t="s">
        <v>29</v>
      </c>
    </row>
    <row r="6" spans="2:20" x14ac:dyDescent="0.25">
      <c r="B6" s="51" t="s">
        <v>9</v>
      </c>
      <c r="C6" s="52">
        <v>2</v>
      </c>
      <c r="D6" s="52">
        <v>2</v>
      </c>
      <c r="E6" s="52" t="s">
        <v>1</v>
      </c>
      <c r="F6" s="53">
        <v>150</v>
      </c>
      <c r="G6" s="83">
        <v>498024</v>
      </c>
      <c r="H6" s="84">
        <f>SUMIF(B$3:B$21,B6,G$3:G$21)/(12-SUMIF(B$3:B$21,B6,C$3:C$21))</f>
        <v>69109.5</v>
      </c>
    </row>
    <row r="7" spans="2:20" x14ac:dyDescent="0.25">
      <c r="B7" s="51" t="s">
        <v>9</v>
      </c>
      <c r="C7" s="52">
        <v>2</v>
      </c>
      <c r="D7" s="52">
        <v>2</v>
      </c>
      <c r="E7" s="52" t="s">
        <v>1</v>
      </c>
      <c r="F7" s="53">
        <v>50</v>
      </c>
      <c r="G7" s="83">
        <v>54852</v>
      </c>
      <c r="H7" s="84">
        <f>SUMIF(B$3:B$21,B7,G$3:G$21)/(12-SUMIF(B$3:B$21,B7,C$3:C$21))</f>
        <v>69109.5</v>
      </c>
      <c r="J7" t="s">
        <v>30</v>
      </c>
    </row>
    <row r="8" spans="2:20" x14ac:dyDescent="0.25">
      <c r="B8" s="35" t="s">
        <v>6</v>
      </c>
      <c r="C8" s="36">
        <v>2</v>
      </c>
      <c r="D8" s="36">
        <v>1</v>
      </c>
      <c r="E8" s="36" t="s">
        <v>1</v>
      </c>
      <c r="F8" s="37">
        <v>100</v>
      </c>
      <c r="G8" s="85">
        <v>286716</v>
      </c>
      <c r="H8" s="86">
        <f>SUMIF(B$3:B$21,B8,G$3:G$21)/(12-SUMIF(B$3:B$21,B8,C$3:C$21))</f>
        <v>168832.8</v>
      </c>
      <c r="J8" t="s">
        <v>31</v>
      </c>
    </row>
    <row r="9" spans="2:20" x14ac:dyDescent="0.25">
      <c r="B9" s="42" t="s">
        <v>10</v>
      </c>
      <c r="C9" s="43">
        <v>2</v>
      </c>
      <c r="D9" s="43">
        <v>1</v>
      </c>
      <c r="E9" s="43" t="s">
        <v>1</v>
      </c>
      <c r="F9" s="44">
        <v>125</v>
      </c>
      <c r="G9" s="87">
        <v>266844</v>
      </c>
      <c r="H9" s="88">
        <f>SUMIF(B$3:B$21,B9,G$3:G$21)/(12-SUMIF(B$3:B$21,B9,C$3:C$21))</f>
        <v>59298.666666666664</v>
      </c>
      <c r="J9" t="s">
        <v>33</v>
      </c>
    </row>
    <row r="10" spans="2:20" x14ac:dyDescent="0.25">
      <c r="B10" s="54" t="s">
        <v>11</v>
      </c>
      <c r="C10" s="55">
        <v>1</v>
      </c>
      <c r="D10" s="55">
        <v>1</v>
      </c>
      <c r="E10" s="55" t="s">
        <v>1</v>
      </c>
      <c r="F10" s="56">
        <v>33</v>
      </c>
      <c r="G10" s="89">
        <v>11404</v>
      </c>
      <c r="H10" s="90">
        <f>SUMIF(B$3:B$21,B10,G$3:G$21)/(12-SUMIF(B$3:B$21,B10,C$3:C$21))</f>
        <v>1036.7272727272727</v>
      </c>
    </row>
    <row r="11" spans="2:20" ht="15" customHeight="1" x14ac:dyDescent="0.25">
      <c r="B11" s="48" t="s">
        <v>5</v>
      </c>
      <c r="C11" s="49">
        <v>3</v>
      </c>
      <c r="D11" s="49">
        <v>1</v>
      </c>
      <c r="E11" s="49" t="s">
        <v>1</v>
      </c>
      <c r="F11" s="50">
        <v>150</v>
      </c>
      <c r="G11" s="81">
        <v>692505</v>
      </c>
      <c r="H11" s="82">
        <f>SUMIF(B$3:B$21,B11,G$3:G$21)/(12-SUMIF(B$3:B$21,B11,C$3:C$21))</f>
        <v>569466</v>
      </c>
      <c r="J11" t="s">
        <v>34</v>
      </c>
      <c r="Q11" s="105" t="s">
        <v>35</v>
      </c>
      <c r="R11" s="106"/>
      <c r="S11" s="106"/>
      <c r="T11" s="107"/>
    </row>
    <row r="12" spans="2:20" x14ac:dyDescent="0.25">
      <c r="B12" s="45" t="s">
        <v>12</v>
      </c>
      <c r="C12" s="46">
        <v>1</v>
      </c>
      <c r="D12" s="46">
        <v>3</v>
      </c>
      <c r="E12" s="46" t="s">
        <v>1</v>
      </c>
      <c r="F12" s="47">
        <v>33</v>
      </c>
      <c r="G12" s="91">
        <v>2447</v>
      </c>
      <c r="H12" s="92">
        <f>SUMIF(B$3:B$21,B12,G$3:G$21)/(12-SUMIF(B$3:B$21,B12,C$3:C$21))</f>
        <v>543.77777777777783</v>
      </c>
      <c r="J12" s="113" t="s">
        <v>36</v>
      </c>
      <c r="K12" s="113" t="s">
        <v>37</v>
      </c>
      <c r="L12" s="113" t="s">
        <v>38</v>
      </c>
      <c r="M12" s="113" t="s">
        <v>39</v>
      </c>
      <c r="N12" s="113" t="s">
        <v>20</v>
      </c>
      <c r="O12" s="113" t="s">
        <v>40</v>
      </c>
      <c r="P12" s="113" t="s">
        <v>41</v>
      </c>
      <c r="Q12" s="108"/>
      <c r="R12" s="29"/>
      <c r="S12" s="29"/>
      <c r="T12" s="109"/>
    </row>
    <row r="13" spans="2:20" x14ac:dyDescent="0.25">
      <c r="B13" s="63" t="s">
        <v>13</v>
      </c>
      <c r="C13" s="64">
        <v>1</v>
      </c>
      <c r="D13" s="64">
        <v>3</v>
      </c>
      <c r="E13" s="64" t="s">
        <v>1</v>
      </c>
      <c r="F13" s="65">
        <v>50</v>
      </c>
      <c r="G13" s="93">
        <v>3624</v>
      </c>
      <c r="H13" s="94">
        <f>SUMIF(B$3:B$21,B13,G$3:G$21)/(12-SUMIF(B$3:B$21,B13,C$3:C$21))</f>
        <v>329.45454545454544</v>
      </c>
      <c r="J13" s="51" t="s">
        <v>9</v>
      </c>
      <c r="K13" s="52">
        <v>2</v>
      </c>
      <c r="L13" s="52">
        <v>2</v>
      </c>
      <c r="M13" s="52" t="s">
        <v>1</v>
      </c>
      <c r="N13" s="53">
        <v>150</v>
      </c>
      <c r="O13" s="83">
        <v>498024</v>
      </c>
      <c r="P13" s="102">
        <f>O13/(12-K13-K15)</f>
        <v>62253</v>
      </c>
      <c r="Q13" s="108"/>
      <c r="R13" s="29"/>
      <c r="S13" s="29"/>
      <c r="T13" s="109"/>
    </row>
    <row r="14" spans="2:20" x14ac:dyDescent="0.25">
      <c r="B14" s="66" t="s">
        <v>14</v>
      </c>
      <c r="C14" s="67">
        <v>1</v>
      </c>
      <c r="D14" s="67">
        <v>3</v>
      </c>
      <c r="E14" s="67" t="s">
        <v>1</v>
      </c>
      <c r="F14" s="68">
        <v>50</v>
      </c>
      <c r="G14" s="95">
        <v>2952</v>
      </c>
      <c r="H14" s="96">
        <f>SUMIF(B$3:B$21,B14,G$3:G$21)/(12-SUMIF(B$3:B$21,B14,C$3:C$21))</f>
        <v>268.36363636363637</v>
      </c>
      <c r="J14" s="51" t="s">
        <v>9</v>
      </c>
      <c r="K14" s="52">
        <v>2</v>
      </c>
      <c r="L14" s="52">
        <v>2</v>
      </c>
      <c r="M14" s="52" t="s">
        <v>1</v>
      </c>
      <c r="N14" s="53">
        <v>50</v>
      </c>
      <c r="O14" s="83">
        <v>54852</v>
      </c>
      <c r="P14" s="102">
        <f>O14/(12-K14-K16)</f>
        <v>6856.5</v>
      </c>
      <c r="Q14" s="108"/>
      <c r="R14" s="29"/>
      <c r="S14" s="29"/>
      <c r="T14" s="109"/>
    </row>
    <row r="15" spans="2:20" x14ac:dyDescent="0.25">
      <c r="B15" s="35" t="s">
        <v>6</v>
      </c>
      <c r="C15" s="36">
        <v>2</v>
      </c>
      <c r="D15" s="36">
        <v>4</v>
      </c>
      <c r="E15" s="36" t="s">
        <v>4</v>
      </c>
      <c r="F15" s="37">
        <v>100</v>
      </c>
      <c r="G15" s="85">
        <v>167487</v>
      </c>
      <c r="H15" s="86">
        <f>SUMIF(B$3:B$21,B15,G$3:G$21)/(12-SUMIF(B$3:B$21,B15,C$3:C$21))</f>
        <v>168832.8</v>
      </c>
      <c r="J15" s="51" t="s">
        <v>9</v>
      </c>
      <c r="K15" s="52">
        <v>2</v>
      </c>
      <c r="L15" s="52">
        <v>2</v>
      </c>
      <c r="M15" s="52" t="s">
        <v>1</v>
      </c>
      <c r="N15" s="53">
        <v>150</v>
      </c>
      <c r="O15" s="83">
        <v>498024</v>
      </c>
      <c r="P15" s="102">
        <f>O15/(12-K13-K15)</f>
        <v>62253</v>
      </c>
      <c r="Q15" s="110"/>
      <c r="R15" s="111"/>
      <c r="S15" s="111"/>
      <c r="T15" s="112"/>
    </row>
    <row r="16" spans="2:20" x14ac:dyDescent="0.25">
      <c r="B16" s="39" t="s">
        <v>7</v>
      </c>
      <c r="C16" s="40">
        <v>2</v>
      </c>
      <c r="D16" s="40">
        <v>1</v>
      </c>
      <c r="E16" s="40" t="s">
        <v>1</v>
      </c>
      <c r="F16" s="41">
        <v>100</v>
      </c>
      <c r="G16" s="79">
        <v>55764</v>
      </c>
      <c r="H16" s="80">
        <f>SUMIF(B$3:B$21,B16,G$3:G$21)/(12-SUMIF(B$3:B$21,B16,C$3:C$21))</f>
        <v>5576.4</v>
      </c>
      <c r="J16" s="51" t="s">
        <v>9</v>
      </c>
      <c r="K16" s="52">
        <v>2</v>
      </c>
      <c r="L16" s="52">
        <v>2</v>
      </c>
      <c r="M16" s="52" t="s">
        <v>1</v>
      </c>
      <c r="N16" s="53">
        <v>50</v>
      </c>
      <c r="O16" s="83">
        <v>54852</v>
      </c>
      <c r="P16" s="102">
        <f>O16/(12-K14-K16)</f>
        <v>6856.5</v>
      </c>
    </row>
    <row r="17" spans="2:8" x14ac:dyDescent="0.25">
      <c r="B17" s="45" t="s">
        <v>12</v>
      </c>
      <c r="C17" s="46">
        <v>2</v>
      </c>
      <c r="D17" s="46">
        <v>3</v>
      </c>
      <c r="E17" s="46" t="s">
        <v>1</v>
      </c>
      <c r="F17" s="47">
        <v>33</v>
      </c>
      <c r="G17" s="91">
        <v>2447</v>
      </c>
      <c r="H17" s="92">
        <f>SUMIF(B$3:B$21,B17,G$3:G$21)/(12-SUMIF(B$3:B$21,B17,C$3:C$21))</f>
        <v>543.77777777777783</v>
      </c>
    </row>
    <row r="18" spans="2:8" x14ac:dyDescent="0.25">
      <c r="B18" s="35" t="s">
        <v>6</v>
      </c>
      <c r="C18" s="36">
        <v>2</v>
      </c>
      <c r="D18" s="36">
        <v>3</v>
      </c>
      <c r="E18" s="36" t="s">
        <v>4</v>
      </c>
      <c r="F18" s="37">
        <v>50</v>
      </c>
      <c r="G18" s="85">
        <v>103245</v>
      </c>
      <c r="H18" s="86">
        <f>SUMIF(B$3:B$21,B18,G$3:G$21)/(12-SUMIF(B$3:B$21,B18,C$3:C$21))</f>
        <v>168832.8</v>
      </c>
    </row>
    <row r="19" spans="2:8" x14ac:dyDescent="0.25">
      <c r="B19" s="42" t="s">
        <v>10</v>
      </c>
      <c r="C19" s="43">
        <v>1</v>
      </c>
      <c r="D19" s="43">
        <v>1</v>
      </c>
      <c r="E19" s="43" t="s">
        <v>1</v>
      </c>
      <c r="F19" s="44">
        <v>125</v>
      </c>
      <c r="G19" s="87">
        <v>266844</v>
      </c>
      <c r="H19" s="88"/>
    </row>
    <row r="20" spans="2:8" x14ac:dyDescent="0.25">
      <c r="B20" s="57" t="s">
        <v>5</v>
      </c>
      <c r="C20" s="58">
        <v>2</v>
      </c>
      <c r="D20" s="58">
        <v>2</v>
      </c>
      <c r="E20" s="58" t="s">
        <v>4</v>
      </c>
      <c r="F20" s="59">
        <v>100</v>
      </c>
      <c r="G20" s="97">
        <v>161694</v>
      </c>
      <c r="H20" s="98">
        <f>SUMIF(B$3:B$21,B20,G$3:G$21)/(12-SUMIF(B$3:B$21,B20,C$3:C$21))</f>
        <v>569466</v>
      </c>
    </row>
    <row r="21" spans="2:8" x14ac:dyDescent="0.25">
      <c r="B21" s="60" t="s">
        <v>5</v>
      </c>
      <c r="C21" s="61">
        <v>2</v>
      </c>
      <c r="D21" s="61">
        <v>2</v>
      </c>
      <c r="E21" s="61" t="s">
        <v>4</v>
      </c>
      <c r="F21" s="62">
        <v>100</v>
      </c>
      <c r="G21" s="97">
        <v>161694</v>
      </c>
      <c r="H21" s="98">
        <f>SUMIF(B$3:B$21,B21,G$3:G$21)/(12-SUMIF(B$3:B$21,B21,C$3:C$21))</f>
        <v>569466</v>
      </c>
    </row>
    <row r="22" spans="2:8" x14ac:dyDescent="0.25">
      <c r="B22" s="35" t="s">
        <v>27</v>
      </c>
      <c r="C22" s="36">
        <v>2</v>
      </c>
      <c r="D22" s="36">
        <v>4</v>
      </c>
      <c r="E22" s="36" t="s">
        <v>4</v>
      </c>
      <c r="F22" s="37">
        <v>100</v>
      </c>
      <c r="G22" s="85">
        <v>167487</v>
      </c>
      <c r="H22" s="86">
        <f>SUMIF(B$3:B$21,B22,G$3:G$21)/(12-SUMIF(B$3:B$21,B22,C$3:C$21))</f>
        <v>0</v>
      </c>
    </row>
    <row r="23" spans="2:8" x14ac:dyDescent="0.25">
      <c r="B23" s="51" t="s">
        <v>9</v>
      </c>
      <c r="C23" s="52">
        <v>2</v>
      </c>
      <c r="D23" s="52">
        <v>2</v>
      </c>
      <c r="E23" s="52" t="s">
        <v>1</v>
      </c>
      <c r="F23" s="53">
        <v>150</v>
      </c>
      <c r="G23" s="83">
        <v>498024</v>
      </c>
      <c r="H23" s="84">
        <f>SUMIF(B$3:B$21,B23,G$3:G$21)/(12-SUMIF(B$3:B$21,B23,C$3:C$21))</f>
        <v>69109.5</v>
      </c>
    </row>
    <row r="24" spans="2:8" x14ac:dyDescent="0.25">
      <c r="B24" s="51" t="s">
        <v>9</v>
      </c>
      <c r="C24" s="52">
        <v>2</v>
      </c>
      <c r="D24" s="52">
        <v>2</v>
      </c>
      <c r="E24" s="52" t="s">
        <v>1</v>
      </c>
      <c r="F24" s="53">
        <v>50</v>
      </c>
      <c r="G24" s="83">
        <v>54852</v>
      </c>
      <c r="H24" s="84">
        <f>SUMIF(B$3:B$21,B24,G$3:G$21)/(12-SUMIF(B$3:B$21,B24,C$3:C$21))</f>
        <v>69109.5</v>
      </c>
    </row>
    <row r="25" spans="2:8" x14ac:dyDescent="0.25">
      <c r="B25" s="63" t="s">
        <v>13</v>
      </c>
      <c r="C25" s="64">
        <v>1</v>
      </c>
      <c r="D25" s="64">
        <v>3</v>
      </c>
      <c r="E25" s="64" t="s">
        <v>1</v>
      </c>
      <c r="F25" s="65">
        <v>50</v>
      </c>
      <c r="G25" s="93">
        <v>3624</v>
      </c>
      <c r="H25" s="94">
        <f>SUMIF(B$3:B$21,B25,G$3:G$21)/(12-SUMIF(B$3:B$21,B25,C$3:C$21))</f>
        <v>329.45454545454544</v>
      </c>
    </row>
    <row r="26" spans="2:8" x14ac:dyDescent="0.25">
      <c r="B26" s="66" t="s">
        <v>14</v>
      </c>
      <c r="C26" s="67">
        <v>1</v>
      </c>
      <c r="D26" s="67">
        <v>3</v>
      </c>
      <c r="E26" s="67" t="s">
        <v>1</v>
      </c>
      <c r="F26" s="68">
        <v>50</v>
      </c>
      <c r="G26" s="95">
        <v>2952</v>
      </c>
      <c r="H26" s="96">
        <f>SUMIF(B$3:B$21,B26,G$3:G$21)/(12-SUMIF(B$3:B$21,B26,C$3:C$21))</f>
        <v>268.36363636363637</v>
      </c>
    </row>
    <row r="27" spans="2:8" x14ac:dyDescent="0.25">
      <c r="B27" s="74" t="s">
        <v>11</v>
      </c>
      <c r="C27" s="75">
        <v>1</v>
      </c>
      <c r="D27" s="75">
        <v>1</v>
      </c>
      <c r="E27" s="75" t="s">
        <v>1</v>
      </c>
      <c r="F27" s="76">
        <v>33</v>
      </c>
      <c r="G27" s="89">
        <v>11404</v>
      </c>
      <c r="H27" s="90">
        <f>SUMIF(B$3:B$21,B27,G$3:G$21)/(12-SUMIF(B$3:B$21,B27,C$3:C$21))</f>
        <v>1036.7272727272727</v>
      </c>
    </row>
    <row r="28" spans="2:8" ht="15.75" thickBot="1" x14ac:dyDescent="0.3">
      <c r="B28" s="99" t="s">
        <v>6</v>
      </c>
      <c r="C28" s="100">
        <v>2</v>
      </c>
      <c r="D28" s="100">
        <v>3</v>
      </c>
      <c r="E28" s="100" t="s">
        <v>4</v>
      </c>
      <c r="F28" s="101">
        <v>50</v>
      </c>
      <c r="G28" s="103">
        <v>103245</v>
      </c>
      <c r="H28" s="104">
        <f>SUMIF(B$3:B$21,B28,G$3:G$21)/(12-SUMIF(B$3:B$21,B28,C$3:C$21))</f>
        <v>168832.8</v>
      </c>
    </row>
  </sheetData>
  <mergeCells count="1">
    <mergeCell ref="Q11:T1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DANIS</dc:creator>
  <cp:lastModifiedBy>DANIS</cp:lastModifiedBy>
  <dcterms:created xsi:type="dcterms:W3CDTF">2013-10-22T15:12:51Z</dcterms:created>
  <dcterms:modified xsi:type="dcterms:W3CDTF">2013-10-23T07:48:06Z</dcterms:modified>
</cp:coreProperties>
</file>