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735"/>
  </bookViews>
  <sheets>
    <sheet name="Stock" sheetId="1" r:id="rId1"/>
    <sheet name="Récap Prêts" sheetId="2" r:id="rId2"/>
  </sheets>
  <definedNames>
    <definedName name="date" comment="Date à prendre en compte">Stock!$K$2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E6" i="1" s="1"/>
  <c r="D7" i="1"/>
  <c r="E7" i="1"/>
  <c r="E3" i="1"/>
  <c r="E5" i="1"/>
  <c r="E4" i="1"/>
  <c r="G4" i="1"/>
  <c r="G5" i="1"/>
  <c r="G6" i="1"/>
  <c r="G7" i="1"/>
  <c r="G3" i="1"/>
  <c r="F7" i="1"/>
  <c r="F3" i="1"/>
  <c r="F4" i="1"/>
  <c r="F5" i="1"/>
  <c r="F6" i="1"/>
</calcChain>
</file>

<file path=xl/sharedStrings.xml><?xml version="1.0" encoding="utf-8"?>
<sst xmlns="http://schemas.openxmlformats.org/spreadsheetml/2006/main" count="26" uniqueCount="20">
  <si>
    <t>Chaises</t>
  </si>
  <si>
    <t>Tables 8pers.</t>
  </si>
  <si>
    <t>Tables 4pers.</t>
  </si>
  <si>
    <t>Châpiteau 10pers.</t>
  </si>
  <si>
    <t>Châpiteau 40pers.</t>
  </si>
  <si>
    <t>A NOUS</t>
  </si>
  <si>
    <t>PRETES</t>
  </si>
  <si>
    <t>DISPOS</t>
  </si>
  <si>
    <t>Association concernée</t>
  </si>
  <si>
    <t>Date de demande</t>
  </si>
  <si>
    <t>Date de début</t>
  </si>
  <si>
    <t>Matériel demandé</t>
  </si>
  <si>
    <t>Nombre demandé</t>
  </si>
  <si>
    <t>Date de fin prévu</t>
  </si>
  <si>
    <t>DISPOS PROCH.</t>
  </si>
  <si>
    <t>Aaa</t>
  </si>
  <si>
    <t>Date à prendre pour calcul :</t>
  </si>
  <si>
    <t>DATE DEPASSEE</t>
  </si>
  <si>
    <t>Bbb</t>
  </si>
  <si>
    <t>Date 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</si>
</sst>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</cellXfs>
  <cellStyles count="1">
    <cellStyle name="Normal" xfId="0" builtinId="0"/>
  </cellStyles>
  <dxfs count="7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Récap" displayName="Récap" comment="Tableau Récap des prêts effectués, en cours" ref="A1:G5" totalsRowShown="0" headerRowDxfId="4">
  <autoFilter ref="A1:G5"/>
  <tableColumns count="7">
    <tableColumn id="1" name="Date de demande" dataDxfId="3"/>
    <tableColumn id="2" name="Association concernée"/>
    <tableColumn id="3" name="Date de début" dataDxfId="2"/>
    <tableColumn id="4" name="Nombre demandé"/>
    <tableColumn id="5" name="Matériel demandé"/>
    <tableColumn id="6" name="Date de fin prévu" dataDxfId="1"/>
    <tableColumn id="7" name="Date de reto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7"/>
  <sheetViews>
    <sheetView tabSelected="1" workbookViewId="0">
      <selection activeCell="D4" sqref="D4"/>
    </sheetView>
  </sheetViews>
  <sheetFormatPr baseColWidth="10" defaultRowHeight="15" x14ac:dyDescent="0.25"/>
  <cols>
    <col min="1" max="1" width="3.85546875" customWidth="1"/>
    <col min="2" max="2" width="20" customWidth="1"/>
    <col min="3" max="7" width="12.85546875" customWidth="1"/>
    <col min="8" max="8" width="4" customWidth="1"/>
    <col min="9" max="9" width="14.42578125" customWidth="1"/>
  </cols>
  <sheetData>
    <row r="2" spans="2:11" s="4" customFormat="1" ht="30" x14ac:dyDescent="0.25">
      <c r="C2" s="7" t="s">
        <v>5</v>
      </c>
      <c r="D2" s="7" t="s">
        <v>6</v>
      </c>
      <c r="E2" s="7" t="s">
        <v>7</v>
      </c>
      <c r="F2" s="7" t="s">
        <v>17</v>
      </c>
      <c r="G2" s="7" t="s">
        <v>14</v>
      </c>
      <c r="I2" s="11" t="s">
        <v>16</v>
      </c>
      <c r="J2" s="11"/>
      <c r="K2" s="10">
        <v>42024</v>
      </c>
    </row>
    <row r="3" spans="2:11" x14ac:dyDescent="0.25">
      <c r="B3" s="5" t="s">
        <v>0</v>
      </c>
      <c r="C3" s="6">
        <v>800</v>
      </c>
      <c r="D3" s="9">
        <f>SUMIFS(Récap[Nombre demandé],Récap[Matériel demandé],Stock!$B3,Récap[Date de début],"&lt;"&amp;date)-SUMIFS(Récap[Nombre demandé],Récap[Matériel demandé],Stock!$B3,Récap[Date de début],"&lt;"&amp;date,Récap[Date de retour],"&lt;"&amp;date)</f>
        <v>160</v>
      </c>
      <c r="E3" s="8">
        <f>C3-D3</f>
        <v>640</v>
      </c>
      <c r="F3" s="9">
        <f>SUMIFS(Récap[Nombre demandé],Récap[Matériel demandé],Stock!$B3,Récap[Date de début],"=&lt;"&amp;date,Récap[Date de retour],"",Récap[Date de fin prévu],"&lt;"&amp;date)</f>
        <v>0</v>
      </c>
      <c r="G3" s="9">
        <f>SUMIFS(Récap[Nombre demandé],Récap[Matériel demandé],Stock!$B3,Récap[Date de fin prévu],"&lt;="&amp;date+15,Récap[Date de retour],"")</f>
        <v>160</v>
      </c>
    </row>
    <row r="4" spans="2:11" x14ac:dyDescent="0.25">
      <c r="B4" s="5" t="s">
        <v>1</v>
      </c>
      <c r="C4" s="6">
        <v>100</v>
      </c>
      <c r="D4" s="9">
        <f>SUMIFS(Récap[Nombre demandé],Récap[Matériel demandé],Stock!$B4,Récap[Date de début],"&lt;"&amp;date)-SUMIFS(Récap[Nombre demandé],Récap[Matériel demandé],Stock!$B4,Récap[Date de début],"&lt;"&amp;date,Récap[Date de retour],"&lt;"&amp;date)</f>
        <v>20</v>
      </c>
      <c r="E4" s="8">
        <f t="shared" ref="E4:E7" si="0">C4-D4</f>
        <v>80</v>
      </c>
      <c r="F4" s="9">
        <f>SUMIFS(Récap[Nombre demandé],Récap[Matériel demandé],Stock!$B4,Récap[Date de début],"=&lt;"&amp;date,Récap[Date de retour],"",Récap[Date de fin prévu],"&lt;"&amp;date)</f>
        <v>0</v>
      </c>
      <c r="G4" s="9">
        <f>SUMIFS(Récap[Nombre demandé],Récap[Matériel demandé],Stock!$B4,Récap[Date de fin prévu],"&lt;="&amp;date+15,Récap[Date de retour],"")</f>
        <v>20</v>
      </c>
    </row>
    <row r="5" spans="2:11" x14ac:dyDescent="0.25">
      <c r="B5" s="5" t="s">
        <v>2</v>
      </c>
      <c r="C5" s="6">
        <v>20</v>
      </c>
      <c r="D5" s="9">
        <f>SUMIFS(Récap[Nombre demandé],Récap[Matériel demandé],Stock!$B5,Récap[Date de début],"&lt;"&amp;date)-SUMIFS(Récap[Nombre demandé],Récap[Matériel demandé],Stock!$B5,Récap[Date de début],"&lt;"&amp;date,Récap[Date de retour],"&lt;"&amp;date)</f>
        <v>0</v>
      </c>
      <c r="E5" s="8">
        <f t="shared" si="0"/>
        <v>20</v>
      </c>
      <c r="F5" s="9">
        <f>SUMIFS(Récap[Nombre demandé],Récap[Matériel demandé],Stock!$B5,Récap[Date de début],"=&lt;"&amp;date,Récap[Date de retour],"",Récap[Date de fin prévu],"&lt;"&amp;date)</f>
        <v>0</v>
      </c>
      <c r="G5" s="9">
        <f>SUMIFS(Récap[Nombre demandé],Récap[Matériel demandé],Stock!$B5,Récap[Date de fin prévu],"&lt;="&amp;date+15,Récap[Date de retour],"")</f>
        <v>0</v>
      </c>
    </row>
    <row r="6" spans="2:11" x14ac:dyDescent="0.25">
      <c r="B6" s="5" t="s">
        <v>3</v>
      </c>
      <c r="C6" s="6">
        <v>2</v>
      </c>
      <c r="D6" s="9">
        <f>SUMIFS(Récap[Nombre demandé],Récap[Matériel demandé],Stock!$B6,Récap[Date de début],"&lt;"&amp;date)-SUMIFS(Récap[Nombre demandé],Récap[Matériel demandé],Stock!$B6,Récap[Date de début],"&lt;"&amp;date,Récap[Date de retour],"&lt;"&amp;date)</f>
        <v>2</v>
      </c>
      <c r="E6" s="8">
        <f t="shared" si="0"/>
        <v>0</v>
      </c>
      <c r="F6" s="9">
        <f>SUMIFS(Récap[Nombre demandé],Récap[Matériel demandé],Stock!$B6,Récap[Date de début],"=&lt;"&amp;date,Récap[Date de retour],"",Récap[Date de fin prévu],"&lt;"&amp;date)</f>
        <v>0</v>
      </c>
      <c r="G6" s="9">
        <f>SUMIFS(Récap[Nombre demandé],Récap[Matériel demandé],Stock!$B6,Récap[Date de fin prévu],"&lt;="&amp;date+15,Récap[Date de retour],"")</f>
        <v>2</v>
      </c>
    </row>
    <row r="7" spans="2:11" x14ac:dyDescent="0.25">
      <c r="B7" s="5" t="s">
        <v>4</v>
      </c>
      <c r="C7" s="6">
        <v>3</v>
      </c>
      <c r="D7" s="9">
        <f>SUMIFS(Récap[Nombre demandé],Récap[Matériel demandé],Stock!$B7,Récap[Date de début],"&lt;"&amp;date)-SUMIFS(Récap[Nombre demandé],Récap[Matériel demandé],Stock!$B7,Récap[Date de début],"&lt;"&amp;date,Récap[Date de retour],"&lt;"&amp;date)</f>
        <v>0</v>
      </c>
      <c r="E7" s="8">
        <f t="shared" si="0"/>
        <v>3</v>
      </c>
      <c r="F7" s="9">
        <f>SUMIFS(Récap[Nombre demandé],Récap[Matériel demandé],Stock!$B7,Récap[Date de début],"=&lt;"&amp;date,Récap[Date de retour],"",Récap[Date de fin prévu],"&lt;"&amp;date)</f>
        <v>0</v>
      </c>
      <c r="G7" s="9">
        <f>SUMIFS(Récap[Nombre demandé],Récap[Matériel demandé],Stock!$B7,Récap[Date de fin prévu],"&lt;="&amp;date+15,Récap[Date de retour],"")</f>
        <v>0</v>
      </c>
    </row>
  </sheetData>
  <mergeCells count="1">
    <mergeCell ref="I2:J2"/>
  </mergeCells>
  <conditionalFormatting sqref="F3:F7">
    <cfRule type="cellIs" dxfId="6" priority="2" operator="greaterThan">
      <formula>0</formula>
    </cfRule>
  </conditionalFormatting>
  <conditionalFormatting sqref="E3:E7">
    <cfRule type="cellIs" dxfId="5" priority="1" operator="lessThan">
      <formula>0</formula>
    </cfRule>
  </conditionalFormatting>
  <dataValidations count="1">
    <dataValidation type="date" operator="greaterThan" allowBlank="1" showInputMessage="1" showErrorMessage="1" sqref="K2">
      <formula1>42005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workbookViewId="0">
      <selection activeCell="E12" sqref="E12"/>
    </sheetView>
  </sheetViews>
  <sheetFormatPr baseColWidth="10" defaultRowHeight="15" x14ac:dyDescent="0.25"/>
  <cols>
    <col min="1" max="1" width="18.85546875" style="1" customWidth="1"/>
    <col min="2" max="2" width="28.5703125" customWidth="1"/>
    <col min="3" max="3" width="15.7109375" style="1" customWidth="1"/>
    <col min="4" max="4" width="19.28515625" customWidth="1"/>
    <col min="5" max="5" width="25" customWidth="1"/>
    <col min="6" max="6" width="18.42578125" customWidth="1"/>
    <col min="7" max="7" width="19" customWidth="1"/>
  </cols>
  <sheetData>
    <row r="1" spans="1:7" s="3" customFormat="1" x14ac:dyDescent="0.25">
      <c r="A1" s="2" t="s">
        <v>9</v>
      </c>
      <c r="B1" s="3" t="s">
        <v>8</v>
      </c>
      <c r="C1" s="2" t="s">
        <v>10</v>
      </c>
      <c r="D1" s="3" t="s">
        <v>12</v>
      </c>
      <c r="E1" s="3" t="s">
        <v>11</v>
      </c>
      <c r="F1" s="3" t="s">
        <v>13</v>
      </c>
      <c r="G1" s="3" t="s">
        <v>19</v>
      </c>
    </row>
    <row r="2" spans="1:7" x14ac:dyDescent="0.25">
      <c r="A2" s="1">
        <v>42005</v>
      </c>
      <c r="B2" t="s">
        <v>15</v>
      </c>
      <c r="C2" s="1">
        <v>42014</v>
      </c>
      <c r="D2">
        <v>20</v>
      </c>
      <c r="E2" t="s">
        <v>1</v>
      </c>
      <c r="F2" s="1">
        <v>42027</v>
      </c>
      <c r="G2" s="1"/>
    </row>
    <row r="3" spans="1:7" x14ac:dyDescent="0.25">
      <c r="A3" s="1">
        <v>42005</v>
      </c>
      <c r="B3" t="s">
        <v>15</v>
      </c>
      <c r="C3" s="1">
        <v>42014</v>
      </c>
      <c r="D3">
        <v>160</v>
      </c>
      <c r="E3" t="s">
        <v>0</v>
      </c>
      <c r="F3" s="1">
        <v>42027</v>
      </c>
      <c r="G3" s="1"/>
    </row>
    <row r="4" spans="1:7" x14ac:dyDescent="0.25">
      <c r="A4" s="1">
        <v>42006</v>
      </c>
      <c r="B4" t="s">
        <v>18</v>
      </c>
      <c r="C4" s="1">
        <v>42009</v>
      </c>
      <c r="D4">
        <v>2</v>
      </c>
      <c r="E4" t="s">
        <v>3</v>
      </c>
      <c r="F4" s="1">
        <v>42011</v>
      </c>
      <c r="G4" s="1"/>
    </row>
    <row r="5" spans="1:7" x14ac:dyDescent="0.25">
      <c r="A5" s="1">
        <v>42007</v>
      </c>
      <c r="B5" t="s">
        <v>18</v>
      </c>
      <c r="C5" s="1">
        <v>42009</v>
      </c>
      <c r="D5">
        <v>200</v>
      </c>
      <c r="E5" t="s">
        <v>0</v>
      </c>
      <c r="F5" s="1">
        <v>42064</v>
      </c>
      <c r="G5" s="1">
        <v>42023</v>
      </c>
    </row>
  </sheetData>
  <dataValidations count="1">
    <dataValidation type="list" allowBlank="1" showInputMessage="1" showErrorMessage="1" sqref="E2:E1048576">
      <formula1>"Chaises,Tables 8pers.,Tables 4pers.,Châpiteau 10pers.,Châpiteau 40pers."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</vt:lpstr>
      <vt:lpstr>Récap Prêts</vt:lpstr>
      <vt:lpstr>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2015-01-29T19:19:54Z</dcterms:created>
  <dcterms:modified xsi:type="dcterms:W3CDTF">2015-01-29T20:32:54Z</dcterms:modified>
</cp:coreProperties>
</file>