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charts/style1.xml" ContentType="application/vnd.ms-office.chartstyle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930"/>
  </bookViews>
  <sheets>
    <sheet name="DOSSIER ALCOOLISME" sheetId="1" r:id="rId1"/>
  </sheets>
  <externalReferences>
    <externalReference r:id="rId2"/>
  </externalReferences>
  <definedNames>
    <definedName name="Agitation">#REF!</definedName>
    <definedName name="Liste_agitation">#REF!</definedName>
    <definedName name="Liste_Pouls">#REF!</definedName>
    <definedName name="Liste_Pression">#REF!</definedName>
    <definedName name="Liste_pro_alcoo">#REF!</definedName>
    <definedName name="Liste_respi">#REF!</definedName>
    <definedName name="Liste_sens">#REF!</definedName>
    <definedName name="Liste_sueurs">#REF!</definedName>
    <definedName name="Liste_tremblements">#REF!</definedName>
    <definedName name="Pouls">#REF!</definedName>
    <definedName name="Pression_artérielle">#REF!</definedName>
    <definedName name="Respiration">#REF!</definedName>
    <definedName name="S_1">#REF!</definedName>
    <definedName name="S_2">#REF!</definedName>
    <definedName name="S_3">#REF!</definedName>
    <definedName name="S_4">#REF!</definedName>
    <definedName name="Schéma_1">#REF!</definedName>
    <definedName name="Schéma_2">#REF!</definedName>
    <definedName name="Schéma_3">#REF!</definedName>
    <definedName name="Schéma_4">#REF!</definedName>
    <definedName name="Sens">#REF!</definedName>
    <definedName name="Sueurs">#REF!</definedName>
    <definedName name="Tremblements">#REF!</definedName>
  </definedNames>
  <calcPr calcId="125725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4" i="1"/>
  <c r="D49"/>
  <c r="D48"/>
  <c r="D47"/>
  <c r="D46"/>
  <c r="D45"/>
  <c r="D43"/>
  <c r="D42"/>
  <c r="D41"/>
  <c r="D40"/>
  <c r="F5" l="1"/>
  <c r="H5"/>
  <c r="J5"/>
  <c r="C11"/>
  <c r="F11"/>
  <c r="H11"/>
  <c r="J11"/>
  <c r="C15"/>
  <c r="C17"/>
  <c r="H17"/>
  <c r="I19"/>
  <c r="F21" s="1"/>
  <c r="C21"/>
  <c r="C23"/>
  <c r="I40"/>
  <c r="H40"/>
  <c r="K40" l="1"/>
  <c r="J40"/>
  <c r="D50"/>
  <c r="H41" s="1"/>
  <c r="K41" l="1"/>
  <c r="J41"/>
  <c r="I41"/>
</calcChain>
</file>

<file path=xl/sharedStrings.xml><?xml version="1.0" encoding="utf-8"?>
<sst xmlns="http://schemas.openxmlformats.org/spreadsheetml/2006/main" count="68" uniqueCount="58">
  <si>
    <t>Alcoolodépendance probable</t>
  </si>
  <si>
    <t>SCORE TOTAL</t>
  </si>
  <si>
    <t>Oui, au cours de l'année</t>
  </si>
  <si>
    <t>Un parent, un ami, un médecin ou un autre soignant s'est-il inquiété de votre consommation d'alcool ou a-t-il suggéré que vous la réduisiez ?</t>
  </si>
  <si>
    <t>Avez-vous été blessé ou quelqu'un d'autre a-t-il été blessé parce que vous aviez bu ?</t>
  </si>
  <si>
    <t>1 fois par mois</t>
  </si>
  <si>
    <t>Au cours de l'année écoulée, combien de fois avez-vous été incapable de vous rappeler ce qui s'était passé la soirée précédente parce que vous aviez bu ?</t>
  </si>
  <si>
    <t>Au cours de l'année écoulée, combien de fois avez-vous eu un sentiment de culpabilité ou des remords après avoir bu ?</t>
  </si>
  <si>
    <t>Moins d'1 fois par mois</t>
  </si>
  <si>
    <t>Au cours de l'année écoulée, combien de fois avez-vous eu besoin d'un premier verre pour pouvoir démarrer après avoir beaucoup bu la veille ?</t>
  </si>
  <si>
    <t>Au cours de l'année écoulée, combien de fois votre consommation d'alcool vous a-t-elle empêché de faire ce qui était normalement attendu de vous ?</t>
  </si>
  <si>
    <t>Au cours de l'année écoulée, combien de fois avez-vous constaté que vous n'étiez plus capable de vous arrêter de boire une fois que vous avez commencé ?</t>
  </si>
  <si>
    <t>1 fois par semaine</t>
  </si>
  <si>
    <t>Avec quelle fréquence buvez-vous six verre ou davantage lors d'une occasion particulière ?</t>
  </si>
  <si>
    <t>PART DU SCORE DANS LE SCORE TOTAL</t>
  </si>
  <si>
    <t>5 ou 6</t>
  </si>
  <si>
    <t>Combien de verres contenant de l'alcool consommez-vous un jour typique où vous buvez ?</t>
  </si>
  <si>
    <t>NOMBRE DE REPETITIONS DU SCORE</t>
  </si>
  <si>
    <t>2 à 4 fois par mois</t>
  </si>
  <si>
    <t>Quelle est la fréquence de votre consommation d'alcool ?</t>
  </si>
  <si>
    <t>SCORE</t>
  </si>
  <si>
    <t>CHOIX</t>
  </si>
  <si>
    <t>TEXTE</t>
  </si>
  <si>
    <t>ORDRE</t>
  </si>
  <si>
    <t>ANALYSE SCORE AUDIT</t>
  </si>
  <si>
    <t>RÉPONSE</t>
  </si>
  <si>
    <t>QUESTION</t>
  </si>
  <si>
    <t>Téléphone ou poste</t>
  </si>
  <si>
    <t>-</t>
  </si>
  <si>
    <t>Sa spécialité</t>
  </si>
  <si>
    <t>NOM d'un autre professionnel de santé référent</t>
  </si>
  <si>
    <t xml:space="preserve">NOM du médecin traitant </t>
  </si>
  <si>
    <t>Score =</t>
  </si>
  <si>
    <t>PROFESSIONNELS DE SANTÉ RÉFÉRENTS</t>
  </si>
  <si>
    <t>Sexe</t>
  </si>
  <si>
    <t>Age</t>
  </si>
  <si>
    <t>gêne par le bruit, la lumière ou prurit</t>
  </si>
  <si>
    <t>Troubles sensoriels</t>
  </si>
  <si>
    <t>Difficultés psychosociales</t>
  </si>
  <si>
    <t>Profession</t>
  </si>
  <si>
    <t>Taille (en centimètres)</t>
  </si>
  <si>
    <t>discrète</t>
  </si>
  <si>
    <t>paumes</t>
  </si>
  <si>
    <t>de la main en extension</t>
  </si>
  <si>
    <t>Agitation</t>
  </si>
  <si>
    <t>Sueurs</t>
  </si>
  <si>
    <t>Tremblements</t>
  </si>
  <si>
    <t>Coordonnées actualisées du patient ?</t>
  </si>
  <si>
    <t>MS4428610</t>
  </si>
  <si>
    <t>Code du patient</t>
  </si>
  <si>
    <t>&lt;16</t>
  </si>
  <si>
    <t>&lt;135</t>
  </si>
  <si>
    <t>&lt;80</t>
  </si>
  <si>
    <t>IDENTITÉ DU PATIENT</t>
  </si>
  <si>
    <t>Fréquence respiratoire (cycles par minutes)</t>
  </si>
  <si>
    <t>Pression artérielle systolique (mmHg)</t>
  </si>
  <si>
    <t>Pouls                                  (battements par minute)</t>
  </si>
  <si>
    <t>DE LA RECONNAISSANCE AU SEVRAGE</t>
  </si>
</sst>
</file>

<file path=xl/styles.xml><?xml version="1.0" encoding="utf-8"?>
<styleSheet xmlns="http://schemas.openxmlformats.org/spreadsheetml/2006/main">
  <numFmts count="1">
    <numFmt numFmtId="164" formatCode="0#&quot; &quot;##&quot; &quot;##&quot; &quot;##&quot; &quot;##"/>
  </numFmts>
  <fonts count="3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Arial"/>
      <family val="2"/>
    </font>
    <font>
      <sz val="10"/>
      <color theme="1"/>
      <name val="Arial Black"/>
      <family val="2"/>
    </font>
    <font>
      <sz val="8"/>
      <name val="Arial"/>
      <family val="2"/>
    </font>
    <font>
      <sz val="10"/>
      <name val="Arial Black"/>
      <family val="2"/>
    </font>
    <font>
      <sz val="9"/>
      <color rgb="FF000080"/>
      <name val="Calibri"/>
      <family val="2"/>
      <scheme val="minor"/>
    </font>
    <font>
      <sz val="10"/>
      <color rgb="FF000080"/>
      <name val="Arial Black"/>
      <family val="2"/>
    </font>
    <font>
      <sz val="8"/>
      <color rgb="FF000080"/>
      <name val="Arial"/>
      <family val="2"/>
    </font>
    <font>
      <b/>
      <sz val="10"/>
      <color rgb="FFFFFFFF"/>
      <name val="Arial Black"/>
      <family val="2"/>
    </font>
    <font>
      <b/>
      <sz val="8"/>
      <name val="Arial"/>
      <family val="2"/>
    </font>
    <font>
      <b/>
      <sz val="16"/>
      <color theme="0"/>
      <name val="Berlin Sans FB Demi"/>
      <family val="2"/>
    </font>
    <font>
      <sz val="9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0"/>
      <name val="Arial"/>
      <family val="2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9"/>
      <name val="Calibri"/>
      <family val="2"/>
      <scheme val="minor"/>
    </font>
    <font>
      <b/>
      <sz val="1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9"/>
      <name val="Calibri"/>
      <family val="2"/>
      <scheme val="minor"/>
    </font>
    <font>
      <b/>
      <sz val="12"/>
      <name val="Arial"/>
      <family val="2"/>
    </font>
    <font>
      <b/>
      <sz val="16"/>
      <color rgb="FF00B050"/>
      <name val="Berlin Sans FB Demi"/>
      <family val="2"/>
    </font>
    <font>
      <b/>
      <sz val="12"/>
      <color theme="0"/>
      <name val="Arial"/>
      <family val="2"/>
    </font>
    <font>
      <i/>
      <sz val="10"/>
      <color rgb="FF000080"/>
      <name val="Arial Black"/>
      <family val="2"/>
    </font>
    <font>
      <b/>
      <sz val="9"/>
      <name val="Arial"/>
      <family val="2"/>
    </font>
    <font>
      <b/>
      <sz val="10"/>
      <name val="Arial Black"/>
      <family val="2"/>
    </font>
    <font>
      <b/>
      <sz val="9"/>
      <color rgb="FF000080"/>
      <name val="Calibri"/>
      <family val="2"/>
      <scheme val="minor"/>
    </font>
    <font>
      <b/>
      <sz val="8"/>
      <color rgb="FF000080"/>
      <name val="Arial"/>
      <family val="2"/>
    </font>
    <font>
      <b/>
      <sz val="16"/>
      <color theme="1"/>
      <name val="Cooper Black"/>
      <family val="1"/>
    </font>
    <font>
      <sz val="8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1" tint="0.499984740745262"/>
        <bgColor indexed="64"/>
      </patternFill>
    </fill>
  </fills>
  <borders count="20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/>
      <top style="thin">
        <color indexed="64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164" fontId="5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 applyProtection="1">
      <alignment horizontal="right" vertical="center"/>
      <protection hidden="1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 applyProtection="1">
      <alignment horizontal="left"/>
      <protection hidden="1"/>
    </xf>
    <xf numFmtId="0" fontId="9" fillId="0" borderId="0" xfId="0" applyFont="1" applyFill="1" applyBorder="1" applyAlignment="1" applyProtection="1">
      <alignment horizontal="center" vertical="center"/>
      <protection hidden="1"/>
    </xf>
    <xf numFmtId="0" fontId="10" fillId="0" borderId="0" xfId="0" applyFont="1" applyFill="1" applyBorder="1" applyAlignment="1" applyProtection="1">
      <alignment horizontal="right" vertical="center"/>
      <protection hidden="1"/>
    </xf>
    <xf numFmtId="0" fontId="11" fillId="0" borderId="0" xfId="0" applyFont="1" applyFill="1" applyBorder="1" applyAlignment="1" applyProtection="1">
      <alignment horizontal="center" vertical="center"/>
      <protection hidden="1"/>
    </xf>
    <xf numFmtId="0" fontId="12" fillId="0" borderId="0" xfId="0" applyFont="1" applyFill="1" applyBorder="1" applyAlignment="1" applyProtection="1">
      <alignment horizontal="right" vertical="center"/>
      <protection hidden="1"/>
    </xf>
    <xf numFmtId="0" fontId="0" fillId="0" borderId="0" xfId="0" applyFont="1"/>
    <xf numFmtId="0" fontId="0" fillId="0" borderId="0" xfId="0" applyFont="1" applyAlignment="1">
      <alignment horizontal="left"/>
    </xf>
    <xf numFmtId="0" fontId="0" fillId="0" borderId="0" xfId="0" applyFont="1" applyFill="1" applyAlignment="1">
      <alignment horizontal="left"/>
    </xf>
    <xf numFmtId="0" fontId="7" fillId="0" borderId="0" xfId="0" applyFont="1" applyFill="1" applyBorder="1" applyAlignment="1" applyProtection="1">
      <alignment horizontal="center" vertical="center"/>
    </xf>
    <xf numFmtId="0" fontId="14" fillId="0" borderId="0" xfId="0" applyFont="1" applyFill="1" applyBorder="1" applyAlignment="1">
      <alignment horizontal="left"/>
    </xf>
    <xf numFmtId="0" fontId="15" fillId="2" borderId="1" xfId="0" applyFont="1" applyFill="1" applyBorder="1" applyAlignment="1">
      <alignment horizontal="left" vertical="center" indent="2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16" fillId="2" borderId="3" xfId="0" applyFont="1" applyFill="1" applyBorder="1" applyAlignment="1" applyProtection="1">
      <alignment horizontal="center" vertical="center"/>
      <protection hidden="1"/>
    </xf>
    <xf numFmtId="0" fontId="0" fillId="2" borderId="4" xfId="0" applyFill="1" applyBorder="1"/>
    <xf numFmtId="0" fontId="15" fillId="3" borderId="5" xfId="0" applyFont="1" applyFill="1" applyBorder="1" applyAlignment="1">
      <alignment horizontal="left" vertical="center" indent="2"/>
    </xf>
    <xf numFmtId="14" fontId="0" fillId="3" borderId="6" xfId="0" applyNumberFormat="1" applyFont="1" applyFill="1" applyBorder="1" applyAlignment="1">
      <alignment horizontal="center" vertical="center" wrapText="1"/>
    </xf>
    <xf numFmtId="0" fontId="0" fillId="3" borderId="7" xfId="0" applyFont="1" applyFill="1" applyBorder="1" applyAlignment="1" applyProtection="1">
      <alignment vertical="center" wrapText="1"/>
      <protection hidden="1"/>
    </xf>
    <xf numFmtId="0" fontId="0" fillId="3" borderId="8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left" vertical="center" indent="2"/>
    </xf>
    <xf numFmtId="2" fontId="0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Fill="1" applyBorder="1" applyAlignment="1" applyProtection="1">
      <alignment vertical="center" wrapText="1"/>
      <protection hidden="1"/>
    </xf>
    <xf numFmtId="0" fontId="0" fillId="0" borderId="8" xfId="0" applyFont="1" applyBorder="1" applyAlignment="1">
      <alignment horizontal="center" vertical="center"/>
    </xf>
    <xf numFmtId="10" fontId="0" fillId="0" borderId="0" xfId="0" applyNumberFormat="1"/>
    <xf numFmtId="0" fontId="0" fillId="0" borderId="0" xfId="0" applyNumberFormat="1"/>
    <xf numFmtId="0" fontId="15" fillId="3" borderId="9" xfId="0" applyFont="1" applyFill="1" applyBorder="1" applyAlignment="1">
      <alignment horizontal="left" vertical="center" indent="2"/>
    </xf>
    <xf numFmtId="49" fontId="0" fillId="3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10" xfId="0" applyFont="1" applyFill="1" applyBorder="1" applyAlignment="1" applyProtection="1">
      <alignment vertical="center" wrapText="1"/>
      <protection hidden="1"/>
    </xf>
    <xf numFmtId="0" fontId="0" fillId="0" borderId="0" xfId="0" applyFont="1" applyFill="1" applyBorder="1" applyAlignment="1">
      <alignment horizontal="center" vertical="center" wrapText="1"/>
    </xf>
    <xf numFmtId="0" fontId="0" fillId="3" borderId="0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Alignment="1">
      <alignment horizontal="left" indent="2"/>
    </xf>
    <xf numFmtId="1" fontId="0" fillId="3" borderId="0" xfId="0" applyNumberFormat="1" applyFont="1" applyFill="1" applyBorder="1" applyAlignment="1" applyProtection="1">
      <alignment horizontal="center" vertical="center" wrapText="1"/>
      <protection locked="0"/>
    </xf>
    <xf numFmtId="9" fontId="2" fillId="2" borderId="1" xfId="0" applyNumberFormat="1" applyFont="1" applyFill="1" applyBorder="1" applyAlignment="1">
      <alignment horizontal="center" vertical="center"/>
    </xf>
    <xf numFmtId="9" fontId="2" fillId="2" borderId="3" xfId="0" applyNumberFormat="1" applyFont="1" applyFill="1" applyBorder="1" applyAlignment="1">
      <alignment horizontal="center" vertical="center"/>
    </xf>
    <xf numFmtId="0" fontId="0" fillId="3" borderId="0" xfId="0" applyFont="1" applyFill="1" applyBorder="1" applyAlignment="1" applyProtection="1">
      <alignment horizontal="center" vertical="center" wrapText="1"/>
      <protection locked="0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left" textRotation="255"/>
    </xf>
    <xf numFmtId="0" fontId="15" fillId="3" borderId="14" xfId="0" applyFont="1" applyFill="1" applyBorder="1" applyAlignment="1">
      <alignment horizontal="center" vertical="center" textRotation="255"/>
    </xf>
    <xf numFmtId="0" fontId="20" fillId="3" borderId="0" xfId="0" applyFont="1" applyFill="1" applyBorder="1" applyAlignment="1" applyProtection="1">
      <alignment horizontal="center" vertical="center"/>
      <protection locked="0"/>
    </xf>
    <xf numFmtId="0" fontId="20" fillId="3" borderId="15" xfId="0" applyFont="1" applyFill="1" applyBorder="1" applyAlignment="1" applyProtection="1">
      <alignment horizontal="center" vertical="center"/>
      <protection hidden="1"/>
    </xf>
    <xf numFmtId="0" fontId="15" fillId="3" borderId="8" xfId="0" applyFont="1" applyFill="1" applyBorder="1" applyAlignment="1">
      <alignment horizontal="center" vertical="center" textRotation="255"/>
    </xf>
    <xf numFmtId="0" fontId="22" fillId="0" borderId="0" xfId="0" applyFont="1" applyFill="1" applyBorder="1" applyAlignment="1">
      <alignment horizontal="left"/>
    </xf>
    <xf numFmtId="0" fontId="3" fillId="2" borderId="16" xfId="0" applyFont="1" applyFill="1" applyBorder="1" applyAlignment="1">
      <alignment horizontal="left"/>
    </xf>
    <xf numFmtId="0" fontId="21" fillId="2" borderId="17" xfId="0" applyFont="1" applyFill="1" applyBorder="1" applyAlignment="1" applyProtection="1">
      <alignment horizontal="center" vertical="center"/>
      <protection hidden="1"/>
    </xf>
    <xf numFmtId="0" fontId="0" fillId="2" borderId="18" xfId="0" applyFill="1" applyBorder="1"/>
    <xf numFmtId="0" fontId="23" fillId="0" borderId="0" xfId="0" applyFont="1" applyFill="1" applyBorder="1" applyAlignment="1" applyProtection="1">
      <alignment horizontal="center" vertical="center"/>
      <protection hidden="1"/>
    </xf>
    <xf numFmtId="0" fontId="22" fillId="0" borderId="0" xfId="0" applyFont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14" fontId="4" fillId="0" borderId="3" xfId="0" applyNumberFormat="1" applyFont="1" applyFill="1" applyBorder="1" applyAlignment="1">
      <alignment horizontal="left"/>
    </xf>
    <xf numFmtId="0" fontId="0" fillId="0" borderId="11" xfId="0" applyBorder="1"/>
    <xf numFmtId="0" fontId="3" fillId="0" borderId="12" xfId="0" applyFont="1" applyFill="1" applyBorder="1" applyAlignment="1">
      <alignment horizontal="left"/>
    </xf>
    <xf numFmtId="0" fontId="6" fillId="0" borderId="0" xfId="0" applyFont="1" applyFill="1" applyBorder="1" applyAlignment="1" applyProtection="1">
      <alignment horizontal="center" vertical="center"/>
      <protection hidden="1"/>
    </xf>
    <xf numFmtId="0" fontId="3" fillId="0" borderId="13" xfId="0" applyFont="1" applyFill="1" applyBorder="1" applyAlignment="1">
      <alignment horizontal="left"/>
    </xf>
    <xf numFmtId="0" fontId="0" fillId="0" borderId="13" xfId="0" applyBorder="1"/>
    <xf numFmtId="0" fontId="8" fillId="0" borderId="12" xfId="0" applyFont="1" applyFill="1" applyBorder="1" applyAlignment="1" applyProtection="1">
      <alignment horizontal="left"/>
      <protection hidden="1"/>
    </xf>
    <xf numFmtId="0" fontId="21" fillId="0" borderId="0" xfId="0" applyFont="1" applyFill="1" applyAlignment="1">
      <alignment horizontal="left"/>
    </xf>
    <xf numFmtId="0" fontId="21" fillId="2" borderId="0" xfId="0" applyNumberFormat="1" applyFont="1" applyFill="1" applyAlignment="1">
      <alignment horizontal="center" vertical="center"/>
    </xf>
    <xf numFmtId="0" fontId="21" fillId="2" borderId="0" xfId="0" applyFont="1" applyFill="1" applyAlignment="1">
      <alignment vertical="center"/>
    </xf>
    <xf numFmtId="0" fontId="26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>
      <alignment horizontal="left"/>
    </xf>
    <xf numFmtId="0" fontId="7" fillId="0" borderId="0" xfId="0" applyFont="1" applyFill="1" applyBorder="1" applyAlignment="1" applyProtection="1">
      <alignment horizontal="center" vertical="center"/>
      <protection locked="0"/>
    </xf>
    <xf numFmtId="14" fontId="7" fillId="0" borderId="0" xfId="0" applyNumberFormat="1" applyFont="1" applyFill="1" applyBorder="1" applyAlignment="1">
      <alignment horizontal="center" vertical="center"/>
    </xf>
    <xf numFmtId="2" fontId="7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>
      <alignment horizontal="left"/>
    </xf>
    <xf numFmtId="49" fontId="27" fillId="0" borderId="0" xfId="0" applyNumberFormat="1" applyFont="1" applyFill="1" applyBorder="1" applyAlignment="1" applyProtection="1">
      <alignment horizontal="center" vertical="center"/>
      <protection locked="0"/>
    </xf>
    <xf numFmtId="0" fontId="28" fillId="0" borderId="0" xfId="0" applyFont="1" applyFill="1" applyBorder="1" applyAlignment="1" applyProtection="1">
      <alignment horizontal="center" vertical="center"/>
      <protection locked="0"/>
    </xf>
    <xf numFmtId="1" fontId="28" fillId="0" borderId="0" xfId="0" applyNumberFormat="1" applyFont="1" applyFill="1" applyBorder="1" applyAlignment="1" applyProtection="1">
      <alignment horizontal="center" vertical="center"/>
      <protection locked="0"/>
    </xf>
    <xf numFmtId="0" fontId="5" fillId="0" borderId="19" xfId="0" applyFont="1" applyBorder="1" applyAlignment="1">
      <alignment horizontal="center" vertical="center"/>
    </xf>
    <xf numFmtId="0" fontId="29" fillId="0" borderId="0" xfId="0" applyFont="1" applyFill="1" applyBorder="1" applyAlignment="1" applyProtection="1">
      <alignment horizontal="left"/>
      <protection hidden="1"/>
    </xf>
    <xf numFmtId="0" fontId="30" fillId="0" borderId="0" xfId="0" applyFont="1" applyFill="1" applyBorder="1" applyAlignment="1" applyProtection="1">
      <alignment horizontal="left"/>
      <protection hidden="1"/>
    </xf>
    <xf numFmtId="0" fontId="3" fillId="0" borderId="16" xfId="0" applyFont="1" applyFill="1" applyBorder="1" applyAlignment="1">
      <alignment horizontal="left"/>
    </xf>
    <xf numFmtId="0" fontId="3" fillId="0" borderId="17" xfId="0" applyFont="1" applyFill="1" applyBorder="1" applyAlignment="1">
      <alignment horizontal="left"/>
    </xf>
    <xf numFmtId="14" fontId="4" fillId="0" borderId="17" xfId="0" applyNumberFormat="1" applyFont="1" applyFill="1" applyBorder="1" applyAlignment="1">
      <alignment horizontal="left"/>
    </xf>
    <xf numFmtId="0" fontId="0" fillId="0" borderId="18" xfId="0" applyBorder="1"/>
    <xf numFmtId="0" fontId="2" fillId="0" borderId="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18" fillId="4" borderId="13" xfId="0" applyFont="1" applyFill="1" applyBorder="1" applyAlignment="1">
      <alignment horizontal="center" vertical="center"/>
    </xf>
    <xf numFmtId="0" fontId="18" fillId="4" borderId="6" xfId="0" applyFont="1" applyFill="1" applyBorder="1" applyAlignment="1">
      <alignment horizontal="center" vertical="center"/>
    </xf>
    <xf numFmtId="0" fontId="21" fillId="2" borderId="18" xfId="0" applyFont="1" applyFill="1" applyBorder="1" applyAlignment="1">
      <alignment horizontal="center" vertical="center"/>
    </xf>
    <xf numFmtId="0" fontId="21" fillId="2" borderId="17" xfId="0" applyFont="1" applyFill="1" applyBorder="1" applyAlignment="1">
      <alignment horizontal="center" vertical="center"/>
    </xf>
    <xf numFmtId="0" fontId="21" fillId="2" borderId="16" xfId="0" applyFont="1" applyFill="1" applyBorder="1" applyAlignment="1">
      <alignment horizontal="center" vertical="center"/>
    </xf>
    <xf numFmtId="0" fontId="18" fillId="0" borderId="13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7" fillId="2" borderId="11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31" fillId="0" borderId="0" xfId="0" applyFont="1" applyFill="1" applyBorder="1" applyAlignment="1">
      <alignment horizontal="center" vertical="center"/>
    </xf>
    <xf numFmtId="0" fontId="25" fillId="5" borderId="0" xfId="0" applyFont="1" applyFill="1" applyBorder="1" applyAlignment="1" applyProtection="1">
      <alignment horizontal="center" vertical="center"/>
      <protection hidden="1"/>
    </xf>
    <xf numFmtId="0" fontId="23" fillId="0" borderId="0" xfId="0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Alignment="1">
      <alignment horizontal="center"/>
    </xf>
    <xf numFmtId="0" fontId="1" fillId="2" borderId="0" xfId="0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5">
    <dxf>
      <font>
        <color rgb="FF993300"/>
      </font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  <fill>
        <patternFill>
          <bgColor rgb="FFFF99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bg1">
                    <a:lumMod val="50000"/>
                  </a:schemeClr>
                </a:solidFill>
                <a:latin typeface="Berlin Sans FB Demi" panose="020E0802020502020306" pitchFamily="34" charset="0"/>
                <a:ea typeface="+mn-ea"/>
                <a:cs typeface="+mn-cs"/>
              </a:defRPr>
            </a:pPr>
            <a:r>
              <a:rPr lang="fr-FR" sz="1800">
                <a:solidFill>
                  <a:schemeClr val="bg1">
                    <a:lumMod val="50000"/>
                  </a:schemeClr>
                </a:solidFill>
                <a:latin typeface="Berlin Sans FB Demi" panose="020E0802020502020306" pitchFamily="34" charset="0"/>
                <a:ea typeface="+mn-ea"/>
                <a:cs typeface="+mn-cs"/>
              </a:rPr>
              <a:t>AUDIT</a:t>
            </a:r>
            <a:endParaRPr lang="fr-FR" sz="1800">
              <a:solidFill>
                <a:schemeClr val="bg1">
                  <a:lumMod val="50000"/>
                </a:schemeClr>
              </a:solidFill>
              <a:latin typeface="Berlin Sans FB Demi" panose="020E0802020502020306" pitchFamily="34" charset="0"/>
            </a:endParaRPr>
          </a:p>
        </c:rich>
      </c:tx>
      <c:layout/>
      <c:spPr>
        <a:noFill/>
        <a:ln>
          <a:noFill/>
        </a:ln>
        <a:effectLst/>
      </c:spPr>
    </c:title>
    <c:plotArea>
      <c:layout/>
      <c:barChart>
        <c:barDir val="col"/>
        <c:grouping val="clustered"/>
        <c:ser>
          <c:idx val="0"/>
          <c:order val="0"/>
          <c:val>
            <c:numRef>
              <c:f>'DOSSIER ALCOOLISME'!$D$40:$D$49</c:f>
              <c:numCache>
                <c:formatCode>General</c:formatCode>
                <c:ptCount val="10"/>
                <c:pt idx="0">
                  <c:v>2</c:v>
                </c:pt>
                <c:pt idx="1">
                  <c:v>2</c:v>
                </c:pt>
                <c:pt idx="2">
                  <c:v>3</c:v>
                </c:pt>
                <c:pt idx="3">
                  <c:v>2</c:v>
                </c:pt>
                <c:pt idx="4">
                  <c:v>2</c:v>
                </c:pt>
                <c:pt idx="5">
                  <c:v>1</c:v>
                </c:pt>
                <c:pt idx="6">
                  <c:v>2</c:v>
                </c:pt>
                <c:pt idx="7">
                  <c:v>2</c:v>
                </c:pt>
                <c:pt idx="8">
                  <c:v>4</c:v>
                </c:pt>
                <c:pt idx="9">
                  <c:v>4</c:v>
                </c:pt>
              </c:numCache>
            </c:numRef>
          </c:val>
        </c:ser>
        <c:dLbls/>
        <c:gapWidth val="70"/>
        <c:overlap val="-27"/>
        <c:axId val="175409792"/>
        <c:axId val="175432448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'DOSSIER ALCOOLISME'!$H$41</c15:sqref>
                        </c15:formulaRef>
                      </c:ext>
                    </c:extLst>
                    <c:numCache>
                      <c:formatCode>0%</c:formatCode>
                      <c:ptCount val="1"/>
                      <c:pt idx="0">
                        <c:v>4.1666666666666664E-2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B83C-4426-A06E-BBEEF8E4EBBC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'DOSSIER ALCOOLISME'!$I$41</c15:sqref>
                        </c15:formulaRef>
                      </c:ext>
                    </c:extLst>
                    <c:numCache>
                      <c:formatCode>0%</c:formatCode>
                      <c:ptCount val="1"/>
                      <c:pt idx="0">
                        <c:v>0.25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B83C-4426-A06E-BBEEF8E4EBBC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'DOSSIER ALCOOLISME'!$J$41</c15:sqref>
                        </c15:formulaRef>
                      </c:ext>
                    </c:extLst>
                    <c:numCache>
                      <c:formatCode>0%</c:formatCode>
                      <c:ptCount val="1"/>
                      <c:pt idx="0">
                        <c:v>4.1666666666666664E-2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B83C-4426-A06E-BBEEF8E4EBBC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'DOSSIER ALCOOLISME'!$K$41</c15:sqref>
                        </c15:formulaRef>
                      </c:ext>
                    </c:extLst>
                    <c:numCache>
                      <c:formatCode>0%</c:formatCode>
                      <c:ptCount val="1"/>
                      <c:pt idx="0">
                        <c:v>8.3333333333333329E-2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B83C-4426-A06E-BBEEF8E4EBBC}"/>
                  </c:ext>
                </c:extLst>
              </c15:ser>
            </c15:filteredBarSeries>
            <c15:filteredBarSeries>
              <c15:ser>
                <c:idx val="5"/>
                <c:order val="5"/>
                <c:spPr>
                  <a:solidFill>
                    <a:schemeClr val="accent6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'DOSSIER ALCOOLISME'!$H$39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B83C-4426-A06E-BBEEF8E4EBBC}"/>
                  </c:ext>
                </c:extLst>
              </c15:ser>
            </c15:filteredBarSeries>
            <c15:filteredBarSeries>
              <c15:ser>
                <c:idx val="6"/>
                <c:order val="6"/>
                <c:spPr>
                  <a:solidFill>
                    <a:schemeClr val="accent1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'DOSSIER ALCOOLISME'!$I$39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B83C-4426-A06E-BBEEF8E4EBBC}"/>
                  </c:ext>
                </c:extLst>
              </c15:ser>
            </c15:filteredBarSeries>
            <c15:filteredBarSeries>
              <c15:ser>
                <c:idx val="7"/>
                <c:order val="7"/>
                <c:spPr>
                  <a:solidFill>
                    <a:schemeClr val="accent2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'DOSSIER ALCOOLISME'!$J$39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B83C-4426-A06E-BBEEF8E4EBBC}"/>
                  </c:ext>
                </c:extLst>
              </c15:ser>
            </c15:filteredBarSeries>
            <c15:filteredBarSeries>
              <c15:ser>
                <c:idx val="8"/>
                <c:order val="8"/>
                <c:spPr>
                  <a:solidFill>
                    <a:schemeClr val="accent3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'DOSSIER ALCOOLISME'!$K$39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B83C-4426-A06E-BBEEF8E4EBBC}"/>
                  </c:ext>
                </c:extLst>
              </c15:ser>
            </c15:filteredBarSeries>
          </c:ext>
        </c:extLst>
      </c:barChart>
      <c:catAx>
        <c:axId val="175409792"/>
        <c:scaling>
          <c:orientation val="minMax"/>
        </c:scaling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Bodoni MT" panose="02070603080606020203" pitchFamily="18" charset="0"/>
                    <a:ea typeface="+mn-ea"/>
                    <a:cs typeface="+mn-cs"/>
                  </a:defRPr>
                </a:pPr>
                <a:r>
                  <a:rPr lang="fr-FR" sz="1200" b="1">
                    <a:latin typeface="Bodoni MT" panose="02070603080606020203" pitchFamily="18" charset="0"/>
                  </a:rPr>
                  <a:t>Questions</a:t>
                </a:r>
              </a:p>
            </c:rich>
          </c:tx>
          <c:layout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</c:title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5432448"/>
        <c:crosses val="autoZero"/>
        <c:auto val="1"/>
        <c:lblAlgn val="ctr"/>
        <c:lblOffset val="100"/>
      </c:catAx>
      <c:valAx>
        <c:axId val="175432448"/>
        <c:scaling>
          <c:orientation val="minMax"/>
          <c:max val="4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wordArtVert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Bodoni MT" panose="02070603080606020203" pitchFamily="18" charset="0"/>
                    <a:ea typeface="+mn-ea"/>
                    <a:cs typeface="+mn-cs"/>
                  </a:defRPr>
                </a:pPr>
                <a:r>
                  <a:rPr lang="fr-FR" sz="1200" b="1">
                    <a:latin typeface="Bodoni MT" panose="02070603080606020203" pitchFamily="18" charset="0"/>
                  </a:rPr>
                  <a:t>Scores</a:t>
                </a:r>
              </a:p>
            </c:rich>
          </c:tx>
          <c:layout>
            <c:manualLayout>
              <c:xMode val="edge"/>
              <c:yMode val="edge"/>
              <c:x val="2.222222222222223E-2"/>
              <c:y val="0.11544327792359291"/>
            </c:manualLayout>
          </c:layout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</c:title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5409792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</c:chart>
  <c:spPr>
    <a:gradFill>
      <a:gsLst>
        <a:gs pos="0">
          <a:schemeClr val="accent1">
            <a:lumMod val="5000"/>
            <a:lumOff val="95000"/>
          </a:schemeClr>
        </a:gs>
        <a:gs pos="29209">
          <a:srgbClr val="DDEAF6"/>
        </a:gs>
        <a:gs pos="57498">
          <a:srgbClr val="C4DBF0"/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10147</xdr:colOff>
      <xdr:row>36</xdr:row>
      <xdr:rowOff>9526</xdr:rowOff>
    </xdr:from>
    <xdr:to>
      <xdr:col>2</xdr:col>
      <xdr:colOff>2066925</xdr:colOff>
      <xdr:row>36</xdr:row>
      <xdr:rowOff>895350</xdr:rowOff>
    </xdr:to>
    <xdr:sp macro="" textlink="">
      <xdr:nvSpPr>
        <xdr:cNvPr id="2" name="Rectangle 1"/>
        <xdr:cNvSpPr/>
      </xdr:nvSpPr>
      <xdr:spPr>
        <a:xfrm>
          <a:off x="772147" y="6867526"/>
          <a:ext cx="1513853" cy="180974"/>
        </a:xfrm>
        <a:prstGeom prst="rect">
          <a:avLst/>
        </a:prstGeom>
        <a:noFill/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2800" b="1" cap="none" spc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QUESTIONNAIRE</a:t>
          </a:r>
          <a:r>
            <a:rPr lang="fr-FR" sz="2800" b="1" cap="none" spc="0" baseline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 AUDIT</a:t>
          </a:r>
          <a:endParaRPr lang="fr-FR" sz="2800" b="1" cap="none" spc="0">
            <a:ln w="13462">
              <a:solidFill>
                <a:schemeClr val="bg1"/>
              </a:solidFill>
              <a:prstDash val="solid"/>
            </a:ln>
            <a:solidFill>
              <a:schemeClr val="tx1">
                <a:lumMod val="85000"/>
                <a:lumOff val="15000"/>
              </a:schemeClr>
            </a:solidFill>
            <a:effectLst>
              <a:outerShdw dist="38100" dir="2700000" algn="bl" rotWithShape="0">
                <a:schemeClr val="accent5"/>
              </a:outerShdw>
            </a:effectLst>
          </a:endParaRPr>
        </a:p>
      </xdr:txBody>
    </xdr:sp>
    <xdr:clientData/>
  </xdr:twoCellAnchor>
  <xdr:twoCellAnchor>
    <xdr:from>
      <xdr:col>5</xdr:col>
      <xdr:colOff>0</xdr:colOff>
      <xdr:row>0</xdr:row>
      <xdr:rowOff>38100</xdr:rowOff>
    </xdr:from>
    <xdr:to>
      <xdr:col>10</xdr:col>
      <xdr:colOff>833436</xdr:colOff>
      <xdr:row>0</xdr:row>
      <xdr:rowOff>923924</xdr:rowOff>
    </xdr:to>
    <xdr:sp macro="" textlink="">
      <xdr:nvSpPr>
        <xdr:cNvPr id="3" name="Rectangle 2"/>
        <xdr:cNvSpPr/>
      </xdr:nvSpPr>
      <xdr:spPr>
        <a:xfrm>
          <a:off x="3810000" y="38100"/>
          <a:ext cx="4576761" cy="152399"/>
        </a:xfrm>
        <a:prstGeom prst="rect">
          <a:avLst/>
        </a:prstGeom>
        <a:noFill/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2800" b="1" cap="none" spc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SCORE</a:t>
          </a:r>
          <a:r>
            <a:rPr lang="fr-FR" sz="2800" b="1" cap="none" spc="0" baseline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 DE CUSHMAN</a:t>
          </a:r>
          <a:endParaRPr lang="fr-FR" sz="2800" b="1" cap="none" spc="0">
            <a:ln w="13462">
              <a:solidFill>
                <a:schemeClr val="bg1"/>
              </a:solidFill>
              <a:prstDash val="solid"/>
            </a:ln>
            <a:solidFill>
              <a:schemeClr val="tx1">
                <a:lumMod val="85000"/>
                <a:lumOff val="15000"/>
              </a:schemeClr>
            </a:solidFill>
            <a:effectLst>
              <a:outerShdw dist="38100" dir="2700000" algn="bl" rotWithShape="0">
                <a:schemeClr val="accent5"/>
              </a:outerShdw>
            </a:effectLst>
          </a:endParaRPr>
        </a:p>
      </xdr:txBody>
    </xdr:sp>
    <xdr:clientData/>
  </xdr:twoCellAnchor>
  <xdr:twoCellAnchor>
    <xdr:from>
      <xdr:col>5</xdr:col>
      <xdr:colOff>250031</xdr:colOff>
      <xdr:row>42</xdr:row>
      <xdr:rowOff>57149</xdr:rowOff>
    </xdr:from>
    <xdr:to>
      <xdr:col>10</xdr:col>
      <xdr:colOff>615156</xdr:colOff>
      <xdr:row>45</xdr:row>
      <xdr:rowOff>126998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_de_liaison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bleau_de_liaison"/>
    </sheetNames>
    <sheetDataSet>
      <sheetData sheetId="0">
        <row r="3">
          <cell r="A3" t="str">
            <v>MS0215303</v>
          </cell>
        </row>
        <row r="28">
          <cell r="P28" t="str">
            <v>GUTERMANN</v>
          </cell>
          <cell r="Q28" t="str">
            <v>107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69"/>
  <sheetViews>
    <sheetView tabSelected="1" topLeftCell="A41" zoomScale="120" zoomScaleNormal="120" workbookViewId="0">
      <selection activeCell="D50" sqref="D50"/>
    </sheetView>
  </sheetViews>
  <sheetFormatPr baseColWidth="10" defaultRowHeight="15"/>
  <cols>
    <col min="1" max="1" width="4.28515625" style="5" customWidth="1"/>
    <col min="2" max="2" width="37.28515625" style="6" customWidth="1"/>
    <col min="3" max="3" width="32.140625" style="5" customWidth="1"/>
    <col min="4" max="4" width="5.42578125" style="5" customWidth="1"/>
    <col min="5" max="5" width="4.28515625" style="4" customWidth="1"/>
    <col min="6" max="6" width="12.5703125" style="3" customWidth="1"/>
    <col min="7" max="11" width="12.5703125" style="2" customWidth="1"/>
    <col min="12" max="18" width="11.42578125" style="1"/>
  </cols>
  <sheetData>
    <row r="1" spans="1:11" customFormat="1" ht="75" customHeight="1" thickBot="1">
      <c r="B1" s="106" t="s">
        <v>57</v>
      </c>
      <c r="C1" s="106"/>
      <c r="D1" s="5"/>
      <c r="E1" s="62"/>
      <c r="F1" s="109"/>
      <c r="G1" s="109"/>
      <c r="H1" s="109"/>
      <c r="I1" s="109"/>
      <c r="J1" s="109"/>
      <c r="K1" s="109"/>
    </row>
    <row r="2" spans="1:11" customFormat="1" ht="16.5" customHeight="1">
      <c r="A2" s="90"/>
      <c r="B2" s="89"/>
      <c r="C2" s="88"/>
      <c r="D2" s="87"/>
      <c r="E2" s="62"/>
      <c r="F2" s="110" t="s">
        <v>56</v>
      </c>
      <c r="G2" s="110"/>
      <c r="H2" s="110" t="s">
        <v>55</v>
      </c>
      <c r="I2" s="110"/>
      <c r="J2" s="110" t="s">
        <v>54</v>
      </c>
      <c r="K2" s="110"/>
    </row>
    <row r="3" spans="1:11" customFormat="1" ht="22.5" customHeight="1">
      <c r="A3" s="70"/>
      <c r="B3" s="107" t="s">
        <v>53</v>
      </c>
      <c r="C3" s="107"/>
      <c r="D3" s="67"/>
      <c r="E3" s="62"/>
      <c r="F3" s="110"/>
      <c r="G3" s="110"/>
      <c r="H3" s="110"/>
      <c r="I3" s="110"/>
      <c r="J3" s="110"/>
      <c r="K3" s="110"/>
    </row>
    <row r="4" spans="1:11" customFormat="1" ht="16.5" customHeight="1">
      <c r="A4" s="70"/>
      <c r="B4" s="86"/>
      <c r="C4" s="85"/>
      <c r="D4" s="67"/>
      <c r="E4" s="62"/>
      <c r="F4" s="95" t="s">
        <v>52</v>
      </c>
      <c r="G4" s="95"/>
      <c r="H4" s="95" t="s">
        <v>51</v>
      </c>
      <c r="I4" s="95"/>
      <c r="J4" s="95" t="s">
        <v>50</v>
      </c>
      <c r="K4" s="95"/>
    </row>
    <row r="5" spans="1:11" customFormat="1" ht="22.5" customHeight="1">
      <c r="A5" s="70"/>
      <c r="B5" s="68" t="s">
        <v>49</v>
      </c>
      <c r="C5" s="84" t="s">
        <v>48</v>
      </c>
      <c r="D5" s="67"/>
      <c r="E5" s="62"/>
      <c r="F5" s="92" t="str">
        <f>IF(F4="&lt;80","0",IF(F4="81 - 100","1",IF(F4="101 - 120","2",IF(F4="&gt;120","3"))))</f>
        <v>0</v>
      </c>
      <c r="G5" s="92"/>
      <c r="H5" s="92" t="str">
        <f>IF(H4="&lt;135","0",IF(H4="136 - 145","1",IF(H4="146 - 155","2",IF(H4="&gt;155","3",))))</f>
        <v>0</v>
      </c>
      <c r="I5" s="92"/>
      <c r="J5" s="92" t="str">
        <f>IF(J4="&lt;16","0",IF(J4="16 - 25","1",IF(J4="26 - 35","2",IF(J4="&gt;35","3"))))</f>
        <v>0</v>
      </c>
      <c r="K5" s="92"/>
    </row>
    <row r="6" spans="1:11" customFormat="1" ht="11.25" customHeight="1">
      <c r="A6" s="70"/>
      <c r="B6" s="14"/>
      <c r="C6" s="77"/>
      <c r="D6" s="67"/>
      <c r="E6" s="62"/>
      <c r="F6" s="5"/>
      <c r="G6" s="76"/>
      <c r="H6" s="76"/>
      <c r="I6" s="76"/>
      <c r="J6" s="76"/>
      <c r="K6" s="76"/>
    </row>
    <row r="7" spans="1:11" customFormat="1" ht="22.5" customHeight="1">
      <c r="A7" s="70"/>
      <c r="B7" s="68" t="s">
        <v>47</v>
      </c>
      <c r="C7" s="82"/>
      <c r="D7" s="67"/>
      <c r="E7" s="62"/>
      <c r="F7" s="94" t="s">
        <v>46</v>
      </c>
      <c r="G7" s="94"/>
      <c r="H7" s="94" t="s">
        <v>45</v>
      </c>
      <c r="I7" s="94"/>
      <c r="J7" s="94" t="s">
        <v>44</v>
      </c>
      <c r="K7" s="94"/>
    </row>
    <row r="8" spans="1:11" customFormat="1" ht="11.25" customHeight="1">
      <c r="A8" s="70"/>
      <c r="B8" s="8"/>
      <c r="C8" s="77"/>
      <c r="D8" s="67"/>
      <c r="E8" s="62"/>
      <c r="F8" s="95" t="s">
        <v>43</v>
      </c>
      <c r="G8" s="95"/>
      <c r="H8" s="95" t="s">
        <v>42</v>
      </c>
      <c r="I8" s="95"/>
      <c r="J8" s="95" t="s">
        <v>41</v>
      </c>
      <c r="K8" s="95"/>
    </row>
    <row r="9" spans="1:11" customFormat="1" ht="15" customHeight="1">
      <c r="A9" s="70"/>
      <c r="B9" s="68" t="s">
        <v>40</v>
      </c>
      <c r="C9" s="83"/>
      <c r="D9" s="67"/>
      <c r="E9" s="62"/>
      <c r="F9" s="95"/>
      <c r="G9" s="95"/>
      <c r="H9" s="95"/>
      <c r="I9" s="95"/>
      <c r="J9" s="95"/>
      <c r="K9" s="95"/>
    </row>
    <row r="10" spans="1:11" customFormat="1" ht="11.25" customHeight="1">
      <c r="A10" s="70"/>
      <c r="B10" s="8"/>
      <c r="C10" s="82"/>
      <c r="D10" s="67"/>
      <c r="E10" s="62"/>
      <c r="F10" s="95"/>
      <c r="G10" s="95"/>
      <c r="H10" s="95"/>
      <c r="I10" s="95"/>
      <c r="J10" s="95"/>
      <c r="K10" s="95"/>
    </row>
    <row r="11" spans="1:11" customFormat="1" ht="22.5" customHeight="1">
      <c r="A11" s="70"/>
      <c r="B11" s="68" t="s">
        <v>39</v>
      </c>
      <c r="C11" s="10" t="e">
        <f>VLOOKUP('DOSSIER ALCOOLISME'!C5,[1]Tableau_de_liaison!A3:'[1]Tableau_de_liaison'!P28,15,FALSE)</f>
        <v>#REF!</v>
      </c>
      <c r="D11" s="67"/>
      <c r="E11" s="62"/>
      <c r="F11" s="92" t="str">
        <f>IF(F8=0,"0",IF(F8="de la main en extension","1",IF(F8="tout le membre supérieur","2",IF(F8="généralisés","3"))))</f>
        <v>1</v>
      </c>
      <c r="G11" s="92"/>
      <c r="H11" s="92" t="str">
        <f>IF(H8=0,"0",IF(H8="paumes","1",IF(H8="paumes et front","2",IF(H8="généralisés","3"))))</f>
        <v>1</v>
      </c>
      <c r="I11" s="92"/>
      <c r="J11" s="92" t="str">
        <f>IF(J8=0,"0",IF(J8="discrète","1",IF(J8="généralisée / contrôlable","2",IF(J8="généralisée / incontrôlable","3"))))</f>
        <v>1</v>
      </c>
      <c r="K11" s="92"/>
    </row>
    <row r="12" spans="1:11" customFormat="1" ht="11.25" customHeight="1">
      <c r="A12" s="70"/>
      <c r="B12" s="8"/>
      <c r="C12" s="11"/>
      <c r="D12" s="67"/>
      <c r="E12" s="62"/>
      <c r="F12" s="5"/>
      <c r="G12" s="76"/>
      <c r="H12" s="76"/>
      <c r="I12" s="76"/>
      <c r="J12" s="76"/>
      <c r="K12" s="76"/>
    </row>
    <row r="13" spans="1:11" customFormat="1" ht="22.5" customHeight="1">
      <c r="A13" s="70"/>
      <c r="B13" s="68" t="s">
        <v>38</v>
      </c>
      <c r="C13" s="81"/>
      <c r="D13" s="67"/>
      <c r="E13" s="62"/>
      <c r="F13" s="5"/>
      <c r="G13" s="76"/>
      <c r="H13" s="94" t="s">
        <v>37</v>
      </c>
      <c r="I13" s="94"/>
      <c r="J13" s="80"/>
      <c r="K13" s="76"/>
    </row>
    <row r="14" spans="1:11" customFormat="1" ht="11.25" customHeight="1">
      <c r="A14" s="70"/>
      <c r="B14" s="8"/>
      <c r="C14" s="79"/>
      <c r="D14" s="67"/>
      <c r="E14" s="62"/>
      <c r="F14" s="5"/>
      <c r="G14" s="76"/>
      <c r="H14" s="91" t="s">
        <v>36</v>
      </c>
      <c r="I14" s="91"/>
      <c r="J14" s="76"/>
      <c r="K14" s="76"/>
    </row>
    <row r="15" spans="1:11" customFormat="1" ht="22.5" customHeight="1">
      <c r="A15" s="70"/>
      <c r="B15" s="68" t="s">
        <v>35</v>
      </c>
      <c r="C15" s="78" t="e">
        <f ca="1">DATEDIF(VLOOKUP('DOSSIER ALCOOLISME'!C5,[1]Tableau_de_liaison!A3:'[1]Tableau_de_liaison'!P28,7,FALSE),TODAY(),"y")&amp;" ans et "&amp;DATEDIF(VLOOKUP('DOSSIER ALCOOLISME'!C5,[1]Tableau_de_liaison!A3:'[1]Tableau_de_liaison'!P28,7,FALSE),TODAY(),"ym")&amp;" mois "</f>
        <v>#REF!</v>
      </c>
      <c r="D15" s="67"/>
      <c r="E15" s="62"/>
      <c r="F15" s="5"/>
      <c r="G15" s="76"/>
      <c r="H15" s="91"/>
      <c r="I15" s="91"/>
      <c r="J15" s="76"/>
      <c r="K15" s="76"/>
    </row>
    <row r="16" spans="1:11" customFormat="1" ht="11.25" customHeight="1">
      <c r="A16" s="70"/>
      <c r="B16" s="8"/>
      <c r="C16" s="77"/>
      <c r="D16" s="67"/>
      <c r="E16" s="62"/>
      <c r="F16" s="5"/>
      <c r="G16" s="76"/>
      <c r="H16" s="91"/>
      <c r="I16" s="91"/>
      <c r="J16" s="76"/>
      <c r="K16" s="76"/>
    </row>
    <row r="17" spans="1:11" customFormat="1" ht="22.5" customHeight="1">
      <c r="A17" s="70"/>
      <c r="B17" s="68" t="s">
        <v>34</v>
      </c>
      <c r="C17" s="20" t="e">
        <f>VLOOKUP('DOSSIER ALCOOLISME'!C5,[1]Tableau_de_liaison!A3:'[1]Tableau_de_liaison'!P28,8,FALSE)</f>
        <v>#REF!</v>
      </c>
      <c r="D17" s="67"/>
      <c r="E17" s="62"/>
      <c r="F17" s="5"/>
      <c r="G17" s="76"/>
      <c r="H17" s="92" t="str">
        <f>IF(H14=0,"0",IF(H14="gêne par le bruit, la lumière ou prurit","1",IF(H14="hallucinations critiquées","2",IF(H14="hallucinations non critiquées","3"))))</f>
        <v>1</v>
      </c>
      <c r="I17" s="92"/>
      <c r="J17" s="76"/>
      <c r="K17" s="76"/>
    </row>
    <row r="18" spans="1:11" customFormat="1" ht="16.5" customHeight="1">
      <c r="A18" s="70"/>
      <c r="B18" s="14"/>
      <c r="C18" s="75"/>
      <c r="D18" s="67"/>
      <c r="E18" s="62"/>
      <c r="F18" s="3"/>
      <c r="G18" s="2"/>
      <c r="H18" s="2"/>
      <c r="I18" s="2"/>
      <c r="J18" s="2"/>
      <c r="K18" s="2"/>
    </row>
    <row r="19" spans="1:11" customFormat="1" ht="22.5" customHeight="1">
      <c r="A19" s="70"/>
      <c r="B19" s="107" t="s">
        <v>33</v>
      </c>
      <c r="C19" s="107"/>
      <c r="D19" s="67"/>
      <c r="E19" s="62"/>
      <c r="F19" s="3"/>
      <c r="G19" s="2"/>
      <c r="H19" s="74" t="s">
        <v>32</v>
      </c>
      <c r="I19" s="73">
        <f>F5+H5+J5+F11+H11+J11+H17</f>
        <v>4</v>
      </c>
      <c r="J19" s="72"/>
      <c r="K19" s="2"/>
    </row>
    <row r="20" spans="1:11" customFormat="1" ht="16.5" customHeight="1">
      <c r="A20" s="70"/>
      <c r="B20" s="14"/>
      <c r="C20" s="13"/>
      <c r="D20" s="71"/>
      <c r="E20" s="12"/>
      <c r="F20" s="3"/>
      <c r="G20" s="2"/>
      <c r="H20" s="2"/>
      <c r="I20" s="2"/>
      <c r="J20" s="2"/>
      <c r="K20" s="2"/>
    </row>
    <row r="21" spans="1:11" customFormat="1" ht="22.5" customHeight="1">
      <c r="A21" s="70"/>
      <c r="B21" s="68" t="s">
        <v>31</v>
      </c>
      <c r="C21" s="11" t="e">
        <f>VLOOKUP('DOSSIER ALCOOLISME'!C5,[1]Tableau_de_liaison!A3:'[1]Tableau_de_liaison'!P28,16,FALSE)</f>
        <v>#REF!</v>
      </c>
      <c r="D21" s="67"/>
      <c r="E21" s="62"/>
      <c r="F21" s="96" t="str">
        <f>IF(I19&lt;5,"Valium = 0",IF(I19&lt;=7,"Valium toutes les 4 heures","valium toutes les 3 heures"))</f>
        <v>Valium = 0</v>
      </c>
      <c r="G21" s="96"/>
      <c r="H21" s="96"/>
      <c r="I21" s="96"/>
      <c r="J21" s="96"/>
      <c r="K21" s="96"/>
    </row>
    <row r="22" spans="1:11" customFormat="1" ht="11.25" customHeight="1">
      <c r="A22" s="70"/>
      <c r="B22" s="8"/>
      <c r="C22" s="11"/>
      <c r="D22" s="67"/>
      <c r="E22" s="62"/>
      <c r="F22" s="3"/>
      <c r="G22" s="2"/>
      <c r="H22" s="2"/>
      <c r="I22" s="2"/>
      <c r="J22" s="2"/>
      <c r="K22" s="2"/>
    </row>
    <row r="23" spans="1:11" customFormat="1" ht="22.5" customHeight="1">
      <c r="A23" s="70"/>
      <c r="B23" s="68" t="s">
        <v>27</v>
      </c>
      <c r="C23" s="10" t="e">
        <f>VLOOKUP('DOSSIER ALCOOLISME'!C5,[1]Tableau_de_liaison!A3:'[1]Tableau_de_liaison'!Q28,17,FALSE)</f>
        <v>#REF!</v>
      </c>
      <c r="D23" s="67"/>
      <c r="E23" s="62"/>
      <c r="F23" s="3"/>
      <c r="G23" s="2"/>
      <c r="H23" s="2"/>
      <c r="I23" s="2"/>
      <c r="J23" s="2"/>
      <c r="K23" s="2"/>
    </row>
    <row r="24" spans="1:11" customFormat="1" ht="16.5" customHeight="1">
      <c r="A24" s="70"/>
      <c r="B24" s="8"/>
      <c r="C24" s="9"/>
      <c r="D24" s="67"/>
      <c r="E24" s="62"/>
      <c r="F24" s="3"/>
      <c r="G24" s="2"/>
      <c r="H24" s="2"/>
      <c r="I24" s="2"/>
      <c r="J24" s="2"/>
      <c r="K24" s="2"/>
    </row>
    <row r="25" spans="1:11" customFormat="1" ht="22.5" customHeight="1">
      <c r="A25" s="70"/>
      <c r="B25" s="68" t="s">
        <v>30</v>
      </c>
      <c r="C25" s="9"/>
      <c r="D25" s="67"/>
      <c r="E25" s="62"/>
      <c r="F25" s="3"/>
      <c r="G25" s="2"/>
      <c r="H25" s="2"/>
      <c r="I25" s="2"/>
      <c r="J25" s="2"/>
      <c r="K25" s="2"/>
    </row>
    <row r="26" spans="1:11" customFormat="1" ht="11.25" customHeight="1">
      <c r="A26" s="70"/>
      <c r="B26" s="8"/>
      <c r="C26" s="9"/>
      <c r="D26" s="67"/>
      <c r="E26" s="62"/>
      <c r="F26" s="3"/>
      <c r="G26" s="2"/>
      <c r="H26" s="2"/>
      <c r="I26" s="2"/>
      <c r="J26" s="2"/>
      <c r="K26" s="2"/>
    </row>
    <row r="27" spans="1:11" customFormat="1" ht="22.5" customHeight="1">
      <c r="A27" s="70"/>
      <c r="B27" s="68" t="s">
        <v>29</v>
      </c>
      <c r="C27" s="9" t="s">
        <v>28</v>
      </c>
      <c r="D27" s="67"/>
      <c r="E27" s="62"/>
      <c r="F27" s="3"/>
      <c r="G27" s="2"/>
      <c r="H27" s="2"/>
      <c r="I27" s="2"/>
      <c r="J27" s="2"/>
      <c r="K27" s="2"/>
    </row>
    <row r="28" spans="1:11" customFormat="1" ht="11.25" customHeight="1">
      <c r="A28" s="70"/>
      <c r="B28" s="8"/>
      <c r="C28" s="9"/>
      <c r="D28" s="67"/>
      <c r="E28" s="62"/>
      <c r="F28" s="3"/>
      <c r="G28" s="2"/>
      <c r="H28" s="2"/>
      <c r="I28" s="2"/>
      <c r="J28" s="2"/>
      <c r="K28" s="2"/>
    </row>
    <row r="29" spans="1:11" customFormat="1" ht="22.5" customHeight="1">
      <c r="A29" s="70"/>
      <c r="B29" s="68" t="s">
        <v>27</v>
      </c>
      <c r="C29" s="7"/>
      <c r="D29" s="67"/>
      <c r="E29" s="62"/>
      <c r="F29" s="3"/>
      <c r="G29" s="2"/>
      <c r="H29" s="2"/>
      <c r="I29" s="2"/>
      <c r="J29" s="2"/>
      <c r="K29" s="2"/>
    </row>
    <row r="30" spans="1:11" customFormat="1" ht="16.5" customHeight="1">
      <c r="A30" s="70"/>
      <c r="B30" s="8"/>
      <c r="C30" s="9"/>
      <c r="D30" s="67"/>
      <c r="E30" s="62"/>
      <c r="F30" s="3"/>
      <c r="G30" s="2"/>
      <c r="H30" s="2"/>
      <c r="I30" s="2"/>
      <c r="J30" s="2"/>
      <c r="K30" s="2"/>
    </row>
    <row r="31" spans="1:11" customFormat="1" ht="22.5" customHeight="1">
      <c r="A31" s="70"/>
      <c r="B31" s="68" t="s">
        <v>30</v>
      </c>
      <c r="C31" s="9"/>
      <c r="D31" s="67"/>
      <c r="E31" s="62"/>
      <c r="F31" s="3"/>
      <c r="G31" s="2"/>
      <c r="H31" s="2"/>
      <c r="I31" s="2"/>
      <c r="J31" s="2"/>
      <c r="K31" s="2"/>
    </row>
    <row r="32" spans="1:11" customFormat="1" ht="11.25" customHeight="1">
      <c r="A32" s="70"/>
      <c r="B32" s="8"/>
      <c r="C32" s="9"/>
      <c r="D32" s="67"/>
      <c r="E32" s="62"/>
      <c r="F32" s="3"/>
      <c r="G32" s="2"/>
      <c r="H32" s="2"/>
      <c r="I32" s="2"/>
      <c r="J32" s="2"/>
      <c r="K32" s="2"/>
    </row>
    <row r="33" spans="1:18" ht="22.5" customHeight="1">
      <c r="A33" s="69"/>
      <c r="B33" s="68" t="s">
        <v>29</v>
      </c>
      <c r="C33" s="9" t="s">
        <v>28</v>
      </c>
      <c r="D33" s="67"/>
      <c r="E33" s="62"/>
    </row>
    <row r="34" spans="1:18" ht="11.25" customHeight="1">
      <c r="A34" s="69"/>
      <c r="B34" s="8"/>
      <c r="C34" s="9"/>
      <c r="D34" s="67"/>
      <c r="E34" s="62"/>
    </row>
    <row r="35" spans="1:18" ht="22.5" customHeight="1">
      <c r="A35" s="69"/>
      <c r="B35" s="68" t="s">
        <v>27</v>
      </c>
      <c r="C35" s="7"/>
      <c r="D35" s="67"/>
      <c r="E35" s="62"/>
    </row>
    <row r="36" spans="1:18" ht="16.5" customHeight="1" thickBot="1">
      <c r="A36" s="66"/>
      <c r="B36" s="65"/>
      <c r="C36" s="64"/>
      <c r="D36" s="63"/>
      <c r="E36" s="62"/>
    </row>
    <row r="37" spans="1:18" s="17" customFormat="1" ht="71.25" customHeight="1" thickBot="1">
      <c r="A37"/>
      <c r="B37" s="108"/>
      <c r="C37" s="108"/>
      <c r="D37" s="5"/>
      <c r="E37" s="61"/>
      <c r="F37" s="60"/>
      <c r="G37" s="60"/>
      <c r="H37" s="60"/>
      <c r="I37" s="60"/>
      <c r="J37" s="60"/>
      <c r="K37" s="60"/>
      <c r="L37" s="18"/>
      <c r="M37" s="18"/>
      <c r="N37" s="18"/>
      <c r="O37" s="18"/>
      <c r="P37" s="18"/>
      <c r="Q37" s="18"/>
      <c r="R37" s="18"/>
    </row>
    <row r="38" spans="1:18" s="17" customFormat="1" ht="18.75" customHeight="1">
      <c r="A38" s="59"/>
      <c r="B38" s="58" t="s">
        <v>26</v>
      </c>
      <c r="C38" s="58" t="s">
        <v>25</v>
      </c>
      <c r="D38" s="57"/>
      <c r="E38" s="56"/>
      <c r="F38" s="99" t="s">
        <v>24</v>
      </c>
      <c r="G38" s="100"/>
      <c r="H38" s="100"/>
      <c r="I38" s="100"/>
      <c r="J38" s="100"/>
      <c r="K38" s="101"/>
      <c r="L38" s="18"/>
      <c r="M38" s="18"/>
      <c r="N38" s="18"/>
      <c r="O38" s="18"/>
      <c r="P38" s="18"/>
      <c r="Q38" s="18"/>
      <c r="R38" s="18"/>
    </row>
    <row r="39" spans="1:18" s="17" customFormat="1" ht="63.75" customHeight="1">
      <c r="A39" s="55" t="s">
        <v>23</v>
      </c>
      <c r="B39" s="54" t="s">
        <v>22</v>
      </c>
      <c r="C39" s="53" t="s">
        <v>21</v>
      </c>
      <c r="D39" s="52" t="s">
        <v>20</v>
      </c>
      <c r="E39" s="51"/>
      <c r="F39" s="97" t="s">
        <v>20</v>
      </c>
      <c r="G39" s="98"/>
      <c r="H39" s="50">
        <v>1</v>
      </c>
      <c r="I39" s="50">
        <v>2</v>
      </c>
      <c r="J39" s="50">
        <v>3</v>
      </c>
      <c r="K39" s="49">
        <v>4</v>
      </c>
      <c r="L39" s="18"/>
      <c r="M39" s="18"/>
      <c r="N39" s="18"/>
      <c r="O39" s="18"/>
      <c r="P39" s="18"/>
      <c r="Q39" s="18"/>
      <c r="R39" s="18"/>
    </row>
    <row r="40" spans="1:18" ht="28.5" customHeight="1">
      <c r="A40" s="33">
        <v>1</v>
      </c>
      <c r="B40" s="32" t="s">
        <v>19</v>
      </c>
      <c r="C40" s="41" t="s">
        <v>18</v>
      </c>
      <c r="D40" s="30">
        <f>IF(C40="Jamais",0,IF(C40="Au moins 1 fois par mois",1,IF(C40="2 à 4 fois par mois",2,IF(C40="2 à 3 fois par semaine",3,IF(C40="Au moins 4 fois par semaine",4)))))</f>
        <v>2</v>
      </c>
      <c r="E40" s="111"/>
      <c r="F40" s="102" t="s">
        <v>17</v>
      </c>
      <c r="G40" s="103"/>
      <c r="H40" s="48">
        <f>COUNTIF(D40:D49,"1")</f>
        <v>1</v>
      </c>
      <c r="I40" s="48">
        <f>COUNTIF(D40:D49,"2")</f>
        <v>6</v>
      </c>
      <c r="J40" s="48">
        <f>COUNTIF(D40:D49,"3")</f>
        <v>1</v>
      </c>
      <c r="K40" s="47">
        <f>COUNTIF(D40:D49,"4")</f>
        <v>2</v>
      </c>
    </row>
    <row r="41" spans="1:18" ht="42.75" customHeight="1" thickBot="1">
      <c r="A41" s="29">
        <v>2</v>
      </c>
      <c r="B41" s="38" t="s">
        <v>16</v>
      </c>
      <c r="C41" s="46" t="s">
        <v>15</v>
      </c>
      <c r="D41" s="36">
        <f>IF(C41="1 ou 2",0,IF(C41="3 ou 4",1,IF(C41="5 ou 6",2,IF(C41="7 ou 8",3,IF(C41="10 ou plus",4)))))</f>
        <v>2</v>
      </c>
      <c r="E41" s="111"/>
      <c r="F41" s="104" t="s">
        <v>14</v>
      </c>
      <c r="G41" s="105"/>
      <c r="H41" s="45">
        <f>H40/D50</f>
        <v>4.1666666666666664E-2</v>
      </c>
      <c r="I41" s="45">
        <f>I40/D50</f>
        <v>0.25</v>
      </c>
      <c r="J41" s="45">
        <f>J40/D50</f>
        <v>4.1666666666666664E-2</v>
      </c>
      <c r="K41" s="44">
        <f>K40/D50</f>
        <v>8.3333333333333329E-2</v>
      </c>
    </row>
    <row r="42" spans="1:18" ht="42.75" customHeight="1">
      <c r="A42" s="33">
        <v>3</v>
      </c>
      <c r="B42" s="32" t="s">
        <v>13</v>
      </c>
      <c r="C42" s="41" t="s">
        <v>12</v>
      </c>
      <c r="D42" s="30">
        <f>IF(C42="Jamais",0,IF(C42="Moins d'1 fois par mois",1,IF(C42="1 fois par mois",2,IF(C42="1 fois par semaine",3,IF(C42="Tous les jours ou presque",4)))))</f>
        <v>3</v>
      </c>
      <c r="E42" s="111"/>
    </row>
    <row r="43" spans="1:18" ht="57" customHeight="1">
      <c r="A43" s="29">
        <v>4</v>
      </c>
      <c r="B43" s="38" t="s">
        <v>11</v>
      </c>
      <c r="C43" s="43" t="s">
        <v>5</v>
      </c>
      <c r="D43" s="36">
        <f>IF(C43="Jamais",0,IF(C43="Moins d'1 fois par mois",1,IF(C43="1 fois par mois",2,IF(C43="1 fois par semaine",3,IF(C43="Tous les jours ou presque",4)))))</f>
        <v>2</v>
      </c>
      <c r="E43" s="111"/>
      <c r="G43" s="42"/>
      <c r="H43"/>
      <c r="I43"/>
      <c r="J43"/>
      <c r="K43"/>
      <c r="L43"/>
      <c r="M43"/>
    </row>
    <row r="44" spans="1:18" ht="57" customHeight="1">
      <c r="A44" s="33">
        <v>5</v>
      </c>
      <c r="B44" s="32" t="s">
        <v>10</v>
      </c>
      <c r="C44" s="41" t="s">
        <v>5</v>
      </c>
      <c r="D44" s="30">
        <f>IF(C44="Jamais",0,IF(C44="Moins d'1 fois par mois",1,IF(C44="1 fois par mois",2,IF(C44="1 fois par semaine",3,IF(C44="Tous les jours ou presque",4)))))</f>
        <v>2</v>
      </c>
      <c r="E44" s="111"/>
      <c r="H44"/>
      <c r="I44"/>
      <c r="J44" s="35"/>
      <c r="K44"/>
      <c r="L44"/>
      <c r="M44" s="34"/>
    </row>
    <row r="45" spans="1:18" ht="57" customHeight="1">
      <c r="A45" s="29">
        <v>6</v>
      </c>
      <c r="B45" s="38" t="s">
        <v>9</v>
      </c>
      <c r="C45" s="40" t="s">
        <v>8</v>
      </c>
      <c r="D45" s="36">
        <f>IF(C45="Jamais",0,IF(C45="Moins d'1 fois par mois",1,IF(C45="1 fois par mois",2,IF(C45="1 fois par semaine",3,IF(C45="Tous les jours ou presque",4)))))</f>
        <v>1</v>
      </c>
      <c r="E45" s="111"/>
      <c r="H45"/>
      <c r="I45"/>
      <c r="J45" s="35"/>
      <c r="K45"/>
      <c r="L45"/>
      <c r="M45" s="34"/>
    </row>
    <row r="46" spans="1:18" ht="42.75" customHeight="1">
      <c r="A46" s="33">
        <v>7</v>
      </c>
      <c r="B46" s="32" t="s">
        <v>7</v>
      </c>
      <c r="C46" s="39" t="s">
        <v>5</v>
      </c>
      <c r="D46" s="30">
        <f>IF(C46="Jamais",0,IF(C46="Moins d'1 fois par mois",1,IF(C46="1 fois par mois",2,IF(C46="1 fois par semaine",3,IF(C46="Tous les jours ou presque",4)))))</f>
        <v>2</v>
      </c>
      <c r="E46" s="111"/>
      <c r="H46"/>
      <c r="I46"/>
      <c r="J46" s="35"/>
      <c r="K46"/>
      <c r="L46"/>
      <c r="M46" s="34"/>
    </row>
    <row r="47" spans="1:18" ht="57" customHeight="1">
      <c r="A47" s="29">
        <v>8</v>
      </c>
      <c r="B47" s="38" t="s">
        <v>6</v>
      </c>
      <c r="C47" s="37" t="s">
        <v>5</v>
      </c>
      <c r="D47" s="36">
        <f>IF(C47="Jamais",0,IF(C47="Moins d'1 fois par mois",1,IF(C47="1 fois par mois",2,IF(C47="1 fois par semaine",3,IF(C47="Tous les jours ou presque",4)))))</f>
        <v>2</v>
      </c>
      <c r="E47" s="111"/>
      <c r="H47"/>
      <c r="I47"/>
      <c r="J47" s="35"/>
      <c r="K47"/>
      <c r="L47"/>
      <c r="M47" s="34"/>
    </row>
    <row r="48" spans="1:18" ht="28.5" customHeight="1">
      <c r="A48" s="33">
        <v>9</v>
      </c>
      <c r="B48" s="32" t="s">
        <v>4</v>
      </c>
      <c r="C48" s="31" t="s">
        <v>2</v>
      </c>
      <c r="D48" s="30">
        <f>IF(C48="Non",0,IF(C48="Oui, mais pas au cours de l'année écoulée",2,IF(C48="Oui, au cours de l'année",4)))</f>
        <v>4</v>
      </c>
      <c r="E48" s="111"/>
    </row>
    <row r="49" spans="1:18" ht="57" customHeight="1">
      <c r="A49" s="29">
        <v>10</v>
      </c>
      <c r="B49" s="28" t="s">
        <v>3</v>
      </c>
      <c r="C49" s="27" t="s">
        <v>2</v>
      </c>
      <c r="D49" s="26">
        <f>IF(C49="Non",0,IF(C49="Oui, mais pas au cours de l'année écoulée",2,IF(C49="Oui, au cours de l'année",4)))</f>
        <v>4</v>
      </c>
      <c r="E49" s="111"/>
    </row>
    <row r="50" spans="1:18" s="17" customFormat="1" ht="24" customHeight="1" thickBot="1">
      <c r="A50" s="25"/>
      <c r="B50" s="24" t="s">
        <v>1</v>
      </c>
      <c r="C50" s="23"/>
      <c r="D50" s="22">
        <f>D40+D41+D42+D43+D44+D45+D46+D47+D48+D49</f>
        <v>24</v>
      </c>
      <c r="E50" s="21"/>
      <c r="F50" s="3"/>
      <c r="G50" s="19"/>
      <c r="H50" s="19"/>
      <c r="I50" s="19"/>
      <c r="J50" s="19"/>
      <c r="K50" s="19"/>
      <c r="L50" s="18"/>
      <c r="M50" s="18"/>
      <c r="N50" s="18"/>
      <c r="O50" s="18"/>
      <c r="P50" s="18"/>
      <c r="Q50" s="18"/>
      <c r="R50" s="18"/>
    </row>
    <row r="51" spans="1:18" s="17" customFormat="1" ht="11.25" customHeight="1">
      <c r="A51"/>
      <c r="B51" s="8"/>
      <c r="C51" s="20"/>
      <c r="D51" s="5"/>
      <c r="E51" s="4"/>
      <c r="F51" s="3"/>
      <c r="G51" s="19"/>
      <c r="H51" s="19"/>
      <c r="I51" s="19"/>
      <c r="J51" s="19"/>
      <c r="K51" s="19"/>
      <c r="L51" s="18"/>
      <c r="M51" s="18"/>
      <c r="N51" s="18"/>
      <c r="O51" s="18"/>
      <c r="P51" s="18"/>
      <c r="Q51" s="18"/>
      <c r="R51" s="18"/>
    </row>
    <row r="52" spans="1:18" ht="22.5" customHeight="1">
      <c r="A52" s="93" t="s">
        <v>0</v>
      </c>
      <c r="B52" s="93"/>
      <c r="C52" s="93"/>
      <c r="D52" s="93"/>
      <c r="E52" s="5"/>
    </row>
    <row r="53" spans="1:18" ht="22.5" customHeight="1">
      <c r="A53"/>
      <c r="B53" s="16"/>
      <c r="C53" s="15"/>
    </row>
    <row r="54" spans="1:18" ht="22.5" customHeight="1">
      <c r="A54"/>
      <c r="B54" s="14"/>
      <c r="C54" s="13"/>
      <c r="D54" s="12"/>
    </row>
    <row r="55" spans="1:18">
      <c r="A55"/>
      <c r="B55" s="8"/>
      <c r="C55" s="11"/>
    </row>
    <row r="56" spans="1:18">
      <c r="A56"/>
      <c r="B56" s="8"/>
      <c r="C56" s="11"/>
    </row>
    <row r="57" spans="1:18" ht="15" customHeight="1">
      <c r="A57"/>
      <c r="B57" s="8"/>
      <c r="C57" s="10"/>
    </row>
    <row r="58" spans="1:18">
      <c r="A58"/>
      <c r="B58" s="8"/>
      <c r="C58" s="9"/>
    </row>
    <row r="59" spans="1:18">
      <c r="A59"/>
      <c r="B59" s="8"/>
      <c r="C59" s="9"/>
    </row>
    <row r="60" spans="1:18">
      <c r="A60"/>
      <c r="B60" s="8"/>
      <c r="C60" s="9"/>
    </row>
    <row r="61" spans="1:18">
      <c r="A61"/>
      <c r="B61" s="8"/>
      <c r="C61" s="9"/>
    </row>
    <row r="62" spans="1:18">
      <c r="A62"/>
      <c r="B62" s="8"/>
      <c r="C62" s="9"/>
    </row>
    <row r="63" spans="1:18">
      <c r="A63"/>
      <c r="B63" s="8"/>
      <c r="C63" s="7"/>
    </row>
    <row r="64" spans="1:18">
      <c r="A64"/>
      <c r="B64" s="8"/>
      <c r="C64" s="9"/>
    </row>
    <row r="65" spans="1:3">
      <c r="A65"/>
      <c r="B65" s="8"/>
      <c r="C65" s="9"/>
    </row>
    <row r="66" spans="1:3">
      <c r="A66"/>
      <c r="B66" s="8"/>
      <c r="C66" s="9"/>
    </row>
    <row r="67" spans="1:3">
      <c r="B67" s="8"/>
      <c r="C67" s="9"/>
    </row>
    <row r="68" spans="1:3">
      <c r="B68" s="8"/>
      <c r="C68" s="9"/>
    </row>
    <row r="69" spans="1:3">
      <c r="B69" s="8"/>
      <c r="C69" s="7"/>
    </row>
  </sheetData>
  <mergeCells count="32">
    <mergeCell ref="B1:C1"/>
    <mergeCell ref="B3:C3"/>
    <mergeCell ref="B37:C37"/>
    <mergeCell ref="B19:C19"/>
    <mergeCell ref="F1:K1"/>
    <mergeCell ref="F2:G3"/>
    <mergeCell ref="H2:I3"/>
    <mergeCell ref="J2:K3"/>
    <mergeCell ref="F4:G4"/>
    <mergeCell ref="H4:I4"/>
    <mergeCell ref="J4:K4"/>
    <mergeCell ref="F21:K21"/>
    <mergeCell ref="F39:G39"/>
    <mergeCell ref="F38:K38"/>
    <mergeCell ref="F11:G11"/>
    <mergeCell ref="H11:I11"/>
    <mergeCell ref="J11:K11"/>
    <mergeCell ref="H13:I13"/>
    <mergeCell ref="J5:K5"/>
    <mergeCell ref="F7:G7"/>
    <mergeCell ref="H7:I7"/>
    <mergeCell ref="J7:K7"/>
    <mergeCell ref="F8:G10"/>
    <mergeCell ref="H8:I10"/>
    <mergeCell ref="J8:K10"/>
    <mergeCell ref="H14:I16"/>
    <mergeCell ref="H17:I17"/>
    <mergeCell ref="A52:D52"/>
    <mergeCell ref="F5:G5"/>
    <mergeCell ref="H5:I5"/>
    <mergeCell ref="F40:G40"/>
    <mergeCell ref="F41:G41"/>
  </mergeCells>
  <conditionalFormatting sqref="A52:D52">
    <cfRule type="expression" dxfId="4" priority="4" stopIfTrue="1">
      <formula>IF($C$17="M",$D$40+$D$41+$D$42+$D$43+$D$44+$D$45+$D$46+$D$47+$D$48+$D$49&gt;11)</formula>
    </cfRule>
    <cfRule type="expression" dxfId="3" priority="5" stopIfTrue="1">
      <formula>IF($C$17="F",$D$40+$D$41+$D$42+$D$43+$D$44+$D$45+$D$46+$D$47+$D$48+$D$49&gt;10)</formula>
    </cfRule>
  </conditionalFormatting>
  <conditionalFormatting sqref="F21:K21">
    <cfRule type="cellIs" dxfId="2" priority="1" operator="equal">
      <formula>"Valium toutes les 3 heures"</formula>
    </cfRule>
    <cfRule type="cellIs" dxfId="1" priority="2" operator="equal">
      <formula>"Valium = 0"</formula>
    </cfRule>
    <cfRule type="cellIs" dxfId="0" priority="3" operator="equal">
      <formula>"Valium toutes les 4 heures"</formula>
    </cfRule>
  </conditionalFormatting>
  <dataValidations count="16">
    <dataValidation type="list" allowBlank="1" showInputMessage="1" showErrorMessage="1" sqref="H14:I16">
      <mc:AlternateContent xmlns:x12ac="http://schemas.microsoft.com/office/spreadsheetml/2011/1/ac" xmlns:mc="http://schemas.openxmlformats.org/markup-compatibility/2006">
        <mc:Choice Requires="x12ac">
          <x12ac:list>0,"gêne par le bruit, la lumière ou prurit",hallucinations critiquées,hallucinations non critiquées</x12ac:list>
        </mc:Choice>
        <mc:Fallback>
          <formula1>"0,gêne par le bruit, la lumière ou prurit,hallucinations critiquées,hallucinations non critiquées"</formula1>
        </mc:Fallback>
      </mc:AlternateContent>
    </dataValidation>
    <dataValidation type="list" allowBlank="1" showInputMessage="1" showErrorMessage="1" sqref="J8:K10">
      <formula1>"0,discrète,généralisée / contrôlable,généralisée / incontrôlable"</formula1>
    </dataValidation>
    <dataValidation type="list" allowBlank="1" showInputMessage="1" showErrorMessage="1" sqref="H8:I10">
      <formula1>"0,paumes,paumes et front,généralisés"</formula1>
    </dataValidation>
    <dataValidation type="list" allowBlank="1" showInputMessage="1" showErrorMessage="1" sqref="F8:G10">
      <formula1>"0,de la main en extension,tout le membre supérieur,généralisés"</formula1>
    </dataValidation>
    <dataValidation type="list" allowBlank="1" showInputMessage="1" showErrorMessage="1" sqref="J4:K4">
      <formula1>"&lt;16,16 - 25,26 - 35,&gt;35"</formula1>
    </dataValidation>
    <dataValidation type="list" allowBlank="1" showInputMessage="1" showErrorMessage="1" sqref="H4:I4">
      <formula1>"&lt;135,136 - 145,146 - 155,&gt;155"</formula1>
    </dataValidation>
    <dataValidation type="list" allowBlank="1" showInputMessage="1" showErrorMessage="1" sqref="F4:G4">
      <formula1>"&lt;80,81 - 100,101 - 120,&gt;120"</formula1>
    </dataValidation>
    <dataValidation type="list" allowBlank="1" showInputMessage="1" showErrorMessage="1" sqref="C27 C33">
      <formula1>" -,MÉDECINE GÉNÉRALE,CARDIOLOGIE,GYNÉCOLOGIE-OBSTÉTRIQUE,OTO-RHINO-LARYNGOLOGIE"</formula1>
    </dataValidation>
    <dataValidation type="list" allowBlank="1" showInputMessage="1" showErrorMessage="1" sqref="C48:C49">
      <mc:AlternateContent xmlns:x12ac="http://schemas.microsoft.com/office/spreadsheetml/2011/1/ac" xmlns:mc="http://schemas.openxmlformats.org/markup-compatibility/2006">
        <mc:Choice Requires="x12ac">
          <x12ac:list>Non,"Oui, mais pas au cours de l'année écoulée","Oui, au cours de l'année"</x12ac:list>
        </mc:Choice>
        <mc:Fallback>
          <formula1>"Non,Oui, mais pas au cours de l'année écoulée,Oui, au cours de l'année"</formula1>
        </mc:Fallback>
      </mc:AlternateContent>
    </dataValidation>
    <dataValidation type="list" allowBlank="1" showInputMessage="1" showErrorMessage="1" sqref="C42 C44:C47">
      <formula1>"Jamais,Moins d'1 fois par mois,1 fois par mois,1 fois par semaine,Tous les jours ou presque"</formula1>
    </dataValidation>
    <dataValidation type="list" allowBlank="1" showInputMessage="1" showErrorMessage="1" sqref="C41">
      <formula1>"1 ou 2,3 ou 4,5 ou 6,7 ou 8,10 ou plus"</formula1>
    </dataValidation>
    <dataValidation type="list" allowBlank="1" showInputMessage="1" showErrorMessage="1" sqref="C40">
      <formula1>"Jamais,Au moins 1 fois par mois,2 à 4 fois par mois,2 à 3 fois par semaine,Au moins 4 fois par semaine"</formula1>
    </dataValidation>
    <dataValidation type="whole" operator="greaterThan" allowBlank="1" showInputMessage="1" showErrorMessage="1" errorTitle="Valeur non valide" error="Veuillez saisir une valeur entière supérieure à 100" sqref="C9">
      <formula1>100</formula1>
    </dataValidation>
    <dataValidation type="list" allowBlank="1" showInputMessage="1" showErrorMessage="1" sqref="C7">
      <formula1>"OUI,NON"</formula1>
    </dataValidation>
    <dataValidation allowBlank="1" showInputMessage="1" showErrorMessage="1" promptTitle="code IDMS" prompt="Veuillez saisir le code IDMS du patient" sqref="C5 C39"/>
    <dataValidation type="list" operator="greaterThan" allowBlank="1" showInputMessage="1" showErrorMessage="1" sqref="C43">
      <formula1>"Jamais,Moins d'1 fois par mois,1 fois par mois,1 fois par semaine,Tous les jours ou presque"</formula1>
    </dataValidation>
  </dataValidations>
  <printOptions horizontalCentered="1" verticalCentered="1" headings="1" gridLines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 xml:space="preserve">&amp;L&amp;"Cooper Black,Normal"&amp;12&amp;D&amp;C
</oddHeader>
    <oddFooter>&amp;C&amp;"Cooper Black,Normal"&amp;12Page &amp;P, &amp;A&amp;RDOCUMENT 1.B1    Page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DOSSIER ALCOOLISME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Xavier</cp:lastModifiedBy>
  <dcterms:created xsi:type="dcterms:W3CDTF">2016-08-09T13:23:26Z</dcterms:created>
  <dcterms:modified xsi:type="dcterms:W3CDTF">2016-08-11T05:14:47Z</dcterms:modified>
</cp:coreProperties>
</file>