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showInkAnnotation="0" autoCompressPictures="0"/>
  <bookViews>
    <workbookView xWindow="0" yWindow="-440" windowWidth="25600" windowHeight="16000" tabRatio="500"/>
  </bookViews>
  <sheets>
    <sheet name="Classement" sheetId="1" r:id="rId1"/>
    <sheet name="Classement (2)" sheetId="2" r:id="rId2"/>
  </sheets>
  <externalReferences>
    <externalReference r:id="rId3"/>
    <externalReference r:id="rId4"/>
  </externalReferences>
  <definedNames>
    <definedName name="Billard_name" localSheetId="1">[2]Accueil!$A$44:$A$84</definedName>
    <definedName name="Billard_name">[1]Accueil!$A$44:$A$84</definedName>
    <definedName name="Division" localSheetId="1">[2]Accueil!$G$8</definedName>
    <definedName name="Division">[1]Accueil!$G$8</definedName>
    <definedName name="Joueur_12">[1]Inscrits!#REF!</definedName>
    <definedName name="Joueur_13">[1]Inscrits!#REF!</definedName>
    <definedName name="Joueur_14" localSheetId="1">[2]Inscrits!#REF!</definedName>
    <definedName name="Joueur_14">[1]Inscrits!#REF!</definedName>
    <definedName name="Joueur_15" localSheetId="1">[2]Inscrits!#REF!</definedName>
    <definedName name="Joueur_15">[1]Inscrits!#REF!</definedName>
    <definedName name="Joueur_16" localSheetId="1">[2]Inscrits!#REF!</definedName>
    <definedName name="Joueur_16">[1]Inscrits!#REF!</definedName>
    <definedName name="Joueur_17" localSheetId="1">[2]Inscrits!#REF!</definedName>
    <definedName name="Joueur_17">[1]Inscrits!#REF!</definedName>
    <definedName name="Joueur_18" localSheetId="1">[2]Inscrits!#REF!</definedName>
    <definedName name="Joueur_18">[1]Inscrits!#REF!</definedName>
    <definedName name="Joueur_19" localSheetId="1">[2]Inscrits!#REF!</definedName>
    <definedName name="Joueur_19">[1]Inscrits!#REF!</definedName>
    <definedName name="Joueur_20" localSheetId="1">[2]Inscrits!#REF!</definedName>
    <definedName name="Joueur_20">[1]Inscrits!#REF!</definedName>
    <definedName name="Joueur_21" localSheetId="1">[2]Inscrits!#REF!</definedName>
    <definedName name="Joueur_21">[1]Inscrits!#REF!</definedName>
    <definedName name="Joueur_22" localSheetId="1">[2]Inscrits!#REF!</definedName>
    <definedName name="Joueur_22">[1]Inscrits!#REF!</definedName>
    <definedName name="Joueur_23" localSheetId="1">[2]Inscrits!#REF!</definedName>
    <definedName name="Joueur_23">[1]Inscrits!#REF!</definedName>
    <definedName name="Joueur_24" localSheetId="1">[2]Inscrits!#REF!</definedName>
    <definedName name="Joueur_24">[1]Inscrits!#REF!</definedName>
    <definedName name="Joueur_25" localSheetId="1">[2]Inscrits!#REF!</definedName>
    <definedName name="Joueur_25">[1]Inscrits!#REF!</definedName>
    <definedName name="Joueur_26" localSheetId="1">[2]Inscrits!#REF!</definedName>
    <definedName name="Joueur_26">[1]Inscrits!#REF!</definedName>
    <definedName name="Joueur_27" localSheetId="1">[2]Inscrits!#REF!</definedName>
    <definedName name="Joueur_27">[1]Inscrits!#REF!</definedName>
    <definedName name="Joueur_28" localSheetId="1">[2]Inscrits!#REF!</definedName>
    <definedName name="Joueur_28">[1]Inscrits!#REF!</definedName>
    <definedName name="Joueur_29" localSheetId="1">[2]Inscrits!#REF!</definedName>
    <definedName name="Joueur_29">[1]Inscrits!#REF!</definedName>
    <definedName name="Joueur_30" localSheetId="1">[2]Inscrits!#REF!</definedName>
    <definedName name="Joueur_30">[1]Inscrits!#REF!</definedName>
    <definedName name="Joueur_31" localSheetId="1">[2]Inscrits!#REF!</definedName>
    <definedName name="Joueur_31">[1]Inscrits!#REF!</definedName>
    <definedName name="Joueur_32" localSheetId="1">[2]Inscrits!#REF!</definedName>
    <definedName name="Joueur_32">[1]Inscrits!#REF!</definedName>
    <definedName name="Liste_Forfait" localSheetId="1">[2]Inscrits!$K$1:$K$2</definedName>
    <definedName name="Liste_Forfait">[1]Inscrits!$K$1:$K$2</definedName>
    <definedName name="Liste_joueurs" localSheetId="1">[2]Inscrits!#REF!</definedName>
    <definedName name="Liste_joueurs">[1]Inscrits!#REF!</definedName>
    <definedName name="Liste_TS" localSheetId="1">[2]Inscrits!#REF!</definedName>
    <definedName name="Liste_TS">[1]Inscrits!#REF!</definedName>
    <definedName name="NB_JOUEURS_DOWN" localSheetId="1">[2]Accueil!$D$14</definedName>
    <definedName name="NB_JOUEURS_DOWN">[1]Accueil!$D$14</definedName>
    <definedName name="NB_JOUEURS_UP" localSheetId="1">[2]Accueil!$D$12</definedName>
    <definedName name="NB_JOUEURS_UP">[1]Accueil!$D$12</definedName>
    <definedName name="NB_Parties_8eme" localSheetId="1">[2]Accueil!$A$15:$A$20</definedName>
    <definedName name="NB_Parties_8eme">[1]Accueil!$A$15:$A$20</definedName>
    <definedName name="NB_Parties_Demi" localSheetId="1">[2]Accueil!$A$29:$A$34</definedName>
    <definedName name="NB_Parties_Demi">[1]Accueil!$A$29:$A$34</definedName>
    <definedName name="NB_Parties_Final" localSheetId="1">[2]Accueil!$A$36:$A$42</definedName>
    <definedName name="NB_Parties_Final">[1]Accueil!$A$36:$A$42</definedName>
    <definedName name="NB_Parties_Poules" localSheetId="1">[2]Accueil!$A$1:$A$6</definedName>
    <definedName name="NB_Parties_Poules">[1]Accueil!$A$1:$A$6</definedName>
    <definedName name="NB_Parties_Poules_Perdant" localSheetId="1">[2]Accueil!$A$9:$A$14</definedName>
    <definedName name="NB_Parties_Poules_Perdant">[1]Accueil!$A$9:$A$14</definedName>
    <definedName name="NB_Parties_Quart" localSheetId="1">[2]Accueil!$A$22:$A$27</definedName>
    <definedName name="NB_Parties_Quart">[1]Accueil!$A$22:$A$27</definedName>
    <definedName name="Nb_R2" localSheetId="1">[2]Accueil!$G$12</definedName>
    <definedName name="Nb_R2">[1]Accueil!$G$12</definedName>
    <definedName name="Num_tournoi" localSheetId="1">'Classement (2)'!$P$6</definedName>
    <definedName name="Num_tournoi">Classement!$P$6</definedName>
    <definedName name="_xlnm.Print_Area" localSheetId="0">Classement!$A$1:$M$12</definedName>
    <definedName name="_xlnm.Print_Area" localSheetId="1">'Classement (2)'!$A$1:$M$17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4" i="2" l="1"/>
  <c r="D14" i="2"/>
  <c r="J14" i="2"/>
  <c r="I14" i="2"/>
  <c r="H14" i="2"/>
  <c r="G14" i="2"/>
  <c r="F14" i="2"/>
  <c r="K13" i="2"/>
  <c r="D13" i="2"/>
  <c r="J13" i="2"/>
  <c r="I13" i="2"/>
  <c r="H13" i="2"/>
  <c r="G13" i="2"/>
  <c r="F13" i="2"/>
  <c r="K12" i="2"/>
  <c r="D12" i="2"/>
  <c r="J12" i="2"/>
  <c r="I12" i="2"/>
  <c r="H12" i="2"/>
  <c r="G12" i="2"/>
  <c r="F12" i="2"/>
  <c r="K11" i="2"/>
  <c r="D11" i="2"/>
  <c r="J11" i="2"/>
  <c r="I11" i="2"/>
  <c r="H11" i="2"/>
  <c r="G11" i="2"/>
  <c r="F11" i="2"/>
  <c r="K10" i="2"/>
  <c r="D10" i="2"/>
  <c r="J10" i="2"/>
  <c r="I10" i="2"/>
  <c r="H10" i="2"/>
  <c r="G10" i="2"/>
  <c r="F10" i="2"/>
  <c r="K9" i="2"/>
  <c r="D9" i="2"/>
  <c r="J9" i="2"/>
  <c r="I9" i="2"/>
  <c r="H9" i="2"/>
  <c r="G9" i="2"/>
  <c r="F9" i="2"/>
  <c r="K8" i="2"/>
  <c r="D8" i="2"/>
  <c r="J8" i="2"/>
  <c r="I8" i="2"/>
  <c r="H8" i="2"/>
  <c r="G8" i="2"/>
  <c r="F8" i="2"/>
  <c r="K7" i="2"/>
  <c r="D7" i="2"/>
  <c r="J7" i="2"/>
  <c r="I7" i="2"/>
  <c r="H7" i="2"/>
  <c r="G7" i="2"/>
  <c r="F7" i="2"/>
  <c r="K6" i="2"/>
  <c r="D6" i="2"/>
  <c r="J6" i="2"/>
  <c r="I6" i="2"/>
  <c r="H6" i="2"/>
  <c r="G6" i="2"/>
  <c r="F6" i="2"/>
  <c r="K5" i="2"/>
  <c r="D5" i="2"/>
  <c r="J5" i="2"/>
  <c r="I5" i="2"/>
  <c r="H5" i="2"/>
  <c r="G5" i="2"/>
  <c r="F5" i="2"/>
  <c r="K4" i="2"/>
  <c r="D4" i="2"/>
  <c r="J4" i="2"/>
  <c r="I4" i="2"/>
  <c r="H4" i="2"/>
  <c r="G4" i="2"/>
  <c r="F4" i="2"/>
  <c r="K3" i="2"/>
  <c r="D3" i="2"/>
  <c r="J3" i="2"/>
  <c r="I3" i="2"/>
  <c r="H3" i="2"/>
  <c r="G3" i="2"/>
  <c r="F3" i="2"/>
  <c r="K2" i="2"/>
  <c r="D2" i="2"/>
  <c r="J2" i="2"/>
  <c r="I2" i="2"/>
  <c r="H2" i="2"/>
  <c r="G2" i="2"/>
  <c r="F2" i="2"/>
  <c r="K12" i="1"/>
  <c r="D12" i="1"/>
  <c r="J12" i="1"/>
  <c r="I12" i="1"/>
  <c r="H12" i="1"/>
  <c r="G12" i="1"/>
  <c r="F12" i="1"/>
  <c r="K11" i="1"/>
  <c r="D11" i="1"/>
  <c r="J11" i="1"/>
  <c r="I11" i="1"/>
  <c r="H11" i="1"/>
  <c r="G11" i="1"/>
  <c r="F11" i="1"/>
  <c r="K10" i="1"/>
  <c r="D10" i="1"/>
  <c r="J10" i="1"/>
  <c r="I10" i="1"/>
  <c r="H10" i="1"/>
  <c r="G10" i="1"/>
  <c r="F10" i="1"/>
  <c r="K9" i="1"/>
  <c r="D9" i="1"/>
  <c r="J9" i="1"/>
  <c r="I9" i="1"/>
  <c r="H9" i="1"/>
  <c r="G9" i="1"/>
  <c r="F9" i="1"/>
  <c r="K8" i="1"/>
  <c r="D8" i="1"/>
  <c r="J8" i="1"/>
  <c r="I8" i="1"/>
  <c r="H8" i="1"/>
  <c r="G8" i="1"/>
  <c r="F8" i="1"/>
  <c r="K7" i="1"/>
  <c r="D7" i="1"/>
  <c r="J7" i="1"/>
  <c r="I7" i="1"/>
  <c r="H7" i="1"/>
  <c r="G7" i="1"/>
  <c r="F7" i="1"/>
  <c r="K6" i="1"/>
  <c r="D6" i="1"/>
  <c r="J6" i="1"/>
  <c r="I6" i="1"/>
  <c r="H6" i="1"/>
  <c r="G6" i="1"/>
  <c r="F6" i="1"/>
  <c r="K5" i="1"/>
  <c r="D5" i="1"/>
  <c r="J5" i="1"/>
  <c r="I5" i="1"/>
  <c r="H5" i="1"/>
  <c r="G5" i="1"/>
  <c r="F5" i="1"/>
  <c r="K4" i="1"/>
  <c r="D4" i="1"/>
  <c r="J4" i="1"/>
  <c r="I4" i="1"/>
  <c r="H4" i="1"/>
  <c r="G4" i="1"/>
  <c r="F4" i="1"/>
  <c r="K3" i="1"/>
  <c r="D3" i="1"/>
  <c r="J3" i="1"/>
  <c r="I3" i="1"/>
  <c r="H3" i="1"/>
  <c r="G3" i="1"/>
  <c r="F3" i="1"/>
  <c r="K2" i="1"/>
  <c r="D2" i="1"/>
  <c r="J2" i="1"/>
  <c r="I2" i="1"/>
  <c r="H2" i="1"/>
  <c r="G2" i="1"/>
  <c r="F2" i="1"/>
</calcChain>
</file>

<file path=xl/sharedStrings.xml><?xml version="1.0" encoding="utf-8"?>
<sst xmlns="http://schemas.openxmlformats.org/spreadsheetml/2006/main" count="18" uniqueCount="9">
  <si>
    <t>Formules Initiales</t>
  </si>
  <si>
    <t>Nom &amp; Prénom</t>
  </si>
  <si>
    <t>Place</t>
  </si>
  <si>
    <t>Points</t>
  </si>
  <si>
    <t>GA</t>
  </si>
  <si>
    <t>Club</t>
  </si>
  <si>
    <t>Ville</t>
  </si>
  <si>
    <t>Licence</t>
  </si>
  <si>
    <t>Division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</si>
</sst>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b/>
      <sz val="14"/>
      <color indexed="12"/>
      <name val="Comic Sans MS"/>
      <family val="4"/>
    </font>
    <font>
      <b/>
      <sz val="10"/>
      <name val="Comic Sans MS"/>
      <family val="4"/>
    </font>
    <font>
      <sz val="1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0" borderId="0" xfId="0" applyFont="1"/>
    <xf numFmtId="0" fontId="2" fillId="3" borderId="0" xfId="0" applyFont="1" applyFill="1"/>
    <xf numFmtId="0" fontId="3" fillId="0" borderId="1" xfId="0" applyFont="1" applyBorder="1" applyAlignment="1">
      <alignment horizontal="center"/>
    </xf>
    <xf numFmtId="0" fontId="3" fillId="0" borderId="1" xfId="0" applyFont="1" applyBorder="1" applyProtection="1">
      <protection hidden="1"/>
    </xf>
    <xf numFmtId="0" fontId="3" fillId="4" borderId="1" xfId="0" applyFont="1" applyFill="1" applyBorder="1" applyAlignment="1" applyProtection="1">
      <alignment horizontal="center"/>
      <protection hidden="1"/>
    </xf>
    <xf numFmtId="0" fontId="3" fillId="5" borderId="1" xfId="0" applyFont="1" applyFill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3" fillId="0" borderId="0" xfId="0" applyFont="1"/>
    <xf numFmtId="0" fontId="3" fillId="3" borderId="0" xfId="0" applyFon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6"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5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Relationship Id="rId2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203200</xdr:colOff>
          <xdr:row>0</xdr:row>
          <xdr:rowOff>152400</xdr:rowOff>
        </xdr:from>
        <xdr:to>
          <xdr:col>14</xdr:col>
          <xdr:colOff>1841500</xdr:colOff>
          <xdr:row>3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D4"/>
                  </a:solidFill>
                  <a:latin typeface="Comic Sans MS"/>
                  <a:ea typeface="Comic Sans MS"/>
                  <a:cs typeface="Comic Sans MS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38100</xdr:colOff>
      <xdr:row>7</xdr:row>
      <xdr:rowOff>0</xdr:rowOff>
    </xdr:from>
    <xdr:to>
      <xdr:col>12</xdr:col>
      <xdr:colOff>1638300</xdr:colOff>
      <xdr:row>13</xdr:row>
      <xdr:rowOff>165100</xdr:rowOff>
    </xdr:to>
    <xdr:pic>
      <xdr:nvPicPr>
        <xdr:cNvPr id="3" name="Picture 3" descr="C:\Billard\FFB\Logos\LOGO_FFB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9500" y="1333500"/>
          <a:ext cx="1600200" cy="1308100"/>
        </a:xfrm>
        <a:prstGeom prst="rect">
          <a:avLst/>
        </a:prstGeom>
        <a:noFill/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7</xdr:row>
      <xdr:rowOff>0</xdr:rowOff>
    </xdr:from>
    <xdr:to>
      <xdr:col>0</xdr:col>
      <xdr:colOff>1638300</xdr:colOff>
      <xdr:row>13</xdr:row>
      <xdr:rowOff>165100</xdr:rowOff>
    </xdr:to>
    <xdr:pic>
      <xdr:nvPicPr>
        <xdr:cNvPr id="4" name="Picture 5" descr="C:\Billard\FFB\Logos\LOGO_FFB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333500"/>
          <a:ext cx="1600200" cy="1308100"/>
        </a:xfrm>
        <a:prstGeom prst="rect">
          <a:avLst/>
        </a:prstGeom>
        <a:noFill/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5</xdr:row>
      <xdr:rowOff>0</xdr:rowOff>
    </xdr:to>
    <xdr:pic>
      <xdr:nvPicPr>
        <xdr:cNvPr id="5" name="ECUSSON_LIGUE_1" descr="E:\FFB\Logiciel\LIGUES\ECUSSONS\NORD-PAS DE CALAIS.gif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51000" cy="952500"/>
        </a:xfrm>
        <a:prstGeom prst="rect">
          <a:avLst/>
        </a:prstGeom>
        <a:solidFill>
          <a:srgbClr val="FFFFFF"/>
        </a:solidFill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13</xdr:col>
      <xdr:colOff>0</xdr:colOff>
      <xdr:row>5</xdr:row>
      <xdr:rowOff>0</xdr:rowOff>
    </xdr:to>
    <xdr:pic>
      <xdr:nvPicPr>
        <xdr:cNvPr id="6" name="ECUSSON_LIGUE_2" descr="E:\FFB\Logiciel\LIGUES\ECUSSONS\NORD-PAS DE CALAIS.gif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1400" y="0"/>
          <a:ext cx="1651000" cy="952500"/>
        </a:xfrm>
        <a:prstGeom prst="rect">
          <a:avLst/>
        </a:prstGeom>
        <a:solidFill>
          <a:srgbClr val="FFFFFF"/>
        </a:solidFill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203200</xdr:colOff>
          <xdr:row>0</xdr:row>
          <xdr:rowOff>152400</xdr:rowOff>
        </xdr:from>
        <xdr:to>
          <xdr:col>14</xdr:col>
          <xdr:colOff>1841500</xdr:colOff>
          <xdr:row>3</xdr:row>
          <xdr:rowOff>12700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D4"/>
                  </a:solidFill>
                  <a:latin typeface="Comic Sans MS"/>
                  <a:ea typeface="Comic Sans MS"/>
                  <a:cs typeface="Comic Sans MS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38100</xdr:colOff>
      <xdr:row>7</xdr:row>
      <xdr:rowOff>25400</xdr:rowOff>
    </xdr:from>
    <xdr:to>
      <xdr:col>12</xdr:col>
      <xdr:colOff>1638300</xdr:colOff>
      <xdr:row>13</xdr:row>
      <xdr:rowOff>177800</xdr:rowOff>
    </xdr:to>
    <xdr:pic>
      <xdr:nvPicPr>
        <xdr:cNvPr id="3" name="Picture 3" descr="C:\Billard\FFB\Logos\LOGO_FFB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9500" y="1358900"/>
          <a:ext cx="1600200" cy="1295400"/>
        </a:xfrm>
        <a:prstGeom prst="rect">
          <a:avLst/>
        </a:prstGeom>
        <a:noFill/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7</xdr:row>
      <xdr:rowOff>25400</xdr:rowOff>
    </xdr:from>
    <xdr:to>
      <xdr:col>0</xdr:col>
      <xdr:colOff>1638300</xdr:colOff>
      <xdr:row>13</xdr:row>
      <xdr:rowOff>177800</xdr:rowOff>
    </xdr:to>
    <xdr:pic>
      <xdr:nvPicPr>
        <xdr:cNvPr id="4" name="Picture 5" descr="C:\Billard\FFB\Logos\LOGO_FFB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358900"/>
          <a:ext cx="1600200" cy="1295400"/>
        </a:xfrm>
        <a:prstGeom prst="rect">
          <a:avLst/>
        </a:prstGeom>
        <a:noFill/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5</xdr:row>
      <xdr:rowOff>0</xdr:rowOff>
    </xdr:to>
    <xdr:pic>
      <xdr:nvPicPr>
        <xdr:cNvPr id="5" name="ECUSSON_LIGUE_1" descr="E:\FFB\Logiciel\LIGUES\ECUSSONS\NORD-PAS DE CALAIS.gif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51000" cy="952500"/>
        </a:xfrm>
        <a:prstGeom prst="rect">
          <a:avLst/>
        </a:prstGeom>
        <a:solidFill>
          <a:srgbClr val="FFFFFF"/>
        </a:solidFill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13</xdr:col>
      <xdr:colOff>0</xdr:colOff>
      <xdr:row>5</xdr:row>
      <xdr:rowOff>0</xdr:rowOff>
    </xdr:to>
    <xdr:pic>
      <xdr:nvPicPr>
        <xdr:cNvPr id="6" name="ECUSSON_LIGUE_2" descr="E:\FFB\Logiciel\LIGUES\ECUSSONS\NORD-PAS DE CALAIS.gif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1400" y="0"/>
          <a:ext cx="1651000" cy="952500"/>
        </a:xfrm>
        <a:prstGeom prst="rect">
          <a:avLst/>
        </a:prstGeom>
        <a:solidFill>
          <a:srgbClr val="FFFFFF"/>
        </a:solidFill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11%20joueurs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13%20joueurs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oints"/>
      <sheetName val="Accueil"/>
      <sheetName val="Inscrits"/>
      <sheetName val="1"/>
      <sheetName val="2"/>
      <sheetName val="Final"/>
      <sheetName val="Classement"/>
    </sheetNames>
    <definedNames>
      <definedName name="MAJ_Classement"/>
    </definedNames>
    <sheetDataSet>
      <sheetData sheetId="0">
        <row r="2">
          <cell r="A2">
            <v>1</v>
          </cell>
          <cell r="B2">
            <v>200</v>
          </cell>
          <cell r="C2">
            <v>142</v>
          </cell>
          <cell r="D2">
            <v>93</v>
          </cell>
        </row>
        <row r="3">
          <cell r="A3">
            <v>2</v>
          </cell>
          <cell r="B3">
            <v>180</v>
          </cell>
          <cell r="C3">
            <v>125</v>
          </cell>
          <cell r="D3">
            <v>79</v>
          </cell>
        </row>
        <row r="4">
          <cell r="A4">
            <v>3</v>
          </cell>
          <cell r="B4">
            <v>161</v>
          </cell>
          <cell r="C4">
            <v>109</v>
          </cell>
          <cell r="D4">
            <v>66</v>
          </cell>
        </row>
        <row r="5">
          <cell r="A5">
            <v>4</v>
          </cell>
          <cell r="B5">
            <v>161</v>
          </cell>
          <cell r="C5">
            <v>109</v>
          </cell>
          <cell r="D5">
            <v>66</v>
          </cell>
        </row>
        <row r="6">
          <cell r="A6">
            <v>5</v>
          </cell>
          <cell r="B6">
            <v>143</v>
          </cell>
          <cell r="C6">
            <v>94</v>
          </cell>
          <cell r="D6">
            <v>54</v>
          </cell>
        </row>
        <row r="7">
          <cell r="A7">
            <v>6</v>
          </cell>
          <cell r="B7">
            <v>143</v>
          </cell>
          <cell r="C7">
            <v>94</v>
          </cell>
          <cell r="D7">
            <v>54</v>
          </cell>
        </row>
        <row r="8">
          <cell r="A8">
            <v>7</v>
          </cell>
          <cell r="B8">
            <v>126</v>
          </cell>
          <cell r="C8">
            <v>80</v>
          </cell>
          <cell r="D8">
            <v>43</v>
          </cell>
        </row>
        <row r="9">
          <cell r="A9">
            <v>8</v>
          </cell>
          <cell r="B9">
            <v>126</v>
          </cell>
          <cell r="C9">
            <v>80</v>
          </cell>
          <cell r="D9">
            <v>43</v>
          </cell>
        </row>
        <row r="10">
          <cell r="A10">
            <v>9</v>
          </cell>
          <cell r="B10">
            <v>126</v>
          </cell>
          <cell r="C10">
            <v>80</v>
          </cell>
          <cell r="D10">
            <v>43</v>
          </cell>
        </row>
        <row r="11">
          <cell r="A11">
            <v>10</v>
          </cell>
          <cell r="B11">
            <v>110</v>
          </cell>
          <cell r="C11">
            <v>67</v>
          </cell>
          <cell r="D11">
            <v>33</v>
          </cell>
        </row>
        <row r="12">
          <cell r="A12">
            <v>11</v>
          </cell>
          <cell r="B12">
            <v>110</v>
          </cell>
          <cell r="C12">
            <v>67</v>
          </cell>
          <cell r="D12">
            <v>33</v>
          </cell>
        </row>
        <row r="13">
          <cell r="A13" t="str">
            <v>FNE</v>
          </cell>
          <cell r="B13">
            <v>-50</v>
          </cell>
          <cell r="C13">
            <v>-35</v>
          </cell>
          <cell r="D13">
            <v>-20</v>
          </cell>
        </row>
        <row r="14">
          <cell r="A14" t="str">
            <v>FE</v>
          </cell>
          <cell r="B14">
            <v>0</v>
          </cell>
          <cell r="C14">
            <v>0</v>
          </cell>
          <cell r="D14">
            <v>0</v>
          </cell>
        </row>
        <row r="15">
          <cell r="A15" t="str">
            <v>A</v>
          </cell>
          <cell r="B15">
            <v>0</v>
          </cell>
          <cell r="C15">
            <v>0</v>
          </cell>
          <cell r="D15">
            <v>0</v>
          </cell>
        </row>
      </sheetData>
      <sheetData sheetId="1">
        <row r="1">
          <cell r="A1" t="str">
            <v>A</v>
          </cell>
        </row>
        <row r="2">
          <cell r="A2" t="str">
            <v>F</v>
          </cell>
        </row>
        <row r="3">
          <cell r="A3">
            <v>0</v>
          </cell>
        </row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8">
          <cell r="G8" t="str">
            <v>R1</v>
          </cell>
        </row>
        <row r="9">
          <cell r="A9" t="str">
            <v>A</v>
          </cell>
        </row>
        <row r="10">
          <cell r="A10" t="str">
            <v>F</v>
          </cell>
        </row>
        <row r="11">
          <cell r="A11">
            <v>0</v>
          </cell>
        </row>
        <row r="12">
          <cell r="A12">
            <v>1</v>
          </cell>
        </row>
        <row r="13">
          <cell r="A13">
            <v>2</v>
          </cell>
        </row>
        <row r="14">
          <cell r="A14">
            <v>3</v>
          </cell>
        </row>
        <row r="15">
          <cell r="A15" t="str">
            <v>A</v>
          </cell>
        </row>
        <row r="16">
          <cell r="A16">
            <v>0</v>
          </cell>
        </row>
        <row r="17">
          <cell r="A17">
            <v>1</v>
          </cell>
        </row>
        <row r="18">
          <cell r="A18">
            <v>2</v>
          </cell>
        </row>
        <row r="19">
          <cell r="A19">
            <v>3</v>
          </cell>
        </row>
        <row r="20">
          <cell r="A20" t="str">
            <v/>
          </cell>
        </row>
        <row r="22">
          <cell r="A22" t="str">
            <v>A</v>
          </cell>
        </row>
        <row r="23">
          <cell r="A23">
            <v>0</v>
          </cell>
        </row>
        <row r="24">
          <cell r="A24">
            <v>1</v>
          </cell>
        </row>
        <row r="25">
          <cell r="A25">
            <v>2</v>
          </cell>
        </row>
        <row r="26">
          <cell r="A26">
            <v>3</v>
          </cell>
        </row>
        <row r="27">
          <cell r="A27">
            <v>4</v>
          </cell>
        </row>
        <row r="29">
          <cell r="A29" t="str">
            <v>A</v>
          </cell>
        </row>
        <row r="30">
          <cell r="A30">
            <v>0</v>
          </cell>
        </row>
        <row r="31">
          <cell r="A31">
            <v>1</v>
          </cell>
        </row>
        <row r="32">
          <cell r="A32">
            <v>2</v>
          </cell>
        </row>
        <row r="33">
          <cell r="A33">
            <v>3</v>
          </cell>
        </row>
        <row r="34">
          <cell r="A34">
            <v>4</v>
          </cell>
        </row>
        <row r="36">
          <cell r="A36" t="str">
            <v>A</v>
          </cell>
        </row>
        <row r="37">
          <cell r="A37">
            <v>0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3</v>
          </cell>
        </row>
        <row r="41">
          <cell r="A41">
            <v>4</v>
          </cell>
        </row>
        <row r="42">
          <cell r="A42">
            <v>5</v>
          </cell>
        </row>
        <row r="44">
          <cell r="A44">
            <v>1</v>
          </cell>
        </row>
        <row r="45">
          <cell r="A45">
            <v>2</v>
          </cell>
        </row>
        <row r="46">
          <cell r="A46">
            <v>3</v>
          </cell>
        </row>
        <row r="47">
          <cell r="A47">
            <v>4</v>
          </cell>
        </row>
        <row r="48">
          <cell r="A48">
            <v>5</v>
          </cell>
        </row>
        <row r="49">
          <cell r="A49">
            <v>6</v>
          </cell>
        </row>
        <row r="50">
          <cell r="A50">
            <v>7</v>
          </cell>
        </row>
        <row r="51">
          <cell r="A51">
            <v>8</v>
          </cell>
        </row>
        <row r="52">
          <cell r="A52">
            <v>9</v>
          </cell>
        </row>
        <row r="53">
          <cell r="A53">
            <v>10</v>
          </cell>
        </row>
        <row r="54">
          <cell r="A54">
            <v>11</v>
          </cell>
        </row>
        <row r="55">
          <cell r="A55">
            <v>12</v>
          </cell>
        </row>
        <row r="56">
          <cell r="A56">
            <v>13</v>
          </cell>
        </row>
        <row r="57">
          <cell r="A57">
            <v>14</v>
          </cell>
        </row>
        <row r="58">
          <cell r="A58">
            <v>15</v>
          </cell>
        </row>
        <row r="59">
          <cell r="A59">
            <v>16</v>
          </cell>
        </row>
        <row r="60">
          <cell r="A60">
            <v>17</v>
          </cell>
        </row>
        <row r="61">
          <cell r="A61">
            <v>18</v>
          </cell>
        </row>
        <row r="62">
          <cell r="A62">
            <v>19</v>
          </cell>
        </row>
        <row r="63">
          <cell r="A63">
            <v>20</v>
          </cell>
        </row>
        <row r="64">
          <cell r="A64">
            <v>21</v>
          </cell>
        </row>
        <row r="65">
          <cell r="A65">
            <v>22</v>
          </cell>
        </row>
        <row r="66">
          <cell r="A66">
            <v>23</v>
          </cell>
        </row>
        <row r="67">
          <cell r="A67">
            <v>24</v>
          </cell>
        </row>
        <row r="68">
          <cell r="A68" t="str">
            <v>A</v>
          </cell>
        </row>
        <row r="69">
          <cell r="A69" t="str">
            <v>B</v>
          </cell>
        </row>
        <row r="70">
          <cell r="A70" t="str">
            <v>C</v>
          </cell>
        </row>
        <row r="71">
          <cell r="A71" t="str">
            <v>D</v>
          </cell>
        </row>
        <row r="72">
          <cell r="A72" t="str">
            <v>E</v>
          </cell>
        </row>
        <row r="73">
          <cell r="A73" t="str">
            <v>F</v>
          </cell>
        </row>
        <row r="74">
          <cell r="A74" t="str">
            <v>G</v>
          </cell>
        </row>
        <row r="75">
          <cell r="A75" t="str">
            <v>H</v>
          </cell>
        </row>
        <row r="76">
          <cell r="A76" t="str">
            <v>I</v>
          </cell>
        </row>
        <row r="77">
          <cell r="A77" t="str">
            <v>J</v>
          </cell>
        </row>
        <row r="78">
          <cell r="A78" t="str">
            <v>K</v>
          </cell>
        </row>
        <row r="79">
          <cell r="A79" t="str">
            <v>L</v>
          </cell>
        </row>
        <row r="80">
          <cell r="A80" t="str">
            <v>M</v>
          </cell>
        </row>
        <row r="81">
          <cell r="A81" t="str">
            <v>N</v>
          </cell>
        </row>
        <row r="82">
          <cell r="A82" t="str">
            <v>O</v>
          </cell>
        </row>
        <row r="83">
          <cell r="A83" t="str">
            <v>P</v>
          </cell>
        </row>
        <row r="84">
          <cell r="A84" t="str">
            <v>Q</v>
          </cell>
        </row>
      </sheetData>
      <sheetData sheetId="2">
        <row r="1">
          <cell r="B1" t="str">
            <v>Nom du Joueur</v>
          </cell>
          <cell r="C1" t="str">
            <v>Classement</v>
          </cell>
          <cell r="D1" t="str">
            <v>Club</v>
          </cell>
          <cell r="E1" t="str">
            <v>Ville</v>
          </cell>
          <cell r="F1" t="str">
            <v>N° Licence</v>
          </cell>
          <cell r="K1" t="str">
            <v>X</v>
          </cell>
        </row>
        <row r="2">
          <cell r="B2" t="str">
            <v>patricia</v>
          </cell>
          <cell r="K2" t="str">
            <v>-</v>
          </cell>
        </row>
        <row r="3">
          <cell r="B3" t="str">
            <v>sambo</v>
          </cell>
        </row>
        <row r="4">
          <cell r="B4" t="str">
            <v>pierre</v>
          </cell>
        </row>
        <row r="5">
          <cell r="B5" t="str">
            <v>regis</v>
          </cell>
        </row>
        <row r="6">
          <cell r="B6" t="str">
            <v>mourad</v>
          </cell>
        </row>
        <row r="7">
          <cell r="B7" t="str">
            <v>franck</v>
          </cell>
        </row>
        <row r="8">
          <cell r="B8" t="str">
            <v>marie-claire</v>
          </cell>
        </row>
        <row r="9">
          <cell r="B9" t="str">
            <v>florence</v>
          </cell>
        </row>
        <row r="10">
          <cell r="B10" t="str">
            <v>julien</v>
          </cell>
        </row>
        <row r="11">
          <cell r="B11" t="str">
            <v>jimmy</v>
          </cell>
        </row>
        <row r="12">
          <cell r="B12" t="str">
            <v>Abdel</v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3">
          <cell r="C33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7">
          <cell r="C37" t="str">
            <v/>
          </cell>
        </row>
      </sheetData>
      <sheetData sheetId="3">
        <row r="14">
          <cell r="AR14" t="str">
            <v>pierre</v>
          </cell>
        </row>
        <row r="15">
          <cell r="AR15" t="str">
            <v>julien</v>
          </cell>
        </row>
        <row r="16">
          <cell r="AR16" t="str">
            <v>marie-claire</v>
          </cell>
        </row>
      </sheetData>
      <sheetData sheetId="4">
        <row r="10">
          <cell r="AR10" t="str">
            <v>florence</v>
          </cell>
        </row>
        <row r="11">
          <cell r="AR11" t="str">
            <v>mourad</v>
          </cell>
        </row>
      </sheetData>
      <sheetData sheetId="5">
        <row r="4">
          <cell r="AF4" t="str">
            <v>patricia</v>
          </cell>
          <cell r="AG4">
            <v>2</v>
          </cell>
          <cell r="AH4">
            <v>1</v>
          </cell>
          <cell r="AI4">
            <v>3</v>
          </cell>
        </row>
        <row r="5">
          <cell r="F5" t="str">
            <v>patricia</v>
          </cell>
          <cell r="H5">
            <v>2</v>
          </cell>
          <cell r="AF5" t="str">
            <v>sambo</v>
          </cell>
          <cell r="AG5">
            <v>3</v>
          </cell>
          <cell r="AH5">
            <v>-1</v>
          </cell>
          <cell r="AI5">
            <v>2</v>
          </cell>
        </row>
        <row r="6">
          <cell r="J6" t="str">
            <v>patricia</v>
          </cell>
          <cell r="L6">
            <v>2</v>
          </cell>
          <cell r="AF6" t="str">
            <v>pierre</v>
          </cell>
          <cell r="AG6">
            <v>-2</v>
          </cell>
          <cell r="AH6">
            <v>0</v>
          </cell>
          <cell r="AI6">
            <v>-2</v>
          </cell>
        </row>
        <row r="7">
          <cell r="F7" t="str">
            <v>Abdel</v>
          </cell>
          <cell r="H7">
            <v>1</v>
          </cell>
          <cell r="AF7" t="str">
            <v>regis</v>
          </cell>
          <cell r="AG7">
            <v>0</v>
          </cell>
          <cell r="AH7">
            <v>-1</v>
          </cell>
          <cell r="AI7">
            <v>-1</v>
          </cell>
        </row>
        <row r="8">
          <cell r="AF8" t="str">
            <v>mourad</v>
          </cell>
          <cell r="AG8">
            <v>-3</v>
          </cell>
          <cell r="AH8">
            <v>0</v>
          </cell>
          <cell r="AI8">
            <v>-3</v>
          </cell>
        </row>
        <row r="9">
          <cell r="N9" t="str">
            <v>patricia</v>
          </cell>
          <cell r="P9">
            <v>1</v>
          </cell>
          <cell r="AF9" t="str">
            <v>franck</v>
          </cell>
          <cell r="AG9">
            <v>4</v>
          </cell>
          <cell r="AH9">
            <v>-2</v>
          </cell>
          <cell r="AI9">
            <v>2</v>
          </cell>
        </row>
        <row r="10">
          <cell r="AF10" t="str">
            <v>marie-claire</v>
          </cell>
          <cell r="AG10">
            <v>-4</v>
          </cell>
          <cell r="AH10">
            <v>0</v>
          </cell>
          <cell r="AI10">
            <v>-4</v>
          </cell>
        </row>
        <row r="11">
          <cell r="AF11" t="str">
            <v>florence</v>
          </cell>
          <cell r="AG11">
            <v>-2</v>
          </cell>
          <cell r="AH11">
            <v>0</v>
          </cell>
          <cell r="AI11">
            <v>-2</v>
          </cell>
        </row>
        <row r="12">
          <cell r="J12" t="str">
            <v>franck</v>
          </cell>
          <cell r="L12">
            <v>0</v>
          </cell>
          <cell r="AF12" t="str">
            <v>julien</v>
          </cell>
          <cell r="AG12">
            <v>-3</v>
          </cell>
          <cell r="AH12">
            <v>0</v>
          </cell>
          <cell r="AI12">
            <v>-3</v>
          </cell>
        </row>
        <row r="13">
          <cell r="AF13" t="str">
            <v>jimmy</v>
          </cell>
          <cell r="AG13">
            <v>3</v>
          </cell>
          <cell r="AH13">
            <v>4</v>
          </cell>
          <cell r="AI13">
            <v>7</v>
          </cell>
        </row>
        <row r="14">
          <cell r="AF14" t="str">
            <v>Abdel</v>
          </cell>
          <cell r="AG14">
            <v>2</v>
          </cell>
          <cell r="AH14">
            <v>-1</v>
          </cell>
          <cell r="AI14">
            <v>1</v>
          </cell>
        </row>
        <row r="15">
          <cell r="R15" t="str">
            <v>jimmy</v>
          </cell>
          <cell r="AF15" t="e">
            <v>#REF!</v>
          </cell>
          <cell r="AG15" t="e">
            <v>#REF!</v>
          </cell>
          <cell r="AH15" t="e">
            <v>#REF!</v>
          </cell>
          <cell r="AI15" t="e">
            <v>#REF!</v>
          </cell>
        </row>
        <row r="16">
          <cell r="AF16" t="e">
            <v>#REF!</v>
          </cell>
          <cell r="AG16" t="e">
            <v>#REF!</v>
          </cell>
          <cell r="AH16" t="e">
            <v>#REF!</v>
          </cell>
          <cell r="AI16" t="e">
            <v>#REF!</v>
          </cell>
        </row>
        <row r="17">
          <cell r="AF17" t="e">
            <v>#REF!</v>
          </cell>
          <cell r="AG17" t="e">
            <v>#REF!</v>
          </cell>
          <cell r="AH17" t="e">
            <v>#REF!</v>
          </cell>
          <cell r="AI17" t="e">
            <v>#REF!</v>
          </cell>
        </row>
        <row r="18">
          <cell r="J18" t="str">
            <v>jimmy</v>
          </cell>
          <cell r="L18">
            <v>2</v>
          </cell>
          <cell r="AF18" t="e">
            <v>#REF!</v>
          </cell>
          <cell r="AG18" t="e">
            <v>#REF!</v>
          </cell>
          <cell r="AH18" t="e">
            <v>#REF!</v>
          </cell>
          <cell r="AI18" t="e">
            <v>#REF!</v>
          </cell>
        </row>
        <row r="19">
          <cell r="AF19" t="e">
            <v>#REF!</v>
          </cell>
          <cell r="AG19" t="e">
            <v>#REF!</v>
          </cell>
          <cell r="AH19" t="e">
            <v>#REF!</v>
          </cell>
          <cell r="AI19" t="e">
            <v>#REF!</v>
          </cell>
        </row>
        <row r="21">
          <cell r="N21" t="str">
            <v>jimmy</v>
          </cell>
          <cell r="P21">
            <v>3</v>
          </cell>
        </row>
        <row r="23">
          <cell r="F23" t="str">
            <v>sambo</v>
          </cell>
          <cell r="H23">
            <v>2</v>
          </cell>
        </row>
        <row r="24">
          <cell r="J24" t="str">
            <v>sambo</v>
          </cell>
          <cell r="L24">
            <v>0</v>
          </cell>
        </row>
        <row r="25">
          <cell r="F25" t="str">
            <v>regis</v>
          </cell>
          <cell r="H25">
            <v>1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oints"/>
      <sheetName val="Accueil"/>
      <sheetName val="Inscrits"/>
      <sheetName val="1"/>
      <sheetName val="2"/>
      <sheetName val="Final"/>
      <sheetName val="Classement"/>
    </sheetNames>
    <definedNames>
      <definedName name="MAJ_Classement"/>
    </definedNames>
    <sheetDataSet>
      <sheetData sheetId="0">
        <row r="2">
          <cell r="A2">
            <v>1</v>
          </cell>
          <cell r="B2">
            <v>200</v>
          </cell>
          <cell r="C2">
            <v>142</v>
          </cell>
          <cell r="D2">
            <v>93</v>
          </cell>
        </row>
        <row r="3">
          <cell r="A3">
            <v>2</v>
          </cell>
          <cell r="B3">
            <v>180</v>
          </cell>
          <cell r="C3">
            <v>125</v>
          </cell>
          <cell r="D3">
            <v>79</v>
          </cell>
        </row>
        <row r="4">
          <cell r="A4">
            <v>3</v>
          </cell>
          <cell r="B4">
            <v>161</v>
          </cell>
          <cell r="C4">
            <v>109</v>
          </cell>
          <cell r="D4">
            <v>66</v>
          </cell>
        </row>
        <row r="5">
          <cell r="A5">
            <v>4</v>
          </cell>
          <cell r="B5">
            <v>161</v>
          </cell>
          <cell r="C5">
            <v>109</v>
          </cell>
          <cell r="D5">
            <v>66</v>
          </cell>
        </row>
        <row r="6">
          <cell r="A6">
            <v>5</v>
          </cell>
          <cell r="B6">
            <v>143</v>
          </cell>
          <cell r="C6">
            <v>94</v>
          </cell>
          <cell r="D6">
            <v>54</v>
          </cell>
        </row>
        <row r="7">
          <cell r="A7">
            <v>6</v>
          </cell>
          <cell r="B7">
            <v>143</v>
          </cell>
          <cell r="C7">
            <v>94</v>
          </cell>
          <cell r="D7">
            <v>54</v>
          </cell>
        </row>
        <row r="8">
          <cell r="A8">
            <v>7</v>
          </cell>
          <cell r="B8">
            <v>143</v>
          </cell>
          <cell r="C8">
            <v>94</v>
          </cell>
          <cell r="D8">
            <v>54</v>
          </cell>
        </row>
        <row r="9">
          <cell r="A9">
            <v>8</v>
          </cell>
          <cell r="B9">
            <v>143</v>
          </cell>
          <cell r="C9">
            <v>94</v>
          </cell>
          <cell r="D9">
            <v>54</v>
          </cell>
        </row>
        <row r="10">
          <cell r="A10">
            <v>9</v>
          </cell>
          <cell r="B10">
            <v>126</v>
          </cell>
          <cell r="C10">
            <v>80</v>
          </cell>
          <cell r="D10">
            <v>43</v>
          </cell>
        </row>
        <row r="11">
          <cell r="A11">
            <v>10</v>
          </cell>
          <cell r="B11">
            <v>126</v>
          </cell>
          <cell r="C11">
            <v>80</v>
          </cell>
          <cell r="D11">
            <v>43</v>
          </cell>
        </row>
        <row r="12">
          <cell r="A12">
            <v>11</v>
          </cell>
          <cell r="B12">
            <v>126</v>
          </cell>
          <cell r="C12">
            <v>80</v>
          </cell>
          <cell r="D12">
            <v>43</v>
          </cell>
        </row>
        <row r="13">
          <cell r="A13">
            <v>12</v>
          </cell>
          <cell r="B13">
            <v>126</v>
          </cell>
          <cell r="C13">
            <v>80</v>
          </cell>
          <cell r="D13">
            <v>43</v>
          </cell>
        </row>
        <row r="14">
          <cell r="A14">
            <v>13</v>
          </cell>
          <cell r="B14">
            <v>110</v>
          </cell>
          <cell r="C14">
            <v>67</v>
          </cell>
          <cell r="D14">
            <v>33</v>
          </cell>
        </row>
        <row r="15">
          <cell r="A15">
            <v>14</v>
          </cell>
          <cell r="B15">
            <v>110</v>
          </cell>
          <cell r="C15">
            <v>67</v>
          </cell>
          <cell r="D15">
            <v>33</v>
          </cell>
        </row>
        <row r="16">
          <cell r="A16">
            <v>15</v>
          </cell>
          <cell r="B16">
            <v>110</v>
          </cell>
          <cell r="C16">
            <v>67</v>
          </cell>
          <cell r="D16">
            <v>33</v>
          </cell>
        </row>
        <row r="17">
          <cell r="A17">
            <v>16</v>
          </cell>
          <cell r="B17">
            <v>110</v>
          </cell>
          <cell r="C17">
            <v>67</v>
          </cell>
          <cell r="D17">
            <v>33</v>
          </cell>
        </row>
        <row r="18">
          <cell r="A18" t="str">
            <v>FNE</v>
          </cell>
          <cell r="B18">
            <v>-50</v>
          </cell>
          <cell r="C18">
            <v>-35</v>
          </cell>
          <cell r="D18">
            <v>-20</v>
          </cell>
        </row>
        <row r="19">
          <cell r="A19" t="str">
            <v>FE</v>
          </cell>
          <cell r="B19">
            <v>0</v>
          </cell>
          <cell r="C19">
            <v>0</v>
          </cell>
          <cell r="D19">
            <v>0</v>
          </cell>
        </row>
        <row r="20">
          <cell r="A20" t="str">
            <v>A</v>
          </cell>
          <cell r="B20">
            <v>0</v>
          </cell>
          <cell r="C20">
            <v>0</v>
          </cell>
          <cell r="D20">
            <v>0</v>
          </cell>
        </row>
      </sheetData>
      <sheetData sheetId="1">
        <row r="1">
          <cell r="A1" t="str">
            <v>A</v>
          </cell>
        </row>
        <row r="2">
          <cell r="A2" t="str">
            <v>F</v>
          </cell>
        </row>
        <row r="3">
          <cell r="A3">
            <v>0</v>
          </cell>
        </row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8">
          <cell r="G8" t="str">
            <v>R1</v>
          </cell>
        </row>
        <row r="9">
          <cell r="A9" t="str">
            <v>A</v>
          </cell>
        </row>
        <row r="10">
          <cell r="A10" t="str">
            <v>F</v>
          </cell>
        </row>
        <row r="11">
          <cell r="A11">
            <v>0</v>
          </cell>
        </row>
        <row r="12">
          <cell r="A12">
            <v>1</v>
          </cell>
        </row>
        <row r="13">
          <cell r="A13">
            <v>2</v>
          </cell>
        </row>
        <row r="14">
          <cell r="A14">
            <v>3</v>
          </cell>
        </row>
        <row r="15">
          <cell r="A15" t="str">
            <v>A</v>
          </cell>
        </row>
        <row r="16">
          <cell r="A16">
            <v>0</v>
          </cell>
        </row>
        <row r="17">
          <cell r="A17">
            <v>1</v>
          </cell>
        </row>
        <row r="18">
          <cell r="A18">
            <v>2</v>
          </cell>
        </row>
        <row r="19">
          <cell r="A19">
            <v>3</v>
          </cell>
        </row>
        <row r="20">
          <cell r="A20" t="str">
            <v/>
          </cell>
        </row>
        <row r="22">
          <cell r="A22" t="str">
            <v>A</v>
          </cell>
        </row>
        <row r="23">
          <cell r="A23">
            <v>0</v>
          </cell>
        </row>
        <row r="24">
          <cell r="A24">
            <v>1</v>
          </cell>
        </row>
        <row r="25">
          <cell r="A25">
            <v>2</v>
          </cell>
        </row>
        <row r="26">
          <cell r="A26">
            <v>3</v>
          </cell>
        </row>
        <row r="27">
          <cell r="A27">
            <v>4</v>
          </cell>
        </row>
        <row r="29">
          <cell r="A29" t="str">
            <v>A</v>
          </cell>
        </row>
        <row r="30">
          <cell r="A30">
            <v>0</v>
          </cell>
        </row>
        <row r="31">
          <cell r="A31">
            <v>1</v>
          </cell>
        </row>
        <row r="32">
          <cell r="A32">
            <v>2</v>
          </cell>
        </row>
        <row r="33">
          <cell r="A33">
            <v>3</v>
          </cell>
        </row>
        <row r="34">
          <cell r="A34">
            <v>4</v>
          </cell>
        </row>
        <row r="36">
          <cell r="A36" t="str">
            <v>A</v>
          </cell>
        </row>
        <row r="37">
          <cell r="A37">
            <v>0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3</v>
          </cell>
        </row>
        <row r="41">
          <cell r="A41">
            <v>4</v>
          </cell>
        </row>
        <row r="42">
          <cell r="A42">
            <v>5</v>
          </cell>
        </row>
        <row r="44">
          <cell r="A44">
            <v>1</v>
          </cell>
        </row>
        <row r="45">
          <cell r="A45">
            <v>2</v>
          </cell>
        </row>
        <row r="46">
          <cell r="A46">
            <v>3</v>
          </cell>
        </row>
        <row r="47">
          <cell r="A47">
            <v>4</v>
          </cell>
        </row>
        <row r="48">
          <cell r="A48">
            <v>5</v>
          </cell>
        </row>
        <row r="49">
          <cell r="A49">
            <v>6</v>
          </cell>
        </row>
        <row r="50">
          <cell r="A50">
            <v>7</v>
          </cell>
        </row>
        <row r="51">
          <cell r="A51">
            <v>8</v>
          </cell>
        </row>
        <row r="52">
          <cell r="A52">
            <v>9</v>
          </cell>
        </row>
        <row r="53">
          <cell r="A53">
            <v>10</v>
          </cell>
        </row>
        <row r="54">
          <cell r="A54">
            <v>11</v>
          </cell>
        </row>
        <row r="55">
          <cell r="A55">
            <v>12</v>
          </cell>
        </row>
        <row r="56">
          <cell r="A56">
            <v>13</v>
          </cell>
        </row>
        <row r="57">
          <cell r="A57">
            <v>14</v>
          </cell>
        </row>
        <row r="58">
          <cell r="A58">
            <v>15</v>
          </cell>
        </row>
        <row r="59">
          <cell r="A59">
            <v>16</v>
          </cell>
        </row>
        <row r="60">
          <cell r="A60">
            <v>17</v>
          </cell>
        </row>
        <row r="61">
          <cell r="A61">
            <v>18</v>
          </cell>
        </row>
        <row r="62">
          <cell r="A62">
            <v>19</v>
          </cell>
        </row>
        <row r="63">
          <cell r="A63">
            <v>20</v>
          </cell>
        </row>
        <row r="64">
          <cell r="A64">
            <v>21</v>
          </cell>
        </row>
        <row r="65">
          <cell r="A65">
            <v>22</v>
          </cell>
        </row>
        <row r="66">
          <cell r="A66">
            <v>23</v>
          </cell>
        </row>
        <row r="67">
          <cell r="A67">
            <v>24</v>
          </cell>
        </row>
        <row r="68">
          <cell r="A68" t="str">
            <v>A</v>
          </cell>
        </row>
        <row r="69">
          <cell r="A69" t="str">
            <v>B</v>
          </cell>
        </row>
        <row r="70">
          <cell r="A70" t="str">
            <v>C</v>
          </cell>
        </row>
        <row r="71">
          <cell r="A71" t="str">
            <v>D</v>
          </cell>
        </row>
        <row r="72">
          <cell r="A72" t="str">
            <v>E</v>
          </cell>
        </row>
        <row r="73">
          <cell r="A73" t="str">
            <v>F</v>
          </cell>
        </row>
        <row r="74">
          <cell r="A74" t="str">
            <v>G</v>
          </cell>
        </row>
        <row r="75">
          <cell r="A75" t="str">
            <v>H</v>
          </cell>
        </row>
        <row r="76">
          <cell r="A76" t="str">
            <v>I</v>
          </cell>
        </row>
        <row r="77">
          <cell r="A77" t="str">
            <v>J</v>
          </cell>
        </row>
        <row r="78">
          <cell r="A78" t="str">
            <v>K</v>
          </cell>
        </row>
        <row r="79">
          <cell r="A79" t="str">
            <v>L</v>
          </cell>
        </row>
        <row r="80">
          <cell r="A80" t="str">
            <v>M</v>
          </cell>
        </row>
        <row r="81">
          <cell r="A81" t="str">
            <v>N</v>
          </cell>
        </row>
        <row r="82">
          <cell r="A82" t="str">
            <v>O</v>
          </cell>
        </row>
        <row r="83">
          <cell r="A83" t="str">
            <v>P</v>
          </cell>
        </row>
        <row r="84">
          <cell r="A84" t="str">
            <v>Q</v>
          </cell>
        </row>
      </sheetData>
      <sheetData sheetId="2">
        <row r="1">
          <cell r="B1" t="str">
            <v>Nom du Joueur</v>
          </cell>
          <cell r="C1" t="str">
            <v>Classement</v>
          </cell>
          <cell r="D1" t="str">
            <v>Club</v>
          </cell>
          <cell r="E1" t="str">
            <v>Ville</v>
          </cell>
          <cell r="F1" t="str">
            <v>N° Licence</v>
          </cell>
          <cell r="K1" t="str">
            <v>X</v>
          </cell>
        </row>
        <row r="2">
          <cell r="B2" t="str">
            <v>REGIS</v>
          </cell>
          <cell r="K2" t="str">
            <v>-</v>
          </cell>
        </row>
        <row r="3">
          <cell r="B3" t="str">
            <v>PATRICIA</v>
          </cell>
        </row>
        <row r="4">
          <cell r="B4" t="str">
            <v>REMI</v>
          </cell>
        </row>
        <row r="5">
          <cell r="B5" t="str">
            <v>MARIE CLAIRE</v>
          </cell>
        </row>
        <row r="6">
          <cell r="B6" t="str">
            <v>FRANCK</v>
          </cell>
        </row>
        <row r="7">
          <cell r="B7" t="str">
            <v>PIERRE</v>
          </cell>
        </row>
        <row r="8">
          <cell r="B8" t="str">
            <v>JULIEN</v>
          </cell>
        </row>
        <row r="9">
          <cell r="B9" t="str">
            <v>JIMMY</v>
          </cell>
        </row>
        <row r="10">
          <cell r="B10" t="str">
            <v>NICOLAS</v>
          </cell>
        </row>
        <row r="11">
          <cell r="B11" t="str">
            <v>PASCAL</v>
          </cell>
        </row>
        <row r="12">
          <cell r="B12" t="str">
            <v>SEBASTIEN</v>
          </cell>
        </row>
        <row r="13">
          <cell r="B13" t="str">
            <v>FABIEN</v>
          </cell>
        </row>
        <row r="35">
          <cell r="C35" t="str">
            <v/>
          </cell>
        </row>
        <row r="36">
          <cell r="C36" t="str">
            <v/>
          </cell>
        </row>
        <row r="37">
          <cell r="C37" t="str">
            <v/>
          </cell>
        </row>
        <row r="38">
          <cell r="C38" t="str">
            <v/>
          </cell>
        </row>
        <row r="39">
          <cell r="C39" t="str">
            <v/>
          </cell>
        </row>
        <row r="40">
          <cell r="C40" t="str">
            <v/>
          </cell>
        </row>
        <row r="41">
          <cell r="C41" t="str">
            <v/>
          </cell>
        </row>
        <row r="42">
          <cell r="C42" t="str">
            <v/>
          </cell>
        </row>
      </sheetData>
      <sheetData sheetId="3">
        <row r="14">
          <cell r="AR14" t="str">
            <v>NICOLAS</v>
          </cell>
        </row>
        <row r="15">
          <cell r="AR15" t="str">
            <v>FRANCK</v>
          </cell>
        </row>
        <row r="16">
          <cell r="AR16" t="str">
            <v/>
          </cell>
        </row>
      </sheetData>
      <sheetData sheetId="4">
        <row r="14">
          <cell r="AR14" t="str">
            <v>PATRICIA</v>
          </cell>
        </row>
        <row r="15">
          <cell r="AR15" t="str">
            <v>PIERRE</v>
          </cell>
        </row>
      </sheetData>
      <sheetData sheetId="5">
        <row r="4">
          <cell r="AF4" t="str">
            <v>REGIS</v>
          </cell>
          <cell r="AG4">
            <v>0</v>
          </cell>
          <cell r="AH4">
            <v>-2</v>
          </cell>
          <cell r="AI4">
            <v>-2</v>
          </cell>
        </row>
        <row r="5">
          <cell r="F5" t="str">
            <v>JIMMY</v>
          </cell>
          <cell r="H5">
            <v>1</v>
          </cell>
          <cell r="AF5" t="str">
            <v>PATRICIA</v>
          </cell>
          <cell r="AG5">
            <v>-2</v>
          </cell>
          <cell r="AH5">
            <v>0</v>
          </cell>
          <cell r="AI5">
            <v>-2</v>
          </cell>
        </row>
        <row r="6">
          <cell r="J6" t="str">
            <v>JULIEN</v>
          </cell>
          <cell r="L6">
            <v>2</v>
          </cell>
          <cell r="AF6" t="str">
            <v>REMI</v>
          </cell>
          <cell r="AG6">
            <v>1</v>
          </cell>
          <cell r="AH6">
            <v>4</v>
          </cell>
          <cell r="AI6">
            <v>5</v>
          </cell>
        </row>
        <row r="7">
          <cell r="F7" t="str">
            <v>JULIEN</v>
          </cell>
          <cell r="H7">
            <v>2</v>
          </cell>
          <cell r="AF7" t="str">
            <v>MARIE CLAIRE</v>
          </cell>
          <cell r="AG7">
            <v>1</v>
          </cell>
          <cell r="AH7">
            <v>-2</v>
          </cell>
          <cell r="AI7">
            <v>-1</v>
          </cell>
        </row>
        <row r="8">
          <cell r="AF8" t="str">
            <v>FRANCK</v>
          </cell>
          <cell r="AG8">
            <v>0</v>
          </cell>
          <cell r="AH8">
            <v>0</v>
          </cell>
          <cell r="AI8">
            <v>0</v>
          </cell>
        </row>
        <row r="9">
          <cell r="N9" t="str">
            <v>JULIEN</v>
          </cell>
          <cell r="P9">
            <v>2</v>
          </cell>
          <cell r="AF9" t="str">
            <v>PIERRE</v>
          </cell>
          <cell r="AG9">
            <v>-1</v>
          </cell>
          <cell r="AH9">
            <v>0</v>
          </cell>
          <cell r="AI9">
            <v>-1</v>
          </cell>
        </row>
        <row r="10">
          <cell r="AF10" t="str">
            <v>JULIEN</v>
          </cell>
          <cell r="AG10">
            <v>1</v>
          </cell>
          <cell r="AH10">
            <v>2</v>
          </cell>
          <cell r="AI10">
            <v>3</v>
          </cell>
        </row>
        <row r="11">
          <cell r="F11" t="str">
            <v>FABIEN</v>
          </cell>
          <cell r="H11">
            <v>1</v>
          </cell>
          <cell r="AF11" t="str">
            <v>JIMMY</v>
          </cell>
          <cell r="AG11">
            <v>3</v>
          </cell>
          <cell r="AH11">
            <v>-1</v>
          </cell>
          <cell r="AI11">
            <v>2</v>
          </cell>
        </row>
        <row r="12">
          <cell r="J12" t="str">
            <v>SEBASTIEN</v>
          </cell>
          <cell r="L12">
            <v>0</v>
          </cell>
          <cell r="AF12" t="str">
            <v>NICOLAS</v>
          </cell>
          <cell r="AG12">
            <v>-3</v>
          </cell>
          <cell r="AH12">
            <v>0</v>
          </cell>
          <cell r="AI12">
            <v>-3</v>
          </cell>
        </row>
        <row r="13">
          <cell r="F13" t="str">
            <v>SEBASTIEN</v>
          </cell>
          <cell r="H13">
            <v>2</v>
          </cell>
          <cell r="AF13" t="str">
            <v>PASCAL</v>
          </cell>
          <cell r="AG13">
            <v>2</v>
          </cell>
          <cell r="AH13">
            <v>1</v>
          </cell>
          <cell r="AI13">
            <v>3</v>
          </cell>
        </row>
        <row r="14">
          <cell r="AF14" t="str">
            <v>SEBASTIEN</v>
          </cell>
          <cell r="AG14">
            <v>-1</v>
          </cell>
          <cell r="AH14">
            <v>-1</v>
          </cell>
          <cell r="AI14">
            <v>-2</v>
          </cell>
        </row>
        <row r="15">
          <cell r="R15" t="str">
            <v>REMI</v>
          </cell>
          <cell r="AF15" t="str">
            <v>FABIEN</v>
          </cell>
          <cell r="AG15">
            <v>3</v>
          </cell>
          <cell r="AH15">
            <v>-1</v>
          </cell>
          <cell r="AI15">
            <v>2</v>
          </cell>
        </row>
        <row r="16">
          <cell r="AF16" t="str">
            <v/>
          </cell>
          <cell r="AG16" t="str">
            <v/>
          </cell>
          <cell r="AH16">
            <v>0</v>
          </cell>
          <cell r="AI16" t="e">
            <v>#VALUE!</v>
          </cell>
        </row>
        <row r="17">
          <cell r="F17" t="str">
            <v>REMI</v>
          </cell>
          <cell r="H17">
            <v>2</v>
          </cell>
          <cell r="AF17" t="e">
            <v>#REF!</v>
          </cell>
          <cell r="AG17" t="e">
            <v>#REF!</v>
          </cell>
          <cell r="AH17" t="e">
            <v>#REF!</v>
          </cell>
          <cell r="AI17" t="e">
            <v>#REF!</v>
          </cell>
        </row>
        <row r="18">
          <cell r="J18" t="str">
            <v>REMI</v>
          </cell>
          <cell r="L18">
            <v>2</v>
          </cell>
          <cell r="AF18" t="e">
            <v>#REF!</v>
          </cell>
          <cell r="AG18" t="e">
            <v>#REF!</v>
          </cell>
          <cell r="AH18" t="e">
            <v>#REF!</v>
          </cell>
          <cell r="AI18" t="e">
            <v>#REF!</v>
          </cell>
        </row>
        <row r="19">
          <cell r="F19" t="str">
            <v>REGIS</v>
          </cell>
          <cell r="H19">
            <v>0</v>
          </cell>
          <cell r="AF19" t="e">
            <v>#REF!</v>
          </cell>
          <cell r="AG19" t="e">
            <v>#REF!</v>
          </cell>
          <cell r="AH19" t="e">
            <v>#REF!</v>
          </cell>
          <cell r="AI19" t="e">
            <v>#REF!</v>
          </cell>
        </row>
        <row r="21">
          <cell r="N21" t="str">
            <v>REMI</v>
          </cell>
          <cell r="P21">
            <v>3</v>
          </cell>
        </row>
        <row r="23">
          <cell r="F23" t="str">
            <v>PASCAL</v>
          </cell>
          <cell r="H23">
            <v>2</v>
          </cell>
        </row>
        <row r="24">
          <cell r="J24" t="str">
            <v>PASCAL</v>
          </cell>
          <cell r="L24">
            <v>1</v>
          </cell>
        </row>
        <row r="25">
          <cell r="F25" t="str">
            <v>MARIE CLAIRE</v>
          </cell>
          <cell r="H25">
            <v>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C1:O12"/>
  <sheetViews>
    <sheetView showGridLines="0" tabSelected="1" workbookViewId="0">
      <selection activeCell="E19" sqref="E19"/>
    </sheetView>
  </sheetViews>
  <sheetFormatPr baseColWidth="10" defaultColWidth="11.5" defaultRowHeight="15" x14ac:dyDescent="0"/>
  <cols>
    <col min="1" max="1" width="21.6640625" style="10" customWidth="1"/>
    <col min="2" max="2" width="2.1640625" style="10" customWidth="1"/>
    <col min="3" max="3" width="16.6640625" style="12" hidden="1" customWidth="1"/>
    <col min="4" max="4" width="24" style="10" bestFit="1" customWidth="1"/>
    <col min="5" max="5" width="10.83203125" style="12" bestFit="1" customWidth="1"/>
    <col min="6" max="6" width="8.5" style="12" bestFit="1" customWidth="1"/>
    <col min="7" max="7" width="3.6640625" style="12" bestFit="1" customWidth="1"/>
    <col min="8" max="8" width="15.6640625" style="12" customWidth="1"/>
    <col min="9" max="9" width="20.6640625" style="12" customWidth="1"/>
    <col min="10" max="10" width="10.5" style="12" customWidth="1"/>
    <col min="11" max="11" width="10.5" style="12" bestFit="1" customWidth="1"/>
    <col min="12" max="12" width="2.1640625" style="10" bestFit="1" customWidth="1"/>
    <col min="13" max="13" width="21.6640625" style="10" customWidth="1"/>
    <col min="14" max="14" width="2.1640625" style="10" customWidth="1"/>
    <col min="15" max="15" width="26.33203125" style="10" customWidth="1"/>
    <col min="16" max="16384" width="11.5" style="10"/>
  </cols>
  <sheetData>
    <row r="1" spans="3:15" s="3" customFormat="1">
      <c r="C1" s="1" t="s">
        <v>0</v>
      </c>
      <c r="D1" s="2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O1" s="4"/>
    </row>
    <row r="2" spans="3:15">
      <c r="C2" s="5">
        <v>1</v>
      </c>
      <c r="D2" s="6" t="str">
        <f>[1]Final!R15</f>
        <v>jimmy</v>
      </c>
      <c r="E2" s="7">
        <v>1</v>
      </c>
      <c r="F2" s="8">
        <f>IF(ISNA(IF(LEFT(Division,2)="R1",VLOOKUP(E2,[1]Points!$A$2:$D$15,2,FALSE),IF(LEFT(Division,2)="R2",VLOOKUP(E2,[1]Points!$A$2:$D$15,3,FALSE),IF(LEFT(Division,2)="R3",VLOOKUP(E2,[1]Points!$A$2:$D$15,4,FALSE),"DIV ???")))),0,IF(LEFT(Division,2)="R1",VLOOKUP(E2,[1]Points!$A$2:$D$15,2,FALSE),IF(LEFT(Division,2)="R2",VLOOKUP(E2,[1]Points!$A$2:$D$15,3,FALSE),IF(LEFT(Division,2)="R3",VLOOKUP(E2,[1]Points!$A$2:$D$15,4,FALSE),"DIV ???"))))</f>
        <v>200</v>
      </c>
      <c r="G2" s="9">
        <f>IF(ISERROR(VLOOKUP(D2,[1]Final!$AF$4:$AI$19,4,FALSE)),"",VLOOKUP(D2,[1]Final!$AF$4:$AI$19,4,FALSE))</f>
        <v>7</v>
      </c>
      <c r="H2" s="9">
        <f>IF(ISNA(VLOOKUP(D2,[1]Inscrits!B:F,3,FALSE)),"",VLOOKUP(D2,[1]Inscrits!B:F,3,FALSE))</f>
        <v>0</v>
      </c>
      <c r="I2" s="9">
        <f>IF(ISNA(VLOOKUP(D2,[1]Inscrits!B:F,4,FALSE)),"",VLOOKUP(D2,[1]Inscrits!B:F,4,FALSE))</f>
        <v>0</v>
      </c>
      <c r="J2" s="9">
        <f>IF(ISNA(VLOOKUP(D2,[1]Inscrits!B:F,5,FALSE)),"",VLOOKUP(D2,[1]Inscrits!B:F,5,FALSE))</f>
        <v>0</v>
      </c>
      <c r="K2" s="9" t="str">
        <f>IF(NB_JOUEURS_UP&gt;0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2" s="11"/>
    </row>
    <row r="3" spans="3:15">
      <c r="C3" s="5">
        <v>2</v>
      </c>
      <c r="D3" s="6" t="str">
        <f>IF([1]Final!P21="A",[1]Final!N21,IF([1]Final!P9="A",[1]Final!N9,IF([1]Final!P9&lt;[1]Final!P21,[1]Final!N9,[1]Final!N21)))</f>
        <v>patricia</v>
      </c>
      <c r="E3" s="7">
        <v>2</v>
      </c>
      <c r="F3" s="8">
        <f>IF(ISNA(IF(LEFT(Division,2)="R1",VLOOKUP(E3,[1]Points!$A$2:$D$15,2,FALSE),IF(LEFT(Division,2)="R2",VLOOKUP(E3,[1]Points!$A$2:$D$15,3,FALSE),IF(LEFT(Division,2)="R3",VLOOKUP(E3,[1]Points!$A$2:$D$15,4,FALSE),"DIV ???")))),0,IF(LEFT(Division,2)="R1",VLOOKUP(E3,[1]Points!$A$2:$D$15,2,FALSE),IF(LEFT(Division,2)="R2",VLOOKUP(E3,[1]Points!$A$2:$D$15,3,FALSE),IF(LEFT(Division,2)="R3",VLOOKUP(E3,[1]Points!$A$2:$D$15,4,FALSE),"DIV ???"))))</f>
        <v>180</v>
      </c>
      <c r="G3" s="9">
        <f>IF(ISERROR(VLOOKUP(D3,[1]Final!$AF$4:$AI$19,4,FALSE)),"",VLOOKUP(D3,[1]Final!$AF$4:$AI$19,4,FALSE))</f>
        <v>3</v>
      </c>
      <c r="H3" s="9">
        <f>IF(ISNA(VLOOKUP(D3,[1]Inscrits!B:F,3,FALSE)),"",VLOOKUP(D3,[1]Inscrits!B:F,3,FALSE))</f>
        <v>0</v>
      </c>
      <c r="I3" s="9">
        <f>IF(ISNA(VLOOKUP(D3,[1]Inscrits!B:F,4,FALSE)),"",VLOOKUP(D3,[1]Inscrits!B:F,4,FALSE))</f>
        <v>0</v>
      </c>
      <c r="J3" s="9">
        <f>IF(ISNA(VLOOKUP(D3,[1]Inscrits!B:F,5,FALSE)),"",VLOOKUP(D3,[1]Inscrits!B:F,5,FALSE))</f>
        <v>0</v>
      </c>
      <c r="K3" s="9" t="str">
        <f>IF(NB_JOUEURS_UP&gt;1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3" s="11"/>
    </row>
    <row r="4" spans="3:15">
      <c r="C4" s="5">
        <v>3</v>
      </c>
      <c r="D4" s="6" t="str">
        <f>IF([1]Final!L12="A",[1]Final!J12,IF([1]Final!L6="A",[1]Final!J6,IF([1]Final!L6&lt;[1]Final!L12,[1]Final!J6,[1]Final!J12)))</f>
        <v>franck</v>
      </c>
      <c r="E4" s="7">
        <v>3</v>
      </c>
      <c r="F4" s="8">
        <f>IF(ISNA(IF(LEFT(Division,2)="R1",VLOOKUP(E4,[1]Points!$A$2:$D$15,2,FALSE),IF(LEFT(Division,2)="R2",VLOOKUP(E4,[1]Points!$A$2:$D$15,3,FALSE),IF(LEFT(Division,2)="R3",VLOOKUP(E4,[1]Points!$A$2:$D$15,4,FALSE),"DIV ???")))),0,IF(LEFT(Division,2)="R1",VLOOKUP(E4,[1]Points!$A$2:$D$15,2,FALSE),IF(LEFT(Division,2)="R2",VLOOKUP(E4,[1]Points!$A$2:$D$15,3,FALSE),IF(LEFT(Division,2)="R3",VLOOKUP(E4,[1]Points!$A$2:$D$15,4,FALSE),"DIV ???"))))</f>
        <v>161</v>
      </c>
      <c r="G4" s="9">
        <f>IF(ISERROR(VLOOKUP(D4,[1]Final!$AF$4:$AI$19,4,FALSE)),"",VLOOKUP(D4,[1]Final!$AF$4:$AI$19,4,FALSE))</f>
        <v>2</v>
      </c>
      <c r="H4" s="9">
        <f>IF(ISNA(VLOOKUP(D4,[1]Inscrits!B:F,3,FALSE)),"",VLOOKUP(D4,[1]Inscrits!B:F,3,FALSE))</f>
        <v>0</v>
      </c>
      <c r="I4" s="9">
        <f>IF(ISNA(VLOOKUP(D4,[1]Inscrits!B:F,4,FALSE)),"",VLOOKUP(D4,[1]Inscrits!B:F,4,FALSE))</f>
        <v>0</v>
      </c>
      <c r="J4" s="9">
        <f>IF(ISNA(VLOOKUP(D4,[1]Inscrits!B:F,5,FALSE)),"",VLOOKUP(D4,[1]Inscrits!B:F,5,FALSE))</f>
        <v>0</v>
      </c>
      <c r="K4" s="9" t="str">
        <f>IF(NB_JOUEURS_UP&gt;2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4" s="11"/>
    </row>
    <row r="5" spans="3:15">
      <c r="C5" s="5">
        <v>4</v>
      </c>
      <c r="D5" s="6" t="str">
        <f>IF([1]Final!L24="A",[1]Final!J24,IF([1]Final!L18="A",[1]Final!J18,IF([1]Final!L18&lt;[1]Final!L24,[1]Final!J18,[1]Final!J24)))</f>
        <v>sambo</v>
      </c>
      <c r="E5" s="7">
        <v>4</v>
      </c>
      <c r="F5" s="8">
        <f>IF(ISNA(IF(LEFT(Division,2)="R1",VLOOKUP(E5,[1]Points!$A$2:$D$15,2,FALSE),IF(LEFT(Division,2)="R2",VLOOKUP(E5,[1]Points!$A$2:$D$15,3,FALSE),IF(LEFT(Division,2)="R3",VLOOKUP(E5,[1]Points!$A$2:$D$15,4,FALSE),"DIV ???")))),0,IF(LEFT(Division,2)="R1",VLOOKUP(E5,[1]Points!$A$2:$D$15,2,FALSE),IF(LEFT(Division,2)="R2",VLOOKUP(E5,[1]Points!$A$2:$D$15,3,FALSE),IF(LEFT(Division,2)="R3",VLOOKUP(E5,[1]Points!$A$2:$D$15,4,FALSE),"DIV ???"))))</f>
        <v>161</v>
      </c>
      <c r="G5" s="9">
        <f>IF(ISERROR(VLOOKUP(D5,[1]Final!$AF$4:$AI$19,4,FALSE)),"",VLOOKUP(D5,[1]Final!$AF$4:$AI$19,4,FALSE))</f>
        <v>2</v>
      </c>
      <c r="H5" s="9">
        <f>IF(ISNA(VLOOKUP(D5,[1]Inscrits!B:F,3,FALSE)),"",VLOOKUP(D5,[1]Inscrits!B:F,3,FALSE))</f>
        <v>0</v>
      </c>
      <c r="I5" s="9">
        <f>IF(ISNA(VLOOKUP(D5,[1]Inscrits!B:F,4,FALSE)),"",VLOOKUP(D5,[1]Inscrits!B:F,4,FALSE))</f>
        <v>0</v>
      </c>
      <c r="J5" s="9">
        <f>IF(ISNA(VLOOKUP(D5,[1]Inscrits!B:F,5,FALSE)),"",VLOOKUP(D5,[1]Inscrits!B:F,5,FALSE))</f>
        <v>0</v>
      </c>
      <c r="K5" s="9" t="str">
        <f>IF(NB_JOUEURS_UP&gt;3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6" spans="3:15">
      <c r="C6" s="5">
        <v>5</v>
      </c>
      <c r="D6" s="6" t="str">
        <f>IF([1]Final!H7="A",[1]Final!F7,IF([1]Final!H5="A",[1]Final!F5,IF([1]Final!H5&lt;[1]Final!H7,[1]Final!F5,[1]Final!F7)))</f>
        <v>Abdel</v>
      </c>
      <c r="E6" s="7">
        <v>5</v>
      </c>
      <c r="F6" s="8">
        <f>IF(ISNA(IF(LEFT(Division,2)="R1",VLOOKUP(E6,[1]Points!$A$2:$D$15,2,FALSE),IF(LEFT(Division,2)="R2",VLOOKUP(E6,[1]Points!$A$2:$D$15,3,FALSE),IF(LEFT(Division,2)="R3",VLOOKUP(E6,[1]Points!$A$2:$D$15,4,FALSE),"DIV ???")))),0,IF(LEFT(Division,2)="R1",VLOOKUP(E6,[1]Points!$A$2:$D$15,2,FALSE),IF(LEFT(Division,2)="R2",VLOOKUP(E6,[1]Points!$A$2:$D$15,3,FALSE),IF(LEFT(Division,2)="R3",VLOOKUP(E6,[1]Points!$A$2:$D$15,4,FALSE),"DIV ???"))))</f>
        <v>143</v>
      </c>
      <c r="G6" s="9">
        <f>IF(ISERROR(VLOOKUP(D6,[1]Final!$AF$4:$AI$19,4,FALSE)),"",VLOOKUP(D6,[1]Final!$AF$4:$AI$19,4,FALSE))</f>
        <v>1</v>
      </c>
      <c r="H6" s="9">
        <f>IF(ISNA(VLOOKUP(D6,[1]Inscrits!B:F,3,FALSE)),"",VLOOKUP(D6,[1]Inscrits!B:F,3,FALSE))</f>
        <v>0</v>
      </c>
      <c r="I6" s="9">
        <f>IF(ISNA(VLOOKUP(D6,[1]Inscrits!B:F,4,FALSE)),"",VLOOKUP(D6,[1]Inscrits!B:F,4,FALSE))</f>
        <v>0</v>
      </c>
      <c r="J6" s="9">
        <f>IF(ISNA(VLOOKUP(D6,[1]Inscrits!B:F,5,FALSE)),"",VLOOKUP(D6,[1]Inscrits!B:F,5,FALSE))</f>
        <v>0</v>
      </c>
      <c r="K6" s="9" t="str">
        <f>IF(NB_JOUEURS_UP&gt;4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7" spans="3:15">
      <c r="C7" s="5">
        <v>6</v>
      </c>
      <c r="D7" s="6" t="str">
        <f>IF([1]Final!H25="A",[1]Final!F25,IF([1]Final!H23="A",[1]Final!F23,IF([1]Final!H23&lt;[1]Final!H25,[1]Final!F23,[1]Final!F25)))</f>
        <v>regis</v>
      </c>
      <c r="E7" s="7">
        <v>6</v>
      </c>
      <c r="F7" s="8">
        <f>IF(ISNA(IF(LEFT(Division,2)="R1",VLOOKUP(E7,[1]Points!$A$2:$D$15,2,FALSE),IF(LEFT(Division,2)="R2",VLOOKUP(E7,[1]Points!$A$2:$D$15,3,FALSE),IF(LEFT(Division,2)="R3",VLOOKUP(E7,[1]Points!$A$2:$D$15,4,FALSE),"DIV ???")))),0,IF(LEFT(Division,2)="R1",VLOOKUP(E7,[1]Points!$A$2:$D$15,2,FALSE),IF(LEFT(Division,2)="R2",VLOOKUP(E7,[1]Points!$A$2:$D$15,3,FALSE),IF(LEFT(Division,2)="R3",VLOOKUP(E7,[1]Points!$A$2:$D$15,4,FALSE),"DIV ???"))))</f>
        <v>143</v>
      </c>
      <c r="G7" s="9">
        <f>IF(ISERROR(VLOOKUP(D7,[1]Final!$AF$4:$AI$19,4,FALSE)),"",VLOOKUP(D7,[1]Final!$AF$4:$AI$19,4,FALSE))</f>
        <v>-1</v>
      </c>
      <c r="H7" s="9">
        <f>IF(ISNA(VLOOKUP(D7,[1]Inscrits!B:F,3,FALSE)),"",VLOOKUP(D7,[1]Inscrits!B:F,3,FALSE))</f>
        <v>0</v>
      </c>
      <c r="I7" s="9">
        <f>IF(ISNA(VLOOKUP(D7,[1]Inscrits!B:F,4,FALSE)),"",VLOOKUP(D7,[1]Inscrits!B:F,4,FALSE))</f>
        <v>0</v>
      </c>
      <c r="J7" s="9">
        <f>IF(ISNA(VLOOKUP(D7,[1]Inscrits!B:F,5,FALSE)),"",VLOOKUP(D7,[1]Inscrits!B:F,5,FALSE))</f>
        <v>0</v>
      </c>
      <c r="K7" s="9" t="str">
        <f>IF(NB_JOUEURS_UP&gt;5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8" spans="3:15">
      <c r="C8" s="5">
        <v>7</v>
      </c>
      <c r="D8" s="6" t="str">
        <f>'[1]1'!AR14</f>
        <v>pierre</v>
      </c>
      <c r="E8" s="7">
        <v>7</v>
      </c>
      <c r="F8" s="8">
        <f>IF(ISNA(IF(LEFT(Division,2)="R1",VLOOKUP(E8,[1]Points!$A$2:$D$15,2,FALSE),IF(LEFT(Division,2)="R2",VLOOKUP(E8,[1]Points!$A$2:$D$15,3,FALSE),IF(LEFT(Division,2)="R3",VLOOKUP(E8,[1]Points!$A$2:$D$15,4,FALSE),"DIV ???")))),0,IF(LEFT(Division,2)="R1",VLOOKUP(E8,[1]Points!$A$2:$D$15,2,FALSE),IF(LEFT(Division,2)="R2",VLOOKUP(E8,[1]Points!$A$2:$D$15,3,FALSE),IF(LEFT(Division,2)="R3",VLOOKUP(E8,[1]Points!$A$2:$D$15,4,FALSE),"DIV ???"))))</f>
        <v>126</v>
      </c>
      <c r="G8" s="9">
        <f>IF(ISERROR(VLOOKUP(D8,[1]Final!$AF$4:$AI$19,4,FALSE)),"",VLOOKUP(D8,[1]Final!$AF$4:$AI$19,4,FALSE))</f>
        <v>-2</v>
      </c>
      <c r="H8" s="9">
        <f>IF(ISNA(VLOOKUP(D8,[1]Inscrits!B:F,3,FALSE)),"",VLOOKUP(D8,[1]Inscrits!B:F,3,FALSE))</f>
        <v>0</v>
      </c>
      <c r="I8" s="9">
        <f>IF(ISNA(VLOOKUP(D8,[1]Inscrits!B:F,4,FALSE)),"",VLOOKUP(D8,[1]Inscrits!B:F,4,FALSE))</f>
        <v>0</v>
      </c>
      <c r="J8" s="9">
        <f>IF(ISNA(VLOOKUP(D8,[1]Inscrits!B:F,5,FALSE)),"",VLOOKUP(D8,[1]Inscrits!B:F,5,FALSE))</f>
        <v>0</v>
      </c>
      <c r="K8" s="9" t="str">
        <f>IF(NB_JOUEURS_UP&gt;6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9" spans="3:15">
      <c r="C9" s="5">
        <v>8</v>
      </c>
      <c r="D9" s="6" t="str">
        <f>'[1]1'!AR15</f>
        <v>julien</v>
      </c>
      <c r="E9" s="7">
        <v>8</v>
      </c>
      <c r="F9" s="8">
        <f>IF(ISNA(IF(LEFT(Division,2)="R1",VLOOKUP(E9,[1]Points!$A$2:$D$15,2,FALSE),IF(LEFT(Division,2)="R2",VLOOKUP(E9,[1]Points!$A$2:$D$15,3,FALSE),IF(LEFT(Division,2)="R3",VLOOKUP(E9,[1]Points!$A$2:$D$15,4,FALSE),"DIV ???")))),0,IF(LEFT(Division,2)="R1",VLOOKUP(E9,[1]Points!$A$2:$D$15,2,FALSE),IF(LEFT(Division,2)="R2",VLOOKUP(E9,[1]Points!$A$2:$D$15,3,FALSE),IF(LEFT(Division,2)="R3",VLOOKUP(E9,[1]Points!$A$2:$D$15,4,FALSE),"DIV ???"))))</f>
        <v>126</v>
      </c>
      <c r="G9" s="9">
        <f>IF(ISERROR(VLOOKUP(D9,[1]Final!$AF$4:$AI$19,4,FALSE)),"",VLOOKUP(D9,[1]Final!$AF$4:$AI$19,4,FALSE))</f>
        <v>-3</v>
      </c>
      <c r="H9" s="9">
        <f>IF(ISNA(VLOOKUP(D9,[1]Inscrits!B:F,3,FALSE)),"",VLOOKUP(D9,[1]Inscrits!B:F,3,FALSE))</f>
        <v>0</v>
      </c>
      <c r="I9" s="9">
        <f>IF(ISNA(VLOOKUP(D9,[1]Inscrits!B:F,4,FALSE)),"",VLOOKUP(D9,[1]Inscrits!B:F,4,FALSE))</f>
        <v>0</v>
      </c>
      <c r="J9" s="9">
        <f>IF(ISNA(VLOOKUP(D9,[1]Inscrits!B:F,5,FALSE)),"",VLOOKUP(D9,[1]Inscrits!B:F,5,FALSE))</f>
        <v>0</v>
      </c>
      <c r="K9" s="9" t="str">
        <f>IF(NB_JOUEURS_UP&gt;7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10" spans="3:15">
      <c r="C10" s="5">
        <v>9</v>
      </c>
      <c r="D10" s="6" t="str">
        <f>'[1]2'!AR10</f>
        <v>florence</v>
      </c>
      <c r="E10" s="7">
        <v>9</v>
      </c>
      <c r="F10" s="8">
        <f>IF(ISNA(IF(LEFT(Division,2)="R1",VLOOKUP(E10,[1]Points!$A$2:$D$15,2,FALSE),IF(LEFT(Division,2)="R2",VLOOKUP(E10,[1]Points!$A$2:$D$15,3,FALSE),IF(LEFT(Division,2)="R3",VLOOKUP(E10,[1]Points!$A$2:$D$15,4,FALSE),"DIV ???")))),0,IF(LEFT(Division,2)="R1",VLOOKUP(E10,[1]Points!$A$2:$D$15,2,FALSE),IF(LEFT(Division,2)="R2",VLOOKUP(E10,[1]Points!$A$2:$D$15,3,FALSE),IF(LEFT(Division,2)="R3",VLOOKUP(E10,[1]Points!$A$2:$D$15,4,FALSE),"DIV ???"))))</f>
        <v>126</v>
      </c>
      <c r="G10" s="9">
        <f>IF(ISERROR(VLOOKUP(D10,[1]Final!$AF$4:$AI$19,4,FALSE)),"",VLOOKUP(D10,[1]Final!$AF$4:$AI$19,4,FALSE))</f>
        <v>-2</v>
      </c>
      <c r="H10" s="9">
        <f>IF(ISNA(VLOOKUP(D10,[1]Inscrits!B:F,3,FALSE)),"",VLOOKUP(D10,[1]Inscrits!B:F,3,FALSE))</f>
        <v>0</v>
      </c>
      <c r="I10" s="9">
        <f>IF(ISNA(VLOOKUP(D10,[1]Inscrits!B:F,4,FALSE)),"",VLOOKUP(D10,[1]Inscrits!B:F,4,FALSE))</f>
        <v>0</v>
      </c>
      <c r="J10" s="9">
        <f>IF(ISNA(VLOOKUP(D10,[1]Inscrits!B:F,5,FALSE)),"",VLOOKUP(D10,[1]Inscrits!B:F,5,FALSE))</f>
        <v>0</v>
      </c>
      <c r="K10" s="9" t="str">
        <f>Division</f>
        <v>R1</v>
      </c>
    </row>
    <row r="11" spans="3:15">
      <c r="C11" s="5">
        <v>10</v>
      </c>
      <c r="D11" s="6" t="str">
        <f>'[1]1'!AR16</f>
        <v>marie-claire</v>
      </c>
      <c r="E11" s="7">
        <v>10</v>
      </c>
      <c r="F11" s="8">
        <f>IF(ISNA(IF(LEFT(Division,2)="R1",VLOOKUP(E11,[1]Points!$A$2:$D$15,2,FALSE),IF(LEFT(Division,2)="R2",VLOOKUP(E11,[1]Points!$A$2:$D$15,3,FALSE),IF(LEFT(Division,2)="R3",VLOOKUP(E11,[1]Points!$A$2:$D$15,4,FALSE),"DIV ???")))),0,IF(LEFT(Division,2)="R1",VLOOKUP(E11,[1]Points!$A$2:$D$15,2,FALSE),IF(LEFT(Division,2)="R2",VLOOKUP(E11,[1]Points!$A$2:$D$15,3,FALSE),IF(LEFT(Division,2)="R3",VLOOKUP(E11,[1]Points!$A$2:$D$15,4,FALSE),"DIV ???"))))</f>
        <v>110</v>
      </c>
      <c r="G11" s="9">
        <f>IF(ISERROR(VLOOKUP(D11,[1]Final!$AF$4:$AI$19,4,FALSE)),"",VLOOKUP(D11,[1]Final!$AF$4:$AI$19,4,FALSE))</f>
        <v>-4</v>
      </c>
      <c r="H11" s="9">
        <f>IF(ISNA(VLOOKUP(D11,[1]Inscrits!B:F,3,FALSE)),"",VLOOKUP(D11,[1]Inscrits!B:F,3,FALSE))</f>
        <v>0</v>
      </c>
      <c r="I11" s="9">
        <f>IF(ISNA(VLOOKUP(D11,[1]Inscrits!B:F,4,FALSE)),"",VLOOKUP(D11,[1]Inscrits!B:F,4,FALSE))</f>
        <v>0</v>
      </c>
      <c r="J11" s="9">
        <f>IF(ISNA(VLOOKUP(D11,[1]Inscrits!B:F,5,FALSE)),"",VLOOKUP(D11,[1]Inscrits!B:F,5,FALSE))</f>
        <v>0</v>
      </c>
      <c r="K11" s="9" t="str">
        <f>Division</f>
        <v>R1</v>
      </c>
    </row>
    <row r="12" spans="3:15">
      <c r="C12" s="5">
        <v>11</v>
      </c>
      <c r="D12" s="6" t="str">
        <f>'[1]2'!AR11</f>
        <v>mourad</v>
      </c>
      <c r="E12" s="7">
        <v>11</v>
      </c>
      <c r="F12" s="8">
        <f>IF(ISNA(IF(LEFT(Division,2)="R1",VLOOKUP(E12,[1]Points!$A$2:$D$15,2,FALSE),IF(LEFT(Division,2)="R2",VLOOKUP(E12,[1]Points!$A$2:$D$15,3,FALSE),IF(LEFT(Division,2)="R3",VLOOKUP(E12,[1]Points!$A$2:$D$15,4,FALSE),"DIV ???")))),0,IF(LEFT(Division,2)="R1",VLOOKUP(E12,[1]Points!$A$2:$D$15,2,FALSE),IF(LEFT(Division,2)="R2",VLOOKUP(E12,[1]Points!$A$2:$D$15,3,FALSE),IF(LEFT(Division,2)="R3",VLOOKUP(E12,[1]Points!$A$2:$D$15,4,FALSE),"DIV ???"))))</f>
        <v>110</v>
      </c>
      <c r="G12" s="9">
        <f>IF(ISERROR(VLOOKUP(D12,[1]Final!$AF$4:$AI$19,4,FALSE)),"",VLOOKUP(D12,[1]Final!$AF$4:$AI$19,4,FALSE))</f>
        <v>-3</v>
      </c>
      <c r="H12" s="9">
        <f>IF(ISNA(VLOOKUP(D12,[1]Inscrits!B:F,3,FALSE)),"",VLOOKUP(D12,[1]Inscrits!B:F,3,FALSE))</f>
        <v>0</v>
      </c>
      <c r="I12" s="9">
        <f>IF(ISNA(VLOOKUP(D12,[1]Inscrits!B:F,4,FALSE)),"",VLOOKUP(D12,[1]Inscrits!B:F,4,FALSE))</f>
        <v>0</v>
      </c>
      <c r="J12" s="9">
        <f>IF(ISNA(VLOOKUP(D12,[1]Inscrits!B:F,5,FALSE)),"",VLOOKUP(D12,[1]Inscrits!B:F,5,FALSE))</f>
        <v>0</v>
      </c>
      <c r="K12" s="9" t="str">
        <f>IF(NB_JOUEURS_DOWN&gt;2,"Relégué(e)",Division)</f>
        <v>R1</v>
      </c>
    </row>
  </sheetData>
  <conditionalFormatting sqref="K2:K12">
    <cfRule type="cellIs" dxfId="5" priority="1" stopIfTrue="1" operator="equal">
      <formula>"R1"</formula>
    </cfRule>
    <cfRule type="expression" dxfId="4" priority="2" stopIfTrue="1">
      <formula>OR((K2="R2"),(K2="R2A"),(K2="R2B"),(K2="R2C"),(K2="R2D"))</formula>
    </cfRule>
    <cfRule type="expression" dxfId="3" priority="3" stopIfTrue="1">
      <formula>OR((K2="R3"),(K2="R3A"),(K2="R3B"),(K2="R3C"),(K2="R3D"),(K2="R3A1"),(K2="R3B1"),(K2="R3C1"),(K2="R3D1"),(K2="R3A2"),(K2="R3B2"),(K2="R3C2"),(K2="R3D2"))</formula>
    </cfRule>
  </conditionalFormatting>
  <printOptions horizontalCentered="1" verticalCentered="1"/>
  <pageMargins left="0.47244094488188981" right="0.27559055118110237" top="1.0629921259842521" bottom="0.9055118110236221" header="0.31496062992125984" footer="0.31496062992125984"/>
  <pageSetup paperSize="9" scale="92" orientation="landscape" horizontalDpi="4294967294" verticalDpi="0"/>
  <headerFooter>
    <oddHeader>&amp;C&amp;"Comic Sans MS,Normal"&amp;20Tournoi Régional Individuel 8 Pool FFB n°     - Division R  _x000D_</oddHeader>
    <oddFooter>&amp;L&amp;"Comic Sans MS,Gras"&amp;12Saison 2005-2006_x000D_&amp;C&amp;"Comic Sans MS,Gras"&amp;24Classement Final du Tournoi&amp;R&amp;"Comic Sans MS,Gras"&amp;12LIGUE FFB_x000D_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J_Classement">
                <anchor moveWithCells="1" sizeWithCells="1">
                  <from>
                    <xdr:col>14</xdr:col>
                    <xdr:colOff>203200</xdr:colOff>
                    <xdr:row>0</xdr:row>
                    <xdr:rowOff>152400</xdr:rowOff>
                  </from>
                  <to>
                    <xdr:col>14</xdr:col>
                    <xdr:colOff>1841500</xdr:colOff>
                    <xdr:row>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C1:O14"/>
  <sheetViews>
    <sheetView showGridLines="0" workbookViewId="0">
      <selection activeCell="H28" sqref="H28"/>
    </sheetView>
  </sheetViews>
  <sheetFormatPr baseColWidth="10" defaultColWidth="11.5" defaultRowHeight="15" x14ac:dyDescent="0"/>
  <cols>
    <col min="1" max="1" width="21.6640625" style="10" customWidth="1"/>
    <col min="2" max="2" width="2.1640625" style="10" customWidth="1"/>
    <col min="3" max="3" width="16.6640625" style="12" hidden="1" customWidth="1"/>
    <col min="4" max="4" width="24" style="10" bestFit="1" customWidth="1"/>
    <col min="5" max="5" width="10.83203125" style="12" bestFit="1" customWidth="1"/>
    <col min="6" max="6" width="8.5" style="12" bestFit="1" customWidth="1"/>
    <col min="7" max="7" width="3.6640625" style="12" bestFit="1" customWidth="1"/>
    <col min="8" max="8" width="15.6640625" style="12" customWidth="1"/>
    <col min="9" max="9" width="20.6640625" style="12" customWidth="1"/>
    <col min="10" max="10" width="10.5" style="12" customWidth="1"/>
    <col min="11" max="11" width="10.5" style="12" bestFit="1" customWidth="1"/>
    <col min="12" max="12" width="2.1640625" style="10" bestFit="1" customWidth="1"/>
    <col min="13" max="13" width="21.6640625" style="10" customWidth="1"/>
    <col min="14" max="14" width="2.1640625" style="10" customWidth="1"/>
    <col min="15" max="15" width="26.33203125" style="10" customWidth="1"/>
    <col min="16" max="16384" width="11.5" style="10"/>
  </cols>
  <sheetData>
    <row r="1" spans="3:15" s="3" customFormat="1">
      <c r="C1" s="1" t="s">
        <v>0</v>
      </c>
      <c r="D1" s="2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O1" s="4"/>
    </row>
    <row r="2" spans="3:15">
      <c r="C2" s="5">
        <v>1</v>
      </c>
      <c r="D2" s="6" t="str">
        <f>[2]Final!R15</f>
        <v>REMI</v>
      </c>
      <c r="E2" s="7">
        <v>1</v>
      </c>
      <c r="F2" s="8">
        <f>IF(ISNA(IF(LEFT(Division,2)="R1",VLOOKUP(E2,[2]Points!$A$2:$D$20,2,FALSE),IF(LEFT(Division,2)="R2",VLOOKUP(E2,[2]Points!$A$2:$D$20,3,FALSE),IF(LEFT(Division,2)="R3",VLOOKUP(E2,[2]Points!$A$2:$D$20,4,FALSE),"DIV ???")))),0,IF(LEFT(Division,2)="R1",VLOOKUP(E2,[2]Points!$A$2:$D$20,2,FALSE),IF(LEFT(Division,2)="R2",VLOOKUP(E2,[2]Points!$A$2:$D$20,3,FALSE),IF(LEFT(Division,2)="R3",VLOOKUP(E2,[2]Points!$A$2:$D$20,4,FALSE),"DIV ???"))))</f>
        <v>200</v>
      </c>
      <c r="G2" s="9">
        <f>IF(ISERROR(VLOOKUP(D2,[2]Final!$AF$4:$AI$35,4,FALSE)),"",VLOOKUP(D2,[2]Final!$AF$4:$AI$35,4,FALSE))</f>
        <v>5</v>
      </c>
      <c r="H2" s="9">
        <f>IF(ISNA(VLOOKUP(D2,[2]Inscrits!B:F,3,FALSE)),"",VLOOKUP(D2,[2]Inscrits!B:F,3,FALSE))</f>
        <v>0</v>
      </c>
      <c r="I2" s="9">
        <f>IF(ISNA(VLOOKUP(D2,[2]Inscrits!B:F,4,FALSE)),"",VLOOKUP(D2,[2]Inscrits!B:F,4,FALSE))</f>
        <v>0</v>
      </c>
      <c r="J2" s="9">
        <f>IF(ISNA(VLOOKUP(D2,[2]Inscrits!B:F,5,FALSE)),"",VLOOKUP(D2,[2]Inscrits!B:F,5,FALSE))</f>
        <v>0</v>
      </c>
      <c r="K2" s="9" t="str">
        <f>IF(NB_JOUEURS_UP&gt;0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2" s="11"/>
    </row>
    <row r="3" spans="3:15">
      <c r="C3" s="5">
        <v>2</v>
      </c>
      <c r="D3" s="6" t="str">
        <f>IF([2]Final!P21="A",[2]Final!N21,IF([2]Final!P9="A",[2]Final!N9,IF([2]Final!P9&lt;[2]Final!P21,[2]Final!N9,[2]Final!N21)))</f>
        <v>JULIEN</v>
      </c>
      <c r="E3" s="7">
        <v>2</v>
      </c>
      <c r="F3" s="8">
        <f>IF(ISNA(IF(LEFT(Division,2)="R1",VLOOKUP(E3,[2]Points!$A$2:$D$20,2,FALSE),IF(LEFT(Division,2)="R2",VLOOKUP(E3,[2]Points!$A$2:$D$20,3,FALSE),IF(LEFT(Division,2)="R3",VLOOKUP(E3,[2]Points!$A$2:$D$20,4,FALSE),"DIV ???")))),0,IF(LEFT(Division,2)="R1",VLOOKUP(E3,[2]Points!$A$2:$D$20,2,FALSE),IF(LEFT(Division,2)="R2",VLOOKUP(E3,[2]Points!$A$2:$D$20,3,FALSE),IF(LEFT(Division,2)="R3",VLOOKUP(E3,[2]Points!$A$2:$D$20,4,FALSE),"DIV ???"))))</f>
        <v>180</v>
      </c>
      <c r="G3" s="9">
        <f>IF(ISERROR(VLOOKUP(D3,[2]Final!$AF$4:$AI$35,4,FALSE)),"",VLOOKUP(D3,[2]Final!$AF$4:$AI$35,4,FALSE))</f>
        <v>3</v>
      </c>
      <c r="H3" s="9">
        <f>IF(ISNA(VLOOKUP(D3,[2]Inscrits!B:F,3,FALSE)),"",VLOOKUP(D3,[2]Inscrits!B:F,3,FALSE))</f>
        <v>0</v>
      </c>
      <c r="I3" s="9">
        <f>IF(ISNA(VLOOKUP(D3,[2]Inscrits!B:F,4,FALSE)),"",VLOOKUP(D3,[2]Inscrits!B:F,4,FALSE))</f>
        <v>0</v>
      </c>
      <c r="J3" s="9">
        <f>IF(ISNA(VLOOKUP(D3,[2]Inscrits!B:F,5,FALSE)),"",VLOOKUP(D3,[2]Inscrits!B:F,5,FALSE))</f>
        <v>0</v>
      </c>
      <c r="K3" s="9" t="str">
        <f>IF(NB_JOUEURS_UP&gt;1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3" s="11"/>
    </row>
    <row r="4" spans="3:15">
      <c r="C4" s="5">
        <v>4</v>
      </c>
      <c r="D4" s="6" t="str">
        <f>IF([2]Final!L24="A",[2]Final!J24,IF([2]Final!L18="A",[2]Final!J18,IF([2]Final!L18&lt;[2]Final!L24,[2]Final!J18,[2]Final!J24)))</f>
        <v>PASCAL</v>
      </c>
      <c r="E4" s="7">
        <v>3</v>
      </c>
      <c r="F4" s="8">
        <f>IF(ISNA(IF(LEFT(Division,2)="R1",VLOOKUP(E4,[2]Points!$A$2:$D$20,2,FALSE),IF(LEFT(Division,2)="R2",VLOOKUP(E4,[2]Points!$A$2:$D$20,3,FALSE),IF(LEFT(Division,2)="R3",VLOOKUP(E4,[2]Points!$A$2:$D$20,4,FALSE),"DIV ???")))),0,IF(LEFT(Division,2)="R1",VLOOKUP(E4,[2]Points!$A$2:$D$20,2,FALSE),IF(LEFT(Division,2)="R2",VLOOKUP(E4,[2]Points!$A$2:$D$20,3,FALSE),IF(LEFT(Division,2)="R3",VLOOKUP(E4,[2]Points!$A$2:$D$20,4,FALSE),"DIV ???"))))</f>
        <v>161</v>
      </c>
      <c r="G4" s="9">
        <f>IF(ISERROR(VLOOKUP(D4,[2]Final!$AF$4:$AI$35,4,FALSE)),"",VLOOKUP(D4,[2]Final!$AF$4:$AI$35,4,FALSE))</f>
        <v>3</v>
      </c>
      <c r="H4" s="9">
        <f>IF(ISNA(VLOOKUP(D4,[2]Inscrits!B:F,3,FALSE)),"",VLOOKUP(D4,[2]Inscrits!B:F,3,FALSE))</f>
        <v>0</v>
      </c>
      <c r="I4" s="9">
        <f>IF(ISNA(VLOOKUP(D4,[2]Inscrits!B:F,4,FALSE)),"",VLOOKUP(D4,[2]Inscrits!B:F,4,FALSE))</f>
        <v>0</v>
      </c>
      <c r="J4" s="9">
        <f>IF(ISNA(VLOOKUP(D4,[2]Inscrits!B:F,5,FALSE)),"",VLOOKUP(D4,[2]Inscrits!B:F,5,FALSE))</f>
        <v>0</v>
      </c>
      <c r="K4" s="9" t="str">
        <f>IF(NB_JOUEURS_UP&gt;2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  <c r="O4" s="11"/>
    </row>
    <row r="5" spans="3:15">
      <c r="C5" s="5">
        <v>3</v>
      </c>
      <c r="D5" s="6" t="str">
        <f>IF([2]Final!L12="A",[2]Final!J12,IF([2]Final!L6="A",[2]Final!J6,IF([2]Final!L6&lt;[2]Final!L12,[2]Final!J6,[2]Final!J12)))</f>
        <v>SEBASTIEN</v>
      </c>
      <c r="E5" s="7">
        <v>4</v>
      </c>
      <c r="F5" s="8">
        <f>IF(ISNA(IF(LEFT(Division,2)="R1",VLOOKUP(E5,[2]Points!$A$2:$D$20,2,FALSE),IF(LEFT(Division,2)="R2",VLOOKUP(E5,[2]Points!$A$2:$D$20,3,FALSE),IF(LEFT(Division,2)="R3",VLOOKUP(E5,[2]Points!$A$2:$D$20,4,FALSE),"DIV ???")))),0,IF(LEFT(Division,2)="R1",VLOOKUP(E5,[2]Points!$A$2:$D$20,2,FALSE),IF(LEFT(Division,2)="R2",VLOOKUP(E5,[2]Points!$A$2:$D$20,3,FALSE),IF(LEFT(Division,2)="R3",VLOOKUP(E5,[2]Points!$A$2:$D$20,4,FALSE),"DIV ???"))))</f>
        <v>161</v>
      </c>
      <c r="G5" s="9">
        <f>IF(ISERROR(VLOOKUP(D5,[2]Final!$AF$4:$AI$35,4,FALSE)),"",VLOOKUP(D5,[2]Final!$AF$4:$AI$35,4,FALSE))</f>
        <v>-2</v>
      </c>
      <c r="H5" s="9">
        <f>IF(ISNA(VLOOKUP(D5,[2]Inscrits!B:F,3,FALSE)),"",VLOOKUP(D5,[2]Inscrits!B:F,3,FALSE))</f>
        <v>0</v>
      </c>
      <c r="I5" s="9">
        <f>IF(ISNA(VLOOKUP(D5,[2]Inscrits!B:F,4,FALSE)),"",VLOOKUP(D5,[2]Inscrits!B:F,4,FALSE))</f>
        <v>0</v>
      </c>
      <c r="J5" s="9">
        <f>IF(ISNA(VLOOKUP(D5,[2]Inscrits!B:F,5,FALSE)),"",VLOOKUP(D5,[2]Inscrits!B:F,5,FALSE))</f>
        <v>0</v>
      </c>
      <c r="K5" s="9" t="str">
        <f>IF(NB_JOUEURS_UP&gt;3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6" spans="3:15">
      <c r="C6" s="5">
        <v>5</v>
      </c>
      <c r="D6" s="6" t="str">
        <f>IF([2]Final!H7="A",[2]Final!F7,IF([2]Final!H5="A",[2]Final!F5,IF([2]Final!H5&lt;[2]Final!H7,[2]Final!F5,[2]Final!F7)))</f>
        <v>JIMMY</v>
      </c>
      <c r="E6" s="7">
        <v>5</v>
      </c>
      <c r="F6" s="8">
        <f>IF(ISNA(IF(LEFT(Division,2)="R1",VLOOKUP(E6,[2]Points!$A$2:$D$20,2,FALSE),IF(LEFT(Division,2)="R2",VLOOKUP(E6,[2]Points!$A$2:$D$20,3,FALSE),IF(LEFT(Division,2)="R3",VLOOKUP(E6,[2]Points!$A$2:$D$20,4,FALSE),"DIV ???")))),0,IF(LEFT(Division,2)="R1",VLOOKUP(E6,[2]Points!$A$2:$D$20,2,FALSE),IF(LEFT(Division,2)="R2",VLOOKUP(E6,[2]Points!$A$2:$D$20,3,FALSE),IF(LEFT(Division,2)="R3",VLOOKUP(E6,[2]Points!$A$2:$D$20,4,FALSE),"DIV ???"))))</f>
        <v>143</v>
      </c>
      <c r="G6" s="9">
        <f>IF(ISERROR(VLOOKUP(D6,[2]Final!$AF$4:$AI$35,4,FALSE)),"",VLOOKUP(D6,[2]Final!$AF$4:$AI$35,4,FALSE))</f>
        <v>2</v>
      </c>
      <c r="H6" s="9">
        <f>IF(ISNA(VLOOKUP(D6,[2]Inscrits!B:F,3,FALSE)),"",VLOOKUP(D6,[2]Inscrits!B:F,3,FALSE))</f>
        <v>0</v>
      </c>
      <c r="I6" s="9">
        <f>IF(ISNA(VLOOKUP(D6,[2]Inscrits!B:F,4,FALSE)),"",VLOOKUP(D6,[2]Inscrits!B:F,4,FALSE))</f>
        <v>0</v>
      </c>
      <c r="J6" s="9">
        <f>IF(ISNA(VLOOKUP(D6,[2]Inscrits!B:F,5,FALSE)),"",VLOOKUP(D6,[2]Inscrits!B:F,5,FALSE))</f>
        <v>0</v>
      </c>
      <c r="K6" s="9" t="str">
        <f>IF(NB_JOUEURS_UP&gt;4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7" spans="3:15">
      <c r="C7" s="5">
        <v>6</v>
      </c>
      <c r="D7" s="6" t="str">
        <f>IF([2]Final!H13="A",[2]Final!F13,IF([2]Final!H11="A",[2]Final!F11,IF([2]Final!H11&lt;[2]Final!H13,[2]Final!F11,[2]Final!F13)))</f>
        <v>FABIEN</v>
      </c>
      <c r="E7" s="7">
        <v>6</v>
      </c>
      <c r="F7" s="8">
        <f>IF(ISNA(IF(LEFT(Division,2)="R1",VLOOKUP(E7,[2]Points!$A$2:$D$20,2,FALSE),IF(LEFT(Division,2)="R2",VLOOKUP(E7,[2]Points!$A$2:$D$20,3,FALSE),IF(LEFT(Division,2)="R3",VLOOKUP(E7,[2]Points!$A$2:$D$20,4,FALSE),"DIV ???")))),0,IF(LEFT(Division,2)="R1",VLOOKUP(E7,[2]Points!$A$2:$D$20,2,FALSE),IF(LEFT(Division,2)="R2",VLOOKUP(E7,[2]Points!$A$2:$D$20,3,FALSE),IF(LEFT(Division,2)="R3",VLOOKUP(E7,[2]Points!$A$2:$D$20,4,FALSE),"DIV ???"))))</f>
        <v>143</v>
      </c>
      <c r="G7" s="9">
        <f>IF(ISERROR(VLOOKUP(D7,[2]Final!$AF$4:$AI$35,4,FALSE)),"",VLOOKUP(D7,[2]Final!$AF$4:$AI$35,4,FALSE))</f>
        <v>2</v>
      </c>
      <c r="H7" s="9">
        <f>IF(ISNA(VLOOKUP(D7,[2]Inscrits!B:F,3,FALSE)),"",VLOOKUP(D7,[2]Inscrits!B:F,3,FALSE))</f>
        <v>0</v>
      </c>
      <c r="I7" s="9">
        <f>IF(ISNA(VLOOKUP(D7,[2]Inscrits!B:F,4,FALSE)),"",VLOOKUP(D7,[2]Inscrits!B:F,4,FALSE))</f>
        <v>0</v>
      </c>
      <c r="J7" s="9">
        <f>IF(ISNA(VLOOKUP(D7,[2]Inscrits!B:F,5,FALSE)),"",VLOOKUP(D7,[2]Inscrits!B:F,5,FALSE))</f>
        <v>0</v>
      </c>
      <c r="K7" s="9" t="str">
        <f>IF(NB_JOUEURS_UP&gt;5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8" spans="3:15">
      <c r="C8" s="5">
        <v>8</v>
      </c>
      <c r="D8" s="6" t="str">
        <f>IF([2]Final!H25="A",[2]Final!F25,IF([2]Final!H23="A",[2]Final!F23,IF([2]Final!H23&lt;[2]Final!H25,[2]Final!F23,[2]Final!F25)))</f>
        <v>MARIE CLAIRE</v>
      </c>
      <c r="E8" s="7">
        <v>7</v>
      </c>
      <c r="F8" s="8">
        <f>IF(ISNA(IF(LEFT(Division,2)="R1",VLOOKUP(E8,[2]Points!$A$2:$D$20,2,FALSE),IF(LEFT(Division,2)="R2",VLOOKUP(E8,[2]Points!$A$2:$D$20,3,FALSE),IF(LEFT(Division,2)="R3",VLOOKUP(E8,[2]Points!$A$2:$D$20,4,FALSE),"DIV ???")))),0,IF(LEFT(Division,2)="R1",VLOOKUP(E8,[2]Points!$A$2:$D$20,2,FALSE),IF(LEFT(Division,2)="R2",VLOOKUP(E8,[2]Points!$A$2:$D$20,3,FALSE),IF(LEFT(Division,2)="R3",VLOOKUP(E8,[2]Points!$A$2:$D$20,4,FALSE),"DIV ???"))))</f>
        <v>143</v>
      </c>
      <c r="G8" s="9">
        <f>IF(ISERROR(VLOOKUP(D8,[2]Final!$AF$4:$AI$35,4,FALSE)),"",VLOOKUP(D8,[2]Final!$AF$4:$AI$35,4,FALSE))</f>
        <v>-1</v>
      </c>
      <c r="H8" s="9">
        <f>IF(ISNA(VLOOKUP(D8,[2]Inscrits!B:F,3,FALSE)),"",VLOOKUP(D8,[2]Inscrits!B:F,3,FALSE))</f>
        <v>0</v>
      </c>
      <c r="I8" s="9">
        <f>IF(ISNA(VLOOKUP(D8,[2]Inscrits!B:F,4,FALSE)),"",VLOOKUP(D8,[2]Inscrits!B:F,4,FALSE))</f>
        <v>0</v>
      </c>
      <c r="J8" s="9">
        <f>IF(ISNA(VLOOKUP(D8,[2]Inscrits!B:F,5,FALSE)),"",VLOOKUP(D8,[2]Inscrits!B:F,5,FALSE))</f>
        <v>0</v>
      </c>
      <c r="K8" s="9" t="str">
        <f>IF(NB_JOUEURS_UP&gt;6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9" spans="3:15">
      <c r="C9" s="5">
        <v>7</v>
      </c>
      <c r="D9" s="6" t="str">
        <f>IF([2]Final!H19="A",[2]Final!F19,IF([2]Final!H17="A",[2]Final!F17,IF([2]Final!H17&lt;[2]Final!H19,[2]Final!F17,[2]Final!F19)))</f>
        <v>REGIS</v>
      </c>
      <c r="E9" s="7">
        <v>8</v>
      </c>
      <c r="F9" s="8">
        <f>IF(ISNA(IF(LEFT(Division,2)="R1",VLOOKUP(E9,[2]Points!$A$2:$D$20,2,FALSE),IF(LEFT(Division,2)="R2",VLOOKUP(E9,[2]Points!$A$2:$D$20,3,FALSE),IF(LEFT(Division,2)="R3",VLOOKUP(E9,[2]Points!$A$2:$D$20,4,FALSE),"DIV ???")))),0,IF(LEFT(Division,2)="R1",VLOOKUP(E9,[2]Points!$A$2:$D$20,2,FALSE),IF(LEFT(Division,2)="R2",VLOOKUP(E9,[2]Points!$A$2:$D$20,3,FALSE),IF(LEFT(Division,2)="R3",VLOOKUP(E9,[2]Points!$A$2:$D$20,4,FALSE),"DIV ???"))))</f>
        <v>143</v>
      </c>
      <c r="G9" s="9">
        <f>IF(ISERROR(VLOOKUP(D9,[2]Final!$AF$4:$AI$35,4,FALSE)),"",VLOOKUP(D9,[2]Final!$AF$4:$AI$35,4,FALSE))</f>
        <v>-2</v>
      </c>
      <c r="H9" s="9">
        <f>IF(ISNA(VLOOKUP(D9,[2]Inscrits!B:F,3,FALSE)),"",VLOOKUP(D9,[2]Inscrits!B:F,3,FALSE))</f>
        <v>0</v>
      </c>
      <c r="I9" s="9">
        <f>IF(ISNA(VLOOKUP(D9,[2]Inscrits!B:F,4,FALSE)),"",VLOOKUP(D9,[2]Inscrits!B:F,4,FALSE))</f>
        <v>0</v>
      </c>
      <c r="J9" s="9">
        <f>IF(ISNA(VLOOKUP(D9,[2]Inscrits!B:F,5,FALSE)),"",VLOOKUP(D9,[2]Inscrits!B:F,5,FALSE))</f>
        <v>0</v>
      </c>
      <c r="K9" s="9" t="str">
        <f>IF(NB_JOUEURS_UP&gt;7,IF(LEN(Division)=2,"R"&amp;RIGHT(Division,1)-1&amp;"",IF(LEN(Division)=3,IF(RIGHT(LEFT(Division,2),1)="2","R1",IF(Nb_R2=1,"R2","R"&amp;RIGHT(LEFT(Division,2),1)-1&amp;""&amp;RIGHT(Division,1)&amp;"")),IF(LEN(Division)=4,IF(RIGHT(LEFT(Division,2),1)="2","R1","R"&amp;RIGHT(LEFT(Division,2),1)-1&amp;""&amp;RIGHT(LEFT(Division,3),1)&amp;""),"?"))),Division)</f>
        <v>R1</v>
      </c>
    </row>
    <row r="10" spans="3:15">
      <c r="C10" s="5">
        <v>9</v>
      </c>
      <c r="D10" s="6" t="str">
        <f>'[2]1'!AR14</f>
        <v>NICOLAS</v>
      </c>
      <c r="E10" s="7">
        <v>9</v>
      </c>
      <c r="F10" s="8">
        <f>IF(ISNA(IF(LEFT(Division,2)="R1",VLOOKUP(E10,[2]Points!$A$2:$D$20,2,FALSE),IF(LEFT(Division,2)="R2",VLOOKUP(E10,[2]Points!$A$2:$D$20,3,FALSE),IF(LEFT(Division,2)="R3",VLOOKUP(E10,[2]Points!$A$2:$D$20,4,FALSE),"DIV ???")))),0,IF(LEFT(Division,2)="R1",VLOOKUP(E10,[2]Points!$A$2:$D$20,2,FALSE),IF(LEFT(Division,2)="R2",VLOOKUP(E10,[2]Points!$A$2:$D$20,3,FALSE),IF(LEFT(Division,2)="R3",VLOOKUP(E10,[2]Points!$A$2:$D$20,4,FALSE),"DIV ???"))))</f>
        <v>126</v>
      </c>
      <c r="G10" s="9">
        <f>IF(ISERROR(VLOOKUP(D10,[2]Final!$AF$4:$AI$35,4,FALSE)),"",VLOOKUP(D10,[2]Final!$AF$4:$AI$35,4,FALSE))</f>
        <v>-3</v>
      </c>
      <c r="H10" s="9">
        <f>IF(ISNA(VLOOKUP(D10,[2]Inscrits!B:F,3,FALSE)),"",VLOOKUP(D10,[2]Inscrits!B:F,3,FALSE))</f>
        <v>0</v>
      </c>
      <c r="I10" s="9">
        <f>IF(ISNA(VLOOKUP(D10,[2]Inscrits!B:F,4,FALSE)),"",VLOOKUP(D10,[2]Inscrits!B:F,4,FALSE))</f>
        <v>0</v>
      </c>
      <c r="J10" s="9">
        <f>IF(ISNA(VLOOKUP(D10,[2]Inscrits!B:F,5,FALSE)),"",VLOOKUP(D10,[2]Inscrits!B:F,5,FALSE))</f>
        <v>0</v>
      </c>
      <c r="K10" s="9" t="str">
        <f>Division</f>
        <v>R1</v>
      </c>
    </row>
    <row r="11" spans="3:15">
      <c r="C11" s="5">
        <v>11</v>
      </c>
      <c r="D11" s="6" t="str">
        <f>'[2]2'!AR14</f>
        <v>PATRICIA</v>
      </c>
      <c r="E11" s="7">
        <v>10</v>
      </c>
      <c r="F11" s="8">
        <f>IF(ISNA(IF(LEFT(Division,2)="R1",VLOOKUP(E11,[2]Points!$A$2:$D$20,2,FALSE),IF(LEFT(Division,2)="R2",VLOOKUP(E11,[2]Points!$A$2:$D$20,3,FALSE),IF(LEFT(Division,2)="R3",VLOOKUP(E11,[2]Points!$A$2:$D$20,4,FALSE),"DIV ???")))),0,IF(LEFT(Division,2)="R1",VLOOKUP(E11,[2]Points!$A$2:$D$20,2,FALSE),IF(LEFT(Division,2)="R2",VLOOKUP(E11,[2]Points!$A$2:$D$20,3,FALSE),IF(LEFT(Division,2)="R3",VLOOKUP(E11,[2]Points!$A$2:$D$20,4,FALSE),"DIV ???"))))</f>
        <v>126</v>
      </c>
      <c r="G11" s="9">
        <f>IF(ISERROR(VLOOKUP(D11,[2]Final!$AF$4:$AI$35,4,FALSE)),"",VLOOKUP(D11,[2]Final!$AF$4:$AI$35,4,FALSE))</f>
        <v>-2</v>
      </c>
      <c r="H11" s="9">
        <f>IF(ISNA(VLOOKUP(D11,[2]Inscrits!B:F,3,FALSE)),"",VLOOKUP(D11,[2]Inscrits!B:F,3,FALSE))</f>
        <v>0</v>
      </c>
      <c r="I11" s="9">
        <f>IF(ISNA(VLOOKUP(D11,[2]Inscrits!B:F,4,FALSE)),"",VLOOKUP(D11,[2]Inscrits!B:F,4,FALSE))</f>
        <v>0</v>
      </c>
      <c r="J11" s="9">
        <f>IF(ISNA(VLOOKUP(D11,[2]Inscrits!B:F,5,FALSE)),"",VLOOKUP(D11,[2]Inscrits!B:F,5,FALSE))</f>
        <v>0</v>
      </c>
      <c r="K11" s="9" t="str">
        <f>IF(NB_JOUEURS_DOWN&gt;3,"Relégué(e)",Division)</f>
        <v>R1</v>
      </c>
    </row>
    <row r="12" spans="3:15">
      <c r="C12" s="5">
        <v>12</v>
      </c>
      <c r="D12" s="6" t="str">
        <f>'[2]2'!AR15</f>
        <v>PIERRE</v>
      </c>
      <c r="E12" s="7">
        <v>11</v>
      </c>
      <c r="F12" s="8">
        <f>IF(ISNA(IF(LEFT(Division,2)="R1",VLOOKUP(E12,[2]Points!$A$2:$D$20,2,FALSE),IF(LEFT(Division,2)="R2",VLOOKUP(E12,[2]Points!$A$2:$D$20,3,FALSE),IF(LEFT(Division,2)="R3",VLOOKUP(E12,[2]Points!$A$2:$D$20,4,FALSE),"DIV ???")))),0,IF(LEFT(Division,2)="R1",VLOOKUP(E12,[2]Points!$A$2:$D$20,2,FALSE),IF(LEFT(Division,2)="R2",VLOOKUP(E12,[2]Points!$A$2:$D$20,3,FALSE),IF(LEFT(Division,2)="R3",VLOOKUP(E12,[2]Points!$A$2:$D$20,4,FALSE),"DIV ???"))))</f>
        <v>126</v>
      </c>
      <c r="G12" s="9">
        <f>IF(ISERROR(VLOOKUP(D12,[2]Final!$AF$4:$AI$35,4,FALSE)),"",VLOOKUP(D12,[2]Final!$AF$4:$AI$35,4,FALSE))</f>
        <v>-1</v>
      </c>
      <c r="H12" s="9">
        <f>IF(ISNA(VLOOKUP(D12,[2]Inscrits!B:F,3,FALSE)),"",VLOOKUP(D12,[2]Inscrits!B:F,3,FALSE))</f>
        <v>0</v>
      </c>
      <c r="I12" s="9">
        <f>IF(ISNA(VLOOKUP(D12,[2]Inscrits!B:F,4,FALSE)),"",VLOOKUP(D12,[2]Inscrits!B:F,4,FALSE))</f>
        <v>0</v>
      </c>
      <c r="J12" s="9">
        <f>IF(ISNA(VLOOKUP(D12,[2]Inscrits!B:F,5,FALSE)),"",VLOOKUP(D12,[2]Inscrits!B:F,5,FALSE))</f>
        <v>0</v>
      </c>
      <c r="K12" s="9" t="str">
        <f>IF(NB_JOUEURS_DOWN&gt;2,"Relégué(e)",Division)</f>
        <v>R1</v>
      </c>
    </row>
    <row r="13" spans="3:15">
      <c r="C13" s="5">
        <v>10</v>
      </c>
      <c r="D13" s="6" t="str">
        <f>'[2]1'!AR15</f>
        <v>FRANCK</v>
      </c>
      <c r="E13" s="7">
        <v>12</v>
      </c>
      <c r="F13" s="8">
        <f>IF(ISNA(IF(LEFT(Division,2)="R1",VLOOKUP(E13,[2]Points!$A$2:$D$20,2,FALSE),IF(LEFT(Division,2)="R2",VLOOKUP(E13,[2]Points!$A$2:$D$20,3,FALSE),IF(LEFT(Division,2)="R3",VLOOKUP(E13,[2]Points!$A$2:$D$20,4,FALSE),"DIV ???")))),0,IF(LEFT(Division,2)="R1",VLOOKUP(E13,[2]Points!$A$2:$D$20,2,FALSE),IF(LEFT(Division,2)="R2",VLOOKUP(E13,[2]Points!$A$2:$D$20,3,FALSE),IF(LEFT(Division,2)="R3",VLOOKUP(E13,[2]Points!$A$2:$D$20,4,FALSE),"DIV ???"))))</f>
        <v>126</v>
      </c>
      <c r="G13" s="9">
        <f>IF(ISERROR(VLOOKUP(D13,[2]Final!$AF$4:$AI$35,4,FALSE)),"",VLOOKUP(D13,[2]Final!$AF$4:$AI$35,4,FALSE))</f>
        <v>0</v>
      </c>
      <c r="H13" s="9">
        <f>IF(ISNA(VLOOKUP(D13,[2]Inscrits!B:F,3,FALSE)),"",VLOOKUP(D13,[2]Inscrits!B:F,3,FALSE))</f>
        <v>0</v>
      </c>
      <c r="I13" s="9">
        <f>IF(ISNA(VLOOKUP(D13,[2]Inscrits!B:F,4,FALSE)),"",VLOOKUP(D13,[2]Inscrits!B:F,4,FALSE))</f>
        <v>0</v>
      </c>
      <c r="J13" s="9">
        <f>IF(ISNA(VLOOKUP(D13,[2]Inscrits!B:F,5,FALSE)),"",VLOOKUP(D13,[2]Inscrits!B:F,5,FALSE))</f>
        <v>0</v>
      </c>
      <c r="K13" s="9" t="str">
        <f>IF(NB_JOUEURS_DOWN&gt;1,"Relégué(e)",Division)</f>
        <v>R1</v>
      </c>
    </row>
    <row r="14" spans="3:15">
      <c r="C14" s="5">
        <v>14</v>
      </c>
      <c r="D14" s="6" t="str">
        <f>'[2]1'!AR16</f>
        <v/>
      </c>
      <c r="E14" s="7"/>
      <c r="F14" s="8">
        <f>IF(ISNA(IF(LEFT(Division,2)="R1",VLOOKUP(E14,[2]Points!$A$2:$D$20,2,FALSE),IF(LEFT(Division,2)="R2",VLOOKUP(E14,[2]Points!$A$2:$D$20,3,FALSE),IF(LEFT(Division,2)="R3",VLOOKUP(E14,[2]Points!$A$2:$D$20,4,FALSE),"DIV ???")))),0,IF(LEFT(Division,2)="R1",VLOOKUP(E14,[2]Points!$A$2:$D$20,2,FALSE),IF(LEFT(Division,2)="R2",VLOOKUP(E14,[2]Points!$A$2:$D$20,3,FALSE),IF(LEFT(Division,2)="R3",VLOOKUP(E14,[2]Points!$A$2:$D$20,4,FALSE),"DIV ???"))))</f>
        <v>0</v>
      </c>
      <c r="G14" s="9" t="str">
        <f>IF(ISERROR(VLOOKUP(D14,[2]Final!$AF$4:$AI$35,4,FALSE)),"",VLOOKUP(D14,[2]Final!$AF$4:$AI$35,4,FALSE))</f>
        <v/>
      </c>
      <c r="H14" s="9" t="str">
        <f>IF(ISNA(VLOOKUP(D14,[2]Inscrits!B:F,3,FALSE)),"",VLOOKUP(D14,[2]Inscrits!B:F,3,FALSE))</f>
        <v/>
      </c>
      <c r="I14" s="9" t="str">
        <f>IF(ISNA(VLOOKUP(D14,[2]Inscrits!B:F,4,FALSE)),"",VLOOKUP(D14,[2]Inscrits!B:F,4,FALSE))</f>
        <v/>
      </c>
      <c r="J14" s="9" t="str">
        <f>IF(ISNA(VLOOKUP(D14,[2]Inscrits!B:F,5,FALSE)),"",VLOOKUP(D14,[2]Inscrits!B:F,5,FALSE))</f>
        <v/>
      </c>
      <c r="K14" s="9" t="str">
        <f>IF(NB_JOUEURS_DOWN&gt;0,"Relégué(e)",Division)</f>
        <v>R1</v>
      </c>
    </row>
  </sheetData>
  <conditionalFormatting sqref="K2:K14">
    <cfRule type="cellIs" dxfId="2" priority="1" stopIfTrue="1" operator="equal">
      <formula>"R1"</formula>
    </cfRule>
    <cfRule type="expression" dxfId="1" priority="2" stopIfTrue="1">
      <formula>OR((K2="R2"),(K2="R2A"),(K2="R2B"),(K2="R2C"),(K2="R2D"))</formula>
    </cfRule>
    <cfRule type="expression" dxfId="0" priority="3" stopIfTrue="1">
      <formula>OR((K2="R3"),(K2="R3A"),(K2="R3B"),(K2="R3C"),(K2="R3D"),(K2="R3A1"),(K2="R3B1"),(K2="R3C1"),(K2="R3D1"),(K2="R3A2"),(K2="R3B2"),(K2="R3C2"),(K2="R3D2"))</formula>
    </cfRule>
  </conditionalFormatting>
  <printOptions horizontalCentered="1" verticalCentered="1"/>
  <pageMargins left="0.47244094488188981" right="0.27559055118110237" top="1.0629921259842521" bottom="0.9055118110236221" header="0.31496062992125984" footer="0.31496062992125984"/>
  <pageSetup paperSize="9" scale="83" orientation="landscape" horizontalDpi="4294967294" verticalDpi="4294967294"/>
  <headerFooter>
    <oddHeader>&amp;C&amp;"Comic Sans MS,Normal"&amp;20Tournoi Régional Individuel 8 Pool FFB n°     - Division R  _x000D_</oddHeader>
    <oddFooter>&amp;L&amp;"Comic Sans MS,Gras"&amp;12Saison 2005-2006_x000D_&amp;C&amp;"Comic Sans MS,Gras"&amp;24Classement Final du Tournoi&amp;R&amp;"Comic Sans MS,Gras"&amp;12LIGUE FFB_x000D_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2]!MAJ_Classement">
                <anchor moveWithCells="1" sizeWithCells="1">
                  <from>
                    <xdr:col>14</xdr:col>
                    <xdr:colOff>203200</xdr:colOff>
                    <xdr:row>0</xdr:row>
                    <xdr:rowOff>152400</xdr:rowOff>
                  </from>
                  <to>
                    <xdr:col>14</xdr:col>
                    <xdr:colOff>1841500</xdr:colOff>
                    <xdr:row>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Classement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berliat</dc:creator>
  <cp:lastModifiedBy>regis berliat</cp:lastModifiedBy>
  <dcterms:created xsi:type="dcterms:W3CDTF">2013-10-15T12:29:04Z</dcterms:created>
  <dcterms:modified xsi:type="dcterms:W3CDTF">2013-10-15T12:30:39Z</dcterms:modified>
</cp:coreProperties>
</file>