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3715" windowHeight="11520" activeTab="2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K17" i="2" l="1"/>
  <c r="K7" i="2"/>
  <c r="E6" i="2" l="1"/>
  <c r="AA19" i="3" l="1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F10" i="8"/>
  <c r="F11" i="8" s="1"/>
  <c r="F13" i="8"/>
  <c r="B3" i="2"/>
  <c r="H11" i="8" l="1"/>
  <c r="H8" i="8"/>
  <c r="H12" i="8" s="1"/>
  <c r="H9" i="8"/>
  <c r="H13" i="8" s="1"/>
  <c r="H14" i="8"/>
  <c r="F12" i="8"/>
  <c r="X8" i="3" l="1"/>
  <c r="U8" i="3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T8" i="3"/>
  <c r="T20" i="3" s="1"/>
  <c r="L8" i="3"/>
  <c r="L20" i="3" s="1"/>
  <c r="H8" i="3"/>
  <c r="H20" i="3" s="1"/>
  <c r="E8" i="3"/>
  <c r="E10" i="3" s="1"/>
  <c r="N8" i="3"/>
  <c r="N20" i="3" s="1"/>
  <c r="R8" i="3"/>
  <c r="R20" i="3" s="1"/>
  <c r="M8" i="3"/>
  <c r="M14" i="3" s="1"/>
  <c r="P8" i="3"/>
  <c r="P20" i="3" s="1"/>
  <c r="J8" i="3"/>
  <c r="J19" i="3" s="1"/>
  <c r="Q8" i="3"/>
  <c r="Q20" i="3" s="1"/>
  <c r="Z8" i="3"/>
  <c r="Z19" i="3" s="1"/>
  <c r="F8" i="3"/>
  <c r="E19" i="3" s="1"/>
  <c r="I8" i="3"/>
  <c r="I12" i="3" s="1"/>
  <c r="Y8" i="3"/>
  <c r="Y10" i="3" s="1"/>
  <c r="S8" i="3"/>
  <c r="S19" i="3" s="1"/>
  <c r="V8" i="3"/>
  <c r="V10" i="3" s="1"/>
  <c r="T19" i="3"/>
  <c r="T23" i="3"/>
  <c r="T27" i="3"/>
  <c r="H19" i="3"/>
  <c r="H23" i="3"/>
  <c r="H27" i="3"/>
  <c r="U19" i="3"/>
  <c r="U20" i="3"/>
  <c r="U21" i="3"/>
  <c r="U22" i="3"/>
  <c r="U23" i="3"/>
  <c r="U24" i="3"/>
  <c r="U25" i="3"/>
  <c r="U26" i="3"/>
  <c r="U27" i="3"/>
  <c r="U28" i="3"/>
  <c r="U29" i="3"/>
  <c r="U30" i="3"/>
  <c r="X19" i="3"/>
  <c r="X20" i="3"/>
  <c r="X21" i="3"/>
  <c r="X22" i="3"/>
  <c r="X23" i="3"/>
  <c r="X24" i="3"/>
  <c r="X25" i="3"/>
  <c r="X26" i="3"/>
  <c r="X27" i="3"/>
  <c r="X28" i="3"/>
  <c r="X29" i="3"/>
  <c r="X30" i="3"/>
  <c r="N19" i="3"/>
  <c r="N23" i="3"/>
  <c r="N27" i="3"/>
  <c r="F30" i="3"/>
  <c r="G8" i="3"/>
  <c r="G16" i="3" s="1"/>
  <c r="W8" i="3"/>
  <c r="W14" i="3" s="1"/>
  <c r="R25" i="3"/>
  <c r="M22" i="3"/>
  <c r="M26" i="3"/>
  <c r="M30" i="3"/>
  <c r="J22" i="3"/>
  <c r="J26" i="3"/>
  <c r="J30" i="3"/>
  <c r="Z22" i="3"/>
  <c r="Z26" i="3"/>
  <c r="Z30" i="3"/>
  <c r="I22" i="3"/>
  <c r="I26" i="3"/>
  <c r="I30" i="3"/>
  <c r="S22" i="3"/>
  <c r="S26" i="3"/>
  <c r="S30" i="3"/>
  <c r="L19" i="3"/>
  <c r="L21" i="3"/>
  <c r="L23" i="3"/>
  <c r="L25" i="3"/>
  <c r="L27" i="3"/>
  <c r="L29" i="3"/>
  <c r="E26" i="3"/>
  <c r="E27" i="3"/>
  <c r="E20" i="3"/>
  <c r="L10" i="3"/>
  <c r="L13" i="3"/>
  <c r="L12" i="3"/>
  <c r="K8" i="3"/>
  <c r="K18" i="3" s="1"/>
  <c r="O8" i="3"/>
  <c r="O18" i="3" s="1"/>
  <c r="G12" i="3"/>
  <c r="E18" i="3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R17" i="3"/>
  <c r="R16" i="3"/>
  <c r="R18" i="3"/>
  <c r="M16" i="3"/>
  <c r="M18" i="3"/>
  <c r="M17" i="3"/>
  <c r="P17" i="3"/>
  <c r="P16" i="3"/>
  <c r="P18" i="3"/>
  <c r="J17" i="3"/>
  <c r="J16" i="3"/>
  <c r="J18" i="3"/>
  <c r="Q16" i="3"/>
  <c r="Q18" i="3"/>
  <c r="Q17" i="3"/>
  <c r="T17" i="3"/>
  <c r="T16" i="3"/>
  <c r="T18" i="3"/>
  <c r="H17" i="3"/>
  <c r="H16" i="3"/>
  <c r="H18" i="3"/>
  <c r="U16" i="3"/>
  <c r="U18" i="3"/>
  <c r="U17" i="3"/>
  <c r="X17" i="3"/>
  <c r="X16" i="3"/>
  <c r="X18" i="3"/>
  <c r="N17" i="3"/>
  <c r="N16" i="3"/>
  <c r="N18" i="3"/>
  <c r="G18" i="3"/>
  <c r="W16" i="3"/>
  <c r="W17" i="3"/>
  <c r="Z17" i="3"/>
  <c r="Z16" i="3"/>
  <c r="Z18" i="3"/>
  <c r="I16" i="3"/>
  <c r="I18" i="3"/>
  <c r="I17" i="3"/>
  <c r="S16" i="3"/>
  <c r="S18" i="3"/>
  <c r="S17" i="3"/>
  <c r="L17" i="3"/>
  <c r="L16" i="3"/>
  <c r="L18" i="3"/>
  <c r="N12" i="3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Z15" i="3"/>
  <c r="U11" i="3"/>
  <c r="X10" i="3"/>
  <c r="N9" i="3"/>
  <c r="G14" i="3"/>
  <c r="E14" i="3"/>
  <c r="E17" i="3"/>
  <c r="G9" i="3"/>
  <c r="F9" i="3"/>
  <c r="G11" i="3"/>
  <c r="W10" i="3"/>
  <c r="N13" i="3"/>
  <c r="L15" i="3"/>
  <c r="R15" i="3"/>
  <c r="M15" i="3"/>
  <c r="P15" i="3"/>
  <c r="J15" i="3"/>
  <c r="Q15" i="3"/>
  <c r="I15" i="3"/>
  <c r="S15" i="3"/>
  <c r="T15" i="3"/>
  <c r="H15" i="3"/>
  <c r="U10" i="3"/>
  <c r="U15" i="3"/>
  <c r="X15" i="3"/>
  <c r="N15" i="3"/>
  <c r="F15" i="3"/>
  <c r="G15" i="3"/>
  <c r="Q12" i="3"/>
  <c r="Z9" i="3"/>
  <c r="S12" i="3"/>
  <c r="R9" i="3"/>
  <c r="U9" i="3"/>
  <c r="E11" i="3"/>
  <c r="E15" i="3"/>
  <c r="X9" i="3"/>
  <c r="N10" i="3"/>
  <c r="S9" i="3"/>
  <c r="Q11" i="3"/>
  <c r="U14" i="3"/>
  <c r="U12" i="3"/>
  <c r="U13" i="3"/>
  <c r="S10" i="3"/>
  <c r="S13" i="3"/>
  <c r="S14" i="3"/>
  <c r="Z12" i="3"/>
  <c r="Z11" i="3"/>
  <c r="S11" i="3"/>
  <c r="Z14" i="3"/>
  <c r="Z10" i="3"/>
  <c r="Z13" i="3"/>
  <c r="I10" i="3"/>
  <c r="M11" i="3"/>
  <c r="F13" i="3"/>
  <c r="N11" i="3"/>
  <c r="N14" i="3"/>
  <c r="E9" i="3"/>
  <c r="A3" i="3" s="1"/>
  <c r="E16" i="3"/>
  <c r="M13" i="3"/>
  <c r="I11" i="3"/>
  <c r="I9" i="3"/>
  <c r="I13" i="3"/>
  <c r="I14" i="3"/>
  <c r="E12" i="3"/>
  <c r="Q9" i="3"/>
  <c r="Q13" i="3"/>
  <c r="Q14" i="3"/>
  <c r="Q10" i="3"/>
  <c r="X11" i="3"/>
  <c r="X14" i="3"/>
  <c r="X12" i="3"/>
  <c r="X13" i="3"/>
  <c r="J9" i="3"/>
  <c r="J12" i="3"/>
  <c r="J14" i="3"/>
  <c r="J13" i="3"/>
  <c r="J11" i="3"/>
  <c r="J10" i="3"/>
  <c r="M12" i="3"/>
  <c r="E13" i="3"/>
  <c r="P9" i="3"/>
  <c r="P10" i="3"/>
  <c r="P12" i="3"/>
  <c r="P14" i="3"/>
  <c r="P11" i="3"/>
  <c r="P13" i="3"/>
  <c r="M9" i="3"/>
  <c r="M10" i="3"/>
  <c r="H11" i="3"/>
  <c r="H12" i="3"/>
  <c r="H9" i="3"/>
  <c r="H13" i="3"/>
  <c r="H10" i="3"/>
  <c r="H14" i="3"/>
  <c r="T9" i="3"/>
  <c r="T11" i="3"/>
  <c r="T13" i="3"/>
  <c r="T10" i="3"/>
  <c r="T12" i="3"/>
  <c r="T14" i="3"/>
  <c r="R10" i="3"/>
  <c r="R14" i="3"/>
  <c r="R11" i="3"/>
  <c r="R12" i="3"/>
  <c r="R13" i="3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F12" i="3" l="1"/>
  <c r="K12" i="3"/>
  <c r="K10" i="3"/>
  <c r="V15" i="3"/>
  <c r="Y15" i="3"/>
  <c r="Y12" i="3"/>
  <c r="V13" i="3"/>
  <c r="G13" i="3"/>
  <c r="Y13" i="3"/>
  <c r="V14" i="3"/>
  <c r="V9" i="3"/>
  <c r="Y11" i="3"/>
  <c r="F18" i="3"/>
  <c r="V16" i="3"/>
  <c r="Y18" i="3"/>
  <c r="Y27" i="3"/>
  <c r="F14" i="3"/>
  <c r="K14" i="3"/>
  <c r="K13" i="3"/>
  <c r="K11" i="3"/>
  <c r="W15" i="3"/>
  <c r="F16" i="3"/>
  <c r="Y9" i="3"/>
  <c r="V12" i="3"/>
  <c r="W13" i="3"/>
  <c r="Y14" i="3"/>
  <c r="V11" i="3"/>
  <c r="W11" i="3"/>
  <c r="W12" i="3"/>
  <c r="F10" i="3"/>
  <c r="F17" i="3"/>
  <c r="K17" i="3"/>
  <c r="W18" i="3"/>
  <c r="V18" i="3"/>
  <c r="V17" i="3"/>
  <c r="Y17" i="3"/>
  <c r="Y16" i="3"/>
  <c r="V27" i="3"/>
  <c r="Q25" i="3"/>
  <c r="P23" i="3"/>
  <c r="F25" i="3"/>
  <c r="K16" i="3"/>
  <c r="V19" i="3"/>
  <c r="Q29" i="3"/>
  <c r="Q21" i="3"/>
  <c r="P27" i="3"/>
  <c r="P19" i="3"/>
  <c r="R29" i="3"/>
  <c r="R21" i="3"/>
  <c r="Y19" i="3"/>
  <c r="F22" i="3"/>
  <c r="A1052" i="4"/>
  <c r="A912" i="4"/>
  <c r="A874" i="4"/>
  <c r="A491" i="4"/>
  <c r="A893" i="4"/>
  <c r="A1151" i="4"/>
  <c r="A337" i="4"/>
  <c r="A929" i="4"/>
  <c r="E23" i="3"/>
  <c r="E22" i="3"/>
  <c r="E30" i="3"/>
  <c r="V23" i="3"/>
  <c r="Q27" i="3"/>
  <c r="Q23" i="3"/>
  <c r="Q19" i="3"/>
  <c r="P29" i="3"/>
  <c r="P25" i="3"/>
  <c r="P21" i="3"/>
  <c r="R27" i="3"/>
  <c r="R23" i="3"/>
  <c r="R19" i="3"/>
  <c r="Y23" i="3"/>
  <c r="F21" i="3"/>
  <c r="F29" i="3"/>
  <c r="F26" i="3"/>
  <c r="A637" i="4"/>
  <c r="A1149" i="4"/>
  <c r="A735" i="4"/>
  <c r="A396" i="4"/>
  <c r="A336" i="4"/>
  <c r="A1026" i="4"/>
  <c r="A686" i="4"/>
  <c r="A1441" i="4"/>
  <c r="S28" i="3"/>
  <c r="S24" i="3"/>
  <c r="S20" i="3"/>
  <c r="I28" i="3"/>
  <c r="I24" i="3"/>
  <c r="I20" i="3"/>
  <c r="Z28" i="3"/>
  <c r="Z24" i="3"/>
  <c r="Z20" i="3"/>
  <c r="J28" i="3"/>
  <c r="J24" i="3"/>
  <c r="J20" i="3"/>
  <c r="M28" i="3"/>
  <c r="M24" i="3"/>
  <c r="M20" i="3"/>
  <c r="N29" i="3"/>
  <c r="N25" i="3"/>
  <c r="N21" i="3"/>
  <c r="H29" i="3"/>
  <c r="H25" i="3"/>
  <c r="H21" i="3"/>
  <c r="T29" i="3"/>
  <c r="T25" i="3"/>
  <c r="T21" i="3"/>
  <c r="S29" i="3"/>
  <c r="S27" i="3"/>
  <c r="S25" i="3"/>
  <c r="S23" i="3"/>
  <c r="S21" i="3"/>
  <c r="I29" i="3"/>
  <c r="I27" i="3"/>
  <c r="I25" i="3"/>
  <c r="I23" i="3"/>
  <c r="I21" i="3"/>
  <c r="I19" i="3"/>
  <c r="Z29" i="3"/>
  <c r="Z27" i="3"/>
  <c r="Z25" i="3"/>
  <c r="Z23" i="3"/>
  <c r="Z21" i="3"/>
  <c r="J29" i="3"/>
  <c r="J27" i="3"/>
  <c r="J25" i="3"/>
  <c r="J23" i="3"/>
  <c r="J21" i="3"/>
  <c r="M29" i="3"/>
  <c r="M27" i="3"/>
  <c r="M25" i="3"/>
  <c r="M23" i="3"/>
  <c r="M21" i="3"/>
  <c r="M19" i="3"/>
  <c r="N30" i="3"/>
  <c r="N28" i="3"/>
  <c r="N26" i="3"/>
  <c r="N24" i="3"/>
  <c r="N22" i="3"/>
  <c r="H30" i="3"/>
  <c r="H28" i="3"/>
  <c r="H26" i="3"/>
  <c r="H24" i="3"/>
  <c r="H22" i="3"/>
  <c r="T30" i="3"/>
  <c r="T28" i="3"/>
  <c r="T26" i="3"/>
  <c r="T24" i="3"/>
  <c r="T22" i="3"/>
  <c r="F11" i="3"/>
  <c r="L14" i="3"/>
  <c r="L11" i="3"/>
  <c r="L9" i="3"/>
  <c r="E21" i="3"/>
  <c r="E25" i="3"/>
  <c r="E29" i="3"/>
  <c r="E24" i="3"/>
  <c r="E28" i="3"/>
  <c r="L30" i="3"/>
  <c r="L28" i="3"/>
  <c r="L26" i="3"/>
  <c r="L24" i="3"/>
  <c r="L22" i="3"/>
  <c r="V29" i="3"/>
  <c r="V25" i="3"/>
  <c r="V21" i="3"/>
  <c r="Q30" i="3"/>
  <c r="Q28" i="3"/>
  <c r="Q26" i="3"/>
  <c r="Q24" i="3"/>
  <c r="Q22" i="3"/>
  <c r="P30" i="3"/>
  <c r="P28" i="3"/>
  <c r="P26" i="3"/>
  <c r="P24" i="3"/>
  <c r="P22" i="3"/>
  <c r="R30" i="3"/>
  <c r="R28" i="3"/>
  <c r="R26" i="3"/>
  <c r="R24" i="3"/>
  <c r="R22" i="3"/>
  <c r="Y29" i="3"/>
  <c r="Y25" i="3"/>
  <c r="Y21" i="3"/>
  <c r="F19" i="3"/>
  <c r="F23" i="3"/>
  <c r="F27" i="3"/>
  <c r="F20" i="3"/>
  <c r="F24" i="3"/>
  <c r="F28" i="3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G17" i="3"/>
  <c r="V30" i="3"/>
  <c r="V28" i="3"/>
  <c r="V26" i="3"/>
  <c r="V24" i="3"/>
  <c r="V22" i="3"/>
  <c r="V20" i="3"/>
  <c r="Y30" i="3"/>
  <c r="Y28" i="3"/>
  <c r="Y26" i="3"/>
  <c r="Y24" i="3"/>
  <c r="Y22" i="3"/>
  <c r="Y20" i="3"/>
  <c r="O13" i="3"/>
  <c r="O17" i="3"/>
  <c r="O12" i="3"/>
  <c r="O15" i="3"/>
  <c r="O16" i="3"/>
  <c r="K9" i="3"/>
  <c r="K15" i="3"/>
  <c r="O14" i="3"/>
  <c r="O9" i="3"/>
  <c r="O11" i="3"/>
  <c r="O10" i="3"/>
  <c r="O19" i="3"/>
  <c r="O20" i="3"/>
  <c r="O21" i="3"/>
  <c r="O22" i="3"/>
  <c r="O23" i="3"/>
  <c r="O24" i="3"/>
  <c r="O25" i="3"/>
  <c r="O26" i="3"/>
  <c r="O27" i="3"/>
  <c r="O28" i="3"/>
  <c r="O29" i="3"/>
  <c r="O30" i="3"/>
  <c r="G19" i="3"/>
  <c r="G20" i="3"/>
  <c r="G21" i="3"/>
  <c r="G22" i="3"/>
  <c r="G23" i="3"/>
  <c r="G24" i="3"/>
  <c r="G25" i="3"/>
  <c r="G26" i="3"/>
  <c r="G27" i="3"/>
  <c r="G28" i="3"/>
  <c r="G29" i="3"/>
  <c r="G30" i="3"/>
  <c r="G10" i="3"/>
  <c r="K19" i="3"/>
  <c r="K20" i="3"/>
  <c r="K21" i="3"/>
  <c r="K22" i="3"/>
  <c r="K23" i="3"/>
  <c r="K24" i="3"/>
  <c r="K25" i="3"/>
  <c r="K26" i="3"/>
  <c r="K27" i="3"/>
  <c r="K28" i="3"/>
  <c r="K29" i="3"/>
  <c r="K30" i="3"/>
  <c r="W19" i="3"/>
  <c r="W20" i="3"/>
  <c r="W21" i="3"/>
  <c r="W22" i="3"/>
  <c r="W23" i="3"/>
  <c r="W24" i="3"/>
  <c r="W25" i="3"/>
  <c r="W26" i="3"/>
  <c r="W27" i="3"/>
  <c r="W28" i="3"/>
  <c r="W29" i="3"/>
  <c r="W30" i="3"/>
  <c r="W9" i="3"/>
  <c r="C2" i="3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<sst xmlns="http://schemas.openxmlformats.org/spreadsheetml/2006/main" count="229" uniqueCount="86">
  <si>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</si>
  <si>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</si>
  <si>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</si>
  <si>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</si>
  <si>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</si>
  <si>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</si>
  <si>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</si>
  <si>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</si>
  <si>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</si>
  <si>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</si>
  <si>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</si>
  <si>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</si>
  <si>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</si>
  <si>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</si>
  <si>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</si>
  <si>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</si>
  <si>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</si>
  <si>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</si>
  <si>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</si>
  <si>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</si>
  <si>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</si>
  <si>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</si>
  <si>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</si>
  <si>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</si>
  <si>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</si>
  <si>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</si>
  <si>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</si>
  <si>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</si>
  <si>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</si>
  <si>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</si>
  <si>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</si>
  <si>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</si>
  <si>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</si>
  <si>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</si>
  <si>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</si>
  <si>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</si>
  <si>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</si>
  <si>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</si>
  <si>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</si>
  <si>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</si>
  <si>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</si>
  <si>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</si>
  <si>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</si>
  <si>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</si>
  <si>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</si>
  <si>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</si>
  <si>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</si>
  <si>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</si>
  <si>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</si>
  <si>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</si>
  <si>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</si>
  <si>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</si>
  <si>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</si>
  <si>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</si>
  <si>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</si>
  <si>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</si>
  <si>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</si>
  <si>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</si>
  <si>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</si>
  <si>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</si>
  <si>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</si>
  <si>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</si>
  <si>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</si>
  <si>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</si>
  <si>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</si>
  <si>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</si>
  <si>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</si>
  <si>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</si>
  <si>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</si>
  <si>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</si>
  <si>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</si>
  <si>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</si>
  <si>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</si>
  <si>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</si>
  <si>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</si>
  <si>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</si>
  <si>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</si>
  <si>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du 01/04/2013 au 31/12/2013</t>
  </si>
  <si>
    <t>BLABLABAL</t>
  </si>
  <si>
    <t>BLABLABLABAML</t>
  </si>
  <si>
    <t>H015</t>
  </si>
  <si>
    <t>;jhgf jhgjhfgjhf</t>
  </si>
  <si>
    <t>A compléter</t>
  </si>
  <si>
    <t>du 01/05/2013 au 30/06/2013</t>
  </si>
  <si>
    <t>nettoyer les cellules vides</t>
  </si>
  <si>
    <t>Nombre de mois couvrant la Régularition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</si>
</sst>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39" fillId="0" borderId="1" xfId="0" applyNumberFormat="1" applyFont="1" applyBorder="1" applyAlignment="1">
      <alignment horizontal="left"/>
    </xf>
    <xf numFmtId="0" fontId="39" fillId="0" borderId="1" xfId="0" applyNumberFormat="1" applyFont="1" applyBorder="1"/>
    <xf numFmtId="0" fontId="39" fillId="0" borderId="1" xfId="1" applyNumberFormat="1" applyFont="1" applyBorder="1"/>
    <xf numFmtId="0" fontId="41" fillId="0" borderId="1" xfId="1" applyNumberFormat="1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39" fillId="0" borderId="1" xfId="0" applyNumberFormat="1" applyFont="1" applyBorder="1" applyAlignment="1">
      <alignment horizontal="center"/>
    </xf>
    <xf numFmtId="0" fontId="41" fillId="0" borderId="1" xfId="0" applyNumberFormat="1" applyFont="1" applyBorder="1" applyAlignment="1">
      <alignment horizontal="center"/>
    </xf>
    <xf numFmtId="0" fontId="40" fillId="2" borderId="1" xfId="1" applyNumberFormat="1" applyFont="1" applyFill="1" applyBorder="1" applyAlignment="1">
      <alignment horizontal="left"/>
    </xf>
    <xf numFmtId="0" fontId="39" fillId="2" borderId="1" xfId="0" applyNumberFormat="1" applyFont="1" applyFill="1" applyBorder="1" applyAlignment="1">
      <alignment horizontal="left"/>
    </xf>
    <xf numFmtId="0" fontId="41" fillId="0" borderId="1" xfId="0" applyNumberFormat="1" applyFont="1" applyBorder="1"/>
    <xf numFmtId="0" fontId="39" fillId="0" borderId="1" xfId="0" applyNumberFormat="1" applyFont="1" applyBorder="1" applyAlignment="1">
      <alignment horizontal="right"/>
    </xf>
    <xf numFmtId="0" fontId="41" fillId="0" borderId="1" xfId="0" applyNumberFormat="1" applyFont="1" applyBorder="1" applyAlignment="1">
      <alignment horizontal="left"/>
    </xf>
    <xf numFmtId="0" fontId="41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30" xfId="0" applyNumberFormat="1" applyFon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44" fontId="31" fillId="3" borderId="3" xfId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67" fontId="31" fillId="3" borderId="3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/>
    <xf numFmtId="0" fontId="2" fillId="10" borderId="1" xfId="0" applyFont="1" applyFill="1" applyBorder="1" applyAlignment="1">
      <alignment horizont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14" fontId="0" fillId="0" borderId="1" xfId="0" applyNumberFormat="1" applyBorder="1" applyAlignment="1">
      <alignment horizontal="left" indent="1"/>
    </xf>
    <xf numFmtId="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14" fontId="39" fillId="0" borderId="1" xfId="0" applyNumberFormat="1" applyFont="1" applyBorder="1" applyAlignment="1">
      <alignment horizontal="left"/>
    </xf>
    <xf numFmtId="14" fontId="39" fillId="0" borderId="1" xfId="0" applyNumberFormat="1" applyFont="1" applyBorder="1"/>
    <xf numFmtId="44" fontId="39" fillId="0" borderId="1" xfId="1" applyFont="1" applyBorder="1"/>
    <xf numFmtId="44" fontId="41" fillId="0" borderId="1" xfId="1" applyFont="1" applyBorder="1" applyAlignment="1">
      <alignment horizontal="left"/>
    </xf>
    <xf numFmtId="4" fontId="39" fillId="0" borderId="1" xfId="1" applyNumberFormat="1" applyFont="1" applyBorder="1"/>
    <xf numFmtId="4" fontId="39" fillId="0" borderId="1" xfId="0" applyNumberFormat="1" applyFont="1" applyBorder="1"/>
    <xf numFmtId="4" fontId="39" fillId="0" borderId="1" xfId="1" applyNumberFormat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topLeftCell="W1" workbookViewId="0">
      <selection sqref="A1:AF1"/>
    </sheetView>
  </sheetViews>
  <sheetFormatPr baseColWidth="10" defaultRowHeight="15" x14ac:dyDescent="0.2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customWidth="1"/>
    <col min="6" max="6" width="23" style="28" customWidth="1"/>
    <col min="7" max="9" width="11.42578125" style="28" customWidth="1"/>
    <col min="10" max="10" width="13.28515625" style="28" customWidth="1"/>
    <col min="11" max="11" width="11.85546875" style="28" customWidth="1"/>
    <col min="12" max="12" width="16.85546875" style="28" customWidth="1"/>
    <col min="13" max="13" width="11.85546875" style="28" customWidth="1"/>
    <col min="14" max="14" width="16.42578125" style="28" customWidth="1"/>
    <col min="15" max="15" width="14.42578125" style="29" customWidth="1"/>
    <col min="16" max="16" width="11.85546875" style="28" customWidth="1"/>
    <col min="17" max="17" width="23.28515625" style="28" customWidth="1"/>
    <col min="18" max="18" width="13.28515625" style="28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0" customFormat="1" x14ac:dyDescent="0.2">
      <c r="A1" s="108" t="s">
        <v>0</v>
      </c>
      <c r="B1" s="108" t="s">
        <v>1</v>
      </c>
      <c r="C1" s="108" t="s">
        <v>2</v>
      </c>
      <c r="D1" s="137" t="s">
        <v>30</v>
      </c>
      <c r="E1" s="137" t="s">
        <v>31</v>
      </c>
      <c r="F1" s="138" t="s">
        <v>32</v>
      </c>
      <c r="G1" s="108" t="s">
        <v>4</v>
      </c>
      <c r="H1" s="108" t="s">
        <v>5</v>
      </c>
      <c r="I1" s="108" t="s">
        <v>6</v>
      </c>
      <c r="J1" s="108" t="s">
        <v>7</v>
      </c>
      <c r="K1" s="108" t="s">
        <v>59</v>
      </c>
      <c r="L1" s="108" t="s">
        <v>57</v>
      </c>
      <c r="M1" s="108" t="s">
        <v>10</v>
      </c>
      <c r="N1" s="108" t="s">
        <v>11</v>
      </c>
      <c r="O1" s="109" t="s">
        <v>13</v>
      </c>
      <c r="P1" s="108" t="s">
        <v>58</v>
      </c>
      <c r="Q1" s="108" t="s">
        <v>15</v>
      </c>
      <c r="R1" s="108" t="s">
        <v>64</v>
      </c>
      <c r="S1" s="118" t="s">
        <v>30</v>
      </c>
      <c r="T1" s="118" t="s">
        <v>36</v>
      </c>
      <c r="U1" s="118" t="s">
        <v>37</v>
      </c>
      <c r="V1" s="113" t="s">
        <v>68</v>
      </c>
      <c r="W1" s="115" t="s">
        <v>62</v>
      </c>
      <c r="X1" s="119" t="s">
        <v>66</v>
      </c>
      <c r="Y1" s="26" t="s">
        <v>29</v>
      </c>
      <c r="Z1" s="26" t="s">
        <v>28</v>
      </c>
      <c r="AA1" s="26" t="s">
        <v>7</v>
      </c>
      <c r="AB1" s="113" t="s">
        <v>69</v>
      </c>
      <c r="AC1" s="116" t="s">
        <v>63</v>
      </c>
      <c r="AD1" s="120" t="s">
        <v>67</v>
      </c>
      <c r="AE1" s="121" t="s">
        <v>55</v>
      </c>
      <c r="AF1" s="122" t="s">
        <v>64</v>
      </c>
    </row>
    <row r="2" spans="1:36" s="11" customFormat="1" x14ac:dyDescent="0.25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39">
        <v>41487</v>
      </c>
      <c r="T2" s="139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1">
        <v>25487.31</v>
      </c>
      <c r="Z2" s="41">
        <v>39752.870000000003</v>
      </c>
      <c r="AA2" s="41">
        <v>40239.050000000003</v>
      </c>
      <c r="AB2" s="39">
        <v>486.18000000000029</v>
      </c>
      <c r="AC2" s="112">
        <v>2313</v>
      </c>
      <c r="AD2" s="112">
        <v>3654</v>
      </c>
      <c r="AE2" s="92" t="s">
        <v>56</v>
      </c>
      <c r="AF2" s="123" t="s">
        <v>70</v>
      </c>
    </row>
    <row r="3" spans="1:36" s="11" customFormat="1" x14ac:dyDescent="0.25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63"/>
      <c r="T3" s="163"/>
      <c r="U3" s="164"/>
      <c r="V3" s="165"/>
      <c r="W3" s="165"/>
      <c r="X3" s="166"/>
      <c r="Y3" s="165"/>
      <c r="Z3" s="164"/>
      <c r="AA3" s="164"/>
      <c r="AB3" s="165"/>
      <c r="AC3" s="167"/>
      <c r="AD3" s="167"/>
      <c r="AE3" s="168"/>
      <c r="AF3" s="169"/>
    </row>
    <row r="4" spans="1:36" s="11" customFormat="1" x14ac:dyDescent="0.25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213">
        <v>41395</v>
      </c>
      <c r="T4" s="213">
        <v>41425</v>
      </c>
      <c r="U4" s="214">
        <v>41651</v>
      </c>
      <c r="V4" s="215">
        <v>154</v>
      </c>
      <c r="W4" s="215">
        <v>325</v>
      </c>
      <c r="X4" s="216">
        <v>204.51599999999999</v>
      </c>
      <c r="Y4" s="217">
        <v>121</v>
      </c>
      <c r="Z4" s="218">
        <v>321</v>
      </c>
      <c r="AA4" s="218">
        <v>200</v>
      </c>
      <c r="AB4" s="217">
        <v>125</v>
      </c>
      <c r="AC4" s="219">
        <v>325</v>
      </c>
      <c r="AD4" s="219">
        <v>239.2</v>
      </c>
      <c r="AE4" s="220" t="s">
        <v>83</v>
      </c>
      <c r="AF4" s="221" t="s">
        <v>79</v>
      </c>
    </row>
    <row r="5" spans="1:36" s="11" customFormat="1" x14ac:dyDescent="0.25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213">
        <v>41426</v>
      </c>
      <c r="T5" s="213">
        <v>41455</v>
      </c>
      <c r="U5" s="214">
        <v>41651</v>
      </c>
      <c r="V5" s="215">
        <v>124</v>
      </c>
      <c r="W5" s="215">
        <v>256</v>
      </c>
      <c r="X5" s="216">
        <v>157.87200000000001</v>
      </c>
      <c r="Y5" s="217">
        <v>452</v>
      </c>
      <c r="Z5" s="218">
        <v>751</v>
      </c>
      <c r="AA5" s="218">
        <v>299</v>
      </c>
      <c r="AB5" s="217">
        <v>125</v>
      </c>
      <c r="AC5" s="219">
        <v>145</v>
      </c>
      <c r="AD5" s="219">
        <v>23.92</v>
      </c>
      <c r="AE5" s="220" t="s">
        <v>77</v>
      </c>
      <c r="AF5" s="221" t="s">
        <v>78</v>
      </c>
    </row>
    <row r="6" spans="1:36" s="11" customFormat="1" x14ac:dyDescent="0.25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63"/>
      <c r="T6" s="163"/>
      <c r="U6" s="164"/>
      <c r="V6" s="165"/>
      <c r="W6" s="165"/>
      <c r="X6" s="166"/>
      <c r="Y6" s="165"/>
      <c r="Z6" s="164"/>
      <c r="AA6" s="164"/>
      <c r="AB6" s="165"/>
      <c r="AC6" s="167"/>
      <c r="AD6" s="167"/>
      <c r="AE6" s="168"/>
      <c r="AF6" s="169"/>
    </row>
    <row r="7" spans="1:36" s="11" customFormat="1" x14ac:dyDescent="0.25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63"/>
      <c r="T7" s="163"/>
      <c r="U7" s="164"/>
      <c r="V7" s="165"/>
      <c r="W7" s="165"/>
      <c r="X7" s="170"/>
      <c r="Y7" s="165"/>
      <c r="Z7" s="164"/>
      <c r="AA7" s="164"/>
      <c r="AB7" s="165"/>
      <c r="AC7" s="167"/>
      <c r="AD7" s="167"/>
      <c r="AE7" s="168"/>
      <c r="AF7" s="169"/>
    </row>
    <row r="8" spans="1:36" s="11" customFormat="1" x14ac:dyDescent="0.25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71"/>
      <c r="T8" s="171"/>
      <c r="U8" s="164"/>
      <c r="V8" s="165"/>
      <c r="W8" s="165"/>
      <c r="X8" s="170"/>
      <c r="Y8" s="165"/>
      <c r="Z8" s="164"/>
      <c r="AA8" s="164"/>
      <c r="AB8" s="165"/>
      <c r="AC8" s="167"/>
      <c r="AD8" s="167"/>
      <c r="AE8" s="168"/>
      <c r="AF8" s="172"/>
      <c r="AG8"/>
      <c r="AH8"/>
      <c r="AI8"/>
      <c r="AJ8"/>
    </row>
    <row r="9" spans="1:36" x14ac:dyDescent="0.25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71"/>
      <c r="T9" s="171"/>
      <c r="U9" s="164"/>
      <c r="V9" s="165"/>
      <c r="W9" s="165"/>
      <c r="X9" s="170"/>
      <c r="Y9" s="165"/>
      <c r="Z9" s="164"/>
      <c r="AA9" s="164"/>
      <c r="AB9" s="165"/>
      <c r="AC9" s="167"/>
      <c r="AD9" s="167"/>
      <c r="AE9" s="168"/>
      <c r="AF9" s="172"/>
    </row>
    <row r="10" spans="1:36" x14ac:dyDescent="0.25">
      <c r="A10" s="32">
        <v>5</v>
      </c>
      <c r="B10" s="20" t="s">
        <v>80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0">
        <v>41365</v>
      </c>
      <c r="T10" s="140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1">
        <v>123</v>
      </c>
      <c r="Z10" s="41">
        <v>321</v>
      </c>
      <c r="AA10" s="41">
        <v>198</v>
      </c>
      <c r="AB10" s="39">
        <v>542</v>
      </c>
      <c r="AC10" s="112">
        <v>265</v>
      </c>
      <c r="AD10" s="157">
        <v>-331.29200000000003</v>
      </c>
      <c r="AE10" s="92" t="s">
        <v>73</v>
      </c>
      <c r="AF10" s="7" t="s">
        <v>74</v>
      </c>
    </row>
    <row r="11" spans="1:36" x14ac:dyDescent="0.25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0">
        <v>41061</v>
      </c>
      <c r="T11" s="140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1">
        <v>25487.31</v>
      </c>
      <c r="Z11" s="41">
        <v>39752.870000000003</v>
      </c>
      <c r="AA11" s="41">
        <v>40239.050000000003</v>
      </c>
      <c r="AB11" s="39">
        <v>486.18000000000029</v>
      </c>
      <c r="AC11" s="112">
        <v>548</v>
      </c>
      <c r="AD11" s="112">
        <v>253</v>
      </c>
      <c r="AE11" s="92" t="s">
        <v>56</v>
      </c>
    </row>
    <row r="12" spans="1:36" x14ac:dyDescent="0.25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71"/>
      <c r="T12" s="171"/>
      <c r="U12" s="164"/>
      <c r="V12" s="165"/>
      <c r="W12" s="165"/>
      <c r="X12" s="170"/>
      <c r="Y12" s="165"/>
      <c r="Z12" s="164"/>
      <c r="AA12" s="164"/>
      <c r="AB12" s="165"/>
      <c r="AC12" s="167"/>
      <c r="AD12" s="167"/>
      <c r="AE12" s="168"/>
      <c r="AF12" s="172"/>
    </row>
    <row r="13" spans="1:36" x14ac:dyDescent="0.25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71"/>
      <c r="T13" s="171"/>
      <c r="U13" s="164"/>
      <c r="V13" s="165"/>
      <c r="W13" s="165"/>
      <c r="X13" s="166"/>
      <c r="Y13" s="165"/>
      <c r="Z13" s="164"/>
      <c r="AA13" s="164"/>
      <c r="AB13" s="165"/>
      <c r="AC13" s="167"/>
      <c r="AD13" s="167"/>
      <c r="AE13" s="168"/>
      <c r="AF13" s="172"/>
    </row>
    <row r="14" spans="1:36" x14ac:dyDescent="0.25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63"/>
      <c r="T14" s="163"/>
      <c r="U14" s="173"/>
      <c r="V14" s="166"/>
      <c r="W14" s="166"/>
      <c r="X14" s="166"/>
      <c r="Y14" s="174"/>
      <c r="Z14" s="174"/>
      <c r="AA14" s="174"/>
      <c r="AB14" s="166"/>
      <c r="AC14" s="175"/>
      <c r="AD14" s="175"/>
      <c r="AE14" s="172"/>
      <c r="AF14" s="172"/>
    </row>
    <row r="15" spans="1:36" x14ac:dyDescent="0.25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  <c r="S15" s="176"/>
      <c r="T15" s="176"/>
      <c r="U15" s="176"/>
      <c r="V15" s="177"/>
      <c r="W15" s="177"/>
      <c r="X15" s="177"/>
      <c r="Y15" s="176"/>
      <c r="Z15" s="176"/>
      <c r="AA15" s="176"/>
      <c r="AB15" s="177"/>
      <c r="AC15" s="178"/>
      <c r="AD15" s="178"/>
      <c r="AE15" s="179"/>
      <c r="AF15" s="179"/>
    </row>
    <row r="16" spans="1:36" s="186" customFormat="1" x14ac:dyDescent="0.25">
      <c r="A16" s="28">
        <v>22</v>
      </c>
      <c r="B16" s="19" t="s">
        <v>80</v>
      </c>
      <c r="C16" s="19" t="s">
        <v>19</v>
      </c>
      <c r="D16" s="29">
        <v>41579</v>
      </c>
      <c r="E16" s="208">
        <v>41608</v>
      </c>
      <c r="F16" s="29">
        <v>41608</v>
      </c>
      <c r="G16" s="209">
        <v>125</v>
      </c>
      <c r="H16" s="30">
        <v>252</v>
      </c>
      <c r="I16" s="209">
        <v>300</v>
      </c>
      <c r="J16" s="30">
        <v>-173</v>
      </c>
      <c r="K16" s="210">
        <v>300</v>
      </c>
      <c r="L16" s="28">
        <v>1.03</v>
      </c>
      <c r="M16" s="210">
        <v>309</v>
      </c>
      <c r="N16" s="211">
        <v>-53457</v>
      </c>
      <c r="O16" s="210">
        <v>150.25</v>
      </c>
      <c r="P16" s="212">
        <v>30</v>
      </c>
      <c r="Q16" s="210">
        <v>4507.5</v>
      </c>
      <c r="R16" s="211" t="s">
        <v>81</v>
      </c>
      <c r="S16" s="185"/>
      <c r="T16" s="176"/>
      <c r="U16" s="185"/>
      <c r="V16" s="176"/>
      <c r="W16" s="185"/>
      <c r="X16" s="176"/>
      <c r="Y16" s="185"/>
      <c r="Z16" s="176"/>
      <c r="AA16" s="185"/>
      <c r="AB16" s="176"/>
      <c r="AC16" s="185"/>
      <c r="AD16" s="176"/>
      <c r="AE16" s="185"/>
      <c r="AF16" s="176"/>
    </row>
    <row r="17" spans="1:32" s="186" customFormat="1" x14ac:dyDescent="0.25">
      <c r="A17" s="176"/>
      <c r="B17" s="185"/>
      <c r="C17" s="185"/>
      <c r="D17" s="176"/>
      <c r="E17" s="185"/>
      <c r="F17" s="176"/>
      <c r="G17" s="185"/>
      <c r="H17" s="176"/>
      <c r="I17" s="185"/>
      <c r="J17" s="176"/>
      <c r="K17" s="185"/>
      <c r="L17" s="176"/>
      <c r="M17" s="185"/>
      <c r="N17" s="176"/>
      <c r="O17" s="185"/>
      <c r="P17" s="176"/>
      <c r="Q17" s="185"/>
      <c r="R17" s="176"/>
      <c r="S17" s="185"/>
      <c r="T17" s="176"/>
      <c r="U17" s="185"/>
      <c r="V17" s="176"/>
      <c r="W17" s="185"/>
      <c r="X17" s="176"/>
      <c r="Y17" s="185"/>
      <c r="Z17" s="176"/>
      <c r="AA17" s="185"/>
      <c r="AB17" s="176"/>
      <c r="AC17" s="185"/>
      <c r="AD17" s="176"/>
      <c r="AE17" s="185"/>
      <c r="AF17" s="176"/>
    </row>
    <row r="18" spans="1:32" s="186" customFormat="1" x14ac:dyDescent="0.25">
      <c r="A18" s="176"/>
      <c r="B18" s="185"/>
      <c r="C18" s="185"/>
      <c r="D18" s="176"/>
      <c r="E18" s="185"/>
      <c r="F18" s="176"/>
      <c r="G18" s="185"/>
      <c r="H18" s="176"/>
      <c r="I18" s="185"/>
      <c r="J18" s="176"/>
      <c r="K18" s="185"/>
      <c r="L18" s="176"/>
      <c r="M18" s="185"/>
      <c r="N18" s="176"/>
      <c r="O18" s="185"/>
      <c r="P18" s="176"/>
      <c r="Q18" s="185"/>
      <c r="R18" s="176"/>
      <c r="S18" s="185"/>
      <c r="T18" s="176"/>
      <c r="U18" s="185"/>
      <c r="V18" s="176"/>
      <c r="W18" s="185"/>
      <c r="X18" s="176"/>
      <c r="Y18" s="185"/>
      <c r="Z18" s="176"/>
      <c r="AA18" s="185"/>
      <c r="AB18" s="176"/>
      <c r="AC18" s="185"/>
      <c r="AD18" s="176"/>
      <c r="AE18" s="185"/>
      <c r="AF18" s="176"/>
    </row>
    <row r="19" spans="1:32" s="186" customFormat="1" x14ac:dyDescent="0.25">
      <c r="A19" s="176"/>
      <c r="B19" s="185"/>
      <c r="C19" s="185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7"/>
      <c r="W19" s="177"/>
      <c r="X19" s="177"/>
      <c r="Y19" s="176"/>
      <c r="Z19" s="176"/>
      <c r="AA19" s="176"/>
      <c r="AB19" s="177"/>
      <c r="AC19" s="178"/>
      <c r="AD19" s="178"/>
      <c r="AE19" s="179"/>
      <c r="AF19" s="179"/>
    </row>
    <row r="20" spans="1:32" s="186" customFormat="1" x14ac:dyDescent="0.25">
      <c r="A20" s="176"/>
      <c r="B20" s="185"/>
      <c r="C20" s="185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7"/>
      <c r="W20" s="177"/>
      <c r="X20" s="177"/>
      <c r="Y20" s="176"/>
      <c r="Z20" s="176"/>
      <c r="AA20" s="176"/>
      <c r="AB20" s="177"/>
      <c r="AC20" s="178"/>
      <c r="AD20" s="178"/>
      <c r="AE20" s="179"/>
      <c r="AF20" s="179"/>
    </row>
    <row r="21" spans="1:32" s="186" customFormat="1" x14ac:dyDescent="0.25">
      <c r="A21" s="176"/>
      <c r="B21" s="185"/>
      <c r="C21" s="185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7"/>
      <c r="W21" s="177"/>
      <c r="X21" s="177"/>
      <c r="Y21" s="176"/>
      <c r="Z21" s="176"/>
      <c r="AA21" s="176"/>
      <c r="AB21" s="177"/>
      <c r="AC21" s="178"/>
      <c r="AD21" s="178"/>
      <c r="AE21" s="179"/>
      <c r="AF21" s="179"/>
    </row>
    <row r="22" spans="1:32" s="186" customFormat="1" x14ac:dyDescent="0.25">
      <c r="A22" s="176"/>
      <c r="B22" s="185"/>
      <c r="C22" s="18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7"/>
      <c r="W22" s="177"/>
      <c r="X22" s="177"/>
      <c r="Y22" s="176"/>
      <c r="Z22" s="176"/>
      <c r="AA22" s="176"/>
      <c r="AB22" s="177"/>
      <c r="AC22" s="178"/>
      <c r="AD22" s="178"/>
      <c r="AE22" s="179"/>
      <c r="AF22" s="179"/>
    </row>
    <row r="23" spans="1:32" s="186" customFormat="1" x14ac:dyDescent="0.25">
      <c r="A23" s="176"/>
      <c r="B23" s="185"/>
      <c r="C23" s="185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7"/>
      <c r="W23" s="177"/>
      <c r="X23" s="177"/>
      <c r="Y23" s="176"/>
      <c r="Z23" s="176"/>
      <c r="AA23" s="176"/>
      <c r="AB23" s="177"/>
      <c r="AC23" s="178"/>
      <c r="AD23" s="178"/>
      <c r="AE23" s="179"/>
      <c r="AF23" s="179"/>
    </row>
    <row r="24" spans="1:32" s="186" customFormat="1" x14ac:dyDescent="0.25">
      <c r="A24" s="176"/>
      <c r="B24" s="185"/>
      <c r="C24" s="185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7"/>
      <c r="W24" s="177"/>
      <c r="X24" s="177"/>
      <c r="Y24" s="176"/>
      <c r="Z24" s="176"/>
      <c r="AA24" s="176"/>
      <c r="AB24" s="177"/>
      <c r="AC24" s="178"/>
      <c r="AD24" s="178"/>
      <c r="AE24" s="179"/>
      <c r="AF24" s="179"/>
    </row>
    <row r="25" spans="1:32" s="186" customFormat="1" x14ac:dyDescent="0.25">
      <c r="A25" s="176"/>
      <c r="B25" s="185"/>
      <c r="C25" s="185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7"/>
      <c r="W25" s="177"/>
      <c r="X25" s="177"/>
      <c r="Y25" s="176"/>
      <c r="Z25" s="176"/>
      <c r="AA25" s="176"/>
      <c r="AB25" s="177"/>
      <c r="AC25" s="178"/>
      <c r="AD25" s="178"/>
      <c r="AE25" s="179"/>
      <c r="AF25" s="179"/>
    </row>
    <row r="26" spans="1:32" s="186" customFormat="1" x14ac:dyDescent="0.25">
      <c r="A26" s="176"/>
      <c r="B26" s="185"/>
      <c r="C26" s="185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7"/>
      <c r="W26" s="177"/>
      <c r="X26" s="177"/>
      <c r="Y26" s="176"/>
      <c r="Z26" s="176"/>
      <c r="AA26" s="176"/>
      <c r="AB26" s="177"/>
      <c r="AC26" s="178"/>
      <c r="AD26" s="178"/>
      <c r="AE26" s="179"/>
      <c r="AF26" s="179"/>
    </row>
    <row r="27" spans="1:32" s="186" customFormat="1" x14ac:dyDescent="0.25">
      <c r="A27" s="176"/>
      <c r="B27" s="185"/>
      <c r="C27" s="185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7"/>
      <c r="W27" s="177"/>
      <c r="X27" s="177"/>
      <c r="Y27" s="176"/>
      <c r="Z27" s="176"/>
      <c r="AA27" s="176"/>
      <c r="AB27" s="177"/>
      <c r="AC27" s="178"/>
      <c r="AD27" s="178"/>
      <c r="AE27" s="179"/>
      <c r="AF27" s="179"/>
    </row>
    <row r="28" spans="1:32" s="186" customFormat="1" x14ac:dyDescent="0.25">
      <c r="A28" s="176"/>
      <c r="B28" s="185"/>
      <c r="C28" s="185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7"/>
      <c r="X28" s="177"/>
      <c r="Y28" s="176"/>
      <c r="Z28" s="176"/>
      <c r="AA28" s="176"/>
      <c r="AB28" s="177"/>
      <c r="AC28" s="178"/>
      <c r="AD28" s="178"/>
      <c r="AE28" s="179"/>
      <c r="AF28" s="179"/>
    </row>
    <row r="29" spans="1:32" s="186" customFormat="1" x14ac:dyDescent="0.25">
      <c r="A29" s="176"/>
      <c r="B29" s="185"/>
      <c r="C29" s="185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7"/>
      <c r="X29" s="177"/>
      <c r="Y29" s="176"/>
      <c r="Z29" s="176"/>
      <c r="AA29" s="176"/>
      <c r="AB29" s="177"/>
      <c r="AC29" s="178"/>
      <c r="AD29" s="178"/>
      <c r="AE29" s="179"/>
      <c r="AF29" s="179"/>
    </row>
    <row r="30" spans="1:32" s="186" customFormat="1" x14ac:dyDescent="0.25">
      <c r="A30" s="176"/>
      <c r="B30" s="185"/>
      <c r="C30" s="185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7"/>
      <c r="W30" s="177"/>
      <c r="X30" s="177"/>
      <c r="Y30" s="176"/>
      <c r="Z30" s="176"/>
      <c r="AA30" s="176"/>
      <c r="AB30" s="177"/>
      <c r="AC30" s="178"/>
      <c r="AD30" s="178"/>
      <c r="AE30" s="179"/>
      <c r="AF30" s="179"/>
    </row>
    <row r="31" spans="1:32" s="186" customFormat="1" x14ac:dyDescent="0.25">
      <c r="A31" s="176"/>
      <c r="B31" s="185"/>
      <c r="C31" s="185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7"/>
      <c r="W31" s="177"/>
      <c r="X31" s="177"/>
      <c r="Y31" s="176"/>
      <c r="Z31" s="176"/>
      <c r="AA31" s="176"/>
      <c r="AB31" s="177"/>
      <c r="AC31" s="178"/>
      <c r="AD31" s="178"/>
      <c r="AE31" s="179"/>
      <c r="AF31" s="179"/>
    </row>
    <row r="1001" spans="1:36" x14ac:dyDescent="0.25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4"/>
      <c r="W1001" s="114"/>
      <c r="X1001" s="114"/>
      <c r="Y1001" s="37"/>
      <c r="Z1001" s="37"/>
      <c r="AA1001" s="37"/>
      <c r="AB1001" s="114"/>
      <c r="AC1001" s="117"/>
      <c r="AD1001" s="117"/>
      <c r="AE1001" s="93"/>
      <c r="AF1001" s="93"/>
      <c r="AG1001" s="13"/>
      <c r="AH1001" s="13"/>
      <c r="AI1001" s="13"/>
      <c r="AJ1001" s="13"/>
    </row>
    <row r="1002" spans="1:36" s="13" customFormat="1" x14ac:dyDescent="0.25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 x14ac:dyDescent="0.25"/>
  <sheetData>
    <row r="2" spans="2:2" ht="47.25" x14ac:dyDescent="0.75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F25"/>
  <sheetViews>
    <sheetView tabSelected="1" workbookViewId="0">
      <selection activeCell="K4" sqref="K4"/>
    </sheetView>
  </sheetViews>
  <sheetFormatPr baseColWidth="10" defaultRowHeight="15" x14ac:dyDescent="0.2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8.28515625" customWidth="1"/>
    <col min="14" max="14" width="10.7109375" customWidth="1"/>
    <col min="15" max="15" width="26.7109375" customWidth="1"/>
    <col min="16" max="16" width="8.7109375" customWidth="1"/>
    <col min="17" max="17" width="28.28515625" customWidth="1"/>
    <col min="18" max="18" width="10.7109375" customWidth="1"/>
    <col min="19" max="19" width="26.7109375" customWidth="1"/>
    <col min="20" max="20" width="11.85546875" customWidth="1"/>
    <col min="21" max="21" width="28.28515625" customWidth="1"/>
    <col min="22" max="22" width="10.7109375" customWidth="1"/>
    <col min="23" max="23" width="26.7109375" customWidth="1"/>
    <col min="24" max="24" width="18" bestFit="1" customWidth="1"/>
    <col min="25" max="25" width="28.28515625" customWidth="1"/>
    <col min="26" max="26" width="10.7109375" customWidth="1"/>
    <col min="27" max="27" width="26.7109375" customWidth="1"/>
    <col min="28" max="28" width="14.28515625" customWidth="1"/>
    <col min="29" max="29" width="28.28515625" customWidth="1"/>
    <col min="30" max="30" width="10.7109375" customWidth="1"/>
    <col min="31" max="31" width="26.7109375" customWidth="1"/>
    <col min="32" max="32" width="18.85546875" bestFit="1" customWidth="1"/>
    <col min="33" max="33" width="28.28515625" customWidth="1"/>
    <col min="34" max="34" width="10.7109375" customWidth="1"/>
    <col min="35" max="35" width="26.7109375" customWidth="1"/>
    <col min="37" max="37" width="28.28515625" customWidth="1"/>
    <col min="38" max="38" width="10.7109375" customWidth="1"/>
    <col min="39" max="39" width="26.7109375" customWidth="1"/>
    <col min="41" max="41" width="28.28515625" customWidth="1"/>
    <col min="42" max="42" width="10.7109375" customWidth="1"/>
    <col min="43" max="43" width="26.7109375" customWidth="1"/>
  </cols>
  <sheetData>
    <row r="1" spans="1:32" s="4" customFormat="1" ht="60" x14ac:dyDescent="0.25">
      <c r="A1" s="2" t="s">
        <v>0</v>
      </c>
      <c r="B1" s="3" t="s">
        <v>1</v>
      </c>
      <c r="C1" s="3" t="s">
        <v>2</v>
      </c>
      <c r="D1" s="142" t="s">
        <v>30</v>
      </c>
      <c r="E1" s="142" t="s">
        <v>31</v>
      </c>
      <c r="F1" s="141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189" t="s">
        <v>58</v>
      </c>
      <c r="Q1" s="24" t="s">
        <v>15</v>
      </c>
      <c r="R1" s="24" t="s">
        <v>64</v>
      </c>
      <c r="S1" s="143" t="s">
        <v>30</v>
      </c>
      <c r="T1" s="143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0" t="s">
        <v>55</v>
      </c>
      <c r="AF1" s="90" t="s">
        <v>64</v>
      </c>
    </row>
    <row r="2" spans="1:32" x14ac:dyDescent="0.25">
      <c r="A2" s="7">
        <f>MAX(BD!A:A)+1</f>
        <v>23</v>
      </c>
      <c r="B2" s="7" t="str">
        <f>E5</f>
        <v>A compléter</v>
      </c>
      <c r="C2" s="7" t="e">
        <f>E6</f>
        <v>#N/A</v>
      </c>
      <c r="D2" s="8" t="str">
        <f>E7</f>
        <v>A compléter</v>
      </c>
      <c r="E2" s="8" t="str">
        <f>E8</f>
        <v>A compléter</v>
      </c>
      <c r="F2" s="8" t="str">
        <f>E9</f>
        <v>A compléter</v>
      </c>
      <c r="G2" s="9" t="str">
        <f>E12</f>
        <v>A compléter</v>
      </c>
      <c r="H2" s="9" t="str">
        <f>E13</f>
        <v>A compléter</v>
      </c>
      <c r="I2" s="9" t="str">
        <f>E14</f>
        <v>A compléter</v>
      </c>
      <c r="J2" s="9" t="e">
        <f>H2-G2-I2</f>
        <v>#VALUE!</v>
      </c>
      <c r="K2" s="10" t="str">
        <f>E10</f>
        <v>A compléter</v>
      </c>
      <c r="L2" s="7" t="str">
        <f>E11</f>
        <v>A compléter</v>
      </c>
      <c r="M2" s="10" t="e">
        <f>K2*L2</f>
        <v>#VALUE!</v>
      </c>
      <c r="N2" s="10" t="e">
        <f>M2*J2</f>
        <v>#VALUE!</v>
      </c>
      <c r="O2" s="10" t="str">
        <f>E15</f>
        <v>A compléter</v>
      </c>
      <c r="P2" s="188" t="str">
        <f>E16</f>
        <v>A compléter</v>
      </c>
      <c r="Q2" s="25" t="e">
        <f>O2*P2</f>
        <v>#VALUE!</v>
      </c>
      <c r="R2" s="25" t="str">
        <f>E17</f>
        <v>A compléter</v>
      </c>
      <c r="S2" s="8" t="str">
        <f>K9</f>
        <v>A compléter</v>
      </c>
      <c r="T2" s="8" t="str">
        <f>K10</f>
        <v>A compléter</v>
      </c>
      <c r="U2" s="8" t="str">
        <f>K8</f>
        <v>A compléter</v>
      </c>
      <c r="V2" s="10" t="str">
        <f>K13</f>
        <v>A compléter</v>
      </c>
      <c r="W2" s="10" t="str">
        <f>K14</f>
        <v>A compléter</v>
      </c>
      <c r="X2" s="10" t="e">
        <f>((V2-W2)+(V2-W2)*0.196)*-1</f>
        <v>#VALUE!</v>
      </c>
      <c r="Y2" s="9" t="str">
        <f>K11</f>
        <v>A compléter</v>
      </c>
      <c r="Z2" s="9" t="str">
        <f>K12</f>
        <v>A compléter</v>
      </c>
      <c r="AA2" s="9" t="e">
        <f>Z2-Y2</f>
        <v>#VALUE!</v>
      </c>
      <c r="AB2" s="9" t="str">
        <f>+K15</f>
        <v>A compléter</v>
      </c>
      <c r="AC2" s="9" t="str">
        <f>K16</f>
        <v>A compléter</v>
      </c>
      <c r="AD2" s="9" t="e">
        <f>((AB2-AC2)+(AB2-AC2)*0.196)*-1</f>
        <v>#VALUE!</v>
      </c>
      <c r="AE2" s="7" t="str">
        <f>K18</f>
        <v>A compléter</v>
      </c>
      <c r="AF2" s="7" t="str">
        <f>K19</f>
        <v>A compléter</v>
      </c>
    </row>
    <row r="3" spans="1:32" ht="15.75" thickBot="1" x14ac:dyDescent="0.3">
      <c r="B3" s="18" t="str">
        <f>"BD!A"&amp;COUNTIF(BD!A:A,"&gt;0")+2</f>
        <v>BD!A17</v>
      </c>
    </row>
    <row r="4" spans="1:32" ht="42.75" customHeight="1" thickTop="1" thickBot="1" x14ac:dyDescent="0.35">
      <c r="B4" s="81"/>
      <c r="C4" s="82"/>
      <c r="D4" s="82"/>
      <c r="E4" s="83"/>
      <c r="H4" s="81"/>
      <c r="I4" s="160" t="s">
        <v>85</v>
      </c>
      <c r="J4" s="161"/>
      <c r="K4" s="162">
        <v>1</v>
      </c>
      <c r="L4" s="83"/>
    </row>
    <row r="5" spans="1:32" ht="15.75" thickBot="1" x14ac:dyDescent="0.3">
      <c r="B5" s="84"/>
      <c r="C5" s="5" t="s">
        <v>1</v>
      </c>
      <c r="D5" s="77"/>
      <c r="E5" s="85" t="s">
        <v>82</v>
      </c>
      <c r="F5" s="23"/>
      <c r="G5" s="23"/>
      <c r="H5" s="84"/>
      <c r="I5" s="23"/>
      <c r="J5" s="23"/>
      <c r="K5" s="23"/>
      <c r="L5" s="86"/>
    </row>
    <row r="6" spans="1:32" x14ac:dyDescent="0.25">
      <c r="B6" s="84"/>
      <c r="C6" s="6" t="s">
        <v>2</v>
      </c>
      <c r="D6" s="23"/>
      <c r="E6" s="180" t="e">
        <f>IF(E5="","",VLOOKUP(E5,BD!$B:$C,2,0))</f>
        <v>#N/A</v>
      </c>
      <c r="F6" s="23"/>
      <c r="G6" s="23"/>
      <c r="H6" s="84"/>
      <c r="I6" s="155" t="s">
        <v>1</v>
      </c>
      <c r="J6" s="77"/>
      <c r="K6" s="146" t="s">
        <v>16</v>
      </c>
      <c r="L6" s="86"/>
    </row>
    <row r="7" spans="1:32" x14ac:dyDescent="0.25">
      <c r="B7" s="84"/>
      <c r="C7" s="132" t="s">
        <v>30</v>
      </c>
      <c r="D7" s="102"/>
      <c r="E7" s="181" t="s">
        <v>82</v>
      </c>
      <c r="F7" s="23"/>
      <c r="G7" s="23"/>
      <c r="H7" s="84"/>
      <c r="I7" s="132" t="s">
        <v>2</v>
      </c>
      <c r="J7" s="23"/>
      <c r="K7" s="147" t="str">
        <f>IF(K6="","",VLOOKUP(K6,BD!$B:$C,2,0))</f>
        <v>LIEVIN</v>
      </c>
      <c r="L7" s="86"/>
    </row>
    <row r="8" spans="1:32" x14ac:dyDescent="0.25">
      <c r="B8" s="84"/>
      <c r="C8" s="132" t="s">
        <v>31</v>
      </c>
      <c r="D8" s="23"/>
      <c r="E8" s="181" t="s">
        <v>82</v>
      </c>
      <c r="F8" s="23"/>
      <c r="G8" s="23"/>
      <c r="H8" s="84"/>
      <c r="I8" s="135" t="s">
        <v>37</v>
      </c>
      <c r="J8" s="159"/>
      <c r="K8" s="148" t="s">
        <v>82</v>
      </c>
      <c r="L8" s="86"/>
    </row>
    <row r="9" spans="1:32" x14ac:dyDescent="0.25">
      <c r="B9" s="84"/>
      <c r="C9" s="6" t="s">
        <v>32</v>
      </c>
      <c r="D9" s="23"/>
      <c r="E9" s="181" t="s">
        <v>82</v>
      </c>
      <c r="F9" s="23"/>
      <c r="G9" s="23"/>
      <c r="H9" s="84"/>
      <c r="I9" s="133" t="s">
        <v>33</v>
      </c>
      <c r="J9" s="23"/>
      <c r="K9" s="149" t="s">
        <v>82</v>
      </c>
      <c r="L9" s="86"/>
    </row>
    <row r="10" spans="1:32" x14ac:dyDescent="0.25">
      <c r="B10" s="84"/>
      <c r="C10" s="6" t="s">
        <v>59</v>
      </c>
      <c r="D10" s="23"/>
      <c r="E10" s="182" t="s">
        <v>82</v>
      </c>
      <c r="F10" s="23"/>
      <c r="G10" s="23"/>
      <c r="H10" s="84"/>
      <c r="I10" s="133" t="s">
        <v>36</v>
      </c>
      <c r="J10" s="23"/>
      <c r="K10" s="149" t="s">
        <v>82</v>
      </c>
      <c r="L10" s="86"/>
    </row>
    <row r="11" spans="1:32" x14ac:dyDescent="0.25">
      <c r="B11" s="84"/>
      <c r="C11" s="6" t="s">
        <v>57</v>
      </c>
      <c r="D11" s="23"/>
      <c r="E11" s="182" t="s">
        <v>82</v>
      </c>
      <c r="F11" s="23"/>
      <c r="G11" s="23"/>
      <c r="H11" s="84"/>
      <c r="I11" s="134" t="s">
        <v>29</v>
      </c>
      <c r="J11" s="23"/>
      <c r="K11" s="150" t="s">
        <v>82</v>
      </c>
      <c r="L11" s="86"/>
    </row>
    <row r="12" spans="1:32" x14ac:dyDescent="0.25">
      <c r="B12" s="84"/>
      <c r="C12" s="6" t="s">
        <v>4</v>
      </c>
      <c r="D12" s="23"/>
      <c r="E12" s="182" t="s">
        <v>82</v>
      </c>
      <c r="F12" s="23"/>
      <c r="G12" s="23"/>
      <c r="H12" s="84"/>
      <c r="I12" s="134" t="s">
        <v>28</v>
      </c>
      <c r="J12" s="23"/>
      <c r="K12" s="150" t="s">
        <v>82</v>
      </c>
      <c r="L12" s="86"/>
    </row>
    <row r="13" spans="1:32" x14ac:dyDescent="0.25">
      <c r="B13" s="84"/>
      <c r="C13" s="6" t="s">
        <v>5</v>
      </c>
      <c r="D13" s="23"/>
      <c r="E13" s="182" t="s">
        <v>82</v>
      </c>
      <c r="F13" s="23"/>
      <c r="G13" s="23"/>
      <c r="H13" s="84"/>
      <c r="I13" s="134" t="s">
        <v>60</v>
      </c>
      <c r="J13" s="23"/>
      <c r="K13" s="151" t="s">
        <v>82</v>
      </c>
      <c r="L13" s="86"/>
    </row>
    <row r="14" spans="1:32" x14ac:dyDescent="0.25">
      <c r="B14" s="84"/>
      <c r="C14" s="6" t="s">
        <v>6</v>
      </c>
      <c r="D14" s="23"/>
      <c r="E14" s="182" t="s">
        <v>82</v>
      </c>
      <c r="F14" s="23"/>
      <c r="G14" s="23"/>
      <c r="H14" s="84"/>
      <c r="I14" s="135" t="s">
        <v>62</v>
      </c>
      <c r="J14" s="23"/>
      <c r="K14" s="152" t="s">
        <v>82</v>
      </c>
      <c r="L14" s="86"/>
    </row>
    <row r="15" spans="1:32" x14ac:dyDescent="0.25">
      <c r="B15" s="84"/>
      <c r="C15" s="6" t="s">
        <v>13</v>
      </c>
      <c r="D15" s="23"/>
      <c r="E15" s="183" t="s">
        <v>82</v>
      </c>
      <c r="F15" s="23"/>
      <c r="G15" s="23"/>
      <c r="H15" s="84"/>
      <c r="I15" s="134" t="s">
        <v>61</v>
      </c>
      <c r="J15" s="23"/>
      <c r="K15" s="152" t="s">
        <v>82</v>
      </c>
      <c r="L15" s="86"/>
    </row>
    <row r="16" spans="1:32" x14ac:dyDescent="0.25">
      <c r="B16" s="84"/>
      <c r="C16" s="6" t="s">
        <v>58</v>
      </c>
      <c r="D16" s="23"/>
      <c r="E16" s="187" t="s">
        <v>82</v>
      </c>
      <c r="F16" s="23"/>
      <c r="G16" s="23"/>
      <c r="H16" s="84"/>
      <c r="I16" s="135" t="s">
        <v>63</v>
      </c>
      <c r="J16" s="23"/>
      <c r="K16" s="152" t="s">
        <v>82</v>
      </c>
      <c r="L16" s="86"/>
    </row>
    <row r="17" spans="2:12" ht="15.75" thickBot="1" x14ac:dyDescent="0.3">
      <c r="B17" s="84"/>
      <c r="C17" s="103" t="s">
        <v>64</v>
      </c>
      <c r="D17" s="91"/>
      <c r="E17" s="184" t="s">
        <v>82</v>
      </c>
      <c r="F17" s="23"/>
      <c r="G17" s="23"/>
      <c r="H17" s="84"/>
      <c r="I17" s="145" t="s">
        <v>67</v>
      </c>
      <c r="J17" s="23"/>
      <c r="K17" s="156" t="e">
        <f>((K15-K16)+(K15-K16)*0.196)*-1</f>
        <v>#VALUE!</v>
      </c>
      <c r="L17" s="86"/>
    </row>
    <row r="18" spans="2:12" x14ac:dyDescent="0.25">
      <c r="B18" s="84"/>
      <c r="C18" s="23"/>
      <c r="D18" s="23"/>
      <c r="E18" s="86"/>
      <c r="F18" s="23"/>
      <c r="H18" s="84"/>
      <c r="I18" s="135" t="s">
        <v>55</v>
      </c>
      <c r="J18" s="23"/>
      <c r="K18" s="153" t="s">
        <v>82</v>
      </c>
      <c r="L18" s="86"/>
    </row>
    <row r="19" spans="2:12" ht="15.75" thickBot="1" x14ac:dyDescent="0.3">
      <c r="B19" s="87"/>
      <c r="C19" s="23"/>
      <c r="D19" s="23"/>
      <c r="E19" s="86"/>
      <c r="F19" s="23"/>
      <c r="H19" s="84"/>
      <c r="I19" s="136" t="s">
        <v>64</v>
      </c>
      <c r="J19" s="91"/>
      <c r="K19" s="154" t="s">
        <v>82</v>
      </c>
      <c r="L19" s="86"/>
    </row>
    <row r="20" spans="2:12" ht="22.5" customHeight="1" x14ac:dyDescent="0.35">
      <c r="B20" s="87"/>
      <c r="C20" s="23"/>
      <c r="D20" s="23"/>
      <c r="E20" s="124"/>
      <c r="F20" s="76"/>
      <c r="G20" s="76"/>
      <c r="H20" s="104"/>
      <c r="I20" s="76"/>
      <c r="J20" s="76"/>
      <c r="K20" s="76"/>
      <c r="L20" s="86"/>
    </row>
    <row r="21" spans="2:12" ht="40.5" customHeight="1" thickBot="1" x14ac:dyDescent="0.3">
      <c r="B21" s="88"/>
      <c r="C21" s="89"/>
      <c r="D21" s="89"/>
      <c r="E21" s="107"/>
      <c r="F21" s="80"/>
      <c r="G21" s="80"/>
      <c r="H21" s="105"/>
      <c r="I21" s="106"/>
      <c r="J21" s="106"/>
      <c r="K21" s="106"/>
      <c r="L21" s="107"/>
    </row>
    <row r="22" spans="2:12" ht="15.75" thickTop="1" x14ac:dyDescent="0.25">
      <c r="F22" s="23"/>
    </row>
    <row r="23" spans="2:12" x14ac:dyDescent="0.25">
      <c r="F23" s="23"/>
    </row>
    <row r="24" spans="2:12" x14ac:dyDescent="0.25">
      <c r="E24" s="23"/>
      <c r="F24" s="23"/>
    </row>
    <row r="25" spans="2:12" x14ac:dyDescent="0.25">
      <c r="C25" s="144"/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">
      <formula1>Liste_ref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opLeftCell="A4" workbookViewId="0">
      <selection activeCell="H6" sqref="H6"/>
    </sheetView>
  </sheetViews>
  <sheetFormatPr baseColWidth="10" defaultRowHeight="15.75" x14ac:dyDescent="0.2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 x14ac:dyDescent="0.25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 x14ac:dyDescent="0.25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41395</v>
      </c>
      <c r="J2" s="70">
        <f ca="1">IF(F20="",E20,F20)</f>
        <v>41425</v>
      </c>
      <c r="K2" s="70">
        <f ca="1">IF(F21="",E21,F21)</f>
        <v>41651</v>
      </c>
      <c r="L2" s="70">
        <f ca="1">IF(F22="",E22,F22)</f>
        <v>204.51599999999999</v>
      </c>
      <c r="M2" s="71">
        <f ca="1">IF(F23="",E23,F23)</f>
        <v>154</v>
      </c>
      <c r="N2" s="70">
        <f ca="1">IF(F24="",E24,F24)</f>
        <v>325</v>
      </c>
      <c r="O2" s="70" t="e">
        <f>IF(#REF!="",#REF!,#REF!)</f>
        <v>#REF!</v>
      </c>
      <c r="P2" s="70">
        <f>IF(F31="",E31,F31)</f>
        <v>0</v>
      </c>
    </row>
    <row r="3" spans="1:41" ht="16.5" hidden="1" thickBot="1" x14ac:dyDescent="0.3">
      <c r="A3" s="53" t="e">
        <f ca="1">"BD!B"&amp;MATCH(E9,BD!A:A,0)</f>
        <v>#N/A</v>
      </c>
    </row>
    <row r="4" spans="1:41" ht="32.25" thickTop="1" x14ac:dyDescent="0.25">
      <c r="D4" s="192" t="s">
        <v>75</v>
      </c>
      <c r="E4" s="193"/>
      <c r="F4" s="199" t="s">
        <v>16</v>
      </c>
      <c r="G4" s="200"/>
      <c r="H4" s="190" t="s">
        <v>39</v>
      </c>
      <c r="I4" s="55"/>
      <c r="J4" s="72"/>
    </row>
    <row r="5" spans="1:41" ht="26.25" x14ac:dyDescent="0.25">
      <c r="D5" s="194" t="s">
        <v>76</v>
      </c>
      <c r="E5" s="195"/>
      <c r="F5" s="201">
        <v>41275</v>
      </c>
      <c r="G5" s="202"/>
      <c r="H5" s="191"/>
      <c r="I5" s="55"/>
      <c r="J5" s="72"/>
    </row>
    <row r="6" spans="1:41" ht="27" thickBot="1" x14ac:dyDescent="0.3">
      <c r="D6" s="196" t="s">
        <v>38</v>
      </c>
      <c r="E6" s="197"/>
      <c r="F6" s="203">
        <f>DATE(YEAR(F5),MONTH(F5)+H6,DAY(F5))</f>
        <v>41821</v>
      </c>
      <c r="G6" s="204"/>
      <c r="H6" s="158">
        <v>18</v>
      </c>
      <c r="I6" s="56"/>
      <c r="J6" s="73"/>
    </row>
    <row r="7" spans="1:41" ht="27.75" thickTop="1" thickBot="1" x14ac:dyDescent="0.3">
      <c r="F7" s="56"/>
      <c r="G7" s="56"/>
      <c r="H7" s="56"/>
      <c r="I7" s="56"/>
      <c r="J7" s="73"/>
    </row>
    <row r="8" spans="1:41" ht="18.95" customHeight="1" thickTop="1" thickBot="1" x14ac:dyDescent="0.3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14</v>
      </c>
      <c r="J8" s="68">
        <f>IF(COLUMN()-4&lt;=MAX(calc!$H$2:$H$3000),INDEX(BD!$A$2:$A$3000,MATCH(COLUMN()-4,calc!$H$2:$H$3000,0)),"")</f>
        <v>8</v>
      </c>
      <c r="K8" s="68">
        <f>IF(COLUMN()-4&lt;=MAX(calc!$H$2:$H$3000),INDEX(BD!$A$2:$A$3000,MATCH(COLUMN()-4,calc!$H$2:$H$3000,0)),"")</f>
        <v>7</v>
      </c>
      <c r="L8" s="68">
        <f>IF(COLUMN()-4&lt;=MAX(calc!$H$2:$H$3000),INDEX(BD!$A$2:$A$3000,MATCH(COLUMN()-4,calc!$H$2:$H$3000,0)),"")</f>
        <v>2</v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 x14ac:dyDescent="0.25">
      <c r="C9" s="205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41487</v>
      </c>
      <c r="J9" s="74">
        <f t="shared" ca="1" si="0"/>
        <v>41518</v>
      </c>
      <c r="K9" s="74">
        <f t="shared" ca="1" si="0"/>
        <v>41548</v>
      </c>
      <c r="L9" s="74">
        <f t="shared" ca="1" si="0"/>
        <v>41579</v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 x14ac:dyDescent="0.25">
      <c r="C10" s="206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41517</v>
      </c>
      <c r="J10" s="74">
        <f t="shared" ca="1" si="1"/>
        <v>41547</v>
      </c>
      <c r="K10" s="74">
        <f t="shared" ca="1" si="1"/>
        <v>41578</v>
      </c>
      <c r="L10" s="74">
        <f t="shared" ca="1" si="1"/>
        <v>41608</v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 x14ac:dyDescent="0.25">
      <c r="C11" s="206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41517</v>
      </c>
      <c r="J11" s="74">
        <f t="shared" ca="1" si="2"/>
        <v>41547</v>
      </c>
      <c r="K11" s="74">
        <f t="shared" ca="1" si="2"/>
        <v>41578</v>
      </c>
      <c r="L11" s="74">
        <f t="shared" ca="1" si="2"/>
        <v>41608</v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 x14ac:dyDescent="0.25">
      <c r="C12" s="206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ca="1" si="3"/>
        <v>LIEVIN</v>
      </c>
      <c r="K12" s="75" t="str">
        <f t="shared" ca="1" si="3"/>
        <v>LIEVIN</v>
      </c>
      <c r="L12" s="75" t="str">
        <f t="shared" ca="1" si="3"/>
        <v>LIEVIN</v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 x14ac:dyDescent="0.25">
      <c r="C13" s="206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236</v>
      </c>
      <c r="J13" s="75">
        <f t="shared" ca="1" si="4"/>
        <v>49110.5</v>
      </c>
      <c r="K13" s="75">
        <f t="shared" ca="1" si="4"/>
        <v>49110.5</v>
      </c>
      <c r="L13" s="75">
        <f t="shared" ca="1" si="4"/>
        <v>39752.870000000003</v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 x14ac:dyDescent="0.25">
      <c r="C14" s="206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298</v>
      </c>
      <c r="J14" s="75">
        <f t="shared" ca="1" si="5"/>
        <v>49194.6</v>
      </c>
      <c r="K14" s="75">
        <f t="shared" ca="1" si="5"/>
        <v>49194.6</v>
      </c>
      <c r="L14" s="75">
        <f t="shared" ca="1" si="5"/>
        <v>40293.050000000003</v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 x14ac:dyDescent="0.25">
      <c r="C15" s="206"/>
      <c r="D15" s="44" t="s">
        <v>7</v>
      </c>
      <c r="E15" s="125">
        <f t="shared" ref="E15:Z15" ca="1" si="6">IF(E$8="","",VLOOKUP(E$8,Champ,10,0))</f>
        <v>4295</v>
      </c>
      <c r="F15" s="125">
        <f t="shared" ca="1" si="6"/>
        <v>695</v>
      </c>
      <c r="G15" s="125">
        <f t="shared" ca="1" si="6"/>
        <v>13321</v>
      </c>
      <c r="H15" s="125">
        <f t="shared" ca="1" si="6"/>
        <v>4175</v>
      </c>
      <c r="I15" s="125">
        <f t="shared" ca="1" si="6"/>
        <v>30</v>
      </c>
      <c r="J15" s="125">
        <f t="shared" ca="1" si="6"/>
        <v>80.769999999998547</v>
      </c>
      <c r="K15" s="125">
        <f t="shared" ca="1" si="6"/>
        <v>23.65</v>
      </c>
      <c r="L15" s="125">
        <f t="shared" ca="1" si="6"/>
        <v>540.18000000000029</v>
      </c>
      <c r="M15" s="125" t="str">
        <f t="shared" si="6"/>
        <v/>
      </c>
      <c r="N15" s="125" t="str">
        <f t="shared" si="6"/>
        <v/>
      </c>
      <c r="O15" s="125" t="str">
        <f t="shared" si="6"/>
        <v/>
      </c>
      <c r="P15" s="125" t="str">
        <f t="shared" si="6"/>
        <v/>
      </c>
      <c r="Q15" s="125" t="str">
        <f t="shared" si="6"/>
        <v/>
      </c>
      <c r="R15" s="125" t="str">
        <f t="shared" si="6"/>
        <v/>
      </c>
      <c r="S15" s="125" t="str">
        <f t="shared" si="6"/>
        <v/>
      </c>
      <c r="T15" s="125" t="str">
        <f t="shared" si="6"/>
        <v/>
      </c>
      <c r="U15" s="125" t="str">
        <f t="shared" si="6"/>
        <v/>
      </c>
      <c r="V15" s="125" t="str">
        <f t="shared" si="6"/>
        <v/>
      </c>
      <c r="W15" s="125" t="str">
        <f t="shared" si="6"/>
        <v/>
      </c>
      <c r="X15" s="125" t="str">
        <f t="shared" si="6"/>
        <v/>
      </c>
      <c r="Y15" s="125" t="str">
        <f t="shared" si="6"/>
        <v/>
      </c>
      <c r="Z15" s="125" t="str">
        <f t="shared" si="6"/>
        <v/>
      </c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</row>
    <row r="16" spans="1:41" ht="18.95" customHeight="1" x14ac:dyDescent="0.25">
      <c r="C16" s="206"/>
      <c r="D16" s="44" t="s">
        <v>11</v>
      </c>
      <c r="E16" s="98">
        <f t="shared" ref="E16:Y16" ca="1" si="7">IF(E$8="","",VLOOKUP(E$8,Champ,14,0))</f>
        <v>5661689.6159999995</v>
      </c>
      <c r="F16" s="98">
        <f t="shared" ca="1" si="7"/>
        <v>3380379.2249999996</v>
      </c>
      <c r="G16" s="98">
        <f t="shared" ca="1" si="7"/>
        <v>20714261.568</v>
      </c>
      <c r="H16" s="98">
        <f t="shared" ca="1" si="7"/>
        <v>2020700</v>
      </c>
      <c r="I16" s="98">
        <f t="shared" ca="1" si="7"/>
        <v>4500</v>
      </c>
      <c r="J16" s="98">
        <f t="shared" ca="1" si="7"/>
        <v>3678.4663745255339</v>
      </c>
      <c r="K16" s="98">
        <f t="shared" ca="1" si="7"/>
        <v>3678.4663745255339</v>
      </c>
      <c r="L16" s="98">
        <f t="shared" ca="1" si="7"/>
        <v>24601.138618190413</v>
      </c>
      <c r="M16" s="98" t="str">
        <f t="shared" si="7"/>
        <v/>
      </c>
      <c r="N16" s="98" t="str">
        <f t="shared" si="7"/>
        <v/>
      </c>
      <c r="O16" s="98" t="str">
        <f t="shared" si="7"/>
        <v/>
      </c>
      <c r="P16" s="98" t="str">
        <f t="shared" si="7"/>
        <v/>
      </c>
      <c r="Q16" s="98" t="str">
        <f t="shared" si="7"/>
        <v/>
      </c>
      <c r="R16" s="98" t="str">
        <f t="shared" si="7"/>
        <v/>
      </c>
      <c r="S16" s="98" t="str">
        <f t="shared" si="7"/>
        <v/>
      </c>
      <c r="T16" s="98" t="str">
        <f t="shared" si="7"/>
        <v/>
      </c>
      <c r="U16" s="98" t="str">
        <f t="shared" si="7"/>
        <v/>
      </c>
      <c r="V16" s="98" t="str">
        <f t="shared" si="7"/>
        <v/>
      </c>
      <c r="W16" s="98" t="str">
        <f t="shared" si="7"/>
        <v/>
      </c>
      <c r="X16" s="98" t="str">
        <f t="shared" si="7"/>
        <v/>
      </c>
      <c r="Y16" s="98" t="str">
        <f t="shared" si="7"/>
        <v/>
      </c>
      <c r="Z16" s="98" t="str">
        <f t="shared" ref="Z16:AI16" si="8">IF(Z$8="","",VLOOKUP(Z$8,Champ,14,0))</f>
        <v/>
      </c>
      <c r="AA16" s="98" t="str">
        <f t="shared" si="8"/>
        <v/>
      </c>
      <c r="AB16" s="98" t="str">
        <f t="shared" si="8"/>
        <v/>
      </c>
      <c r="AC16" s="98" t="str">
        <f t="shared" si="8"/>
        <v/>
      </c>
      <c r="AD16" s="98" t="str">
        <f t="shared" si="8"/>
        <v/>
      </c>
      <c r="AE16" s="98" t="str">
        <f t="shared" si="8"/>
        <v/>
      </c>
      <c r="AF16" s="98" t="str">
        <f t="shared" si="8"/>
        <v/>
      </c>
      <c r="AG16" s="98" t="str">
        <f t="shared" si="8"/>
        <v/>
      </c>
      <c r="AH16" s="98" t="str">
        <f t="shared" si="8"/>
        <v/>
      </c>
      <c r="AI16" s="98" t="str">
        <f t="shared" si="8"/>
        <v/>
      </c>
    </row>
    <row r="17" spans="1:47" ht="18.95" customHeight="1" x14ac:dyDescent="0.25">
      <c r="C17" s="206"/>
      <c r="D17" s="44" t="s">
        <v>15</v>
      </c>
      <c r="E17" s="98">
        <f t="shared" ref="E17:AN17" ca="1" si="9">IF(E$8="","",VLOOKUP(E$8,Champ,17,0))</f>
        <v>1.056</v>
      </c>
      <c r="F17" s="98">
        <f t="shared" ca="1" si="9"/>
        <v>1.054</v>
      </c>
      <c r="G17" s="98">
        <f t="shared" ca="1" si="9"/>
        <v>12</v>
      </c>
      <c r="H17" s="98">
        <f t="shared" ca="1" si="9"/>
        <v>1.05</v>
      </c>
      <c r="I17" s="98">
        <f t="shared" ca="1" si="9"/>
        <v>1.3638319999999999</v>
      </c>
      <c r="J17" s="98">
        <f t="shared" ca="1" si="9"/>
        <v>1.3638319999999999</v>
      </c>
      <c r="K17" s="98">
        <f t="shared" ca="1" si="9"/>
        <v>1.3638319999999999</v>
      </c>
      <c r="L17" s="98">
        <f t="shared" ca="1" si="9"/>
        <v>1.3614170000000001</v>
      </c>
      <c r="M17" s="98" t="str">
        <f t="shared" si="9"/>
        <v/>
      </c>
      <c r="N17" s="98" t="str">
        <f t="shared" si="9"/>
        <v/>
      </c>
      <c r="O17" s="98" t="str">
        <f t="shared" si="9"/>
        <v/>
      </c>
      <c r="P17" s="98" t="str">
        <f t="shared" si="9"/>
        <v/>
      </c>
      <c r="Q17" s="98" t="str">
        <f t="shared" si="9"/>
        <v/>
      </c>
      <c r="R17" s="98" t="str">
        <f t="shared" si="9"/>
        <v/>
      </c>
      <c r="S17" s="98" t="str">
        <f t="shared" si="9"/>
        <v/>
      </c>
      <c r="T17" s="98" t="str">
        <f t="shared" si="9"/>
        <v/>
      </c>
      <c r="U17" s="98" t="str">
        <f t="shared" si="9"/>
        <v/>
      </c>
      <c r="V17" s="98" t="str">
        <f t="shared" si="9"/>
        <v/>
      </c>
      <c r="W17" s="98" t="str">
        <f t="shared" si="9"/>
        <v/>
      </c>
      <c r="X17" s="98" t="str">
        <f t="shared" si="9"/>
        <v/>
      </c>
      <c r="Y17" s="98" t="str">
        <f t="shared" si="9"/>
        <v/>
      </c>
      <c r="Z17" s="98" t="str">
        <f t="shared" si="9"/>
        <v/>
      </c>
      <c r="AA17" s="98" t="str">
        <f t="shared" si="9"/>
        <v/>
      </c>
      <c r="AB17" s="98" t="str">
        <f t="shared" si="9"/>
        <v/>
      </c>
      <c r="AC17" s="98" t="str">
        <f t="shared" si="9"/>
        <v/>
      </c>
      <c r="AD17" s="98" t="str">
        <f t="shared" si="9"/>
        <v/>
      </c>
      <c r="AE17" s="98" t="str">
        <f t="shared" si="9"/>
        <v/>
      </c>
      <c r="AF17" s="98" t="str">
        <f t="shared" si="9"/>
        <v/>
      </c>
      <c r="AG17" s="98" t="str">
        <f t="shared" si="9"/>
        <v/>
      </c>
      <c r="AH17" s="98" t="str">
        <f t="shared" si="9"/>
        <v/>
      </c>
      <c r="AI17" s="98" t="str">
        <f t="shared" si="9"/>
        <v/>
      </c>
      <c r="AJ17" s="98" t="str">
        <f t="shared" si="9"/>
        <v/>
      </c>
      <c r="AK17" s="98" t="str">
        <f t="shared" si="9"/>
        <v/>
      </c>
      <c r="AL17" s="98" t="str">
        <f t="shared" si="9"/>
        <v/>
      </c>
      <c r="AM17" s="98" t="str">
        <f t="shared" si="9"/>
        <v/>
      </c>
      <c r="AN17" s="98" t="str">
        <f t="shared" si="9"/>
        <v/>
      </c>
    </row>
    <row r="18" spans="1:47" ht="18.95" customHeight="1" x14ac:dyDescent="0.25">
      <c r="C18" s="207"/>
      <c r="D18" s="130" t="s">
        <v>64</v>
      </c>
      <c r="E18" s="131">
        <f t="shared" ref="E18:AN18" ca="1" si="10">IF(E$8="","",VLOOKUP(E$8,Champ,18,0))</f>
        <v>0</v>
      </c>
      <c r="F18" s="131" t="str">
        <f t="shared" ca="1" si="10"/>
        <v>blablablabla</v>
      </c>
      <c r="G18" s="131">
        <f t="shared" ca="1" si="10"/>
        <v>0</v>
      </c>
      <c r="H18" s="131" t="str">
        <f t="shared" ca="1" si="10"/>
        <v>blablablabla</v>
      </c>
      <c r="I18" s="131">
        <f t="shared" ca="1" si="10"/>
        <v>0</v>
      </c>
      <c r="J18" s="131" t="str">
        <f t="shared" ca="1" si="10"/>
        <v>blablablabla</v>
      </c>
      <c r="K18" s="131">
        <f t="shared" ca="1" si="10"/>
        <v>0</v>
      </c>
      <c r="L18" s="131">
        <f t="shared" ca="1" si="10"/>
        <v>0</v>
      </c>
      <c r="M18" s="131" t="str">
        <f t="shared" si="10"/>
        <v/>
      </c>
      <c r="N18" s="131" t="str">
        <f t="shared" si="10"/>
        <v/>
      </c>
      <c r="O18" s="131" t="str">
        <f t="shared" si="10"/>
        <v/>
      </c>
      <c r="P18" s="131" t="str">
        <f t="shared" si="10"/>
        <v/>
      </c>
      <c r="Q18" s="131" t="str">
        <f t="shared" si="10"/>
        <v/>
      </c>
      <c r="R18" s="131" t="str">
        <f t="shared" si="10"/>
        <v/>
      </c>
      <c r="S18" s="131" t="str">
        <f t="shared" si="10"/>
        <v/>
      </c>
      <c r="T18" s="131" t="str">
        <f t="shared" si="10"/>
        <v/>
      </c>
      <c r="U18" s="131" t="str">
        <f t="shared" si="10"/>
        <v/>
      </c>
      <c r="V18" s="131" t="str">
        <f t="shared" si="10"/>
        <v/>
      </c>
      <c r="W18" s="131" t="str">
        <f t="shared" si="10"/>
        <v/>
      </c>
      <c r="X18" s="131" t="str">
        <f t="shared" si="10"/>
        <v/>
      </c>
      <c r="Y18" s="131" t="str">
        <f t="shared" si="10"/>
        <v/>
      </c>
      <c r="Z18" s="131" t="str">
        <f t="shared" si="10"/>
        <v/>
      </c>
      <c r="AA18" s="131" t="str">
        <f t="shared" si="10"/>
        <v/>
      </c>
      <c r="AB18" s="131" t="str">
        <f t="shared" si="10"/>
        <v/>
      </c>
      <c r="AC18" s="131" t="str">
        <f t="shared" si="10"/>
        <v/>
      </c>
      <c r="AD18" s="131" t="str">
        <f t="shared" si="10"/>
        <v/>
      </c>
      <c r="AE18" s="131" t="str">
        <f t="shared" si="10"/>
        <v/>
      </c>
      <c r="AF18" s="131" t="str">
        <f t="shared" si="10"/>
        <v/>
      </c>
      <c r="AG18" s="131" t="str">
        <f t="shared" si="10"/>
        <v/>
      </c>
      <c r="AH18" s="131" t="str">
        <f t="shared" si="10"/>
        <v/>
      </c>
      <c r="AI18" s="131" t="str">
        <f t="shared" si="10"/>
        <v/>
      </c>
      <c r="AJ18" s="131" t="str">
        <f t="shared" si="10"/>
        <v/>
      </c>
      <c r="AK18" s="131" t="str">
        <f t="shared" si="10"/>
        <v/>
      </c>
      <c r="AL18" s="98" t="str">
        <f t="shared" si="10"/>
        <v/>
      </c>
      <c r="AM18" s="98" t="str">
        <f t="shared" si="10"/>
        <v/>
      </c>
      <c r="AN18" s="98" t="str">
        <f t="shared" si="10"/>
        <v/>
      </c>
    </row>
    <row r="19" spans="1:47" ht="18.95" customHeight="1" x14ac:dyDescent="0.25">
      <c r="C19" s="198" t="s">
        <v>34</v>
      </c>
      <c r="D19" s="58" t="s">
        <v>33</v>
      </c>
      <c r="E19" s="96">
        <f ca="1">IF(F$8="","",VLOOKUP(F$8,Champ,19,0))</f>
        <v>41395</v>
      </c>
      <c r="F19" s="97">
        <f t="shared" ref="F19:AT19" ca="1" si="11">IF(F$8="","",VLOOKUP(F$8,Champ,19,0))</f>
        <v>41395</v>
      </c>
      <c r="G19" s="97">
        <f t="shared" ca="1" si="11"/>
        <v>41426</v>
      </c>
      <c r="H19" s="97">
        <f t="shared" ca="1" si="11"/>
        <v>0</v>
      </c>
      <c r="I19" s="97">
        <f t="shared" ca="1" si="11"/>
        <v>0</v>
      </c>
      <c r="J19" s="97">
        <f t="shared" ca="1" si="11"/>
        <v>0</v>
      </c>
      <c r="K19" s="97">
        <f t="shared" ca="1" si="11"/>
        <v>0</v>
      </c>
      <c r="L19" s="97">
        <f t="shared" ca="1" si="11"/>
        <v>0</v>
      </c>
      <c r="M19" s="97" t="str">
        <f t="shared" si="11"/>
        <v/>
      </c>
      <c r="N19" s="97" t="str">
        <f t="shared" si="11"/>
        <v/>
      </c>
      <c r="O19" s="97" t="str">
        <f t="shared" si="11"/>
        <v/>
      </c>
      <c r="P19" s="97" t="str">
        <f t="shared" si="11"/>
        <v/>
      </c>
      <c r="Q19" s="97" t="str">
        <f t="shared" si="11"/>
        <v/>
      </c>
      <c r="R19" s="97" t="str">
        <f t="shared" si="11"/>
        <v/>
      </c>
      <c r="S19" s="97" t="str">
        <f t="shared" si="11"/>
        <v/>
      </c>
      <c r="T19" s="97" t="str">
        <f t="shared" si="11"/>
        <v/>
      </c>
      <c r="U19" s="97" t="str">
        <f t="shared" si="11"/>
        <v/>
      </c>
      <c r="V19" s="97" t="str">
        <f t="shared" si="11"/>
        <v/>
      </c>
      <c r="W19" s="97" t="str">
        <f t="shared" si="11"/>
        <v/>
      </c>
      <c r="X19" s="97" t="str">
        <f t="shared" si="11"/>
        <v/>
      </c>
      <c r="Y19" s="97" t="str">
        <f t="shared" si="11"/>
        <v/>
      </c>
      <c r="Z19" s="97" t="str">
        <f t="shared" si="11"/>
        <v/>
      </c>
      <c r="AA19" s="97" t="str">
        <f t="shared" si="11"/>
        <v/>
      </c>
      <c r="AB19" s="97" t="str">
        <f t="shared" si="11"/>
        <v/>
      </c>
      <c r="AC19" s="97" t="str">
        <f t="shared" si="11"/>
        <v/>
      </c>
      <c r="AD19" s="97" t="str">
        <f t="shared" si="11"/>
        <v/>
      </c>
      <c r="AE19" s="97" t="str">
        <f t="shared" si="11"/>
        <v/>
      </c>
      <c r="AF19" s="97" t="str">
        <f t="shared" si="11"/>
        <v/>
      </c>
      <c r="AG19" s="97" t="str">
        <f t="shared" si="11"/>
        <v/>
      </c>
      <c r="AH19" s="97" t="str">
        <f t="shared" si="11"/>
        <v/>
      </c>
      <c r="AI19" s="97" t="str">
        <f t="shared" si="11"/>
        <v/>
      </c>
      <c r="AJ19" s="97" t="str">
        <f t="shared" si="11"/>
        <v/>
      </c>
      <c r="AK19" s="97" t="str">
        <f t="shared" si="11"/>
        <v/>
      </c>
      <c r="AL19" s="97" t="str">
        <f t="shared" si="11"/>
        <v/>
      </c>
      <c r="AM19" s="97" t="str">
        <f t="shared" si="11"/>
        <v/>
      </c>
      <c r="AN19" s="97" t="str">
        <f t="shared" si="11"/>
        <v/>
      </c>
      <c r="AO19" s="97" t="str">
        <f t="shared" si="11"/>
        <v/>
      </c>
      <c r="AP19" s="97" t="str">
        <f t="shared" si="11"/>
        <v/>
      </c>
      <c r="AQ19" s="97" t="str">
        <f t="shared" si="11"/>
        <v/>
      </c>
      <c r="AR19" s="97" t="str">
        <f t="shared" si="11"/>
        <v/>
      </c>
      <c r="AS19" s="97" t="str">
        <f t="shared" si="11"/>
        <v/>
      </c>
      <c r="AT19" s="97" t="str">
        <f t="shared" si="11"/>
        <v/>
      </c>
    </row>
    <row r="20" spans="1:47" ht="18.95" customHeight="1" x14ac:dyDescent="0.25">
      <c r="C20" s="198"/>
      <c r="D20" s="58" t="s">
        <v>36</v>
      </c>
      <c r="E20" s="94">
        <f t="shared" ref="E20:AT20" ca="1" si="12">IF(E$8="","",VLOOKUP(E$8,Champ,20,0))</f>
        <v>0</v>
      </c>
      <c r="F20" s="95">
        <f t="shared" ca="1" si="12"/>
        <v>41425</v>
      </c>
      <c r="G20" s="95">
        <f t="shared" ca="1" si="12"/>
        <v>41455</v>
      </c>
      <c r="H20" s="95">
        <f t="shared" ca="1" si="12"/>
        <v>0</v>
      </c>
      <c r="I20" s="95">
        <f t="shared" ca="1" si="12"/>
        <v>0</v>
      </c>
      <c r="J20" s="95">
        <f t="shared" ca="1" si="12"/>
        <v>0</v>
      </c>
      <c r="K20" s="95">
        <f t="shared" ca="1" si="12"/>
        <v>0</v>
      </c>
      <c r="L20" s="95">
        <f t="shared" ca="1" si="12"/>
        <v>0</v>
      </c>
      <c r="M20" s="95" t="str">
        <f t="shared" si="12"/>
        <v/>
      </c>
      <c r="N20" s="95" t="str">
        <f t="shared" si="12"/>
        <v/>
      </c>
      <c r="O20" s="95" t="str">
        <f t="shared" si="12"/>
        <v/>
      </c>
      <c r="P20" s="95" t="str">
        <f t="shared" si="12"/>
        <v/>
      </c>
      <c r="Q20" s="95" t="str">
        <f t="shared" si="12"/>
        <v/>
      </c>
      <c r="R20" s="95" t="str">
        <f t="shared" si="12"/>
        <v/>
      </c>
      <c r="S20" s="95" t="str">
        <f t="shared" si="12"/>
        <v/>
      </c>
      <c r="T20" s="95" t="str">
        <f t="shared" si="12"/>
        <v/>
      </c>
      <c r="U20" s="95" t="str">
        <f t="shared" si="12"/>
        <v/>
      </c>
      <c r="V20" s="95" t="str">
        <f t="shared" si="12"/>
        <v/>
      </c>
      <c r="W20" s="95" t="str">
        <f t="shared" si="12"/>
        <v/>
      </c>
      <c r="X20" s="95" t="str">
        <f t="shared" si="12"/>
        <v/>
      </c>
      <c r="Y20" s="95" t="str">
        <f t="shared" si="12"/>
        <v/>
      </c>
      <c r="Z20" s="95" t="str">
        <f t="shared" si="12"/>
        <v/>
      </c>
      <c r="AA20" s="95" t="str">
        <f t="shared" si="12"/>
        <v/>
      </c>
      <c r="AB20" s="95" t="str">
        <f t="shared" si="12"/>
        <v/>
      </c>
      <c r="AC20" s="95" t="str">
        <f t="shared" si="12"/>
        <v/>
      </c>
      <c r="AD20" s="95" t="str">
        <f t="shared" si="12"/>
        <v/>
      </c>
      <c r="AE20" s="95" t="str">
        <f t="shared" si="12"/>
        <v/>
      </c>
      <c r="AF20" s="95" t="str">
        <f t="shared" si="12"/>
        <v/>
      </c>
      <c r="AG20" s="95" t="str">
        <f t="shared" si="12"/>
        <v/>
      </c>
      <c r="AH20" s="95" t="str">
        <f t="shared" si="12"/>
        <v/>
      </c>
      <c r="AI20" s="95" t="str">
        <f t="shared" si="12"/>
        <v/>
      </c>
      <c r="AJ20" s="95" t="str">
        <f t="shared" si="12"/>
        <v/>
      </c>
      <c r="AK20" s="95" t="str">
        <f t="shared" si="12"/>
        <v/>
      </c>
      <c r="AL20" s="95" t="str">
        <f t="shared" si="12"/>
        <v/>
      </c>
      <c r="AM20" s="95" t="str">
        <f t="shared" si="12"/>
        <v/>
      </c>
      <c r="AN20" s="95" t="str">
        <f t="shared" si="12"/>
        <v/>
      </c>
      <c r="AO20" s="95" t="str">
        <f t="shared" si="12"/>
        <v/>
      </c>
      <c r="AP20" s="95" t="str">
        <f t="shared" si="12"/>
        <v/>
      </c>
      <c r="AQ20" s="95" t="str">
        <f t="shared" si="12"/>
        <v/>
      </c>
      <c r="AR20" s="95" t="str">
        <f t="shared" si="12"/>
        <v/>
      </c>
      <c r="AS20" s="95" t="str">
        <f t="shared" si="12"/>
        <v/>
      </c>
      <c r="AT20" s="95" t="str">
        <f t="shared" si="12"/>
        <v/>
      </c>
    </row>
    <row r="21" spans="1:47" ht="18.95" customHeight="1" x14ac:dyDescent="0.25">
      <c r="C21" s="198"/>
      <c r="D21" s="58" t="s">
        <v>37</v>
      </c>
      <c r="E21" s="94">
        <f t="shared" ref="E21:AT21" ca="1" si="13">IF(E$8="","",VLOOKUP(E$8,Champ,21,0))</f>
        <v>0</v>
      </c>
      <c r="F21" s="95">
        <f t="shared" ca="1" si="13"/>
        <v>41651</v>
      </c>
      <c r="G21" s="95">
        <f t="shared" ca="1" si="13"/>
        <v>41651</v>
      </c>
      <c r="H21" s="95">
        <f t="shared" ca="1" si="13"/>
        <v>0</v>
      </c>
      <c r="I21" s="95">
        <f t="shared" ca="1" si="13"/>
        <v>0</v>
      </c>
      <c r="J21" s="95">
        <f t="shared" ca="1" si="13"/>
        <v>0</v>
      </c>
      <c r="K21" s="95">
        <f t="shared" ca="1" si="13"/>
        <v>0</v>
      </c>
      <c r="L21" s="95">
        <f t="shared" ca="1" si="13"/>
        <v>0</v>
      </c>
      <c r="M21" s="95" t="str">
        <f t="shared" si="13"/>
        <v/>
      </c>
      <c r="N21" s="95" t="str">
        <f t="shared" si="13"/>
        <v/>
      </c>
      <c r="O21" s="95" t="str">
        <f t="shared" si="13"/>
        <v/>
      </c>
      <c r="P21" s="95" t="str">
        <f t="shared" si="13"/>
        <v/>
      </c>
      <c r="Q21" s="95" t="str">
        <f t="shared" si="13"/>
        <v/>
      </c>
      <c r="R21" s="95" t="str">
        <f t="shared" si="13"/>
        <v/>
      </c>
      <c r="S21" s="95" t="str">
        <f t="shared" si="13"/>
        <v/>
      </c>
      <c r="T21" s="95" t="str">
        <f t="shared" si="13"/>
        <v/>
      </c>
      <c r="U21" s="95" t="str">
        <f t="shared" si="13"/>
        <v/>
      </c>
      <c r="V21" s="95" t="str">
        <f t="shared" si="13"/>
        <v/>
      </c>
      <c r="W21" s="95" t="str">
        <f t="shared" si="13"/>
        <v/>
      </c>
      <c r="X21" s="95" t="str">
        <f t="shared" si="13"/>
        <v/>
      </c>
      <c r="Y21" s="95" t="str">
        <f t="shared" si="13"/>
        <v/>
      </c>
      <c r="Z21" s="95" t="str">
        <f t="shared" si="13"/>
        <v/>
      </c>
      <c r="AA21" s="95" t="str">
        <f t="shared" si="13"/>
        <v/>
      </c>
      <c r="AB21" s="95" t="str">
        <f t="shared" si="13"/>
        <v/>
      </c>
      <c r="AC21" s="95" t="str">
        <f t="shared" si="13"/>
        <v/>
      </c>
      <c r="AD21" s="95" t="str">
        <f t="shared" si="13"/>
        <v/>
      </c>
      <c r="AE21" s="95" t="str">
        <f t="shared" si="13"/>
        <v/>
      </c>
      <c r="AF21" s="95" t="str">
        <f t="shared" si="13"/>
        <v/>
      </c>
      <c r="AG21" s="95" t="str">
        <f t="shared" si="13"/>
        <v/>
      </c>
      <c r="AH21" s="95" t="str">
        <f t="shared" si="13"/>
        <v/>
      </c>
      <c r="AI21" s="95" t="str">
        <f t="shared" si="13"/>
        <v/>
      </c>
      <c r="AJ21" s="95" t="str">
        <f t="shared" si="13"/>
        <v/>
      </c>
      <c r="AK21" s="95" t="str">
        <f t="shared" si="13"/>
        <v/>
      </c>
      <c r="AL21" s="95" t="str">
        <f t="shared" si="13"/>
        <v/>
      </c>
      <c r="AM21" s="95" t="str">
        <f t="shared" si="13"/>
        <v/>
      </c>
      <c r="AN21" s="95" t="str">
        <f t="shared" si="13"/>
        <v/>
      </c>
      <c r="AO21" s="95" t="str">
        <f t="shared" si="13"/>
        <v/>
      </c>
      <c r="AP21" s="95" t="str">
        <f t="shared" si="13"/>
        <v/>
      </c>
      <c r="AQ21" s="95" t="str">
        <f t="shared" si="13"/>
        <v/>
      </c>
      <c r="AR21" s="95" t="str">
        <f t="shared" si="13"/>
        <v/>
      </c>
      <c r="AS21" s="95" t="str">
        <f t="shared" si="13"/>
        <v/>
      </c>
      <c r="AT21" s="95" t="str">
        <f t="shared" si="13"/>
        <v/>
      </c>
    </row>
    <row r="22" spans="1:47" ht="18.95" customHeight="1" x14ac:dyDescent="0.25">
      <c r="C22" s="198"/>
      <c r="D22" s="58" t="s">
        <v>66</v>
      </c>
      <c r="E22" s="96">
        <f t="shared" ref="E22:AT22" ca="1" si="14">IF(E$8="","",VLOOKUP(E$8,Champ,24,0))</f>
        <v>0</v>
      </c>
      <c r="F22" s="97">
        <f t="shared" ca="1" si="14"/>
        <v>204.51599999999999</v>
      </c>
      <c r="G22" s="97">
        <f t="shared" ca="1" si="14"/>
        <v>157.87200000000001</v>
      </c>
      <c r="H22" s="97">
        <f t="shared" ca="1" si="14"/>
        <v>0</v>
      </c>
      <c r="I22" s="97">
        <f t="shared" ca="1" si="14"/>
        <v>0</v>
      </c>
      <c r="J22" s="97">
        <f t="shared" ca="1" si="14"/>
        <v>0</v>
      </c>
      <c r="K22" s="97">
        <f t="shared" ca="1" si="14"/>
        <v>0</v>
      </c>
      <c r="L22" s="97">
        <f t="shared" ca="1" si="14"/>
        <v>0</v>
      </c>
      <c r="M22" s="97" t="str">
        <f t="shared" si="14"/>
        <v/>
      </c>
      <c r="N22" s="97" t="str">
        <f t="shared" si="14"/>
        <v/>
      </c>
      <c r="O22" s="97" t="str">
        <f t="shared" si="14"/>
        <v/>
      </c>
      <c r="P22" s="97" t="str">
        <f t="shared" si="14"/>
        <v/>
      </c>
      <c r="Q22" s="97" t="str">
        <f t="shared" si="14"/>
        <v/>
      </c>
      <c r="R22" s="97" t="str">
        <f t="shared" si="14"/>
        <v/>
      </c>
      <c r="S22" s="97" t="str">
        <f t="shared" si="14"/>
        <v/>
      </c>
      <c r="T22" s="97" t="str">
        <f t="shared" si="14"/>
        <v/>
      </c>
      <c r="U22" s="97" t="str">
        <f t="shared" si="14"/>
        <v/>
      </c>
      <c r="V22" s="97" t="str">
        <f t="shared" si="14"/>
        <v/>
      </c>
      <c r="W22" s="97" t="str">
        <f t="shared" si="14"/>
        <v/>
      </c>
      <c r="X22" s="97" t="str">
        <f t="shared" si="14"/>
        <v/>
      </c>
      <c r="Y22" s="97" t="str">
        <f t="shared" si="14"/>
        <v/>
      </c>
      <c r="Z22" s="97" t="str">
        <f t="shared" si="14"/>
        <v/>
      </c>
      <c r="AA22" s="97" t="str">
        <f t="shared" si="14"/>
        <v/>
      </c>
      <c r="AB22" s="97" t="str">
        <f t="shared" si="14"/>
        <v/>
      </c>
      <c r="AC22" s="97" t="str">
        <f t="shared" si="14"/>
        <v/>
      </c>
      <c r="AD22" s="97" t="str">
        <f t="shared" si="14"/>
        <v/>
      </c>
      <c r="AE22" s="97" t="str">
        <f t="shared" si="14"/>
        <v/>
      </c>
      <c r="AF22" s="97" t="str">
        <f t="shared" si="14"/>
        <v/>
      </c>
      <c r="AG22" s="97" t="str">
        <f t="shared" si="14"/>
        <v/>
      </c>
      <c r="AH22" s="97" t="str">
        <f t="shared" si="14"/>
        <v/>
      </c>
      <c r="AI22" s="97" t="str">
        <f t="shared" si="14"/>
        <v/>
      </c>
      <c r="AJ22" s="97" t="str">
        <f t="shared" si="14"/>
        <v/>
      </c>
      <c r="AK22" s="97" t="str">
        <f t="shared" si="14"/>
        <v/>
      </c>
      <c r="AL22" s="97" t="str">
        <f t="shared" si="14"/>
        <v/>
      </c>
      <c r="AM22" s="97" t="str">
        <f t="shared" si="14"/>
        <v/>
      </c>
      <c r="AN22" s="97" t="str">
        <f t="shared" si="14"/>
        <v/>
      </c>
      <c r="AO22" s="97" t="str">
        <f t="shared" si="14"/>
        <v/>
      </c>
      <c r="AP22" s="97" t="str">
        <f t="shared" si="14"/>
        <v/>
      </c>
      <c r="AQ22" s="97" t="str">
        <f t="shared" si="14"/>
        <v/>
      </c>
      <c r="AR22" s="97" t="str">
        <f t="shared" si="14"/>
        <v/>
      </c>
      <c r="AS22" s="97" t="str">
        <f t="shared" si="14"/>
        <v/>
      </c>
      <c r="AT22" s="97" t="str">
        <f t="shared" si="14"/>
        <v/>
      </c>
    </row>
    <row r="23" spans="1:47" ht="18.95" customHeight="1" x14ac:dyDescent="0.25">
      <c r="C23" s="198"/>
      <c r="D23" s="58" t="s">
        <v>68</v>
      </c>
      <c r="E23" s="96">
        <f t="shared" ref="E23:AT23" ca="1" si="15">IF(E$8="","",VLOOKUP(E$8,Champ,22,0))</f>
        <v>0</v>
      </c>
      <c r="F23" s="97">
        <f t="shared" ca="1" si="15"/>
        <v>154</v>
      </c>
      <c r="G23" s="97">
        <f t="shared" ca="1" si="15"/>
        <v>124</v>
      </c>
      <c r="H23" s="97">
        <f t="shared" ca="1" si="15"/>
        <v>0</v>
      </c>
      <c r="I23" s="97">
        <f t="shared" ca="1" si="15"/>
        <v>0</v>
      </c>
      <c r="J23" s="97">
        <f t="shared" ca="1" si="15"/>
        <v>0</v>
      </c>
      <c r="K23" s="97">
        <f t="shared" ca="1" si="15"/>
        <v>0</v>
      </c>
      <c r="L23" s="97">
        <f t="shared" ca="1" si="15"/>
        <v>0</v>
      </c>
      <c r="M23" s="97" t="str">
        <f t="shared" si="15"/>
        <v/>
      </c>
      <c r="N23" s="97" t="str">
        <f t="shared" si="15"/>
        <v/>
      </c>
      <c r="O23" s="97" t="str">
        <f t="shared" si="15"/>
        <v/>
      </c>
      <c r="P23" s="97" t="str">
        <f t="shared" si="15"/>
        <v/>
      </c>
      <c r="Q23" s="97" t="str">
        <f t="shared" si="15"/>
        <v/>
      </c>
      <c r="R23" s="97" t="str">
        <f t="shared" si="15"/>
        <v/>
      </c>
      <c r="S23" s="97" t="str">
        <f t="shared" si="15"/>
        <v/>
      </c>
      <c r="T23" s="97" t="str">
        <f t="shared" si="15"/>
        <v/>
      </c>
      <c r="U23" s="97" t="str">
        <f t="shared" si="15"/>
        <v/>
      </c>
      <c r="V23" s="97" t="str">
        <f t="shared" si="15"/>
        <v/>
      </c>
      <c r="W23" s="97" t="str">
        <f t="shared" si="15"/>
        <v/>
      </c>
      <c r="X23" s="97" t="str">
        <f t="shared" si="15"/>
        <v/>
      </c>
      <c r="Y23" s="97" t="str">
        <f t="shared" si="15"/>
        <v/>
      </c>
      <c r="Z23" s="97" t="str">
        <f t="shared" si="15"/>
        <v/>
      </c>
      <c r="AA23" s="97" t="str">
        <f t="shared" si="15"/>
        <v/>
      </c>
      <c r="AB23" s="97" t="str">
        <f t="shared" si="15"/>
        <v/>
      </c>
      <c r="AC23" s="97" t="str">
        <f t="shared" si="15"/>
        <v/>
      </c>
      <c r="AD23" s="97" t="str">
        <f t="shared" si="15"/>
        <v/>
      </c>
      <c r="AE23" s="97" t="str">
        <f t="shared" si="15"/>
        <v/>
      </c>
      <c r="AF23" s="97" t="str">
        <f t="shared" si="15"/>
        <v/>
      </c>
      <c r="AG23" s="97" t="str">
        <f t="shared" si="15"/>
        <v/>
      </c>
      <c r="AH23" s="97" t="str">
        <f t="shared" si="15"/>
        <v/>
      </c>
      <c r="AI23" s="97" t="str">
        <f t="shared" si="15"/>
        <v/>
      </c>
      <c r="AJ23" s="97" t="str">
        <f t="shared" si="15"/>
        <v/>
      </c>
      <c r="AK23" s="97" t="str">
        <f t="shared" si="15"/>
        <v/>
      </c>
      <c r="AL23" s="97" t="str">
        <f t="shared" si="15"/>
        <v/>
      </c>
      <c r="AM23" s="97" t="str">
        <f t="shared" si="15"/>
        <v/>
      </c>
      <c r="AN23" s="97" t="str">
        <f t="shared" si="15"/>
        <v/>
      </c>
      <c r="AO23" s="97" t="str">
        <f t="shared" si="15"/>
        <v/>
      </c>
      <c r="AP23" s="97" t="str">
        <f t="shared" si="15"/>
        <v/>
      </c>
      <c r="AQ23" s="97" t="str">
        <f t="shared" si="15"/>
        <v/>
      </c>
      <c r="AR23" s="97" t="str">
        <f t="shared" si="15"/>
        <v/>
      </c>
      <c r="AS23" s="97" t="str">
        <f t="shared" si="15"/>
        <v/>
      </c>
      <c r="AT23" s="97" t="str">
        <f t="shared" si="15"/>
        <v/>
      </c>
    </row>
    <row r="24" spans="1:47" ht="18.95" customHeight="1" x14ac:dyDescent="0.25">
      <c r="C24" s="198"/>
      <c r="D24" s="59" t="s">
        <v>62</v>
      </c>
      <c r="E24" s="96">
        <f t="shared" ref="E24:AT24" ca="1" si="16">IF(E$8="","",VLOOKUP(E$8,Champ,23,0))</f>
        <v>0</v>
      </c>
      <c r="F24" s="97">
        <f t="shared" ca="1" si="16"/>
        <v>325</v>
      </c>
      <c r="G24" s="97">
        <f t="shared" ca="1" si="16"/>
        <v>256</v>
      </c>
      <c r="H24" s="97">
        <f t="shared" ca="1" si="16"/>
        <v>0</v>
      </c>
      <c r="I24" s="97">
        <f t="shared" ca="1" si="16"/>
        <v>0</v>
      </c>
      <c r="J24" s="97">
        <f t="shared" ca="1" si="16"/>
        <v>0</v>
      </c>
      <c r="K24" s="97">
        <f t="shared" ca="1" si="16"/>
        <v>0</v>
      </c>
      <c r="L24" s="97">
        <f t="shared" ca="1" si="16"/>
        <v>0</v>
      </c>
      <c r="M24" s="97" t="str">
        <f t="shared" si="16"/>
        <v/>
      </c>
      <c r="N24" s="97" t="str">
        <f t="shared" si="16"/>
        <v/>
      </c>
      <c r="O24" s="97" t="str">
        <f t="shared" si="16"/>
        <v/>
      </c>
      <c r="P24" s="97" t="str">
        <f t="shared" si="16"/>
        <v/>
      </c>
      <c r="Q24" s="97" t="str">
        <f t="shared" si="16"/>
        <v/>
      </c>
      <c r="R24" s="97" t="str">
        <f t="shared" si="16"/>
        <v/>
      </c>
      <c r="S24" s="97" t="str">
        <f t="shared" si="16"/>
        <v/>
      </c>
      <c r="T24" s="97" t="str">
        <f t="shared" si="16"/>
        <v/>
      </c>
      <c r="U24" s="97" t="str">
        <f t="shared" si="16"/>
        <v/>
      </c>
      <c r="V24" s="97" t="str">
        <f t="shared" si="16"/>
        <v/>
      </c>
      <c r="W24" s="97" t="str">
        <f t="shared" si="16"/>
        <v/>
      </c>
      <c r="X24" s="97" t="str">
        <f t="shared" si="16"/>
        <v/>
      </c>
      <c r="Y24" s="97" t="str">
        <f t="shared" si="16"/>
        <v/>
      </c>
      <c r="Z24" s="97" t="str">
        <f t="shared" si="16"/>
        <v/>
      </c>
      <c r="AA24" s="97" t="str">
        <f t="shared" si="16"/>
        <v/>
      </c>
      <c r="AB24" s="97" t="str">
        <f t="shared" si="16"/>
        <v/>
      </c>
      <c r="AC24" s="97" t="str">
        <f t="shared" si="16"/>
        <v/>
      </c>
      <c r="AD24" s="97" t="str">
        <f t="shared" si="16"/>
        <v/>
      </c>
      <c r="AE24" s="97" t="str">
        <f t="shared" si="16"/>
        <v/>
      </c>
      <c r="AF24" s="97" t="str">
        <f t="shared" si="16"/>
        <v/>
      </c>
      <c r="AG24" s="97" t="str">
        <f t="shared" si="16"/>
        <v/>
      </c>
      <c r="AH24" s="97" t="str">
        <f t="shared" si="16"/>
        <v/>
      </c>
      <c r="AI24" s="97" t="str">
        <f t="shared" si="16"/>
        <v/>
      </c>
      <c r="AJ24" s="97" t="str">
        <f t="shared" si="16"/>
        <v/>
      </c>
      <c r="AK24" s="97" t="str">
        <f t="shared" si="16"/>
        <v/>
      </c>
      <c r="AL24" s="97" t="str">
        <f t="shared" si="16"/>
        <v/>
      </c>
      <c r="AM24" s="97" t="str">
        <f t="shared" si="16"/>
        <v/>
      </c>
      <c r="AN24" s="97" t="str">
        <f t="shared" si="16"/>
        <v/>
      </c>
      <c r="AO24" s="97" t="str">
        <f t="shared" si="16"/>
        <v/>
      </c>
      <c r="AP24" s="97" t="str">
        <f t="shared" si="16"/>
        <v/>
      </c>
      <c r="AQ24" s="97" t="str">
        <f t="shared" si="16"/>
        <v/>
      </c>
      <c r="AR24" s="97" t="str">
        <f t="shared" si="16"/>
        <v/>
      </c>
      <c r="AS24" s="97" t="str">
        <f t="shared" si="16"/>
        <v/>
      </c>
      <c r="AT24" s="97" t="str">
        <f t="shared" si="16"/>
        <v/>
      </c>
    </row>
    <row r="25" spans="1:47" ht="18.95" customHeight="1" x14ac:dyDescent="0.25">
      <c r="C25" s="198"/>
      <c r="D25" s="59" t="s">
        <v>7</v>
      </c>
      <c r="E25" s="99">
        <f t="shared" ref="E25:AT25" ca="1" si="17">IF(E$8="","",VLOOKUP(E$8,Champ,27,0))</f>
        <v>0</v>
      </c>
      <c r="F25" s="100">
        <f t="shared" ca="1" si="17"/>
        <v>200</v>
      </c>
      <c r="G25" s="100">
        <f t="shared" ca="1" si="17"/>
        <v>299</v>
      </c>
      <c r="H25" s="100">
        <f t="shared" ca="1" si="17"/>
        <v>0</v>
      </c>
      <c r="I25" s="100">
        <f t="shared" ca="1" si="17"/>
        <v>0</v>
      </c>
      <c r="J25" s="100">
        <f t="shared" ca="1" si="17"/>
        <v>0</v>
      </c>
      <c r="K25" s="100">
        <f t="shared" ca="1" si="17"/>
        <v>0</v>
      </c>
      <c r="L25" s="100">
        <f t="shared" ca="1" si="17"/>
        <v>0</v>
      </c>
      <c r="M25" s="100" t="str">
        <f t="shared" si="17"/>
        <v/>
      </c>
      <c r="N25" s="100" t="str">
        <f t="shared" si="17"/>
        <v/>
      </c>
      <c r="O25" s="100" t="str">
        <f t="shared" si="17"/>
        <v/>
      </c>
      <c r="P25" s="100" t="str">
        <f t="shared" si="17"/>
        <v/>
      </c>
      <c r="Q25" s="100" t="str">
        <f t="shared" si="17"/>
        <v/>
      </c>
      <c r="R25" s="100" t="str">
        <f t="shared" si="17"/>
        <v/>
      </c>
      <c r="S25" s="100" t="str">
        <f t="shared" si="17"/>
        <v/>
      </c>
      <c r="T25" s="100" t="str">
        <f t="shared" si="17"/>
        <v/>
      </c>
      <c r="U25" s="100" t="str">
        <f t="shared" si="17"/>
        <v/>
      </c>
      <c r="V25" s="100" t="str">
        <f t="shared" si="17"/>
        <v/>
      </c>
      <c r="W25" s="100" t="str">
        <f t="shared" si="17"/>
        <v/>
      </c>
      <c r="X25" s="100" t="str">
        <f t="shared" si="17"/>
        <v/>
      </c>
      <c r="Y25" s="100" t="str">
        <f t="shared" si="17"/>
        <v/>
      </c>
      <c r="Z25" s="100" t="str">
        <f t="shared" si="17"/>
        <v/>
      </c>
      <c r="AA25" s="100" t="str">
        <f t="shared" si="17"/>
        <v/>
      </c>
      <c r="AB25" s="100" t="str">
        <f t="shared" si="17"/>
        <v/>
      </c>
      <c r="AC25" s="100" t="str">
        <f t="shared" si="17"/>
        <v/>
      </c>
      <c r="AD25" s="100" t="str">
        <f t="shared" si="17"/>
        <v/>
      </c>
      <c r="AE25" s="100" t="str">
        <f t="shared" si="17"/>
        <v/>
      </c>
      <c r="AF25" s="100" t="str">
        <f t="shared" si="17"/>
        <v/>
      </c>
      <c r="AG25" s="100" t="str">
        <f t="shared" si="17"/>
        <v/>
      </c>
      <c r="AH25" s="100" t="str">
        <f t="shared" si="17"/>
        <v/>
      </c>
      <c r="AI25" s="100" t="str">
        <f t="shared" si="17"/>
        <v/>
      </c>
      <c r="AJ25" s="100" t="str">
        <f t="shared" si="17"/>
        <v/>
      </c>
      <c r="AK25" s="100" t="str">
        <f t="shared" si="17"/>
        <v/>
      </c>
      <c r="AL25" s="100" t="str">
        <f t="shared" si="17"/>
        <v/>
      </c>
      <c r="AM25" s="100" t="str">
        <f t="shared" si="17"/>
        <v/>
      </c>
      <c r="AN25" s="100" t="str">
        <f t="shared" si="17"/>
        <v/>
      </c>
      <c r="AO25" s="100" t="str">
        <f t="shared" si="17"/>
        <v/>
      </c>
      <c r="AP25" s="100" t="str">
        <f t="shared" si="17"/>
        <v/>
      </c>
      <c r="AQ25" s="100" t="str">
        <f t="shared" si="17"/>
        <v/>
      </c>
      <c r="AR25" s="100" t="str">
        <f t="shared" si="17"/>
        <v/>
      </c>
      <c r="AS25" s="100" t="str">
        <f t="shared" si="17"/>
        <v/>
      </c>
      <c r="AT25" s="100" t="str">
        <f t="shared" si="17"/>
        <v/>
      </c>
      <c r="AU25" s="101"/>
    </row>
    <row r="26" spans="1:47" ht="18.95" customHeight="1" x14ac:dyDescent="0.25">
      <c r="C26" s="198"/>
      <c r="D26" s="58" t="s">
        <v>67</v>
      </c>
      <c r="E26" s="96">
        <f t="shared" ref="E26:AT26" ca="1" si="18">IF(E$8="","",VLOOKUP(E$8,Champ,30,0))</f>
        <v>0</v>
      </c>
      <c r="F26" s="97">
        <f t="shared" ca="1" si="18"/>
        <v>239.2</v>
      </c>
      <c r="G26" s="97">
        <f t="shared" ca="1" si="18"/>
        <v>23.92</v>
      </c>
      <c r="H26" s="97">
        <f t="shared" ca="1" si="18"/>
        <v>0</v>
      </c>
      <c r="I26" s="97">
        <f t="shared" ca="1" si="18"/>
        <v>0</v>
      </c>
      <c r="J26" s="97">
        <f t="shared" ca="1" si="18"/>
        <v>0</v>
      </c>
      <c r="K26" s="97">
        <f t="shared" ca="1" si="18"/>
        <v>0</v>
      </c>
      <c r="L26" s="97">
        <f t="shared" ca="1" si="18"/>
        <v>0</v>
      </c>
      <c r="M26" s="97" t="str">
        <f t="shared" si="18"/>
        <v/>
      </c>
      <c r="N26" s="97" t="str">
        <f t="shared" si="18"/>
        <v/>
      </c>
      <c r="O26" s="97" t="str">
        <f t="shared" si="18"/>
        <v/>
      </c>
      <c r="P26" s="97" t="str">
        <f t="shared" si="18"/>
        <v/>
      </c>
      <c r="Q26" s="97" t="str">
        <f t="shared" si="18"/>
        <v/>
      </c>
      <c r="R26" s="97" t="str">
        <f t="shared" si="18"/>
        <v/>
      </c>
      <c r="S26" s="97" t="str">
        <f t="shared" si="18"/>
        <v/>
      </c>
      <c r="T26" s="97" t="str">
        <f t="shared" si="18"/>
        <v/>
      </c>
      <c r="U26" s="97" t="str">
        <f t="shared" si="18"/>
        <v/>
      </c>
      <c r="V26" s="97" t="str">
        <f t="shared" si="18"/>
        <v/>
      </c>
      <c r="W26" s="97" t="str">
        <f t="shared" si="18"/>
        <v/>
      </c>
      <c r="X26" s="97" t="str">
        <f t="shared" si="18"/>
        <v/>
      </c>
      <c r="Y26" s="97" t="str">
        <f t="shared" si="18"/>
        <v/>
      </c>
      <c r="Z26" s="97" t="str">
        <f t="shared" si="18"/>
        <v/>
      </c>
      <c r="AA26" s="97" t="str">
        <f t="shared" si="18"/>
        <v/>
      </c>
      <c r="AB26" s="97" t="str">
        <f t="shared" si="18"/>
        <v/>
      </c>
      <c r="AC26" s="97" t="str">
        <f t="shared" si="18"/>
        <v/>
      </c>
      <c r="AD26" s="97" t="str">
        <f t="shared" si="18"/>
        <v/>
      </c>
      <c r="AE26" s="97" t="str">
        <f t="shared" si="18"/>
        <v/>
      </c>
      <c r="AF26" s="97" t="str">
        <f t="shared" si="18"/>
        <v/>
      </c>
      <c r="AG26" s="97" t="str">
        <f t="shared" si="18"/>
        <v/>
      </c>
      <c r="AH26" s="97" t="str">
        <f t="shared" si="18"/>
        <v/>
      </c>
      <c r="AI26" s="97" t="str">
        <f t="shared" si="18"/>
        <v/>
      </c>
      <c r="AJ26" s="97" t="str">
        <f t="shared" si="18"/>
        <v/>
      </c>
      <c r="AK26" s="97" t="str">
        <f t="shared" si="18"/>
        <v/>
      </c>
      <c r="AL26" s="97" t="str">
        <f t="shared" si="18"/>
        <v/>
      </c>
      <c r="AM26" s="97" t="str">
        <f t="shared" si="18"/>
        <v/>
      </c>
      <c r="AN26" s="97" t="str">
        <f t="shared" si="18"/>
        <v/>
      </c>
      <c r="AO26" s="97" t="str">
        <f t="shared" si="18"/>
        <v/>
      </c>
      <c r="AP26" s="97" t="str">
        <f t="shared" si="18"/>
        <v/>
      </c>
      <c r="AQ26" s="100" t="str">
        <f t="shared" si="18"/>
        <v/>
      </c>
      <c r="AR26" s="100" t="str">
        <f t="shared" si="18"/>
        <v/>
      </c>
      <c r="AS26" s="100" t="str">
        <f t="shared" si="18"/>
        <v/>
      </c>
      <c r="AT26" s="100" t="str">
        <f t="shared" si="18"/>
        <v/>
      </c>
      <c r="AU26" s="101"/>
    </row>
    <row r="27" spans="1:47" ht="18.95" customHeight="1" x14ac:dyDescent="0.25">
      <c r="C27" s="198"/>
      <c r="D27" s="59" t="s">
        <v>69</v>
      </c>
      <c r="E27" s="96">
        <f t="shared" ref="E27:AT27" ca="1" si="19">IF(E$8="","",VLOOKUP(E$8,Champ,28,0))</f>
        <v>0</v>
      </c>
      <c r="F27" s="97">
        <f t="shared" ca="1" si="19"/>
        <v>125</v>
      </c>
      <c r="G27" s="97">
        <f t="shared" ca="1" si="19"/>
        <v>125</v>
      </c>
      <c r="H27" s="97">
        <f t="shared" ca="1" si="19"/>
        <v>0</v>
      </c>
      <c r="I27" s="97">
        <f t="shared" ca="1" si="19"/>
        <v>0</v>
      </c>
      <c r="J27" s="97">
        <f t="shared" ca="1" si="19"/>
        <v>0</v>
      </c>
      <c r="K27" s="97">
        <f t="shared" ca="1" si="19"/>
        <v>0</v>
      </c>
      <c r="L27" s="97">
        <f t="shared" ca="1" si="19"/>
        <v>0</v>
      </c>
      <c r="M27" s="97" t="str">
        <f t="shared" si="19"/>
        <v/>
      </c>
      <c r="N27" s="97" t="str">
        <f t="shared" si="19"/>
        <v/>
      </c>
      <c r="O27" s="97" t="str">
        <f t="shared" si="19"/>
        <v/>
      </c>
      <c r="P27" s="97" t="str">
        <f t="shared" si="19"/>
        <v/>
      </c>
      <c r="Q27" s="97" t="str">
        <f t="shared" si="19"/>
        <v/>
      </c>
      <c r="R27" s="97" t="str">
        <f t="shared" si="19"/>
        <v/>
      </c>
      <c r="S27" s="97" t="str">
        <f t="shared" si="19"/>
        <v/>
      </c>
      <c r="T27" s="97" t="str">
        <f t="shared" si="19"/>
        <v/>
      </c>
      <c r="U27" s="97" t="str">
        <f t="shared" si="19"/>
        <v/>
      </c>
      <c r="V27" s="97" t="str">
        <f t="shared" si="19"/>
        <v/>
      </c>
      <c r="W27" s="97" t="str">
        <f t="shared" si="19"/>
        <v/>
      </c>
      <c r="X27" s="97" t="str">
        <f t="shared" si="19"/>
        <v/>
      </c>
      <c r="Y27" s="97" t="str">
        <f t="shared" si="19"/>
        <v/>
      </c>
      <c r="Z27" s="97" t="str">
        <f t="shared" si="19"/>
        <v/>
      </c>
      <c r="AA27" s="97" t="str">
        <f t="shared" si="19"/>
        <v/>
      </c>
      <c r="AB27" s="97" t="str">
        <f t="shared" si="19"/>
        <v/>
      </c>
      <c r="AC27" s="97" t="str">
        <f t="shared" si="19"/>
        <v/>
      </c>
      <c r="AD27" s="97" t="str">
        <f t="shared" si="19"/>
        <v/>
      </c>
      <c r="AE27" s="97" t="str">
        <f t="shared" si="19"/>
        <v/>
      </c>
      <c r="AF27" s="97" t="str">
        <f t="shared" si="19"/>
        <v/>
      </c>
      <c r="AG27" s="97" t="str">
        <f t="shared" si="19"/>
        <v/>
      </c>
      <c r="AH27" s="97" t="str">
        <f t="shared" si="19"/>
        <v/>
      </c>
      <c r="AI27" s="97" t="str">
        <f t="shared" si="19"/>
        <v/>
      </c>
      <c r="AJ27" s="97" t="str">
        <f t="shared" si="19"/>
        <v/>
      </c>
      <c r="AK27" s="97" t="str">
        <f t="shared" si="19"/>
        <v/>
      </c>
      <c r="AL27" s="97" t="str">
        <f t="shared" si="19"/>
        <v/>
      </c>
      <c r="AM27" s="97" t="str">
        <f t="shared" si="19"/>
        <v/>
      </c>
      <c r="AN27" s="97" t="str">
        <f t="shared" si="19"/>
        <v/>
      </c>
      <c r="AO27" s="97" t="str">
        <f t="shared" si="19"/>
        <v/>
      </c>
      <c r="AP27" s="97" t="str">
        <f t="shared" si="19"/>
        <v/>
      </c>
      <c r="AQ27" s="100" t="str">
        <f t="shared" si="19"/>
        <v/>
      </c>
      <c r="AR27" s="100" t="str">
        <f t="shared" si="19"/>
        <v/>
      </c>
      <c r="AS27" s="100" t="str">
        <f t="shared" si="19"/>
        <v/>
      </c>
      <c r="AT27" s="100" t="str">
        <f t="shared" si="19"/>
        <v/>
      </c>
      <c r="AU27" s="101"/>
    </row>
    <row r="28" spans="1:47" ht="18.95" customHeight="1" x14ac:dyDescent="0.25">
      <c r="C28" s="198"/>
      <c r="D28" s="59" t="s">
        <v>63</v>
      </c>
      <c r="E28" s="96">
        <f t="shared" ref="E28:AT28" ca="1" si="20">IF(E$8="","",VLOOKUP(E$8,Champ,29,0))</f>
        <v>0</v>
      </c>
      <c r="F28" s="97">
        <f t="shared" ca="1" si="20"/>
        <v>325</v>
      </c>
      <c r="G28" s="97">
        <f t="shared" ca="1" si="20"/>
        <v>145</v>
      </c>
      <c r="H28" s="97">
        <f t="shared" ca="1" si="20"/>
        <v>0</v>
      </c>
      <c r="I28" s="97">
        <f t="shared" ca="1" si="20"/>
        <v>0</v>
      </c>
      <c r="J28" s="97">
        <f t="shared" ca="1" si="20"/>
        <v>0</v>
      </c>
      <c r="K28" s="97">
        <f t="shared" ca="1" si="20"/>
        <v>0</v>
      </c>
      <c r="L28" s="97">
        <f t="shared" ca="1" si="20"/>
        <v>0</v>
      </c>
      <c r="M28" s="97" t="str">
        <f t="shared" si="20"/>
        <v/>
      </c>
      <c r="N28" s="97" t="str">
        <f t="shared" si="20"/>
        <v/>
      </c>
      <c r="O28" s="97" t="str">
        <f t="shared" si="20"/>
        <v/>
      </c>
      <c r="P28" s="97" t="str">
        <f t="shared" si="20"/>
        <v/>
      </c>
      <c r="Q28" s="97" t="str">
        <f t="shared" si="20"/>
        <v/>
      </c>
      <c r="R28" s="97" t="str">
        <f t="shared" si="20"/>
        <v/>
      </c>
      <c r="S28" s="97" t="str">
        <f t="shared" si="20"/>
        <v/>
      </c>
      <c r="T28" s="97" t="str">
        <f t="shared" si="20"/>
        <v/>
      </c>
      <c r="U28" s="97" t="str">
        <f t="shared" si="20"/>
        <v/>
      </c>
      <c r="V28" s="97" t="str">
        <f t="shared" si="20"/>
        <v/>
      </c>
      <c r="W28" s="97" t="str">
        <f t="shared" si="20"/>
        <v/>
      </c>
      <c r="X28" s="97" t="str">
        <f t="shared" si="20"/>
        <v/>
      </c>
      <c r="Y28" s="97" t="str">
        <f t="shared" si="20"/>
        <v/>
      </c>
      <c r="Z28" s="97" t="str">
        <f t="shared" si="20"/>
        <v/>
      </c>
      <c r="AA28" s="97" t="str">
        <f t="shared" si="20"/>
        <v/>
      </c>
      <c r="AB28" s="97" t="str">
        <f t="shared" si="20"/>
        <v/>
      </c>
      <c r="AC28" s="97" t="str">
        <f t="shared" si="20"/>
        <v/>
      </c>
      <c r="AD28" s="97" t="str">
        <f t="shared" si="20"/>
        <v/>
      </c>
      <c r="AE28" s="97" t="str">
        <f t="shared" si="20"/>
        <v/>
      </c>
      <c r="AF28" s="97" t="str">
        <f t="shared" si="20"/>
        <v/>
      </c>
      <c r="AG28" s="97" t="str">
        <f t="shared" si="20"/>
        <v/>
      </c>
      <c r="AH28" s="97" t="str">
        <f t="shared" si="20"/>
        <v/>
      </c>
      <c r="AI28" s="97" t="str">
        <f t="shared" si="20"/>
        <v/>
      </c>
      <c r="AJ28" s="97" t="str">
        <f t="shared" si="20"/>
        <v/>
      </c>
      <c r="AK28" s="97" t="str">
        <f t="shared" si="20"/>
        <v/>
      </c>
      <c r="AL28" s="97" t="str">
        <f t="shared" si="20"/>
        <v/>
      </c>
      <c r="AM28" s="97" t="str">
        <f t="shared" si="20"/>
        <v/>
      </c>
      <c r="AN28" s="97" t="str">
        <f t="shared" si="20"/>
        <v/>
      </c>
      <c r="AO28" s="97" t="str">
        <f t="shared" si="20"/>
        <v/>
      </c>
      <c r="AP28" s="97" t="str">
        <f t="shared" si="20"/>
        <v/>
      </c>
      <c r="AQ28" s="100" t="str">
        <f t="shared" si="20"/>
        <v/>
      </c>
      <c r="AR28" s="100" t="str">
        <f t="shared" si="20"/>
        <v/>
      </c>
      <c r="AS28" s="100" t="str">
        <f t="shared" si="20"/>
        <v/>
      </c>
      <c r="AT28" s="100" t="str">
        <f t="shared" si="20"/>
        <v/>
      </c>
      <c r="AU28" s="101"/>
    </row>
    <row r="29" spans="1:47" ht="18.95" customHeight="1" x14ac:dyDescent="0.25">
      <c r="C29" s="198"/>
      <c r="D29" s="59" t="s">
        <v>65</v>
      </c>
      <c r="E29" s="126">
        <f t="shared" ref="E29:AT29" ca="1" si="21">IF(E$8="","",VLOOKUP(E$8,Champ,31,0))</f>
        <v>0</v>
      </c>
      <c r="F29" s="127" t="str">
        <f t="shared" ca="1" si="21"/>
        <v>du 01/05/2013 au 30/06/2013</v>
      </c>
      <c r="G29" s="127" t="str">
        <f t="shared" ca="1" si="21"/>
        <v>du 01/04/2013 au 31/12/2013</v>
      </c>
      <c r="H29" s="127">
        <f t="shared" ca="1" si="21"/>
        <v>0</v>
      </c>
      <c r="I29" s="127">
        <f t="shared" ca="1" si="21"/>
        <v>0</v>
      </c>
      <c r="J29" s="127">
        <f t="shared" ca="1" si="21"/>
        <v>0</v>
      </c>
      <c r="K29" s="127">
        <f t="shared" ca="1" si="21"/>
        <v>0</v>
      </c>
      <c r="L29" s="127">
        <f t="shared" ca="1" si="21"/>
        <v>0</v>
      </c>
      <c r="M29" s="127" t="str">
        <f t="shared" si="21"/>
        <v/>
      </c>
      <c r="N29" s="127" t="str">
        <f t="shared" si="21"/>
        <v/>
      </c>
      <c r="O29" s="127" t="str">
        <f t="shared" si="21"/>
        <v/>
      </c>
      <c r="P29" s="127" t="str">
        <f t="shared" si="21"/>
        <v/>
      </c>
      <c r="Q29" s="127" t="str">
        <f t="shared" si="21"/>
        <v/>
      </c>
      <c r="R29" s="127" t="str">
        <f t="shared" si="21"/>
        <v/>
      </c>
      <c r="S29" s="127" t="str">
        <f t="shared" si="21"/>
        <v/>
      </c>
      <c r="T29" s="127" t="str">
        <f t="shared" si="21"/>
        <v/>
      </c>
      <c r="U29" s="127" t="str">
        <f t="shared" si="21"/>
        <v/>
      </c>
      <c r="V29" s="127" t="str">
        <f t="shared" si="21"/>
        <v/>
      </c>
      <c r="W29" s="127" t="str">
        <f t="shared" si="21"/>
        <v/>
      </c>
      <c r="X29" s="127" t="str">
        <f t="shared" si="21"/>
        <v/>
      </c>
      <c r="Y29" s="127" t="str">
        <f t="shared" si="21"/>
        <v/>
      </c>
      <c r="Z29" s="127" t="str">
        <f t="shared" si="21"/>
        <v/>
      </c>
      <c r="AA29" s="127" t="str">
        <f t="shared" si="21"/>
        <v/>
      </c>
      <c r="AB29" s="127" t="str">
        <f t="shared" si="21"/>
        <v/>
      </c>
      <c r="AC29" s="127" t="str">
        <f t="shared" si="21"/>
        <v/>
      </c>
      <c r="AD29" s="127" t="str">
        <f t="shared" si="21"/>
        <v/>
      </c>
      <c r="AE29" s="127" t="str">
        <f t="shared" si="21"/>
        <v/>
      </c>
      <c r="AF29" s="127" t="str">
        <f t="shared" si="21"/>
        <v/>
      </c>
      <c r="AG29" s="127" t="str">
        <f t="shared" si="21"/>
        <v/>
      </c>
      <c r="AH29" s="127" t="str">
        <f t="shared" si="21"/>
        <v/>
      </c>
      <c r="AI29" s="127" t="str">
        <f t="shared" si="21"/>
        <v/>
      </c>
      <c r="AJ29" s="127" t="str">
        <f t="shared" si="21"/>
        <v/>
      </c>
      <c r="AK29" s="127" t="str">
        <f t="shared" si="21"/>
        <v/>
      </c>
      <c r="AL29" s="127" t="str">
        <f t="shared" si="21"/>
        <v/>
      </c>
      <c r="AM29" s="127" t="str">
        <f t="shared" si="21"/>
        <v/>
      </c>
      <c r="AN29" s="127" t="str">
        <f t="shared" si="21"/>
        <v/>
      </c>
      <c r="AO29" s="127" t="str">
        <f t="shared" si="21"/>
        <v/>
      </c>
      <c r="AP29" s="127" t="str">
        <f t="shared" si="21"/>
        <v/>
      </c>
      <c r="AQ29" s="127" t="str">
        <f t="shared" si="21"/>
        <v/>
      </c>
      <c r="AR29" s="127" t="str">
        <f t="shared" si="21"/>
        <v/>
      </c>
      <c r="AS29" s="127" t="str">
        <f t="shared" si="21"/>
        <v/>
      </c>
      <c r="AT29" s="127" t="str">
        <f t="shared" si="21"/>
        <v/>
      </c>
      <c r="AU29" s="101"/>
    </row>
    <row r="30" spans="1:47" ht="18.95" customHeight="1" x14ac:dyDescent="0.25">
      <c r="C30" s="198"/>
      <c r="D30" s="58" t="s">
        <v>64</v>
      </c>
      <c r="E30" s="128">
        <f t="shared" ref="E30:AT30" ca="1" si="22">IF(E$8="","",VLOOKUP(E$8,Champ,32,0))</f>
        <v>0</v>
      </c>
      <c r="F30" s="129" t="str">
        <f t="shared" ca="1" si="22"/>
        <v>BLABLABLABAML</v>
      </c>
      <c r="G30" s="129" t="str">
        <f t="shared" ca="1" si="22"/>
        <v>BLABLABAL</v>
      </c>
      <c r="H30" s="129">
        <f t="shared" ca="1" si="22"/>
        <v>0</v>
      </c>
      <c r="I30" s="129">
        <f t="shared" ca="1" si="22"/>
        <v>0</v>
      </c>
      <c r="J30" s="129">
        <f t="shared" ca="1" si="22"/>
        <v>0</v>
      </c>
      <c r="K30" s="129">
        <f t="shared" ca="1" si="22"/>
        <v>0</v>
      </c>
      <c r="L30" s="129">
        <f t="shared" ca="1" si="22"/>
        <v>0</v>
      </c>
      <c r="M30" s="129" t="str">
        <f t="shared" si="22"/>
        <v/>
      </c>
      <c r="N30" s="129" t="str">
        <f t="shared" si="22"/>
        <v/>
      </c>
      <c r="O30" s="129" t="str">
        <f t="shared" si="22"/>
        <v/>
      </c>
      <c r="P30" s="129" t="str">
        <f t="shared" si="22"/>
        <v/>
      </c>
      <c r="Q30" s="129" t="str">
        <f t="shared" si="22"/>
        <v/>
      </c>
      <c r="R30" s="129" t="str">
        <f t="shared" si="22"/>
        <v/>
      </c>
      <c r="S30" s="129" t="str">
        <f t="shared" si="22"/>
        <v/>
      </c>
      <c r="T30" s="129" t="str">
        <f t="shared" si="22"/>
        <v/>
      </c>
      <c r="U30" s="129" t="str">
        <f t="shared" si="22"/>
        <v/>
      </c>
      <c r="V30" s="129" t="str">
        <f t="shared" si="22"/>
        <v/>
      </c>
      <c r="W30" s="129" t="str">
        <f t="shared" si="22"/>
        <v/>
      </c>
      <c r="X30" s="129" t="str">
        <f t="shared" si="22"/>
        <v/>
      </c>
      <c r="Y30" s="129" t="str">
        <f t="shared" si="22"/>
        <v/>
      </c>
      <c r="Z30" s="129" t="str">
        <f t="shared" si="22"/>
        <v/>
      </c>
      <c r="AA30" s="129" t="str">
        <f t="shared" si="22"/>
        <v/>
      </c>
      <c r="AB30" s="129" t="str">
        <f t="shared" si="22"/>
        <v/>
      </c>
      <c r="AC30" s="129" t="str">
        <f t="shared" si="22"/>
        <v/>
      </c>
      <c r="AD30" s="129" t="str">
        <f t="shared" si="22"/>
        <v/>
      </c>
      <c r="AE30" s="129" t="str">
        <f t="shared" si="22"/>
        <v/>
      </c>
      <c r="AF30" s="129" t="str">
        <f t="shared" si="22"/>
        <v/>
      </c>
      <c r="AG30" s="129" t="str">
        <f t="shared" si="22"/>
        <v/>
      </c>
      <c r="AH30" s="129" t="str">
        <f t="shared" si="22"/>
        <v/>
      </c>
      <c r="AI30" s="129" t="str">
        <f t="shared" si="22"/>
        <v/>
      </c>
      <c r="AJ30" s="129" t="str">
        <f t="shared" si="22"/>
        <v/>
      </c>
      <c r="AK30" s="129" t="str">
        <f t="shared" si="22"/>
        <v/>
      </c>
      <c r="AL30" s="129" t="str">
        <f t="shared" si="22"/>
        <v/>
      </c>
      <c r="AM30" s="129" t="str">
        <f t="shared" si="22"/>
        <v/>
      </c>
      <c r="AN30" s="129" t="str">
        <f t="shared" si="22"/>
        <v/>
      </c>
      <c r="AO30" s="129" t="str">
        <f t="shared" si="22"/>
        <v/>
      </c>
      <c r="AP30" s="129" t="str">
        <f t="shared" si="22"/>
        <v/>
      </c>
      <c r="AQ30" s="129" t="str">
        <f t="shared" si="22"/>
        <v/>
      </c>
      <c r="AR30" s="129" t="str">
        <f t="shared" si="22"/>
        <v/>
      </c>
      <c r="AS30" s="129" t="str">
        <f t="shared" si="22"/>
        <v/>
      </c>
      <c r="AT30" s="129" t="str">
        <f t="shared" si="22"/>
        <v/>
      </c>
    </row>
    <row r="31" spans="1:47" ht="18.95" customHeight="1" x14ac:dyDescent="0.25">
      <c r="E31" s="22"/>
    </row>
    <row r="32" spans="1:47" ht="18.95" customHeight="1" x14ac:dyDescent="0.25">
      <c r="A32" s="42"/>
      <c r="B32" s="60"/>
    </row>
    <row r="33" spans="1:4" ht="18.95" customHeight="1" x14ac:dyDescent="0.25">
      <c r="A33" s="42"/>
      <c r="D33" s="50" t="s">
        <v>84</v>
      </c>
    </row>
    <row r="34" spans="1:4" ht="18.95" customHeight="1" x14ac:dyDescent="0.25"/>
    <row r="35" spans="1:4" ht="18.95" customHeight="1" x14ac:dyDescent="0.25"/>
    <row r="36" spans="1:4" ht="18.95" customHeight="1" x14ac:dyDescent="0.25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 x14ac:dyDescent="0.2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 x14ac:dyDescent="0.25">
      <c r="F2" s="17"/>
    </row>
    <row r="3" spans="1:6" x14ac:dyDescent="0.25">
      <c r="F3" s="17"/>
    </row>
    <row r="4" spans="1:6" x14ac:dyDescent="0.25">
      <c r="F4" s="17"/>
    </row>
    <row r="5" spans="1:6" x14ac:dyDescent="0.25">
      <c r="F5" s="17"/>
    </row>
    <row r="6" spans="1:6" x14ac:dyDescent="0.25">
      <c r="F6" s="17"/>
    </row>
    <row r="7" spans="1:6" x14ac:dyDescent="0.25">
      <c r="F7" s="17"/>
    </row>
    <row r="8" spans="1:6" x14ac:dyDescent="0.25">
      <c r="A8" s="15" t="s">
        <v>23</v>
      </c>
      <c r="B8" s="15" t="s">
        <v>24</v>
      </c>
      <c r="F8" s="17"/>
    </row>
    <row r="9" spans="1:6" x14ac:dyDescent="0.25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 x14ac:dyDescent="0.25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 x14ac:dyDescent="0.25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 x14ac:dyDescent="0.25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 x14ac:dyDescent="0.25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 x14ac:dyDescent="0.25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 x14ac:dyDescent="0.25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 x14ac:dyDescent="0.25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 x14ac:dyDescent="0.25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 x14ac:dyDescent="0.25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 x14ac:dyDescent="0.25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 x14ac:dyDescent="0.25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 x14ac:dyDescent="0.25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 x14ac:dyDescent="0.25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 x14ac:dyDescent="0.25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 x14ac:dyDescent="0.25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 x14ac:dyDescent="0.25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 x14ac:dyDescent="0.25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 x14ac:dyDescent="0.25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 x14ac:dyDescent="0.25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 x14ac:dyDescent="0.25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 x14ac:dyDescent="0.25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 x14ac:dyDescent="0.25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 x14ac:dyDescent="0.25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 x14ac:dyDescent="0.25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 x14ac:dyDescent="0.25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 x14ac:dyDescent="0.25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 x14ac:dyDescent="0.25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 x14ac:dyDescent="0.25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 x14ac:dyDescent="0.25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 x14ac:dyDescent="0.25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 x14ac:dyDescent="0.25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 x14ac:dyDescent="0.25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 x14ac:dyDescent="0.25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 x14ac:dyDescent="0.25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 x14ac:dyDescent="0.25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 x14ac:dyDescent="0.25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 x14ac:dyDescent="0.25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 x14ac:dyDescent="0.25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 x14ac:dyDescent="0.25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 x14ac:dyDescent="0.25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 x14ac:dyDescent="0.25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 x14ac:dyDescent="0.25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 x14ac:dyDescent="0.25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 x14ac:dyDescent="0.25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 x14ac:dyDescent="0.25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 x14ac:dyDescent="0.25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 x14ac:dyDescent="0.25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 x14ac:dyDescent="0.25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 x14ac:dyDescent="0.25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 x14ac:dyDescent="0.25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 x14ac:dyDescent="0.25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 x14ac:dyDescent="0.25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 x14ac:dyDescent="0.25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 x14ac:dyDescent="0.25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 x14ac:dyDescent="0.25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 x14ac:dyDescent="0.25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 x14ac:dyDescent="0.25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 x14ac:dyDescent="0.25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 x14ac:dyDescent="0.25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 x14ac:dyDescent="0.25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 x14ac:dyDescent="0.25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 x14ac:dyDescent="0.25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 x14ac:dyDescent="0.25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 x14ac:dyDescent="0.25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 x14ac:dyDescent="0.25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 x14ac:dyDescent="0.25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 x14ac:dyDescent="0.25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 x14ac:dyDescent="0.25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 x14ac:dyDescent="0.25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 x14ac:dyDescent="0.25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 x14ac:dyDescent="0.25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 x14ac:dyDescent="0.25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 x14ac:dyDescent="0.25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 x14ac:dyDescent="0.25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 x14ac:dyDescent="0.25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 x14ac:dyDescent="0.25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 x14ac:dyDescent="0.25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 x14ac:dyDescent="0.25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 x14ac:dyDescent="0.25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 x14ac:dyDescent="0.25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 x14ac:dyDescent="0.25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 x14ac:dyDescent="0.25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 x14ac:dyDescent="0.25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 x14ac:dyDescent="0.25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 x14ac:dyDescent="0.25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 x14ac:dyDescent="0.25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 x14ac:dyDescent="0.25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 x14ac:dyDescent="0.25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 x14ac:dyDescent="0.25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 x14ac:dyDescent="0.25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 x14ac:dyDescent="0.25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 x14ac:dyDescent="0.25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 x14ac:dyDescent="0.25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 x14ac:dyDescent="0.25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 x14ac:dyDescent="0.25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 x14ac:dyDescent="0.25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 x14ac:dyDescent="0.25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 x14ac:dyDescent="0.25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 x14ac:dyDescent="0.25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 x14ac:dyDescent="0.25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 x14ac:dyDescent="0.25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 x14ac:dyDescent="0.25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 x14ac:dyDescent="0.25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 x14ac:dyDescent="0.25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 x14ac:dyDescent="0.25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 x14ac:dyDescent="0.25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 x14ac:dyDescent="0.25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 x14ac:dyDescent="0.25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 x14ac:dyDescent="0.25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 x14ac:dyDescent="0.25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 x14ac:dyDescent="0.25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 x14ac:dyDescent="0.25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 x14ac:dyDescent="0.25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 x14ac:dyDescent="0.25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 x14ac:dyDescent="0.25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 x14ac:dyDescent="0.25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 x14ac:dyDescent="0.25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 x14ac:dyDescent="0.25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 x14ac:dyDescent="0.25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 x14ac:dyDescent="0.25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 x14ac:dyDescent="0.25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 x14ac:dyDescent="0.25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 x14ac:dyDescent="0.25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 x14ac:dyDescent="0.25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 x14ac:dyDescent="0.25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 x14ac:dyDescent="0.25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 x14ac:dyDescent="0.25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 x14ac:dyDescent="0.25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 x14ac:dyDescent="0.25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 x14ac:dyDescent="0.25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 x14ac:dyDescent="0.25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 x14ac:dyDescent="0.25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 x14ac:dyDescent="0.25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 x14ac:dyDescent="0.25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 x14ac:dyDescent="0.25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 x14ac:dyDescent="0.25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 x14ac:dyDescent="0.25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 x14ac:dyDescent="0.25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 x14ac:dyDescent="0.25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 x14ac:dyDescent="0.25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 x14ac:dyDescent="0.25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 x14ac:dyDescent="0.25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 x14ac:dyDescent="0.25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 x14ac:dyDescent="0.25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 x14ac:dyDescent="0.25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 x14ac:dyDescent="0.25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 x14ac:dyDescent="0.25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 x14ac:dyDescent="0.25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 x14ac:dyDescent="0.25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 x14ac:dyDescent="0.25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 x14ac:dyDescent="0.25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 x14ac:dyDescent="0.25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 x14ac:dyDescent="0.25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 x14ac:dyDescent="0.25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 x14ac:dyDescent="0.25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 x14ac:dyDescent="0.25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 x14ac:dyDescent="0.25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 x14ac:dyDescent="0.25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 x14ac:dyDescent="0.25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 x14ac:dyDescent="0.25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 x14ac:dyDescent="0.25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 x14ac:dyDescent="0.25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 x14ac:dyDescent="0.25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 x14ac:dyDescent="0.25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 x14ac:dyDescent="0.25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 x14ac:dyDescent="0.25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 x14ac:dyDescent="0.25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 x14ac:dyDescent="0.25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 x14ac:dyDescent="0.25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 x14ac:dyDescent="0.25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 x14ac:dyDescent="0.25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 x14ac:dyDescent="0.25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 x14ac:dyDescent="0.25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 x14ac:dyDescent="0.25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 x14ac:dyDescent="0.25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 x14ac:dyDescent="0.25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 x14ac:dyDescent="0.25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 x14ac:dyDescent="0.25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 x14ac:dyDescent="0.25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 x14ac:dyDescent="0.25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 x14ac:dyDescent="0.25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 x14ac:dyDescent="0.25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 x14ac:dyDescent="0.25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 x14ac:dyDescent="0.25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 x14ac:dyDescent="0.25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 x14ac:dyDescent="0.25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 x14ac:dyDescent="0.25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 x14ac:dyDescent="0.25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 x14ac:dyDescent="0.25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 x14ac:dyDescent="0.25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 x14ac:dyDescent="0.25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 x14ac:dyDescent="0.25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 x14ac:dyDescent="0.25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 x14ac:dyDescent="0.25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 x14ac:dyDescent="0.25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 x14ac:dyDescent="0.25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 x14ac:dyDescent="0.25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 x14ac:dyDescent="0.25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 x14ac:dyDescent="0.25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 x14ac:dyDescent="0.25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 x14ac:dyDescent="0.25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 x14ac:dyDescent="0.25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 x14ac:dyDescent="0.25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 x14ac:dyDescent="0.25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 x14ac:dyDescent="0.25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 x14ac:dyDescent="0.25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 x14ac:dyDescent="0.25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 x14ac:dyDescent="0.25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 x14ac:dyDescent="0.25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 x14ac:dyDescent="0.25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 x14ac:dyDescent="0.25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 x14ac:dyDescent="0.25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 x14ac:dyDescent="0.25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 x14ac:dyDescent="0.25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 x14ac:dyDescent="0.25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 x14ac:dyDescent="0.25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 x14ac:dyDescent="0.25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 x14ac:dyDescent="0.25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 x14ac:dyDescent="0.25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 x14ac:dyDescent="0.25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 x14ac:dyDescent="0.25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 x14ac:dyDescent="0.25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 x14ac:dyDescent="0.25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 x14ac:dyDescent="0.25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 x14ac:dyDescent="0.25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 x14ac:dyDescent="0.25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 x14ac:dyDescent="0.25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 x14ac:dyDescent="0.25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 x14ac:dyDescent="0.25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 x14ac:dyDescent="0.25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 x14ac:dyDescent="0.25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 x14ac:dyDescent="0.25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 x14ac:dyDescent="0.25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 x14ac:dyDescent="0.25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 x14ac:dyDescent="0.25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 x14ac:dyDescent="0.25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 x14ac:dyDescent="0.25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 x14ac:dyDescent="0.25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 x14ac:dyDescent="0.25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 x14ac:dyDescent="0.25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 x14ac:dyDescent="0.25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 x14ac:dyDescent="0.25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 x14ac:dyDescent="0.25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 x14ac:dyDescent="0.25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 x14ac:dyDescent="0.25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 x14ac:dyDescent="0.25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 x14ac:dyDescent="0.25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 x14ac:dyDescent="0.25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 x14ac:dyDescent="0.25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 x14ac:dyDescent="0.25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 x14ac:dyDescent="0.25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 x14ac:dyDescent="0.25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 x14ac:dyDescent="0.25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 x14ac:dyDescent="0.25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 x14ac:dyDescent="0.25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 x14ac:dyDescent="0.25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 x14ac:dyDescent="0.25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 x14ac:dyDescent="0.25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 x14ac:dyDescent="0.25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 x14ac:dyDescent="0.25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 x14ac:dyDescent="0.25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 x14ac:dyDescent="0.25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 x14ac:dyDescent="0.25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 x14ac:dyDescent="0.25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 x14ac:dyDescent="0.25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 x14ac:dyDescent="0.25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 x14ac:dyDescent="0.25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 x14ac:dyDescent="0.25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 x14ac:dyDescent="0.25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 x14ac:dyDescent="0.25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 x14ac:dyDescent="0.25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 x14ac:dyDescent="0.25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 x14ac:dyDescent="0.25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 x14ac:dyDescent="0.25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 x14ac:dyDescent="0.25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 x14ac:dyDescent="0.25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 x14ac:dyDescent="0.25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 x14ac:dyDescent="0.25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 x14ac:dyDescent="0.25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 x14ac:dyDescent="0.25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 x14ac:dyDescent="0.25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 x14ac:dyDescent="0.25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 x14ac:dyDescent="0.25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 x14ac:dyDescent="0.25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 x14ac:dyDescent="0.25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 x14ac:dyDescent="0.25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 x14ac:dyDescent="0.25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 x14ac:dyDescent="0.25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 x14ac:dyDescent="0.25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 x14ac:dyDescent="0.25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 x14ac:dyDescent="0.25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 x14ac:dyDescent="0.25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 x14ac:dyDescent="0.25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 x14ac:dyDescent="0.25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 x14ac:dyDescent="0.25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 x14ac:dyDescent="0.25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 x14ac:dyDescent="0.25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 x14ac:dyDescent="0.25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 x14ac:dyDescent="0.25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 x14ac:dyDescent="0.25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 x14ac:dyDescent="0.25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 x14ac:dyDescent="0.25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 x14ac:dyDescent="0.25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 x14ac:dyDescent="0.25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 x14ac:dyDescent="0.25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 x14ac:dyDescent="0.25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 x14ac:dyDescent="0.25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 x14ac:dyDescent="0.25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 x14ac:dyDescent="0.25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 x14ac:dyDescent="0.25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 x14ac:dyDescent="0.25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 x14ac:dyDescent="0.25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 x14ac:dyDescent="0.25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 x14ac:dyDescent="0.25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 x14ac:dyDescent="0.25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 x14ac:dyDescent="0.25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 x14ac:dyDescent="0.25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 x14ac:dyDescent="0.25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 x14ac:dyDescent="0.25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 x14ac:dyDescent="0.25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 x14ac:dyDescent="0.25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 x14ac:dyDescent="0.25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 x14ac:dyDescent="0.25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 x14ac:dyDescent="0.25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 x14ac:dyDescent="0.25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 x14ac:dyDescent="0.25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 x14ac:dyDescent="0.25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 x14ac:dyDescent="0.25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 x14ac:dyDescent="0.25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 x14ac:dyDescent="0.25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 x14ac:dyDescent="0.25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 x14ac:dyDescent="0.25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 x14ac:dyDescent="0.25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 x14ac:dyDescent="0.25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 x14ac:dyDescent="0.25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 x14ac:dyDescent="0.25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 x14ac:dyDescent="0.25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 x14ac:dyDescent="0.25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 x14ac:dyDescent="0.25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 x14ac:dyDescent="0.25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 x14ac:dyDescent="0.25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 x14ac:dyDescent="0.25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 x14ac:dyDescent="0.25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 x14ac:dyDescent="0.25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 x14ac:dyDescent="0.25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 x14ac:dyDescent="0.25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 x14ac:dyDescent="0.25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 x14ac:dyDescent="0.25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 x14ac:dyDescent="0.25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 x14ac:dyDescent="0.25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 x14ac:dyDescent="0.25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 x14ac:dyDescent="0.25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 x14ac:dyDescent="0.25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 x14ac:dyDescent="0.25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 x14ac:dyDescent="0.25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 x14ac:dyDescent="0.25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 x14ac:dyDescent="0.25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 x14ac:dyDescent="0.25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 x14ac:dyDescent="0.25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 x14ac:dyDescent="0.25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 x14ac:dyDescent="0.25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 x14ac:dyDescent="0.25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 x14ac:dyDescent="0.25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 x14ac:dyDescent="0.25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 x14ac:dyDescent="0.25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 x14ac:dyDescent="0.25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 x14ac:dyDescent="0.25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 x14ac:dyDescent="0.25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 x14ac:dyDescent="0.25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 x14ac:dyDescent="0.25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 x14ac:dyDescent="0.25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 x14ac:dyDescent="0.25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 x14ac:dyDescent="0.25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 x14ac:dyDescent="0.25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 x14ac:dyDescent="0.25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 x14ac:dyDescent="0.25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 x14ac:dyDescent="0.25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 x14ac:dyDescent="0.25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 x14ac:dyDescent="0.25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 x14ac:dyDescent="0.25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 x14ac:dyDescent="0.25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 x14ac:dyDescent="0.25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 x14ac:dyDescent="0.25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 x14ac:dyDescent="0.25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 x14ac:dyDescent="0.25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 x14ac:dyDescent="0.25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 x14ac:dyDescent="0.25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 x14ac:dyDescent="0.25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 x14ac:dyDescent="0.25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 x14ac:dyDescent="0.25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 x14ac:dyDescent="0.25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 x14ac:dyDescent="0.25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 x14ac:dyDescent="0.25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 x14ac:dyDescent="0.25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 x14ac:dyDescent="0.25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 x14ac:dyDescent="0.25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 x14ac:dyDescent="0.25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 x14ac:dyDescent="0.25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 x14ac:dyDescent="0.25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 x14ac:dyDescent="0.25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 x14ac:dyDescent="0.25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 x14ac:dyDescent="0.25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 x14ac:dyDescent="0.25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 x14ac:dyDescent="0.25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 x14ac:dyDescent="0.25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 x14ac:dyDescent="0.25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 x14ac:dyDescent="0.25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 x14ac:dyDescent="0.25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 x14ac:dyDescent="0.25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 x14ac:dyDescent="0.25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 x14ac:dyDescent="0.25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 x14ac:dyDescent="0.25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 x14ac:dyDescent="0.25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 x14ac:dyDescent="0.25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 x14ac:dyDescent="0.25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 x14ac:dyDescent="0.25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 x14ac:dyDescent="0.25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 x14ac:dyDescent="0.25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 x14ac:dyDescent="0.25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 x14ac:dyDescent="0.25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 x14ac:dyDescent="0.25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 x14ac:dyDescent="0.25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 x14ac:dyDescent="0.25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 x14ac:dyDescent="0.25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 x14ac:dyDescent="0.25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 x14ac:dyDescent="0.25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 x14ac:dyDescent="0.25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 x14ac:dyDescent="0.25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 x14ac:dyDescent="0.25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 x14ac:dyDescent="0.25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 x14ac:dyDescent="0.25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 x14ac:dyDescent="0.25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 x14ac:dyDescent="0.25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 x14ac:dyDescent="0.25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 x14ac:dyDescent="0.25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 x14ac:dyDescent="0.25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 x14ac:dyDescent="0.25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 x14ac:dyDescent="0.25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 x14ac:dyDescent="0.25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 x14ac:dyDescent="0.25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 x14ac:dyDescent="0.25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 x14ac:dyDescent="0.25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 x14ac:dyDescent="0.25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 x14ac:dyDescent="0.25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 x14ac:dyDescent="0.25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 x14ac:dyDescent="0.25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 x14ac:dyDescent="0.25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 x14ac:dyDescent="0.25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 x14ac:dyDescent="0.25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 x14ac:dyDescent="0.25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 x14ac:dyDescent="0.25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 x14ac:dyDescent="0.25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 x14ac:dyDescent="0.25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 x14ac:dyDescent="0.25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 x14ac:dyDescent="0.25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 x14ac:dyDescent="0.25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 x14ac:dyDescent="0.25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 x14ac:dyDescent="0.25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 x14ac:dyDescent="0.25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 x14ac:dyDescent="0.25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 x14ac:dyDescent="0.25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 x14ac:dyDescent="0.25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 x14ac:dyDescent="0.25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 x14ac:dyDescent="0.25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 x14ac:dyDescent="0.25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 x14ac:dyDescent="0.25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 x14ac:dyDescent="0.25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 x14ac:dyDescent="0.25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 x14ac:dyDescent="0.25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 x14ac:dyDescent="0.25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 x14ac:dyDescent="0.25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 x14ac:dyDescent="0.25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 x14ac:dyDescent="0.25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 x14ac:dyDescent="0.25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 x14ac:dyDescent="0.25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 x14ac:dyDescent="0.25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 x14ac:dyDescent="0.25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 x14ac:dyDescent="0.25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 x14ac:dyDescent="0.25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 x14ac:dyDescent="0.25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 x14ac:dyDescent="0.25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 x14ac:dyDescent="0.25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 x14ac:dyDescent="0.25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 x14ac:dyDescent="0.25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 x14ac:dyDescent="0.25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 x14ac:dyDescent="0.25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 x14ac:dyDescent="0.25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 x14ac:dyDescent="0.25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 x14ac:dyDescent="0.25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 x14ac:dyDescent="0.25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 x14ac:dyDescent="0.25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 x14ac:dyDescent="0.25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 x14ac:dyDescent="0.25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 x14ac:dyDescent="0.25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 x14ac:dyDescent="0.25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 x14ac:dyDescent="0.25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 x14ac:dyDescent="0.25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 x14ac:dyDescent="0.25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 x14ac:dyDescent="0.25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 x14ac:dyDescent="0.25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 x14ac:dyDescent="0.25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 x14ac:dyDescent="0.25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 x14ac:dyDescent="0.25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 x14ac:dyDescent="0.25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 x14ac:dyDescent="0.25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 x14ac:dyDescent="0.25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 x14ac:dyDescent="0.25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 x14ac:dyDescent="0.25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 x14ac:dyDescent="0.25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 x14ac:dyDescent="0.25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 x14ac:dyDescent="0.25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 x14ac:dyDescent="0.25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 x14ac:dyDescent="0.25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 x14ac:dyDescent="0.25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 x14ac:dyDescent="0.25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 x14ac:dyDescent="0.25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 x14ac:dyDescent="0.25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 x14ac:dyDescent="0.25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 x14ac:dyDescent="0.25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 x14ac:dyDescent="0.25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 x14ac:dyDescent="0.25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 x14ac:dyDescent="0.25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 x14ac:dyDescent="0.25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 x14ac:dyDescent="0.25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 x14ac:dyDescent="0.25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 x14ac:dyDescent="0.25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 x14ac:dyDescent="0.25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 x14ac:dyDescent="0.25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 x14ac:dyDescent="0.25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 x14ac:dyDescent="0.25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 x14ac:dyDescent="0.25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 x14ac:dyDescent="0.25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 x14ac:dyDescent="0.25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 x14ac:dyDescent="0.25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 x14ac:dyDescent="0.25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 x14ac:dyDescent="0.25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 x14ac:dyDescent="0.25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 x14ac:dyDescent="0.25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 x14ac:dyDescent="0.25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 x14ac:dyDescent="0.25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 x14ac:dyDescent="0.25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 x14ac:dyDescent="0.25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 x14ac:dyDescent="0.25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 x14ac:dyDescent="0.25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 x14ac:dyDescent="0.25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 x14ac:dyDescent="0.25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 x14ac:dyDescent="0.25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 x14ac:dyDescent="0.25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 x14ac:dyDescent="0.25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 x14ac:dyDescent="0.25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 x14ac:dyDescent="0.25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 x14ac:dyDescent="0.25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 x14ac:dyDescent="0.25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 x14ac:dyDescent="0.25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 x14ac:dyDescent="0.25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 x14ac:dyDescent="0.25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 x14ac:dyDescent="0.25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 x14ac:dyDescent="0.25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 x14ac:dyDescent="0.25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 x14ac:dyDescent="0.25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 x14ac:dyDescent="0.25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 x14ac:dyDescent="0.25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 x14ac:dyDescent="0.25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 x14ac:dyDescent="0.25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 x14ac:dyDescent="0.25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 x14ac:dyDescent="0.25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 x14ac:dyDescent="0.25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 x14ac:dyDescent="0.25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 x14ac:dyDescent="0.25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 x14ac:dyDescent="0.25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 x14ac:dyDescent="0.25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 x14ac:dyDescent="0.25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 x14ac:dyDescent="0.25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 x14ac:dyDescent="0.25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 x14ac:dyDescent="0.25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 x14ac:dyDescent="0.25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 x14ac:dyDescent="0.25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 x14ac:dyDescent="0.25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 x14ac:dyDescent="0.25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 x14ac:dyDescent="0.25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 x14ac:dyDescent="0.25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 x14ac:dyDescent="0.25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 x14ac:dyDescent="0.25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 x14ac:dyDescent="0.25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 x14ac:dyDescent="0.25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 x14ac:dyDescent="0.25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 x14ac:dyDescent="0.25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 x14ac:dyDescent="0.25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 x14ac:dyDescent="0.25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 x14ac:dyDescent="0.25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 x14ac:dyDescent="0.25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 x14ac:dyDescent="0.25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 x14ac:dyDescent="0.25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 x14ac:dyDescent="0.25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 x14ac:dyDescent="0.25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 x14ac:dyDescent="0.25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 x14ac:dyDescent="0.25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 x14ac:dyDescent="0.25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 x14ac:dyDescent="0.25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 x14ac:dyDescent="0.25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 x14ac:dyDescent="0.25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 x14ac:dyDescent="0.25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 x14ac:dyDescent="0.25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 x14ac:dyDescent="0.25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 x14ac:dyDescent="0.25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 x14ac:dyDescent="0.25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 x14ac:dyDescent="0.25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 x14ac:dyDescent="0.25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 x14ac:dyDescent="0.25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 x14ac:dyDescent="0.25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 x14ac:dyDescent="0.25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 x14ac:dyDescent="0.25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 x14ac:dyDescent="0.25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 x14ac:dyDescent="0.25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 x14ac:dyDescent="0.25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 x14ac:dyDescent="0.25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 x14ac:dyDescent="0.25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 x14ac:dyDescent="0.25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 x14ac:dyDescent="0.25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 x14ac:dyDescent="0.25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 x14ac:dyDescent="0.25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 x14ac:dyDescent="0.25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 x14ac:dyDescent="0.25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 x14ac:dyDescent="0.25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 x14ac:dyDescent="0.25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 x14ac:dyDescent="0.25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 x14ac:dyDescent="0.25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 x14ac:dyDescent="0.25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 x14ac:dyDescent="0.25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 x14ac:dyDescent="0.25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 x14ac:dyDescent="0.25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 x14ac:dyDescent="0.25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 x14ac:dyDescent="0.25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 x14ac:dyDescent="0.25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 x14ac:dyDescent="0.25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 x14ac:dyDescent="0.25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 x14ac:dyDescent="0.25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 x14ac:dyDescent="0.25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 x14ac:dyDescent="0.25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 x14ac:dyDescent="0.25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 x14ac:dyDescent="0.25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 x14ac:dyDescent="0.25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 x14ac:dyDescent="0.25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 x14ac:dyDescent="0.25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 x14ac:dyDescent="0.25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 x14ac:dyDescent="0.25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 x14ac:dyDescent="0.25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 x14ac:dyDescent="0.25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 x14ac:dyDescent="0.25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 x14ac:dyDescent="0.25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 x14ac:dyDescent="0.25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 x14ac:dyDescent="0.25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 x14ac:dyDescent="0.25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 x14ac:dyDescent="0.25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 x14ac:dyDescent="0.25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 x14ac:dyDescent="0.25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 x14ac:dyDescent="0.25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 x14ac:dyDescent="0.25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 x14ac:dyDescent="0.25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 x14ac:dyDescent="0.25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 x14ac:dyDescent="0.25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 x14ac:dyDescent="0.25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 x14ac:dyDescent="0.25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 x14ac:dyDescent="0.25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 x14ac:dyDescent="0.25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 x14ac:dyDescent="0.25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 x14ac:dyDescent="0.25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 x14ac:dyDescent="0.25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 x14ac:dyDescent="0.25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 x14ac:dyDescent="0.25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 x14ac:dyDescent="0.25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 x14ac:dyDescent="0.25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 x14ac:dyDescent="0.25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 x14ac:dyDescent="0.25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 x14ac:dyDescent="0.25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 x14ac:dyDescent="0.25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 x14ac:dyDescent="0.25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 x14ac:dyDescent="0.25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 x14ac:dyDescent="0.25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 x14ac:dyDescent="0.25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 x14ac:dyDescent="0.25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 x14ac:dyDescent="0.25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 x14ac:dyDescent="0.25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 x14ac:dyDescent="0.25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 x14ac:dyDescent="0.25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 x14ac:dyDescent="0.25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 x14ac:dyDescent="0.25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 x14ac:dyDescent="0.25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 x14ac:dyDescent="0.25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 x14ac:dyDescent="0.25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 x14ac:dyDescent="0.25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 x14ac:dyDescent="0.25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 x14ac:dyDescent="0.25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 x14ac:dyDescent="0.25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 x14ac:dyDescent="0.25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 x14ac:dyDescent="0.25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 x14ac:dyDescent="0.25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 x14ac:dyDescent="0.25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 x14ac:dyDescent="0.25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 x14ac:dyDescent="0.25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 x14ac:dyDescent="0.25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 x14ac:dyDescent="0.25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 x14ac:dyDescent="0.25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 x14ac:dyDescent="0.25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 x14ac:dyDescent="0.25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 x14ac:dyDescent="0.25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 x14ac:dyDescent="0.25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 x14ac:dyDescent="0.25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 x14ac:dyDescent="0.25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 x14ac:dyDescent="0.25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 x14ac:dyDescent="0.25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 x14ac:dyDescent="0.25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 x14ac:dyDescent="0.25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 x14ac:dyDescent="0.25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 x14ac:dyDescent="0.25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 x14ac:dyDescent="0.25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 x14ac:dyDescent="0.25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 x14ac:dyDescent="0.25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 x14ac:dyDescent="0.25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 x14ac:dyDescent="0.25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 x14ac:dyDescent="0.25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 x14ac:dyDescent="0.25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 x14ac:dyDescent="0.25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 x14ac:dyDescent="0.25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 x14ac:dyDescent="0.25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 x14ac:dyDescent="0.25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 x14ac:dyDescent="0.25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 x14ac:dyDescent="0.25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 x14ac:dyDescent="0.25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 x14ac:dyDescent="0.25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 x14ac:dyDescent="0.25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 x14ac:dyDescent="0.25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 x14ac:dyDescent="0.25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 x14ac:dyDescent="0.25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 x14ac:dyDescent="0.25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 x14ac:dyDescent="0.25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 x14ac:dyDescent="0.25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 x14ac:dyDescent="0.25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 x14ac:dyDescent="0.25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 x14ac:dyDescent="0.25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 x14ac:dyDescent="0.25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 x14ac:dyDescent="0.25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 x14ac:dyDescent="0.25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 x14ac:dyDescent="0.25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 x14ac:dyDescent="0.25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 x14ac:dyDescent="0.25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 x14ac:dyDescent="0.25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 x14ac:dyDescent="0.25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 x14ac:dyDescent="0.25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 x14ac:dyDescent="0.25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 x14ac:dyDescent="0.25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 x14ac:dyDescent="0.25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 x14ac:dyDescent="0.25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 x14ac:dyDescent="0.25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 x14ac:dyDescent="0.25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 x14ac:dyDescent="0.25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 x14ac:dyDescent="0.25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 x14ac:dyDescent="0.25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 x14ac:dyDescent="0.25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 x14ac:dyDescent="0.25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 x14ac:dyDescent="0.25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 x14ac:dyDescent="0.25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 x14ac:dyDescent="0.25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 x14ac:dyDescent="0.25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 x14ac:dyDescent="0.25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 x14ac:dyDescent="0.25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 x14ac:dyDescent="0.25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 x14ac:dyDescent="0.25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 x14ac:dyDescent="0.25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 x14ac:dyDescent="0.25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 x14ac:dyDescent="0.25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 x14ac:dyDescent="0.25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 x14ac:dyDescent="0.25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 x14ac:dyDescent="0.25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 x14ac:dyDescent="0.25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 x14ac:dyDescent="0.25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 x14ac:dyDescent="0.25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 x14ac:dyDescent="0.25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 x14ac:dyDescent="0.25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 x14ac:dyDescent="0.25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 x14ac:dyDescent="0.25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 x14ac:dyDescent="0.25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 x14ac:dyDescent="0.25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 x14ac:dyDescent="0.25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 x14ac:dyDescent="0.25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 x14ac:dyDescent="0.25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 x14ac:dyDescent="0.25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 x14ac:dyDescent="0.25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 x14ac:dyDescent="0.25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 x14ac:dyDescent="0.25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 x14ac:dyDescent="0.25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 x14ac:dyDescent="0.25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 x14ac:dyDescent="0.25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 x14ac:dyDescent="0.25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 x14ac:dyDescent="0.25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 x14ac:dyDescent="0.25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 x14ac:dyDescent="0.25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 x14ac:dyDescent="0.25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 x14ac:dyDescent="0.25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 x14ac:dyDescent="0.25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 x14ac:dyDescent="0.25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 x14ac:dyDescent="0.25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 x14ac:dyDescent="0.25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 x14ac:dyDescent="0.25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 x14ac:dyDescent="0.25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 x14ac:dyDescent="0.25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 x14ac:dyDescent="0.25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 x14ac:dyDescent="0.25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 x14ac:dyDescent="0.25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 x14ac:dyDescent="0.25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 x14ac:dyDescent="0.25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 x14ac:dyDescent="0.25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 x14ac:dyDescent="0.25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 x14ac:dyDescent="0.25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 x14ac:dyDescent="0.25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 x14ac:dyDescent="0.25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 x14ac:dyDescent="0.25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 x14ac:dyDescent="0.25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 x14ac:dyDescent="0.25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 x14ac:dyDescent="0.25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 x14ac:dyDescent="0.25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 x14ac:dyDescent="0.25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 x14ac:dyDescent="0.25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 x14ac:dyDescent="0.25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 x14ac:dyDescent="0.25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 x14ac:dyDescent="0.25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 x14ac:dyDescent="0.25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 x14ac:dyDescent="0.25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 x14ac:dyDescent="0.25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 x14ac:dyDescent="0.25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 x14ac:dyDescent="0.25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 x14ac:dyDescent="0.25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 x14ac:dyDescent="0.25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 x14ac:dyDescent="0.25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 x14ac:dyDescent="0.25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 x14ac:dyDescent="0.25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 x14ac:dyDescent="0.25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 x14ac:dyDescent="0.25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 x14ac:dyDescent="0.25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 x14ac:dyDescent="0.25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 x14ac:dyDescent="0.25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 x14ac:dyDescent="0.25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 x14ac:dyDescent="0.25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 x14ac:dyDescent="0.25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 x14ac:dyDescent="0.25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 x14ac:dyDescent="0.25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 x14ac:dyDescent="0.25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 x14ac:dyDescent="0.25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 x14ac:dyDescent="0.25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 x14ac:dyDescent="0.25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 x14ac:dyDescent="0.25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 x14ac:dyDescent="0.25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 x14ac:dyDescent="0.25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 x14ac:dyDescent="0.25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 x14ac:dyDescent="0.25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 x14ac:dyDescent="0.25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 x14ac:dyDescent="0.25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 x14ac:dyDescent="0.25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 x14ac:dyDescent="0.25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 x14ac:dyDescent="0.25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 x14ac:dyDescent="0.25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 x14ac:dyDescent="0.25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 x14ac:dyDescent="0.25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 x14ac:dyDescent="0.25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 x14ac:dyDescent="0.25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 x14ac:dyDescent="0.25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 x14ac:dyDescent="0.25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 x14ac:dyDescent="0.25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 x14ac:dyDescent="0.25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 x14ac:dyDescent="0.25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 x14ac:dyDescent="0.25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 x14ac:dyDescent="0.25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 x14ac:dyDescent="0.25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 x14ac:dyDescent="0.25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 x14ac:dyDescent="0.25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 x14ac:dyDescent="0.25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 x14ac:dyDescent="0.25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 x14ac:dyDescent="0.25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 x14ac:dyDescent="0.25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 x14ac:dyDescent="0.25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 x14ac:dyDescent="0.25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 x14ac:dyDescent="0.25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 x14ac:dyDescent="0.25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 x14ac:dyDescent="0.25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 x14ac:dyDescent="0.25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 x14ac:dyDescent="0.25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 x14ac:dyDescent="0.25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 x14ac:dyDescent="0.25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 x14ac:dyDescent="0.25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 x14ac:dyDescent="0.25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 x14ac:dyDescent="0.25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 x14ac:dyDescent="0.25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 x14ac:dyDescent="0.25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 x14ac:dyDescent="0.25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 x14ac:dyDescent="0.25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 x14ac:dyDescent="0.25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 x14ac:dyDescent="0.25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 x14ac:dyDescent="0.25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 x14ac:dyDescent="0.25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 x14ac:dyDescent="0.25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 x14ac:dyDescent="0.25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 x14ac:dyDescent="0.25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 x14ac:dyDescent="0.25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 x14ac:dyDescent="0.25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 x14ac:dyDescent="0.25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 x14ac:dyDescent="0.25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 x14ac:dyDescent="0.25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 x14ac:dyDescent="0.25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 x14ac:dyDescent="0.25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 x14ac:dyDescent="0.25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 x14ac:dyDescent="0.25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 x14ac:dyDescent="0.25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 x14ac:dyDescent="0.25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 x14ac:dyDescent="0.25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 x14ac:dyDescent="0.25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 x14ac:dyDescent="0.25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 x14ac:dyDescent="0.25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 x14ac:dyDescent="0.25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 x14ac:dyDescent="0.25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 x14ac:dyDescent="0.25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 x14ac:dyDescent="0.25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 x14ac:dyDescent="0.25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 x14ac:dyDescent="0.25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 x14ac:dyDescent="0.25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 x14ac:dyDescent="0.25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 x14ac:dyDescent="0.25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 x14ac:dyDescent="0.25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 x14ac:dyDescent="0.25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 x14ac:dyDescent="0.25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 x14ac:dyDescent="0.25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 x14ac:dyDescent="0.25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 x14ac:dyDescent="0.25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 x14ac:dyDescent="0.25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 x14ac:dyDescent="0.25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 x14ac:dyDescent="0.25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 x14ac:dyDescent="0.25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 x14ac:dyDescent="0.25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 x14ac:dyDescent="0.25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 x14ac:dyDescent="0.25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 x14ac:dyDescent="0.25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 x14ac:dyDescent="0.25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 x14ac:dyDescent="0.25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 x14ac:dyDescent="0.25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 x14ac:dyDescent="0.25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 x14ac:dyDescent="0.25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 x14ac:dyDescent="0.25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 x14ac:dyDescent="0.25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 x14ac:dyDescent="0.25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 x14ac:dyDescent="0.25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 x14ac:dyDescent="0.25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 x14ac:dyDescent="0.25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 x14ac:dyDescent="0.25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 x14ac:dyDescent="0.25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 x14ac:dyDescent="0.25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 x14ac:dyDescent="0.25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 x14ac:dyDescent="0.25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 x14ac:dyDescent="0.25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 x14ac:dyDescent="0.25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 x14ac:dyDescent="0.25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 x14ac:dyDescent="0.25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 x14ac:dyDescent="0.25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 x14ac:dyDescent="0.25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 x14ac:dyDescent="0.25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 x14ac:dyDescent="0.25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 x14ac:dyDescent="0.25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 x14ac:dyDescent="0.25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 x14ac:dyDescent="0.25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 x14ac:dyDescent="0.25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 x14ac:dyDescent="0.25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 x14ac:dyDescent="0.25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 x14ac:dyDescent="0.25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 x14ac:dyDescent="0.25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 x14ac:dyDescent="0.25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 x14ac:dyDescent="0.25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 x14ac:dyDescent="0.25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 x14ac:dyDescent="0.25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 x14ac:dyDescent="0.25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 x14ac:dyDescent="0.25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 x14ac:dyDescent="0.25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 x14ac:dyDescent="0.25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 x14ac:dyDescent="0.25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 x14ac:dyDescent="0.25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 x14ac:dyDescent="0.25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 x14ac:dyDescent="0.25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 x14ac:dyDescent="0.25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 x14ac:dyDescent="0.25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 x14ac:dyDescent="0.25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 x14ac:dyDescent="0.25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 x14ac:dyDescent="0.25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 x14ac:dyDescent="0.25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 x14ac:dyDescent="0.25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 x14ac:dyDescent="0.25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 x14ac:dyDescent="0.25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 x14ac:dyDescent="0.25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 x14ac:dyDescent="0.25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 x14ac:dyDescent="0.25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 x14ac:dyDescent="0.25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 x14ac:dyDescent="0.25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 x14ac:dyDescent="0.25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 x14ac:dyDescent="0.25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 x14ac:dyDescent="0.25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 x14ac:dyDescent="0.25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 x14ac:dyDescent="0.25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 x14ac:dyDescent="0.25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 x14ac:dyDescent="0.25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 x14ac:dyDescent="0.25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 x14ac:dyDescent="0.25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 x14ac:dyDescent="0.25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 x14ac:dyDescent="0.25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 x14ac:dyDescent="0.25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 x14ac:dyDescent="0.25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 x14ac:dyDescent="0.25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 x14ac:dyDescent="0.25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 x14ac:dyDescent="0.25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 x14ac:dyDescent="0.25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 x14ac:dyDescent="0.25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 x14ac:dyDescent="0.25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 x14ac:dyDescent="0.25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 x14ac:dyDescent="0.25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 x14ac:dyDescent="0.25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 x14ac:dyDescent="0.25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 x14ac:dyDescent="0.25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 x14ac:dyDescent="0.25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 x14ac:dyDescent="0.25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 x14ac:dyDescent="0.25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 x14ac:dyDescent="0.25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 x14ac:dyDescent="0.25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 x14ac:dyDescent="0.25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 x14ac:dyDescent="0.25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 x14ac:dyDescent="0.25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 x14ac:dyDescent="0.25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 x14ac:dyDescent="0.25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 x14ac:dyDescent="0.25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 x14ac:dyDescent="0.25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 x14ac:dyDescent="0.25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 x14ac:dyDescent="0.25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 x14ac:dyDescent="0.25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 x14ac:dyDescent="0.25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 x14ac:dyDescent="0.25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 x14ac:dyDescent="0.25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 x14ac:dyDescent="0.25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 x14ac:dyDescent="0.25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 x14ac:dyDescent="0.25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 x14ac:dyDescent="0.25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 x14ac:dyDescent="0.25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 x14ac:dyDescent="0.25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 x14ac:dyDescent="0.25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 x14ac:dyDescent="0.25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 x14ac:dyDescent="0.25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 x14ac:dyDescent="0.25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 x14ac:dyDescent="0.25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 x14ac:dyDescent="0.25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 x14ac:dyDescent="0.25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 x14ac:dyDescent="0.25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 x14ac:dyDescent="0.25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 x14ac:dyDescent="0.25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 x14ac:dyDescent="0.25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 x14ac:dyDescent="0.25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 x14ac:dyDescent="0.25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 x14ac:dyDescent="0.25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 x14ac:dyDescent="0.25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 x14ac:dyDescent="0.25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 x14ac:dyDescent="0.25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 x14ac:dyDescent="0.25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 x14ac:dyDescent="0.25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 x14ac:dyDescent="0.25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 x14ac:dyDescent="0.25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 x14ac:dyDescent="0.25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 x14ac:dyDescent="0.25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 x14ac:dyDescent="0.25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 x14ac:dyDescent="0.25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 x14ac:dyDescent="0.25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 x14ac:dyDescent="0.25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 x14ac:dyDescent="0.25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 x14ac:dyDescent="0.25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 x14ac:dyDescent="0.25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 x14ac:dyDescent="0.25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 x14ac:dyDescent="0.25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 x14ac:dyDescent="0.25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 x14ac:dyDescent="0.25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 x14ac:dyDescent="0.25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 x14ac:dyDescent="0.25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 x14ac:dyDescent="0.25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 x14ac:dyDescent="0.25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 x14ac:dyDescent="0.25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 x14ac:dyDescent="0.25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 x14ac:dyDescent="0.25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 x14ac:dyDescent="0.25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 x14ac:dyDescent="0.25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 x14ac:dyDescent="0.25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 x14ac:dyDescent="0.25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 x14ac:dyDescent="0.25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 x14ac:dyDescent="0.25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 x14ac:dyDescent="0.25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 x14ac:dyDescent="0.25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 x14ac:dyDescent="0.25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 x14ac:dyDescent="0.25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 x14ac:dyDescent="0.25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 x14ac:dyDescent="0.25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 x14ac:dyDescent="0.25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 x14ac:dyDescent="0.25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 x14ac:dyDescent="0.25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 x14ac:dyDescent="0.25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 x14ac:dyDescent="0.25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 x14ac:dyDescent="0.25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 x14ac:dyDescent="0.25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 x14ac:dyDescent="0.25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 x14ac:dyDescent="0.25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 x14ac:dyDescent="0.25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 x14ac:dyDescent="0.25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 x14ac:dyDescent="0.25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 x14ac:dyDescent="0.25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 x14ac:dyDescent="0.25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 x14ac:dyDescent="0.25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 x14ac:dyDescent="0.25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 x14ac:dyDescent="0.25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 x14ac:dyDescent="0.25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 x14ac:dyDescent="0.25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 x14ac:dyDescent="0.25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 x14ac:dyDescent="0.25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 x14ac:dyDescent="0.25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 x14ac:dyDescent="0.25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 x14ac:dyDescent="0.25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 x14ac:dyDescent="0.25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 x14ac:dyDescent="0.25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 x14ac:dyDescent="0.25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 x14ac:dyDescent="0.25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 x14ac:dyDescent="0.25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 x14ac:dyDescent="0.25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 x14ac:dyDescent="0.25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 x14ac:dyDescent="0.25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 x14ac:dyDescent="0.25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 x14ac:dyDescent="0.25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 x14ac:dyDescent="0.25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 x14ac:dyDescent="0.25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 x14ac:dyDescent="0.25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 x14ac:dyDescent="0.25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 x14ac:dyDescent="0.25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 x14ac:dyDescent="0.25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 x14ac:dyDescent="0.25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 x14ac:dyDescent="0.25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 x14ac:dyDescent="0.25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 x14ac:dyDescent="0.25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 x14ac:dyDescent="0.25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 x14ac:dyDescent="0.25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 x14ac:dyDescent="0.25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 x14ac:dyDescent="0.25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 x14ac:dyDescent="0.25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 x14ac:dyDescent="0.25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 x14ac:dyDescent="0.25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 x14ac:dyDescent="0.25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 x14ac:dyDescent="0.25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 x14ac:dyDescent="0.25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 x14ac:dyDescent="0.25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 x14ac:dyDescent="0.25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 x14ac:dyDescent="0.25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 x14ac:dyDescent="0.25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 x14ac:dyDescent="0.25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 x14ac:dyDescent="0.25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 x14ac:dyDescent="0.25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 x14ac:dyDescent="0.25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 x14ac:dyDescent="0.25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 x14ac:dyDescent="0.25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 x14ac:dyDescent="0.25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 x14ac:dyDescent="0.25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 x14ac:dyDescent="0.25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 x14ac:dyDescent="0.25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 x14ac:dyDescent="0.25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 x14ac:dyDescent="0.25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 x14ac:dyDescent="0.25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 x14ac:dyDescent="0.25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 x14ac:dyDescent="0.25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 x14ac:dyDescent="0.25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 x14ac:dyDescent="0.25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 x14ac:dyDescent="0.25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 x14ac:dyDescent="0.25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 x14ac:dyDescent="0.25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 x14ac:dyDescent="0.25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 x14ac:dyDescent="0.25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 x14ac:dyDescent="0.25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 x14ac:dyDescent="0.25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 x14ac:dyDescent="0.25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 x14ac:dyDescent="0.25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 x14ac:dyDescent="0.25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 x14ac:dyDescent="0.25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 x14ac:dyDescent="0.25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 x14ac:dyDescent="0.25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 x14ac:dyDescent="0.25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 x14ac:dyDescent="0.25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 x14ac:dyDescent="0.25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 x14ac:dyDescent="0.25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 x14ac:dyDescent="0.25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 x14ac:dyDescent="0.25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 x14ac:dyDescent="0.25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 x14ac:dyDescent="0.25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 x14ac:dyDescent="0.25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 x14ac:dyDescent="0.25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 x14ac:dyDescent="0.25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 x14ac:dyDescent="0.25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 x14ac:dyDescent="0.25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 x14ac:dyDescent="0.25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 x14ac:dyDescent="0.25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 x14ac:dyDescent="0.25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 x14ac:dyDescent="0.25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 x14ac:dyDescent="0.25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 x14ac:dyDescent="0.25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 x14ac:dyDescent="0.25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 x14ac:dyDescent="0.25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 x14ac:dyDescent="0.25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 x14ac:dyDescent="0.25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 x14ac:dyDescent="0.25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 x14ac:dyDescent="0.25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 x14ac:dyDescent="0.25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 x14ac:dyDescent="0.25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 x14ac:dyDescent="0.25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 x14ac:dyDescent="0.25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 x14ac:dyDescent="0.25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 x14ac:dyDescent="0.25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 x14ac:dyDescent="0.25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 x14ac:dyDescent="0.25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 x14ac:dyDescent="0.25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 x14ac:dyDescent="0.25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 x14ac:dyDescent="0.25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 x14ac:dyDescent="0.25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 x14ac:dyDescent="0.25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 x14ac:dyDescent="0.25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 x14ac:dyDescent="0.25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 x14ac:dyDescent="0.25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 x14ac:dyDescent="0.25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 x14ac:dyDescent="0.25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 x14ac:dyDescent="0.25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 x14ac:dyDescent="0.25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 x14ac:dyDescent="0.25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 x14ac:dyDescent="0.25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 x14ac:dyDescent="0.25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 x14ac:dyDescent="0.25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 x14ac:dyDescent="0.25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 x14ac:dyDescent="0.25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 x14ac:dyDescent="0.25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 x14ac:dyDescent="0.25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 x14ac:dyDescent="0.25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 x14ac:dyDescent="0.25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 x14ac:dyDescent="0.25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 x14ac:dyDescent="0.25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 x14ac:dyDescent="0.25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 x14ac:dyDescent="0.25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 x14ac:dyDescent="0.25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 x14ac:dyDescent="0.25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 x14ac:dyDescent="0.25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 x14ac:dyDescent="0.25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 x14ac:dyDescent="0.25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 x14ac:dyDescent="0.25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 x14ac:dyDescent="0.25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 x14ac:dyDescent="0.25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 x14ac:dyDescent="0.25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 x14ac:dyDescent="0.25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 x14ac:dyDescent="0.25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 x14ac:dyDescent="0.25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 x14ac:dyDescent="0.25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 x14ac:dyDescent="0.25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 x14ac:dyDescent="0.25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 x14ac:dyDescent="0.25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 x14ac:dyDescent="0.25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 x14ac:dyDescent="0.25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 x14ac:dyDescent="0.25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 x14ac:dyDescent="0.25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 x14ac:dyDescent="0.25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 x14ac:dyDescent="0.25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 x14ac:dyDescent="0.25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 x14ac:dyDescent="0.25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 x14ac:dyDescent="0.25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 x14ac:dyDescent="0.25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 x14ac:dyDescent="0.25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 x14ac:dyDescent="0.25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 x14ac:dyDescent="0.25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 x14ac:dyDescent="0.25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 x14ac:dyDescent="0.25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 x14ac:dyDescent="0.25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 x14ac:dyDescent="0.25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 x14ac:dyDescent="0.25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 x14ac:dyDescent="0.25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 x14ac:dyDescent="0.25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 x14ac:dyDescent="0.25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 x14ac:dyDescent="0.25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 x14ac:dyDescent="0.25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 x14ac:dyDescent="0.25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 x14ac:dyDescent="0.25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 x14ac:dyDescent="0.25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 x14ac:dyDescent="0.25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 x14ac:dyDescent="0.25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 x14ac:dyDescent="0.25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 x14ac:dyDescent="0.25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 x14ac:dyDescent="0.25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 x14ac:dyDescent="0.25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 x14ac:dyDescent="0.25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 x14ac:dyDescent="0.25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 x14ac:dyDescent="0.25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 x14ac:dyDescent="0.25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 x14ac:dyDescent="0.25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 x14ac:dyDescent="0.25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 x14ac:dyDescent="0.25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 x14ac:dyDescent="0.25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 x14ac:dyDescent="0.25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 x14ac:dyDescent="0.25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 x14ac:dyDescent="0.25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 x14ac:dyDescent="0.25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 x14ac:dyDescent="0.25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 x14ac:dyDescent="0.25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 x14ac:dyDescent="0.25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 x14ac:dyDescent="0.25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 x14ac:dyDescent="0.25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 x14ac:dyDescent="0.25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 x14ac:dyDescent="0.25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 x14ac:dyDescent="0.25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 x14ac:dyDescent="0.25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 x14ac:dyDescent="0.25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 x14ac:dyDescent="0.25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 x14ac:dyDescent="0.25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 x14ac:dyDescent="0.25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 x14ac:dyDescent="0.25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 x14ac:dyDescent="0.25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 x14ac:dyDescent="0.25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 x14ac:dyDescent="0.25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 x14ac:dyDescent="0.25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 x14ac:dyDescent="0.25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 x14ac:dyDescent="0.25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 x14ac:dyDescent="0.25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 x14ac:dyDescent="0.25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 x14ac:dyDescent="0.25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 x14ac:dyDescent="0.25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 x14ac:dyDescent="0.25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 x14ac:dyDescent="0.25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 x14ac:dyDescent="0.25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 x14ac:dyDescent="0.25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 x14ac:dyDescent="0.25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 x14ac:dyDescent="0.25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 x14ac:dyDescent="0.25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 x14ac:dyDescent="0.25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 x14ac:dyDescent="0.25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 x14ac:dyDescent="0.25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 x14ac:dyDescent="0.25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 x14ac:dyDescent="0.25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 x14ac:dyDescent="0.25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 x14ac:dyDescent="0.25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 x14ac:dyDescent="0.25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 x14ac:dyDescent="0.25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 x14ac:dyDescent="0.25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 x14ac:dyDescent="0.25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 x14ac:dyDescent="0.25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 x14ac:dyDescent="0.25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 x14ac:dyDescent="0.25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 x14ac:dyDescent="0.25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 x14ac:dyDescent="0.25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 x14ac:dyDescent="0.25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 x14ac:dyDescent="0.25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 x14ac:dyDescent="0.25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 x14ac:dyDescent="0.25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 x14ac:dyDescent="0.25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 x14ac:dyDescent="0.25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 x14ac:dyDescent="0.25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 x14ac:dyDescent="0.25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 x14ac:dyDescent="0.25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 x14ac:dyDescent="0.25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 x14ac:dyDescent="0.25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 x14ac:dyDescent="0.25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 x14ac:dyDescent="0.25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 x14ac:dyDescent="0.25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 x14ac:dyDescent="0.25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 x14ac:dyDescent="0.25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 x14ac:dyDescent="0.25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 x14ac:dyDescent="0.25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 x14ac:dyDescent="0.25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 x14ac:dyDescent="0.25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 x14ac:dyDescent="0.25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 x14ac:dyDescent="0.25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 x14ac:dyDescent="0.25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 x14ac:dyDescent="0.25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 x14ac:dyDescent="0.25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 x14ac:dyDescent="0.25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 x14ac:dyDescent="0.25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 x14ac:dyDescent="0.25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 x14ac:dyDescent="0.25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 x14ac:dyDescent="0.25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 x14ac:dyDescent="0.25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 x14ac:dyDescent="0.25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 x14ac:dyDescent="0.25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 x14ac:dyDescent="0.25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 x14ac:dyDescent="0.25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 x14ac:dyDescent="0.25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 x14ac:dyDescent="0.25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 x14ac:dyDescent="0.25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 x14ac:dyDescent="0.25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 x14ac:dyDescent="0.25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 x14ac:dyDescent="0.25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 x14ac:dyDescent="0.25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 x14ac:dyDescent="0.25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 x14ac:dyDescent="0.25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 x14ac:dyDescent="0.25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 x14ac:dyDescent="0.25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 x14ac:dyDescent="0.25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 x14ac:dyDescent="0.25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 x14ac:dyDescent="0.25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 x14ac:dyDescent="0.25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 x14ac:dyDescent="0.25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 x14ac:dyDescent="0.25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 x14ac:dyDescent="0.25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 x14ac:dyDescent="0.25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 x14ac:dyDescent="0.25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 x14ac:dyDescent="0.25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 x14ac:dyDescent="0.25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 x14ac:dyDescent="0.25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 x14ac:dyDescent="0.25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 x14ac:dyDescent="0.25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 x14ac:dyDescent="0.25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 x14ac:dyDescent="0.25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 x14ac:dyDescent="0.25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 x14ac:dyDescent="0.25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 x14ac:dyDescent="0.25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 x14ac:dyDescent="0.25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 x14ac:dyDescent="0.25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 x14ac:dyDescent="0.25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 x14ac:dyDescent="0.25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 x14ac:dyDescent="0.25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 x14ac:dyDescent="0.25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 x14ac:dyDescent="0.25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 x14ac:dyDescent="0.25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 x14ac:dyDescent="0.25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 x14ac:dyDescent="0.25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 x14ac:dyDescent="0.25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 x14ac:dyDescent="0.25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 x14ac:dyDescent="0.25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 x14ac:dyDescent="0.25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 x14ac:dyDescent="0.25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 x14ac:dyDescent="0.25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 x14ac:dyDescent="0.25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 x14ac:dyDescent="0.25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 x14ac:dyDescent="0.25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 x14ac:dyDescent="0.25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 x14ac:dyDescent="0.25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 x14ac:dyDescent="0.25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 x14ac:dyDescent="0.25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 x14ac:dyDescent="0.25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 x14ac:dyDescent="0.25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 x14ac:dyDescent="0.25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 x14ac:dyDescent="0.25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 x14ac:dyDescent="0.25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 x14ac:dyDescent="0.25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 x14ac:dyDescent="0.25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 x14ac:dyDescent="0.25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 x14ac:dyDescent="0.25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 x14ac:dyDescent="0.25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 x14ac:dyDescent="0.25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 x14ac:dyDescent="0.25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 x14ac:dyDescent="0.25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 x14ac:dyDescent="0.25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 x14ac:dyDescent="0.25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 x14ac:dyDescent="0.25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 x14ac:dyDescent="0.25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 x14ac:dyDescent="0.25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 x14ac:dyDescent="0.25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 x14ac:dyDescent="0.25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 x14ac:dyDescent="0.25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 x14ac:dyDescent="0.25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 x14ac:dyDescent="0.25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 x14ac:dyDescent="0.25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 x14ac:dyDescent="0.25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 x14ac:dyDescent="0.25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 x14ac:dyDescent="0.25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 x14ac:dyDescent="0.25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 x14ac:dyDescent="0.25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 x14ac:dyDescent="0.25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 x14ac:dyDescent="0.25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 x14ac:dyDescent="0.25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 x14ac:dyDescent="0.25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 x14ac:dyDescent="0.25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 x14ac:dyDescent="0.25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 x14ac:dyDescent="0.25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 x14ac:dyDescent="0.25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 x14ac:dyDescent="0.25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 x14ac:dyDescent="0.25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 x14ac:dyDescent="0.25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 x14ac:dyDescent="0.25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 x14ac:dyDescent="0.25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 x14ac:dyDescent="0.25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 x14ac:dyDescent="0.25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 x14ac:dyDescent="0.25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 x14ac:dyDescent="0.25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 x14ac:dyDescent="0.25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 x14ac:dyDescent="0.25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 x14ac:dyDescent="0.25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 x14ac:dyDescent="0.25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 x14ac:dyDescent="0.25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 x14ac:dyDescent="0.25">
      <c r="F1502" s="17"/>
    </row>
    <row r="1503" spans="1:6" x14ac:dyDescent="0.25">
      <c r="F1503" s="17"/>
    </row>
    <row r="1504" spans="1:6" x14ac:dyDescent="0.25">
      <c r="F1504" s="17"/>
    </row>
    <row r="1505" spans="6:6" x14ac:dyDescent="0.25">
      <c r="F1505" s="17"/>
    </row>
    <row r="1506" spans="6:6" x14ac:dyDescent="0.25">
      <c r="F1506" s="17"/>
    </row>
    <row r="1507" spans="6:6" x14ac:dyDescent="0.25">
      <c r="F1507" s="17"/>
    </row>
    <row r="1508" spans="6:6" x14ac:dyDescent="0.25">
      <c r="F1508" s="17"/>
    </row>
    <row r="1509" spans="6:6" x14ac:dyDescent="0.25">
      <c r="F1509" s="17"/>
    </row>
    <row r="1510" spans="6:6" x14ac:dyDescent="0.25">
      <c r="F1510" s="17"/>
    </row>
    <row r="1511" spans="6:6" x14ac:dyDescent="0.25">
      <c r="F1511" s="17"/>
    </row>
    <row r="1512" spans="6:6" x14ac:dyDescent="0.25">
      <c r="F1512" s="17"/>
    </row>
    <row r="1513" spans="6:6" x14ac:dyDescent="0.25">
      <c r="F1513" s="17"/>
    </row>
    <row r="1514" spans="6:6" x14ac:dyDescent="0.25">
      <c r="F1514" s="17"/>
    </row>
    <row r="1515" spans="6:6" x14ac:dyDescent="0.25">
      <c r="F1515" s="17"/>
    </row>
    <row r="1516" spans="6:6" x14ac:dyDescent="0.25">
      <c r="F1516" s="17"/>
    </row>
    <row r="1517" spans="6:6" x14ac:dyDescent="0.25">
      <c r="F1517" s="17"/>
    </row>
    <row r="1518" spans="6:6" x14ac:dyDescent="0.25">
      <c r="F1518" s="17"/>
    </row>
    <row r="1519" spans="6:6" x14ac:dyDescent="0.25">
      <c r="F1519" s="17"/>
    </row>
    <row r="1520" spans="6:6" x14ac:dyDescent="0.25">
      <c r="F1520" s="17"/>
    </row>
    <row r="1521" spans="6:6" x14ac:dyDescent="0.25">
      <c r="F1521" s="17"/>
    </row>
    <row r="1522" spans="6:6" x14ac:dyDescent="0.25">
      <c r="F1522" s="17"/>
    </row>
    <row r="1523" spans="6:6" x14ac:dyDescent="0.25">
      <c r="F1523" s="17"/>
    </row>
    <row r="1524" spans="6:6" x14ac:dyDescent="0.25">
      <c r="F1524" s="17"/>
    </row>
    <row r="1525" spans="6:6" x14ac:dyDescent="0.25">
      <c r="F1525" s="17"/>
    </row>
    <row r="1526" spans="6:6" x14ac:dyDescent="0.25">
      <c r="F1526" s="17"/>
    </row>
    <row r="1527" spans="6:6" x14ac:dyDescent="0.25">
      <c r="F1527" s="17"/>
    </row>
    <row r="1528" spans="6:6" x14ac:dyDescent="0.25">
      <c r="F1528" s="17"/>
    </row>
    <row r="1529" spans="6:6" x14ac:dyDescent="0.25">
      <c r="F1529" s="17"/>
    </row>
    <row r="1530" spans="6:6" x14ac:dyDescent="0.25">
      <c r="F1530" s="17"/>
    </row>
    <row r="1531" spans="6:6" x14ac:dyDescent="0.25">
      <c r="F1531" s="17"/>
    </row>
    <row r="1532" spans="6:6" x14ac:dyDescent="0.25">
      <c r="F1532" s="17"/>
    </row>
    <row r="1533" spans="6:6" x14ac:dyDescent="0.25">
      <c r="F1533" s="17"/>
    </row>
    <row r="1534" spans="6:6" x14ac:dyDescent="0.25">
      <c r="F1534" s="17"/>
    </row>
    <row r="1535" spans="6:6" x14ac:dyDescent="0.25">
      <c r="F1535" s="17"/>
    </row>
    <row r="1536" spans="6:6" x14ac:dyDescent="0.25">
      <c r="F1536" s="17"/>
    </row>
    <row r="1537" spans="6:6" x14ac:dyDescent="0.25">
      <c r="F1537" s="17"/>
    </row>
    <row r="1538" spans="6:6" x14ac:dyDescent="0.25">
      <c r="F1538" s="17"/>
    </row>
    <row r="1539" spans="6:6" x14ac:dyDescent="0.25">
      <c r="F1539" s="17"/>
    </row>
    <row r="1540" spans="6:6" x14ac:dyDescent="0.25">
      <c r="F1540" s="17"/>
    </row>
    <row r="1541" spans="6:6" x14ac:dyDescent="0.25">
      <c r="F1541" s="17"/>
    </row>
    <row r="1542" spans="6:6" x14ac:dyDescent="0.25">
      <c r="F1542" s="17"/>
    </row>
    <row r="1543" spans="6:6" x14ac:dyDescent="0.25">
      <c r="F1543" s="17"/>
    </row>
    <row r="1544" spans="6:6" x14ac:dyDescent="0.25">
      <c r="F1544" s="17"/>
    </row>
    <row r="1545" spans="6:6" x14ac:dyDescent="0.25">
      <c r="F1545" s="17"/>
    </row>
    <row r="1546" spans="6:6" x14ac:dyDescent="0.25">
      <c r="F1546" s="17"/>
    </row>
    <row r="1547" spans="6:6" x14ac:dyDescent="0.25">
      <c r="F1547" s="17"/>
    </row>
    <row r="1548" spans="6:6" x14ac:dyDescent="0.25">
      <c r="F1548" s="17"/>
    </row>
    <row r="1549" spans="6:6" x14ac:dyDescent="0.25">
      <c r="F1549" s="17"/>
    </row>
    <row r="1550" spans="6:6" x14ac:dyDescent="0.25">
      <c r="F1550" s="17"/>
    </row>
    <row r="1551" spans="6:6" x14ac:dyDescent="0.25">
      <c r="F1551" s="17"/>
    </row>
    <row r="1552" spans="6:6" x14ac:dyDescent="0.25">
      <c r="F1552" s="17"/>
    </row>
    <row r="1553" spans="6:6" x14ac:dyDescent="0.25">
      <c r="F1553" s="17"/>
    </row>
    <row r="1554" spans="6:6" x14ac:dyDescent="0.25">
      <c r="F1554" s="17"/>
    </row>
    <row r="1555" spans="6:6" x14ac:dyDescent="0.25">
      <c r="F1555" s="17"/>
    </row>
    <row r="1556" spans="6:6" x14ac:dyDescent="0.25">
      <c r="F1556" s="17"/>
    </row>
    <row r="1557" spans="6:6" x14ac:dyDescent="0.25">
      <c r="F1557" s="17"/>
    </row>
    <row r="1558" spans="6:6" x14ac:dyDescent="0.25">
      <c r="F1558" s="17"/>
    </row>
    <row r="1559" spans="6:6" x14ac:dyDescent="0.25">
      <c r="F1559" s="17"/>
    </row>
    <row r="1560" spans="6:6" x14ac:dyDescent="0.25">
      <c r="F1560" s="17"/>
    </row>
    <row r="1561" spans="6:6" x14ac:dyDescent="0.25">
      <c r="F1561" s="17"/>
    </row>
    <row r="1562" spans="6:6" x14ac:dyDescent="0.25">
      <c r="F1562" s="17"/>
    </row>
    <row r="1563" spans="6:6" x14ac:dyDescent="0.25">
      <c r="F1563" s="17"/>
    </row>
    <row r="1564" spans="6:6" x14ac:dyDescent="0.25">
      <c r="F1564" s="17"/>
    </row>
    <row r="1565" spans="6:6" x14ac:dyDescent="0.25">
      <c r="F1565" s="17"/>
    </row>
    <row r="1566" spans="6:6" x14ac:dyDescent="0.25">
      <c r="F1566" s="17"/>
    </row>
    <row r="1567" spans="6:6" x14ac:dyDescent="0.25">
      <c r="F1567" s="17"/>
    </row>
    <row r="1568" spans="6:6" x14ac:dyDescent="0.25">
      <c r="F1568" s="17"/>
    </row>
    <row r="1569" spans="6:6" x14ac:dyDescent="0.25">
      <c r="F1569" s="17"/>
    </row>
    <row r="1570" spans="6:6" x14ac:dyDescent="0.25">
      <c r="F1570" s="17"/>
    </row>
    <row r="1571" spans="6:6" x14ac:dyDescent="0.25">
      <c r="F1571" s="17"/>
    </row>
    <row r="1572" spans="6:6" x14ac:dyDescent="0.25">
      <c r="F1572" s="17"/>
    </row>
    <row r="1573" spans="6:6" x14ac:dyDescent="0.25">
      <c r="F1573" s="17"/>
    </row>
    <row r="1574" spans="6:6" x14ac:dyDescent="0.25">
      <c r="F1574" s="17"/>
    </row>
    <row r="1575" spans="6:6" x14ac:dyDescent="0.25">
      <c r="F1575" s="17"/>
    </row>
    <row r="1576" spans="6:6" x14ac:dyDescent="0.25">
      <c r="F1576" s="17"/>
    </row>
    <row r="1577" spans="6:6" x14ac:dyDescent="0.25">
      <c r="F1577" s="17"/>
    </row>
    <row r="1578" spans="6:6" x14ac:dyDescent="0.25">
      <c r="F1578" s="17"/>
    </row>
    <row r="1579" spans="6:6" x14ac:dyDescent="0.25">
      <c r="F1579" s="17"/>
    </row>
    <row r="1580" spans="6:6" x14ac:dyDescent="0.25">
      <c r="F1580" s="17"/>
    </row>
    <row r="1581" spans="6:6" x14ac:dyDescent="0.25">
      <c r="F1581" s="17"/>
    </row>
    <row r="1582" spans="6:6" x14ac:dyDescent="0.25">
      <c r="F1582" s="17"/>
    </row>
    <row r="1583" spans="6:6" x14ac:dyDescent="0.25">
      <c r="F1583" s="17"/>
    </row>
    <row r="1584" spans="6:6" x14ac:dyDescent="0.25">
      <c r="F1584" s="17"/>
    </row>
    <row r="1585" spans="6:6" x14ac:dyDescent="0.25">
      <c r="F1585" s="17"/>
    </row>
    <row r="1586" spans="6:6" x14ac:dyDescent="0.25">
      <c r="F1586" s="17"/>
    </row>
    <row r="1587" spans="6:6" x14ac:dyDescent="0.25">
      <c r="F1587" s="17"/>
    </row>
    <row r="1588" spans="6:6" x14ac:dyDescent="0.25">
      <c r="F1588" s="17"/>
    </row>
    <row r="1589" spans="6:6" x14ac:dyDescent="0.25">
      <c r="F1589" s="17"/>
    </row>
    <row r="1590" spans="6:6" x14ac:dyDescent="0.25">
      <c r="F1590" s="17"/>
    </row>
    <row r="1591" spans="6:6" x14ac:dyDescent="0.25">
      <c r="F1591" s="17"/>
    </row>
    <row r="1592" spans="6:6" x14ac:dyDescent="0.25">
      <c r="F1592" s="17"/>
    </row>
    <row r="1593" spans="6:6" x14ac:dyDescent="0.25">
      <c r="F1593" s="17"/>
    </row>
    <row r="1594" spans="6:6" x14ac:dyDescent="0.25">
      <c r="F1594" s="17"/>
    </row>
    <row r="1595" spans="6:6" x14ac:dyDescent="0.25">
      <c r="F1595" s="17"/>
    </row>
    <row r="1596" spans="6:6" x14ac:dyDescent="0.25">
      <c r="F1596" s="17"/>
    </row>
    <row r="1597" spans="6:6" x14ac:dyDescent="0.25">
      <c r="F1597" s="17"/>
    </row>
    <row r="1598" spans="6:6" x14ac:dyDescent="0.25">
      <c r="F1598" s="17"/>
    </row>
    <row r="1599" spans="6:6" x14ac:dyDescent="0.25">
      <c r="F1599" s="17"/>
    </row>
    <row r="1600" spans="6:6" x14ac:dyDescent="0.25">
      <c r="F1600" s="17"/>
    </row>
    <row r="1601" spans="6:6" x14ac:dyDescent="0.25">
      <c r="F1601" s="17"/>
    </row>
    <row r="1602" spans="6:6" x14ac:dyDescent="0.25">
      <c r="F1602" s="17"/>
    </row>
    <row r="1603" spans="6:6" x14ac:dyDescent="0.25">
      <c r="F1603" s="17"/>
    </row>
    <row r="1604" spans="6:6" x14ac:dyDescent="0.25">
      <c r="F1604" s="17"/>
    </row>
    <row r="1605" spans="6:6" x14ac:dyDescent="0.25">
      <c r="F1605" s="17"/>
    </row>
    <row r="1606" spans="6:6" x14ac:dyDescent="0.25">
      <c r="F1606" s="17"/>
    </row>
    <row r="1607" spans="6:6" x14ac:dyDescent="0.25">
      <c r="F1607" s="17"/>
    </row>
    <row r="1608" spans="6:6" x14ac:dyDescent="0.25">
      <c r="F1608" s="17"/>
    </row>
    <row r="1609" spans="6:6" x14ac:dyDescent="0.25">
      <c r="F1609" s="17"/>
    </row>
    <row r="1610" spans="6:6" x14ac:dyDescent="0.25">
      <c r="F1610" s="17"/>
    </row>
    <row r="1611" spans="6:6" x14ac:dyDescent="0.25">
      <c r="F1611" s="17"/>
    </row>
    <row r="1612" spans="6:6" x14ac:dyDescent="0.25">
      <c r="F1612" s="17"/>
    </row>
    <row r="1613" spans="6:6" x14ac:dyDescent="0.25">
      <c r="F1613" s="17"/>
    </row>
    <row r="1614" spans="6:6" x14ac:dyDescent="0.25">
      <c r="F1614" s="17"/>
    </row>
    <row r="1615" spans="6:6" x14ac:dyDescent="0.25">
      <c r="F1615" s="17"/>
    </row>
    <row r="1616" spans="6:6" x14ac:dyDescent="0.25">
      <c r="F1616" s="17"/>
    </row>
    <row r="1617" spans="6:6" x14ac:dyDescent="0.25">
      <c r="F1617" s="17"/>
    </row>
    <row r="1618" spans="6:6" x14ac:dyDescent="0.25">
      <c r="F1618" s="17"/>
    </row>
    <row r="1619" spans="6:6" x14ac:dyDescent="0.25">
      <c r="F1619" s="17"/>
    </row>
    <row r="1620" spans="6:6" x14ac:dyDescent="0.25">
      <c r="F1620" s="17"/>
    </row>
    <row r="1621" spans="6:6" x14ac:dyDescent="0.25">
      <c r="F1621" s="17"/>
    </row>
    <row r="1622" spans="6:6" x14ac:dyDescent="0.25">
      <c r="F1622" s="17"/>
    </row>
    <row r="1623" spans="6:6" x14ac:dyDescent="0.25">
      <c r="F1623" s="17"/>
    </row>
    <row r="1624" spans="6:6" x14ac:dyDescent="0.25">
      <c r="F1624" s="17"/>
    </row>
    <row r="1625" spans="6:6" x14ac:dyDescent="0.25">
      <c r="F1625" s="17"/>
    </row>
    <row r="1626" spans="6:6" x14ac:dyDescent="0.25">
      <c r="F1626" s="17"/>
    </row>
    <row r="1627" spans="6:6" x14ac:dyDescent="0.25">
      <c r="F1627" s="17"/>
    </row>
    <row r="1628" spans="6:6" x14ac:dyDescent="0.25">
      <c r="F1628" s="17"/>
    </row>
    <row r="1629" spans="6:6" x14ac:dyDescent="0.25">
      <c r="F1629" s="17"/>
    </row>
    <row r="1630" spans="6:6" x14ac:dyDescent="0.25">
      <c r="F1630" s="17"/>
    </row>
    <row r="1631" spans="6:6" x14ac:dyDescent="0.25">
      <c r="F1631" s="17"/>
    </row>
    <row r="1632" spans="6:6" x14ac:dyDescent="0.25">
      <c r="F1632" s="17"/>
    </row>
    <row r="1633" spans="6:6" x14ac:dyDescent="0.25">
      <c r="F1633" s="17"/>
    </row>
    <row r="1634" spans="6:6" x14ac:dyDescent="0.25">
      <c r="F1634" s="17"/>
    </row>
    <row r="1635" spans="6:6" x14ac:dyDescent="0.25">
      <c r="F1635" s="17"/>
    </row>
    <row r="1636" spans="6:6" x14ac:dyDescent="0.25">
      <c r="F1636" s="17"/>
    </row>
    <row r="1637" spans="6:6" x14ac:dyDescent="0.25">
      <c r="F1637" s="17"/>
    </row>
    <row r="1638" spans="6:6" x14ac:dyDescent="0.25">
      <c r="F1638" s="17"/>
    </row>
    <row r="1639" spans="6:6" x14ac:dyDescent="0.25">
      <c r="F1639" s="17"/>
    </row>
    <row r="1640" spans="6:6" x14ac:dyDescent="0.25">
      <c r="F1640" s="17"/>
    </row>
    <row r="1641" spans="6:6" x14ac:dyDescent="0.25">
      <c r="F1641" s="17"/>
    </row>
    <row r="1642" spans="6:6" x14ac:dyDescent="0.25">
      <c r="F1642" s="17"/>
    </row>
    <row r="1643" spans="6:6" x14ac:dyDescent="0.25">
      <c r="F1643" s="17"/>
    </row>
    <row r="1644" spans="6:6" x14ac:dyDescent="0.25">
      <c r="F1644" s="17"/>
    </row>
    <row r="1645" spans="6:6" x14ac:dyDescent="0.25">
      <c r="F1645" s="17"/>
    </row>
    <row r="1646" spans="6:6" x14ac:dyDescent="0.25">
      <c r="F1646" s="17"/>
    </row>
    <row r="1647" spans="6:6" x14ac:dyDescent="0.25">
      <c r="F1647" s="17"/>
    </row>
    <row r="1648" spans="6:6" x14ac:dyDescent="0.25">
      <c r="F1648" s="17"/>
    </row>
    <row r="1649" spans="6:6" x14ac:dyDescent="0.25">
      <c r="F1649" s="17"/>
    </row>
    <row r="1650" spans="6:6" x14ac:dyDescent="0.25">
      <c r="F1650" s="17"/>
    </row>
    <row r="1651" spans="6:6" x14ac:dyDescent="0.25">
      <c r="F1651" s="17"/>
    </row>
    <row r="1652" spans="6:6" x14ac:dyDescent="0.25">
      <c r="F1652" s="17"/>
    </row>
    <row r="1653" spans="6:6" x14ac:dyDescent="0.25">
      <c r="F1653" s="17"/>
    </row>
    <row r="1654" spans="6:6" x14ac:dyDescent="0.25">
      <c r="F1654" s="17"/>
    </row>
    <row r="1655" spans="6:6" x14ac:dyDescent="0.25">
      <c r="F1655" s="17"/>
    </row>
    <row r="1656" spans="6:6" x14ac:dyDescent="0.25">
      <c r="F1656" s="17"/>
    </row>
    <row r="1657" spans="6:6" x14ac:dyDescent="0.25">
      <c r="F1657" s="17"/>
    </row>
    <row r="1658" spans="6:6" x14ac:dyDescent="0.25">
      <c r="F1658" s="17"/>
    </row>
    <row r="1659" spans="6:6" x14ac:dyDescent="0.25">
      <c r="F1659" s="17"/>
    </row>
    <row r="1660" spans="6:6" x14ac:dyDescent="0.25">
      <c r="F1660" s="17"/>
    </row>
    <row r="1661" spans="6:6" x14ac:dyDescent="0.25">
      <c r="F1661" s="17"/>
    </row>
    <row r="1662" spans="6:6" x14ac:dyDescent="0.25">
      <c r="F1662" s="17"/>
    </row>
    <row r="1663" spans="6:6" x14ac:dyDescent="0.25">
      <c r="F1663" s="17"/>
    </row>
    <row r="1664" spans="6:6" x14ac:dyDescent="0.25">
      <c r="F1664" s="17"/>
    </row>
    <row r="1665" spans="6:6" x14ac:dyDescent="0.25">
      <c r="F1665" s="17"/>
    </row>
    <row r="1666" spans="6:6" x14ac:dyDescent="0.25">
      <c r="F1666" s="17"/>
    </row>
    <row r="1667" spans="6:6" x14ac:dyDescent="0.25">
      <c r="F1667" s="17"/>
    </row>
    <row r="1668" spans="6:6" x14ac:dyDescent="0.25">
      <c r="F1668" s="17"/>
    </row>
    <row r="1669" spans="6:6" x14ac:dyDescent="0.25">
      <c r="F1669" s="17"/>
    </row>
    <row r="1670" spans="6:6" x14ac:dyDescent="0.25">
      <c r="F1670" s="17"/>
    </row>
    <row r="1671" spans="6:6" x14ac:dyDescent="0.25">
      <c r="F1671" s="17"/>
    </row>
    <row r="1672" spans="6:6" x14ac:dyDescent="0.25">
      <c r="F1672" s="17"/>
    </row>
    <row r="1673" spans="6:6" x14ac:dyDescent="0.25">
      <c r="F1673" s="17"/>
    </row>
    <row r="1674" spans="6:6" x14ac:dyDescent="0.25">
      <c r="F1674" s="17"/>
    </row>
    <row r="1675" spans="6:6" x14ac:dyDescent="0.25">
      <c r="F1675" s="17"/>
    </row>
    <row r="1676" spans="6:6" x14ac:dyDescent="0.25">
      <c r="F1676" s="17"/>
    </row>
    <row r="1677" spans="6:6" x14ac:dyDescent="0.25">
      <c r="F1677" s="17"/>
    </row>
    <row r="1678" spans="6:6" x14ac:dyDescent="0.25">
      <c r="F1678" s="17"/>
    </row>
    <row r="1679" spans="6:6" x14ac:dyDescent="0.25">
      <c r="F1679" s="17"/>
    </row>
    <row r="1680" spans="6:6" x14ac:dyDescent="0.25">
      <c r="F1680" s="17"/>
    </row>
    <row r="1681" spans="6:6" x14ac:dyDescent="0.25">
      <c r="F1681" s="17"/>
    </row>
    <row r="1682" spans="6:6" x14ac:dyDescent="0.25">
      <c r="F1682" s="17"/>
    </row>
    <row r="1683" spans="6:6" x14ac:dyDescent="0.25">
      <c r="F1683" s="17"/>
    </row>
    <row r="1684" spans="6:6" x14ac:dyDescent="0.25">
      <c r="F1684" s="17"/>
    </row>
    <row r="1685" spans="6:6" x14ac:dyDescent="0.25">
      <c r="F1685" s="17"/>
    </row>
    <row r="1686" spans="6:6" x14ac:dyDescent="0.25">
      <c r="F1686" s="17"/>
    </row>
    <row r="1687" spans="6:6" x14ac:dyDescent="0.25">
      <c r="F1687" s="17"/>
    </row>
    <row r="1688" spans="6:6" x14ac:dyDescent="0.25">
      <c r="F1688" s="17"/>
    </row>
    <row r="1689" spans="6:6" x14ac:dyDescent="0.25">
      <c r="F1689" s="17"/>
    </row>
    <row r="1690" spans="6:6" x14ac:dyDescent="0.25">
      <c r="F1690" s="17"/>
    </row>
    <row r="1691" spans="6:6" x14ac:dyDescent="0.25">
      <c r="F1691" s="17"/>
    </row>
    <row r="1692" spans="6:6" x14ac:dyDescent="0.25">
      <c r="F1692" s="17"/>
    </row>
    <row r="1693" spans="6:6" x14ac:dyDescent="0.25">
      <c r="F1693" s="17"/>
    </row>
    <row r="1694" spans="6:6" x14ac:dyDescent="0.25">
      <c r="F1694" s="17"/>
    </row>
    <row r="1695" spans="6:6" x14ac:dyDescent="0.25">
      <c r="F1695" s="17"/>
    </row>
    <row r="1696" spans="6:6" x14ac:dyDescent="0.25">
      <c r="F1696" s="17"/>
    </row>
    <row r="1697" spans="6:6" x14ac:dyDescent="0.25">
      <c r="F1697" s="17"/>
    </row>
    <row r="1698" spans="6:6" x14ac:dyDescent="0.25">
      <c r="F1698" s="17"/>
    </row>
    <row r="1699" spans="6:6" x14ac:dyDescent="0.25">
      <c r="F1699" s="17"/>
    </row>
    <row r="1700" spans="6:6" x14ac:dyDescent="0.25">
      <c r="F1700" s="17"/>
    </row>
    <row r="1701" spans="6:6" x14ac:dyDescent="0.25">
      <c r="F1701" s="17"/>
    </row>
    <row r="1702" spans="6:6" x14ac:dyDescent="0.25">
      <c r="F1702" s="17"/>
    </row>
    <row r="1703" spans="6:6" x14ac:dyDescent="0.25">
      <c r="F1703" s="17"/>
    </row>
    <row r="1704" spans="6:6" x14ac:dyDescent="0.25">
      <c r="F1704" s="17"/>
    </row>
    <row r="1705" spans="6:6" x14ac:dyDescent="0.25">
      <c r="F1705" s="17"/>
    </row>
    <row r="1706" spans="6:6" x14ac:dyDescent="0.25">
      <c r="F1706" s="17"/>
    </row>
    <row r="1707" spans="6:6" x14ac:dyDescent="0.25">
      <c r="F1707" s="17"/>
    </row>
    <row r="1708" spans="6:6" x14ac:dyDescent="0.25">
      <c r="F1708" s="17"/>
    </row>
    <row r="1709" spans="6:6" x14ac:dyDescent="0.25">
      <c r="F1709" s="17"/>
    </row>
    <row r="1710" spans="6:6" x14ac:dyDescent="0.25">
      <c r="F1710" s="17"/>
    </row>
    <row r="1711" spans="6:6" x14ac:dyDescent="0.25">
      <c r="F1711" s="17"/>
    </row>
    <row r="1712" spans="6:6" x14ac:dyDescent="0.25">
      <c r="F1712" s="17"/>
    </row>
    <row r="1713" spans="6:6" x14ac:dyDescent="0.25">
      <c r="F1713" s="17"/>
    </row>
    <row r="1714" spans="6:6" x14ac:dyDescent="0.25">
      <c r="F1714" s="17"/>
    </row>
    <row r="1715" spans="6:6" x14ac:dyDescent="0.25">
      <c r="F1715" s="17"/>
    </row>
    <row r="1716" spans="6:6" x14ac:dyDescent="0.25">
      <c r="F1716" s="17"/>
    </row>
    <row r="1717" spans="6:6" x14ac:dyDescent="0.25">
      <c r="F1717" s="17"/>
    </row>
    <row r="1718" spans="6:6" x14ac:dyDescent="0.25">
      <c r="F1718" s="17"/>
    </row>
    <row r="1719" spans="6:6" x14ac:dyDescent="0.25">
      <c r="F1719" s="17"/>
    </row>
    <row r="1720" spans="6:6" x14ac:dyDescent="0.25">
      <c r="F1720" s="17"/>
    </row>
    <row r="1721" spans="6:6" x14ac:dyDescent="0.25">
      <c r="F1721" s="17"/>
    </row>
    <row r="1722" spans="6:6" x14ac:dyDescent="0.25">
      <c r="F1722" s="17"/>
    </row>
    <row r="1723" spans="6:6" x14ac:dyDescent="0.25">
      <c r="F1723" s="17"/>
    </row>
    <row r="1724" spans="6:6" x14ac:dyDescent="0.25">
      <c r="F1724" s="17"/>
    </row>
    <row r="1725" spans="6:6" x14ac:dyDescent="0.25">
      <c r="F1725" s="17"/>
    </row>
    <row r="1726" spans="6:6" x14ac:dyDescent="0.25">
      <c r="F1726" s="17"/>
    </row>
    <row r="1727" spans="6:6" x14ac:dyDescent="0.25">
      <c r="F1727" s="17"/>
    </row>
    <row r="1728" spans="6:6" x14ac:dyDescent="0.25">
      <c r="F1728" s="17"/>
    </row>
    <row r="1729" spans="6:6" x14ac:dyDescent="0.25">
      <c r="F1729" s="17"/>
    </row>
    <row r="1730" spans="6:6" x14ac:dyDescent="0.25">
      <c r="F1730" s="17"/>
    </row>
    <row r="1731" spans="6:6" x14ac:dyDescent="0.25">
      <c r="F1731" s="17"/>
    </row>
    <row r="1732" spans="6:6" x14ac:dyDescent="0.25">
      <c r="F1732" s="17"/>
    </row>
    <row r="1733" spans="6:6" x14ac:dyDescent="0.25">
      <c r="F1733" s="17"/>
    </row>
    <row r="1734" spans="6:6" x14ac:dyDescent="0.25">
      <c r="F1734" s="17"/>
    </row>
    <row r="1735" spans="6:6" x14ac:dyDescent="0.25">
      <c r="F1735" s="17"/>
    </row>
    <row r="1736" spans="6:6" x14ac:dyDescent="0.25">
      <c r="F1736" s="17"/>
    </row>
    <row r="1737" spans="6:6" x14ac:dyDescent="0.25">
      <c r="F1737" s="17"/>
    </row>
    <row r="1738" spans="6:6" x14ac:dyDescent="0.25">
      <c r="F1738" s="17"/>
    </row>
    <row r="1739" spans="6:6" x14ac:dyDescent="0.25">
      <c r="F1739" s="17"/>
    </row>
    <row r="1740" spans="6:6" x14ac:dyDescent="0.25">
      <c r="F1740" s="17"/>
    </row>
    <row r="1741" spans="6:6" x14ac:dyDescent="0.25">
      <c r="F1741" s="17"/>
    </row>
    <row r="1742" spans="6:6" x14ac:dyDescent="0.25">
      <c r="F1742" s="17"/>
    </row>
    <row r="1743" spans="6:6" x14ac:dyDescent="0.25">
      <c r="F1743" s="17"/>
    </row>
    <row r="1744" spans="6:6" x14ac:dyDescent="0.25">
      <c r="F1744" s="17"/>
    </row>
    <row r="1745" spans="6:6" x14ac:dyDescent="0.25">
      <c r="F1745" s="17"/>
    </row>
    <row r="1746" spans="6:6" x14ac:dyDescent="0.25">
      <c r="F1746" s="17"/>
    </row>
    <row r="1747" spans="6:6" x14ac:dyDescent="0.25">
      <c r="F1747" s="17"/>
    </row>
    <row r="1748" spans="6:6" x14ac:dyDescent="0.25">
      <c r="F1748" s="17"/>
    </row>
    <row r="1749" spans="6:6" x14ac:dyDescent="0.25">
      <c r="F1749" s="17"/>
    </row>
    <row r="1750" spans="6:6" x14ac:dyDescent="0.25">
      <c r="F1750" s="17"/>
    </row>
    <row r="1751" spans="6:6" x14ac:dyDescent="0.25">
      <c r="F1751" s="17"/>
    </row>
    <row r="1752" spans="6:6" x14ac:dyDescent="0.25">
      <c r="F1752" s="17"/>
    </row>
    <row r="1753" spans="6:6" x14ac:dyDescent="0.25">
      <c r="F1753" s="17"/>
    </row>
    <row r="1754" spans="6:6" x14ac:dyDescent="0.25">
      <c r="F1754" s="17"/>
    </row>
    <row r="1755" spans="6:6" x14ac:dyDescent="0.25">
      <c r="F1755" s="17"/>
    </row>
    <row r="1756" spans="6:6" x14ac:dyDescent="0.25">
      <c r="F1756" s="17"/>
    </row>
    <row r="1757" spans="6:6" x14ac:dyDescent="0.25">
      <c r="F1757" s="17"/>
    </row>
    <row r="1758" spans="6:6" x14ac:dyDescent="0.25">
      <c r="F1758" s="17"/>
    </row>
    <row r="1759" spans="6:6" x14ac:dyDescent="0.25">
      <c r="F1759" s="17"/>
    </row>
    <row r="1760" spans="6:6" x14ac:dyDescent="0.25">
      <c r="F1760" s="17"/>
    </row>
    <row r="1761" spans="6:6" x14ac:dyDescent="0.25">
      <c r="F1761" s="17"/>
    </row>
    <row r="1762" spans="6:6" x14ac:dyDescent="0.25">
      <c r="F1762" s="17"/>
    </row>
    <row r="1763" spans="6:6" x14ac:dyDescent="0.25">
      <c r="F1763" s="17"/>
    </row>
    <row r="1764" spans="6:6" x14ac:dyDescent="0.25">
      <c r="F1764" s="17"/>
    </row>
    <row r="1765" spans="6:6" x14ac:dyDescent="0.25">
      <c r="F1765" s="17"/>
    </row>
    <row r="1766" spans="6:6" x14ac:dyDescent="0.25">
      <c r="F1766" s="17"/>
    </row>
    <row r="1767" spans="6:6" x14ac:dyDescent="0.25">
      <c r="F1767" s="17"/>
    </row>
    <row r="1768" spans="6:6" x14ac:dyDescent="0.25">
      <c r="F1768" s="17"/>
    </row>
    <row r="1769" spans="6:6" x14ac:dyDescent="0.25">
      <c r="F1769" s="17"/>
    </row>
    <row r="1770" spans="6:6" x14ac:dyDescent="0.25">
      <c r="F1770" s="17"/>
    </row>
    <row r="1771" spans="6:6" x14ac:dyDescent="0.25">
      <c r="F1771" s="17"/>
    </row>
    <row r="1772" spans="6:6" x14ac:dyDescent="0.25">
      <c r="F1772" s="17"/>
    </row>
    <row r="1773" spans="6:6" x14ac:dyDescent="0.25">
      <c r="F1773" s="17"/>
    </row>
    <row r="1774" spans="6:6" x14ac:dyDescent="0.25">
      <c r="F1774" s="17"/>
    </row>
    <row r="1775" spans="6:6" x14ac:dyDescent="0.25">
      <c r="F1775" s="17"/>
    </row>
    <row r="1776" spans="6:6" x14ac:dyDescent="0.25">
      <c r="F1776" s="17"/>
    </row>
    <row r="1777" spans="6:6" x14ac:dyDescent="0.25">
      <c r="F1777" s="17"/>
    </row>
    <row r="1778" spans="6:6" x14ac:dyDescent="0.25">
      <c r="F1778" s="17"/>
    </row>
    <row r="1779" spans="6:6" x14ac:dyDescent="0.25">
      <c r="F1779" s="17"/>
    </row>
    <row r="1780" spans="6:6" x14ac:dyDescent="0.25">
      <c r="F1780" s="17"/>
    </row>
    <row r="1781" spans="6:6" x14ac:dyDescent="0.25">
      <c r="F1781" s="17"/>
    </row>
    <row r="1782" spans="6:6" x14ac:dyDescent="0.25">
      <c r="F1782" s="17"/>
    </row>
    <row r="1783" spans="6:6" x14ac:dyDescent="0.25">
      <c r="F1783" s="17"/>
    </row>
    <row r="1784" spans="6:6" x14ac:dyDescent="0.25">
      <c r="F1784" s="17"/>
    </row>
    <row r="1785" spans="6:6" x14ac:dyDescent="0.25">
      <c r="F1785" s="17"/>
    </row>
    <row r="1786" spans="6:6" x14ac:dyDescent="0.25">
      <c r="F1786" s="17"/>
    </row>
    <row r="1787" spans="6:6" x14ac:dyDescent="0.25">
      <c r="F1787" s="17"/>
    </row>
    <row r="1788" spans="6:6" x14ac:dyDescent="0.25">
      <c r="F1788" s="17"/>
    </row>
    <row r="1789" spans="6:6" x14ac:dyDescent="0.25">
      <c r="F1789" s="17"/>
    </row>
    <row r="1790" spans="6:6" x14ac:dyDescent="0.25">
      <c r="F1790" s="17"/>
    </row>
    <row r="1791" spans="6:6" x14ac:dyDescent="0.25">
      <c r="F1791" s="17"/>
    </row>
    <row r="1792" spans="6:6" x14ac:dyDescent="0.25">
      <c r="F1792" s="17"/>
    </row>
    <row r="1793" spans="6:6" x14ac:dyDescent="0.25">
      <c r="F1793" s="17"/>
    </row>
    <row r="1794" spans="6:6" x14ac:dyDescent="0.25">
      <c r="F1794" s="17"/>
    </row>
    <row r="1795" spans="6:6" x14ac:dyDescent="0.25">
      <c r="F1795" s="17"/>
    </row>
    <row r="1796" spans="6:6" x14ac:dyDescent="0.25">
      <c r="F1796" s="17"/>
    </row>
    <row r="1797" spans="6:6" x14ac:dyDescent="0.25">
      <c r="F1797" s="17"/>
    </row>
    <row r="1798" spans="6:6" x14ac:dyDescent="0.25">
      <c r="F1798" s="17"/>
    </row>
    <row r="1799" spans="6:6" x14ac:dyDescent="0.25">
      <c r="F1799" s="17"/>
    </row>
    <row r="1800" spans="6:6" x14ac:dyDescent="0.25">
      <c r="F1800" s="17"/>
    </row>
    <row r="1801" spans="6:6" x14ac:dyDescent="0.25">
      <c r="F1801" s="17"/>
    </row>
    <row r="1802" spans="6:6" x14ac:dyDescent="0.25">
      <c r="F1802" s="17"/>
    </row>
    <row r="1803" spans="6:6" x14ac:dyDescent="0.25">
      <c r="F1803" s="17"/>
    </row>
    <row r="1804" spans="6:6" x14ac:dyDescent="0.25">
      <c r="F1804" s="17"/>
    </row>
    <row r="1805" spans="6:6" x14ac:dyDescent="0.25">
      <c r="F1805" s="17"/>
    </row>
    <row r="1806" spans="6:6" x14ac:dyDescent="0.25">
      <c r="F1806" s="17"/>
    </row>
    <row r="1807" spans="6:6" x14ac:dyDescent="0.25">
      <c r="F1807" s="17"/>
    </row>
    <row r="1808" spans="6:6" x14ac:dyDescent="0.25">
      <c r="F1808" s="17"/>
    </row>
    <row r="1809" spans="6:6" x14ac:dyDescent="0.25">
      <c r="F1809" s="17"/>
    </row>
    <row r="1810" spans="6:6" x14ac:dyDescent="0.25">
      <c r="F1810" s="17"/>
    </row>
    <row r="1811" spans="6:6" x14ac:dyDescent="0.25">
      <c r="F1811" s="17"/>
    </row>
    <row r="1812" spans="6:6" x14ac:dyDescent="0.25">
      <c r="F1812" s="17"/>
    </row>
    <row r="1813" spans="6:6" x14ac:dyDescent="0.25">
      <c r="F1813" s="17"/>
    </row>
    <row r="1814" spans="6:6" x14ac:dyDescent="0.25">
      <c r="F1814" s="17"/>
    </row>
    <row r="1815" spans="6:6" x14ac:dyDescent="0.25">
      <c r="F1815" s="17"/>
    </row>
    <row r="1816" spans="6:6" x14ac:dyDescent="0.25">
      <c r="F1816" s="17"/>
    </row>
    <row r="1817" spans="6:6" x14ac:dyDescent="0.25">
      <c r="F1817" s="17"/>
    </row>
    <row r="1818" spans="6:6" x14ac:dyDescent="0.25">
      <c r="F1818" s="17"/>
    </row>
    <row r="1819" spans="6:6" x14ac:dyDescent="0.25">
      <c r="F1819" s="17"/>
    </row>
    <row r="1820" spans="6:6" x14ac:dyDescent="0.25">
      <c r="F1820" s="17"/>
    </row>
    <row r="1821" spans="6:6" x14ac:dyDescent="0.25">
      <c r="F1821" s="17"/>
    </row>
    <row r="1822" spans="6:6" x14ac:dyDescent="0.25">
      <c r="F1822" s="17"/>
    </row>
    <row r="1823" spans="6:6" x14ac:dyDescent="0.25">
      <c r="F1823" s="17"/>
    </row>
    <row r="1824" spans="6:6" x14ac:dyDescent="0.25">
      <c r="F1824" s="17"/>
    </row>
    <row r="1825" spans="6:6" x14ac:dyDescent="0.25">
      <c r="F1825" s="17"/>
    </row>
    <row r="1826" spans="6:6" x14ac:dyDescent="0.25">
      <c r="F1826" s="17"/>
    </row>
    <row r="1827" spans="6:6" x14ac:dyDescent="0.25">
      <c r="F1827" s="17"/>
    </row>
    <row r="1828" spans="6:6" x14ac:dyDescent="0.25">
      <c r="F1828" s="17"/>
    </row>
    <row r="1829" spans="6:6" x14ac:dyDescent="0.25">
      <c r="F1829" s="17"/>
    </row>
    <row r="1830" spans="6:6" x14ac:dyDescent="0.25">
      <c r="F1830" s="17"/>
    </row>
    <row r="1831" spans="6:6" x14ac:dyDescent="0.25">
      <c r="F1831" s="17"/>
    </row>
    <row r="1832" spans="6:6" x14ac:dyDescent="0.25">
      <c r="F1832" s="17"/>
    </row>
    <row r="1833" spans="6:6" x14ac:dyDescent="0.25">
      <c r="F1833" s="17"/>
    </row>
    <row r="1834" spans="6:6" x14ac:dyDescent="0.25">
      <c r="F1834" s="17"/>
    </row>
    <row r="1835" spans="6:6" x14ac:dyDescent="0.25">
      <c r="F1835" s="17"/>
    </row>
    <row r="1836" spans="6:6" x14ac:dyDescent="0.25">
      <c r="F1836" s="17"/>
    </row>
    <row r="1837" spans="6:6" x14ac:dyDescent="0.25">
      <c r="F1837" s="17"/>
    </row>
    <row r="1838" spans="6:6" x14ac:dyDescent="0.25">
      <c r="F1838" s="17"/>
    </row>
    <row r="1839" spans="6:6" x14ac:dyDescent="0.25">
      <c r="F1839" s="17"/>
    </row>
    <row r="1840" spans="6:6" x14ac:dyDescent="0.25">
      <c r="F1840" s="17"/>
    </row>
    <row r="1841" spans="6:6" x14ac:dyDescent="0.25">
      <c r="F1841" s="17"/>
    </row>
    <row r="1842" spans="6:6" x14ac:dyDescent="0.25">
      <c r="F1842" s="17"/>
    </row>
    <row r="1843" spans="6:6" x14ac:dyDescent="0.25">
      <c r="F1843" s="17"/>
    </row>
    <row r="1844" spans="6:6" x14ac:dyDescent="0.25">
      <c r="F1844" s="17"/>
    </row>
    <row r="1845" spans="6:6" x14ac:dyDescent="0.25">
      <c r="F1845" s="17"/>
    </row>
    <row r="1846" spans="6:6" x14ac:dyDescent="0.25">
      <c r="F1846" s="17"/>
    </row>
    <row r="1847" spans="6:6" x14ac:dyDescent="0.25">
      <c r="F1847" s="17"/>
    </row>
    <row r="1848" spans="6:6" x14ac:dyDescent="0.25">
      <c r="F1848" s="17"/>
    </row>
    <row r="1849" spans="6:6" x14ac:dyDescent="0.25">
      <c r="F1849" s="17"/>
    </row>
    <row r="1850" spans="6:6" x14ac:dyDescent="0.25">
      <c r="F1850" s="17"/>
    </row>
    <row r="1851" spans="6:6" x14ac:dyDescent="0.25">
      <c r="F1851" s="17"/>
    </row>
    <row r="1852" spans="6:6" x14ac:dyDescent="0.25">
      <c r="F1852" s="17"/>
    </row>
    <row r="1853" spans="6:6" x14ac:dyDescent="0.25">
      <c r="F1853" s="17"/>
    </row>
    <row r="1854" spans="6:6" x14ac:dyDescent="0.25">
      <c r="F1854" s="17"/>
    </row>
    <row r="1855" spans="6:6" x14ac:dyDescent="0.25">
      <c r="F1855" s="17"/>
    </row>
    <row r="1856" spans="6:6" x14ac:dyDescent="0.25">
      <c r="F1856" s="17"/>
    </row>
    <row r="1857" spans="6:6" x14ac:dyDescent="0.25">
      <c r="F1857" s="17"/>
    </row>
    <row r="1858" spans="6:6" x14ac:dyDescent="0.25">
      <c r="F1858" s="17"/>
    </row>
    <row r="1859" spans="6:6" x14ac:dyDescent="0.25">
      <c r="F1859" s="17"/>
    </row>
    <row r="1860" spans="6:6" x14ac:dyDescent="0.25">
      <c r="F1860" s="17"/>
    </row>
    <row r="1861" spans="6:6" x14ac:dyDescent="0.25">
      <c r="F1861" s="17"/>
    </row>
    <row r="1862" spans="6:6" x14ac:dyDescent="0.25">
      <c r="F1862" s="17"/>
    </row>
    <row r="1863" spans="6:6" x14ac:dyDescent="0.25">
      <c r="F1863" s="17"/>
    </row>
    <row r="1864" spans="6:6" x14ac:dyDescent="0.25">
      <c r="F1864" s="17"/>
    </row>
    <row r="1865" spans="6:6" x14ac:dyDescent="0.25">
      <c r="F1865" s="17"/>
    </row>
    <row r="1866" spans="6:6" x14ac:dyDescent="0.25">
      <c r="F1866" s="17"/>
    </row>
    <row r="1867" spans="6:6" x14ac:dyDescent="0.25">
      <c r="F1867" s="17"/>
    </row>
    <row r="1868" spans="6:6" x14ac:dyDescent="0.25">
      <c r="F1868" s="17"/>
    </row>
    <row r="1869" spans="6:6" x14ac:dyDescent="0.25">
      <c r="F1869" s="17"/>
    </row>
    <row r="1870" spans="6:6" x14ac:dyDescent="0.25">
      <c r="F1870" s="17"/>
    </row>
    <row r="1871" spans="6:6" x14ac:dyDescent="0.25">
      <c r="F1871" s="17"/>
    </row>
    <row r="1872" spans="6:6" x14ac:dyDescent="0.25">
      <c r="F1872" s="17"/>
    </row>
    <row r="1873" spans="6:6" x14ac:dyDescent="0.25">
      <c r="F1873" s="17"/>
    </row>
    <row r="1874" spans="6:6" x14ac:dyDescent="0.25">
      <c r="F1874" s="17"/>
    </row>
    <row r="1875" spans="6:6" x14ac:dyDescent="0.25">
      <c r="F1875" s="17"/>
    </row>
    <row r="1876" spans="6:6" x14ac:dyDescent="0.25">
      <c r="F1876" s="17"/>
    </row>
    <row r="1877" spans="6:6" x14ac:dyDescent="0.25">
      <c r="F1877" s="17"/>
    </row>
    <row r="1878" spans="6:6" x14ac:dyDescent="0.25">
      <c r="F1878" s="17"/>
    </row>
    <row r="1879" spans="6:6" x14ac:dyDescent="0.25">
      <c r="F1879" s="17"/>
    </row>
    <row r="1880" spans="6:6" x14ac:dyDescent="0.25">
      <c r="F1880" s="17"/>
    </row>
    <row r="1881" spans="6:6" x14ac:dyDescent="0.25">
      <c r="F1881" s="17"/>
    </row>
    <row r="1882" spans="6:6" x14ac:dyDescent="0.25">
      <c r="F1882" s="17"/>
    </row>
    <row r="1883" spans="6:6" x14ac:dyDescent="0.25">
      <c r="F1883" s="17"/>
    </row>
    <row r="1884" spans="6:6" x14ac:dyDescent="0.25">
      <c r="F1884" s="17"/>
    </row>
    <row r="1885" spans="6:6" x14ac:dyDescent="0.25">
      <c r="F1885" s="17"/>
    </row>
    <row r="1886" spans="6:6" x14ac:dyDescent="0.25">
      <c r="F1886" s="17"/>
    </row>
    <row r="1887" spans="6:6" x14ac:dyDescent="0.25">
      <c r="F1887" s="17"/>
    </row>
    <row r="1888" spans="6:6" x14ac:dyDescent="0.25">
      <c r="F1888" s="17"/>
    </row>
    <row r="1889" spans="6:6" x14ac:dyDescent="0.25">
      <c r="F1889" s="17"/>
    </row>
    <row r="1890" spans="6:6" x14ac:dyDescent="0.25">
      <c r="F1890" s="17"/>
    </row>
    <row r="1891" spans="6:6" x14ac:dyDescent="0.25">
      <c r="F1891" s="17"/>
    </row>
    <row r="1892" spans="6:6" x14ac:dyDescent="0.25">
      <c r="F1892" s="17"/>
    </row>
    <row r="1893" spans="6:6" x14ac:dyDescent="0.25">
      <c r="F1893" s="17"/>
    </row>
    <row r="1894" spans="6:6" x14ac:dyDescent="0.25">
      <c r="F1894" s="17"/>
    </row>
    <row r="1895" spans="6:6" x14ac:dyDescent="0.25">
      <c r="F1895" s="17"/>
    </row>
    <row r="1896" spans="6:6" x14ac:dyDescent="0.25">
      <c r="F1896" s="17"/>
    </row>
    <row r="1897" spans="6:6" x14ac:dyDescent="0.25">
      <c r="F1897" s="17"/>
    </row>
    <row r="1898" spans="6:6" x14ac:dyDescent="0.25">
      <c r="F1898" s="17"/>
    </row>
    <row r="1899" spans="6:6" x14ac:dyDescent="0.25">
      <c r="F1899" s="17"/>
    </row>
    <row r="1900" spans="6:6" x14ac:dyDescent="0.25">
      <c r="F1900" s="17"/>
    </row>
    <row r="1901" spans="6:6" x14ac:dyDescent="0.25">
      <c r="F1901" s="17"/>
    </row>
    <row r="1902" spans="6:6" x14ac:dyDescent="0.25">
      <c r="F1902" s="17"/>
    </row>
    <row r="1903" spans="6:6" x14ac:dyDescent="0.25">
      <c r="F1903" s="17"/>
    </row>
    <row r="1904" spans="6:6" x14ac:dyDescent="0.25">
      <c r="F1904" s="17"/>
    </row>
    <row r="1905" spans="6:6" x14ac:dyDescent="0.25">
      <c r="F1905" s="17"/>
    </row>
    <row r="1906" spans="6:6" x14ac:dyDescent="0.25">
      <c r="F1906" s="17"/>
    </row>
    <row r="1907" spans="6:6" x14ac:dyDescent="0.25">
      <c r="F1907" s="17"/>
    </row>
    <row r="1908" spans="6:6" x14ac:dyDescent="0.25">
      <c r="F1908" s="17"/>
    </row>
    <row r="1909" spans="6:6" x14ac:dyDescent="0.25">
      <c r="F1909" s="17"/>
    </row>
    <row r="1910" spans="6:6" x14ac:dyDescent="0.25">
      <c r="F1910" s="17"/>
    </row>
    <row r="1911" spans="6:6" x14ac:dyDescent="0.25">
      <c r="F1911" s="17"/>
    </row>
    <row r="1912" spans="6:6" x14ac:dyDescent="0.25">
      <c r="F1912" s="17"/>
    </row>
    <row r="1913" spans="6:6" x14ac:dyDescent="0.25">
      <c r="F1913" s="17"/>
    </row>
    <row r="1914" spans="6:6" x14ac:dyDescent="0.25">
      <c r="F1914" s="17"/>
    </row>
    <row r="1915" spans="6:6" x14ac:dyDescent="0.25">
      <c r="F1915" s="17"/>
    </row>
    <row r="1916" spans="6:6" x14ac:dyDescent="0.25">
      <c r="F1916" s="17"/>
    </row>
    <row r="1917" spans="6:6" x14ac:dyDescent="0.25">
      <c r="F1917" s="17"/>
    </row>
    <row r="1918" spans="6:6" x14ac:dyDescent="0.25">
      <c r="F1918" s="17"/>
    </row>
    <row r="1919" spans="6:6" x14ac:dyDescent="0.25">
      <c r="F1919" s="17"/>
    </row>
    <row r="1920" spans="6:6" x14ac:dyDescent="0.25">
      <c r="F1920" s="17"/>
    </row>
    <row r="1921" spans="6:6" x14ac:dyDescent="0.25">
      <c r="F1921" s="17"/>
    </row>
    <row r="1922" spans="6:6" x14ac:dyDescent="0.25">
      <c r="F1922" s="17"/>
    </row>
    <row r="1923" spans="6:6" x14ac:dyDescent="0.25">
      <c r="F1923" s="17"/>
    </row>
    <row r="1924" spans="6:6" x14ac:dyDescent="0.25">
      <c r="F1924" s="17"/>
    </row>
    <row r="1925" spans="6:6" x14ac:dyDescent="0.25">
      <c r="F1925" s="17"/>
    </row>
    <row r="1926" spans="6:6" x14ac:dyDescent="0.25">
      <c r="F1926" s="17"/>
    </row>
    <row r="1927" spans="6:6" x14ac:dyDescent="0.25">
      <c r="F1927" s="17"/>
    </row>
    <row r="1928" spans="6:6" x14ac:dyDescent="0.25">
      <c r="F1928" s="17"/>
    </row>
    <row r="1929" spans="6:6" x14ac:dyDescent="0.25">
      <c r="F1929" s="17"/>
    </row>
    <row r="1930" spans="6:6" x14ac:dyDescent="0.25">
      <c r="F1930" s="17"/>
    </row>
    <row r="1931" spans="6:6" x14ac:dyDescent="0.25">
      <c r="F1931" s="17"/>
    </row>
    <row r="1932" spans="6:6" x14ac:dyDescent="0.25">
      <c r="F1932" s="17"/>
    </row>
    <row r="1933" spans="6:6" x14ac:dyDescent="0.25">
      <c r="F1933" s="17"/>
    </row>
    <row r="1934" spans="6:6" x14ac:dyDescent="0.25">
      <c r="F1934" s="17"/>
    </row>
    <row r="1935" spans="6:6" x14ac:dyDescent="0.25">
      <c r="F1935" s="17"/>
    </row>
    <row r="1936" spans="6:6" x14ac:dyDescent="0.25">
      <c r="F1936" s="17"/>
    </row>
    <row r="1937" spans="6:6" x14ac:dyDescent="0.25">
      <c r="F1937" s="17"/>
    </row>
    <row r="1938" spans="6:6" x14ac:dyDescent="0.25">
      <c r="F1938" s="17"/>
    </row>
    <row r="1939" spans="6:6" x14ac:dyDescent="0.25">
      <c r="F1939" s="17"/>
    </row>
    <row r="1940" spans="6:6" x14ac:dyDescent="0.25">
      <c r="F1940" s="17"/>
    </row>
    <row r="1941" spans="6:6" x14ac:dyDescent="0.25">
      <c r="F1941" s="17"/>
    </row>
    <row r="1942" spans="6:6" x14ac:dyDescent="0.25">
      <c r="F1942" s="17"/>
    </row>
    <row r="1943" spans="6:6" x14ac:dyDescent="0.25">
      <c r="F1943" s="17"/>
    </row>
    <row r="1944" spans="6:6" x14ac:dyDescent="0.25">
      <c r="F1944" s="17"/>
    </row>
    <row r="1945" spans="6:6" x14ac:dyDescent="0.25">
      <c r="F1945" s="17"/>
    </row>
    <row r="1946" spans="6:6" x14ac:dyDescent="0.25">
      <c r="F1946" s="17"/>
    </row>
    <row r="1947" spans="6:6" x14ac:dyDescent="0.25">
      <c r="F1947" s="17"/>
    </row>
    <row r="1948" spans="6:6" x14ac:dyDescent="0.25">
      <c r="F1948" s="17"/>
    </row>
    <row r="1949" spans="6:6" x14ac:dyDescent="0.25">
      <c r="F1949" s="17"/>
    </row>
    <row r="1950" spans="6:6" x14ac:dyDescent="0.25">
      <c r="F1950" s="17"/>
    </row>
    <row r="1951" spans="6:6" x14ac:dyDescent="0.25">
      <c r="F1951" s="17"/>
    </row>
    <row r="1952" spans="6:6" x14ac:dyDescent="0.25">
      <c r="F1952" s="17"/>
    </row>
    <row r="1953" spans="6:6" x14ac:dyDescent="0.25">
      <c r="F1953" s="17"/>
    </row>
    <row r="1954" spans="6:6" x14ac:dyDescent="0.25">
      <c r="F1954" s="17"/>
    </row>
    <row r="1955" spans="6:6" x14ac:dyDescent="0.25">
      <c r="F1955" s="17"/>
    </row>
    <row r="1956" spans="6:6" x14ac:dyDescent="0.25">
      <c r="F1956" s="17"/>
    </row>
    <row r="1957" spans="6:6" x14ac:dyDescent="0.25">
      <c r="F1957" s="17"/>
    </row>
    <row r="1958" spans="6:6" x14ac:dyDescent="0.25">
      <c r="F1958" s="17"/>
    </row>
    <row r="1959" spans="6:6" x14ac:dyDescent="0.25">
      <c r="F1959" s="17"/>
    </row>
    <row r="1960" spans="6:6" x14ac:dyDescent="0.25">
      <c r="F1960" s="17"/>
    </row>
    <row r="1961" spans="6:6" x14ac:dyDescent="0.25">
      <c r="F1961" s="17"/>
    </row>
    <row r="1962" spans="6:6" x14ac:dyDescent="0.25">
      <c r="F1962" s="17"/>
    </row>
    <row r="1963" spans="6:6" x14ac:dyDescent="0.25">
      <c r="F1963" s="17"/>
    </row>
    <row r="1964" spans="6:6" x14ac:dyDescent="0.25">
      <c r="F1964" s="17"/>
    </row>
    <row r="1965" spans="6:6" x14ac:dyDescent="0.25">
      <c r="F1965" s="17"/>
    </row>
    <row r="1966" spans="6:6" x14ac:dyDescent="0.25">
      <c r="F1966" s="17"/>
    </row>
    <row r="1967" spans="6:6" x14ac:dyDescent="0.25">
      <c r="F1967" s="17"/>
    </row>
    <row r="1968" spans="6:6" x14ac:dyDescent="0.25">
      <c r="F1968" s="17"/>
    </row>
    <row r="1969" spans="6:6" x14ac:dyDescent="0.25">
      <c r="F1969" s="17"/>
    </row>
    <row r="1970" spans="6:6" x14ac:dyDescent="0.25">
      <c r="F1970" s="17"/>
    </row>
    <row r="1971" spans="6:6" x14ac:dyDescent="0.25">
      <c r="F1971" s="17"/>
    </row>
    <row r="1972" spans="6:6" x14ac:dyDescent="0.25">
      <c r="F1972" s="17"/>
    </row>
    <row r="1973" spans="6:6" x14ac:dyDescent="0.25">
      <c r="F1973" s="17"/>
    </row>
    <row r="1974" spans="6:6" x14ac:dyDescent="0.25">
      <c r="F1974" s="17"/>
    </row>
    <row r="1975" spans="6:6" x14ac:dyDescent="0.25">
      <c r="F1975" s="17"/>
    </row>
    <row r="1976" spans="6:6" x14ac:dyDescent="0.25">
      <c r="F1976" s="17"/>
    </row>
    <row r="1977" spans="6:6" x14ac:dyDescent="0.25">
      <c r="F1977" s="17"/>
    </row>
    <row r="1978" spans="6:6" x14ac:dyDescent="0.25">
      <c r="F1978" s="17"/>
    </row>
    <row r="1979" spans="6:6" x14ac:dyDescent="0.25">
      <c r="F1979" s="17"/>
    </row>
    <row r="1980" spans="6:6" x14ac:dyDescent="0.25">
      <c r="F1980" s="17"/>
    </row>
    <row r="1981" spans="6:6" x14ac:dyDescent="0.25">
      <c r="F1981" s="17"/>
    </row>
    <row r="1982" spans="6:6" x14ac:dyDescent="0.25">
      <c r="F1982" s="17"/>
    </row>
    <row r="1983" spans="6:6" x14ac:dyDescent="0.25">
      <c r="F1983" s="17"/>
    </row>
    <row r="1984" spans="6:6" x14ac:dyDescent="0.25">
      <c r="F1984" s="17"/>
    </row>
    <row r="1985" spans="6:6" x14ac:dyDescent="0.25">
      <c r="F1985" s="17"/>
    </row>
    <row r="1986" spans="6:6" x14ac:dyDescent="0.25">
      <c r="F1986" s="17"/>
    </row>
    <row r="1987" spans="6:6" x14ac:dyDescent="0.25">
      <c r="F1987" s="17"/>
    </row>
    <row r="1988" spans="6:6" x14ac:dyDescent="0.25">
      <c r="F1988" s="17"/>
    </row>
    <row r="1989" spans="6:6" x14ac:dyDescent="0.25">
      <c r="F1989" s="17"/>
    </row>
    <row r="1990" spans="6:6" x14ac:dyDescent="0.25">
      <c r="F1990" s="17"/>
    </row>
    <row r="1991" spans="6:6" x14ac:dyDescent="0.25">
      <c r="F1991" s="17"/>
    </row>
    <row r="1992" spans="6:6" x14ac:dyDescent="0.25">
      <c r="F1992" s="17"/>
    </row>
    <row r="1993" spans="6:6" x14ac:dyDescent="0.25">
      <c r="F1993" s="17"/>
    </row>
    <row r="1994" spans="6:6" x14ac:dyDescent="0.25">
      <c r="F1994" s="17"/>
    </row>
    <row r="1995" spans="6:6" x14ac:dyDescent="0.25">
      <c r="F1995" s="17"/>
    </row>
    <row r="1996" spans="6:6" x14ac:dyDescent="0.25">
      <c r="F1996" s="17"/>
    </row>
    <row r="1997" spans="6:6" x14ac:dyDescent="0.25">
      <c r="F1997" s="17"/>
    </row>
    <row r="1998" spans="6:6" x14ac:dyDescent="0.25">
      <c r="F1998" s="17"/>
    </row>
    <row r="1999" spans="6:6" x14ac:dyDescent="0.25">
      <c r="F1999" s="17"/>
    </row>
    <row r="2000" spans="6:6" x14ac:dyDescent="0.25">
      <c r="F2000" s="17"/>
    </row>
    <row r="2001" spans="1:6" x14ac:dyDescent="0.25">
      <c r="A2001" s="13"/>
      <c r="B2001" s="13"/>
      <c r="C2001" s="13"/>
      <c r="D2001" s="13"/>
      <c r="E2001" s="13"/>
      <c r="F2001" s="18"/>
    </row>
    <row r="2002" spans="1:6" x14ac:dyDescent="0.25">
      <c r="A2002" s="13"/>
      <c r="B2002" s="13"/>
      <c r="C2002" s="13"/>
      <c r="D2002" s="13"/>
      <c r="E2002" s="13"/>
      <c r="F2002" s="18"/>
    </row>
    <row r="2003" spans="1:6" x14ac:dyDescent="0.25">
      <c r="A2003" s="13"/>
      <c r="B2003" s="13"/>
      <c r="C2003" s="13"/>
      <c r="D2003" s="13"/>
      <c r="E2003" s="13"/>
      <c r="F2003" s="18"/>
    </row>
    <row r="2004" spans="1:6" x14ac:dyDescent="0.25">
      <c r="A2004" s="13"/>
      <c r="B2004" s="13"/>
      <c r="C2004" s="13"/>
      <c r="D2004" s="13"/>
      <c r="E2004" s="13"/>
      <c r="F2004" s="18"/>
    </row>
    <row r="2005" spans="1:6" x14ac:dyDescent="0.25">
      <c r="A2005" s="13"/>
      <c r="B2005" s="13"/>
      <c r="C2005" s="13"/>
      <c r="D2005" s="13"/>
      <c r="E2005" s="13"/>
      <c r="F2005" s="18"/>
    </row>
    <row r="2006" spans="1:6" x14ac:dyDescent="0.25">
      <c r="A2006" s="13"/>
      <c r="B2006" s="13"/>
      <c r="C2006" s="13"/>
      <c r="D2006" s="13"/>
      <c r="E2006" s="13"/>
      <c r="F2006" s="18"/>
    </row>
    <row r="2007" spans="1:6" x14ac:dyDescent="0.25">
      <c r="A2007" s="13"/>
      <c r="B2007" s="13"/>
      <c r="C2007" s="13"/>
      <c r="D2007" s="13"/>
      <c r="E2007" s="13"/>
      <c r="F2007" s="18"/>
    </row>
    <row r="2008" spans="1:6" x14ac:dyDescent="0.25">
      <c r="A2008" s="13"/>
      <c r="B2008" s="13"/>
      <c r="C2008" s="13"/>
      <c r="D2008" s="13"/>
      <c r="E2008" s="13"/>
      <c r="F2008" s="18"/>
    </row>
    <row r="2009" spans="1:6" x14ac:dyDescent="0.25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 x14ac:dyDescent="0.2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 x14ac:dyDescent="0.25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 x14ac:dyDescent="0.25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 x14ac:dyDescent="0.25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 x14ac:dyDescent="0.25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 x14ac:dyDescent="0.25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 x14ac:dyDescent="0.25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 x14ac:dyDescent="0.25">
      <c r="F7" s="46" t="str">
        <f>IF(COUNTIF(BD!$B$2:B7,BD!B7)=1,MAX($F$1:F6)+1,"")</f>
        <v/>
      </c>
      <c r="H7" s="64">
        <f>IF(AND(BD!B7=REF,BD!D7&gt;=DEB,BD!D7&lt;=FIN),MAX(calc!$H$1:H6)+1,0)</f>
        <v>5</v>
      </c>
    </row>
    <row r="8" spans="1:8" x14ac:dyDescent="0.25">
      <c r="F8" s="46" t="str">
        <f>IF(COUNTIF(BD!$B$2:B8,BD!B8)=1,MAX($F$1:F7)+1,"")</f>
        <v/>
      </c>
      <c r="H8" s="64">
        <f>IF(AND(BD!B8=REF,BD!D8&gt;=DEB,BD!D8&lt;=FIN),MAX(calc!$H$1:H7)+1,0)</f>
        <v>6</v>
      </c>
    </row>
    <row r="9" spans="1:8" x14ac:dyDescent="0.25">
      <c r="F9" s="46" t="str">
        <f>IF(COUNTIF(BD!$B$2:B9,BD!B9)=1,MAX($F$1:F8)+1,"")</f>
        <v/>
      </c>
      <c r="H9" s="64">
        <f>IF(AND(BD!B9=REF,BD!D9&gt;=DEB,BD!D9&lt;=FIN),MAX(calc!$H$1:H8)+1,0)</f>
        <v>7</v>
      </c>
    </row>
    <row r="10" spans="1:8" x14ac:dyDescent="0.25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 x14ac:dyDescent="0.25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 x14ac:dyDescent="0.25">
      <c r="F12" s="46" t="str">
        <f>IF(COUNTIF(BD!$B$2:B12,BD!B12)=1,MAX($F$1:F11)+1,"")</f>
        <v/>
      </c>
      <c r="H12" s="64">
        <f>IF(AND(BD!B12=REF,BD!D12&gt;=DEB,BD!D12&lt;=FIN),MAX(calc!$H$1:H11)+1,0)</f>
        <v>8</v>
      </c>
    </row>
    <row r="13" spans="1:8" x14ac:dyDescent="0.25">
      <c r="F13" s="46" t="str">
        <f>IF(COUNTIF(BD!$B$2:B13,BD!B13)=1,MAX($F$1:F12)+1,"")</f>
        <v/>
      </c>
      <c r="H13" s="64">
        <f>IF(AND(BD!B13=REF,BD!D13&gt;=DEB,BD!D13&lt;=FIN),MAX(calc!$H$1:H12)+1,0)</f>
        <v>0</v>
      </c>
    </row>
    <row r="14" spans="1:8" x14ac:dyDescent="0.25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 x14ac:dyDescent="0.25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 x14ac:dyDescent="0.25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 x14ac:dyDescent="0.25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 x14ac:dyDescent="0.25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 x14ac:dyDescent="0.25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 x14ac:dyDescent="0.25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 x14ac:dyDescent="0.25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 x14ac:dyDescent="0.25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 x14ac:dyDescent="0.25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 x14ac:dyDescent="0.25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 x14ac:dyDescent="0.25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 x14ac:dyDescent="0.25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 x14ac:dyDescent="0.25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 x14ac:dyDescent="0.25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 x14ac:dyDescent="0.25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 x14ac:dyDescent="0.25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 x14ac:dyDescent="0.25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 x14ac:dyDescent="0.25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 x14ac:dyDescent="0.25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 x14ac:dyDescent="0.25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 x14ac:dyDescent="0.25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 x14ac:dyDescent="0.25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 x14ac:dyDescent="0.25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 x14ac:dyDescent="0.25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 x14ac:dyDescent="0.25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 x14ac:dyDescent="0.25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 x14ac:dyDescent="0.25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 x14ac:dyDescent="0.25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 x14ac:dyDescent="0.25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 x14ac:dyDescent="0.25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 x14ac:dyDescent="0.25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 x14ac:dyDescent="0.25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 x14ac:dyDescent="0.25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 x14ac:dyDescent="0.25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 x14ac:dyDescent="0.25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 x14ac:dyDescent="0.25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 x14ac:dyDescent="0.25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 x14ac:dyDescent="0.25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 x14ac:dyDescent="0.25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 x14ac:dyDescent="0.25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 x14ac:dyDescent="0.25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 x14ac:dyDescent="0.25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 x14ac:dyDescent="0.25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 x14ac:dyDescent="0.25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 x14ac:dyDescent="0.25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 x14ac:dyDescent="0.25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 x14ac:dyDescent="0.25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 x14ac:dyDescent="0.25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 x14ac:dyDescent="0.25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 x14ac:dyDescent="0.25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 x14ac:dyDescent="0.25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 x14ac:dyDescent="0.25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 x14ac:dyDescent="0.25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 x14ac:dyDescent="0.25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 x14ac:dyDescent="0.25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 x14ac:dyDescent="0.25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 x14ac:dyDescent="0.25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 x14ac:dyDescent="0.25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 x14ac:dyDescent="0.25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 x14ac:dyDescent="0.25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 x14ac:dyDescent="0.25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 x14ac:dyDescent="0.25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 x14ac:dyDescent="0.25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 x14ac:dyDescent="0.25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 x14ac:dyDescent="0.25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 x14ac:dyDescent="0.25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 x14ac:dyDescent="0.25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 x14ac:dyDescent="0.25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 x14ac:dyDescent="0.25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 x14ac:dyDescent="0.25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 x14ac:dyDescent="0.25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 x14ac:dyDescent="0.25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 x14ac:dyDescent="0.25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 x14ac:dyDescent="0.25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 x14ac:dyDescent="0.25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 x14ac:dyDescent="0.25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 x14ac:dyDescent="0.25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 x14ac:dyDescent="0.25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 x14ac:dyDescent="0.25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 x14ac:dyDescent="0.25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 x14ac:dyDescent="0.25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 x14ac:dyDescent="0.25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 x14ac:dyDescent="0.25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 x14ac:dyDescent="0.25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 x14ac:dyDescent="0.25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 x14ac:dyDescent="0.25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 x14ac:dyDescent="0.25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 x14ac:dyDescent="0.25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 x14ac:dyDescent="0.25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 x14ac:dyDescent="0.25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 x14ac:dyDescent="0.25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 x14ac:dyDescent="0.25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 x14ac:dyDescent="0.25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 x14ac:dyDescent="0.25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 x14ac:dyDescent="0.25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 x14ac:dyDescent="0.25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 x14ac:dyDescent="0.25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 x14ac:dyDescent="0.25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 x14ac:dyDescent="0.25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 x14ac:dyDescent="0.25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 x14ac:dyDescent="0.25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 x14ac:dyDescent="0.25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 x14ac:dyDescent="0.25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 x14ac:dyDescent="0.25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 x14ac:dyDescent="0.25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 x14ac:dyDescent="0.25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 x14ac:dyDescent="0.25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 x14ac:dyDescent="0.25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 x14ac:dyDescent="0.25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 x14ac:dyDescent="0.25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 x14ac:dyDescent="0.25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 x14ac:dyDescent="0.25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 x14ac:dyDescent="0.25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 x14ac:dyDescent="0.25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 x14ac:dyDescent="0.25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 x14ac:dyDescent="0.25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 x14ac:dyDescent="0.25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 x14ac:dyDescent="0.25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 x14ac:dyDescent="0.25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 x14ac:dyDescent="0.25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 x14ac:dyDescent="0.25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 x14ac:dyDescent="0.25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 x14ac:dyDescent="0.25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 x14ac:dyDescent="0.25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 x14ac:dyDescent="0.25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 x14ac:dyDescent="0.25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 x14ac:dyDescent="0.25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 x14ac:dyDescent="0.25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 x14ac:dyDescent="0.25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 x14ac:dyDescent="0.25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 x14ac:dyDescent="0.25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 x14ac:dyDescent="0.25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 x14ac:dyDescent="0.25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 x14ac:dyDescent="0.25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 x14ac:dyDescent="0.25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 x14ac:dyDescent="0.25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 x14ac:dyDescent="0.25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 x14ac:dyDescent="0.25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 x14ac:dyDescent="0.25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 x14ac:dyDescent="0.25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 x14ac:dyDescent="0.25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 x14ac:dyDescent="0.25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 x14ac:dyDescent="0.25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 x14ac:dyDescent="0.25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 x14ac:dyDescent="0.25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 x14ac:dyDescent="0.25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 x14ac:dyDescent="0.25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 x14ac:dyDescent="0.25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 x14ac:dyDescent="0.25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 x14ac:dyDescent="0.25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 x14ac:dyDescent="0.25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 x14ac:dyDescent="0.25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 x14ac:dyDescent="0.25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 x14ac:dyDescent="0.25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 x14ac:dyDescent="0.25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 x14ac:dyDescent="0.25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 x14ac:dyDescent="0.25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 x14ac:dyDescent="0.25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 x14ac:dyDescent="0.25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 x14ac:dyDescent="0.25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 x14ac:dyDescent="0.25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 x14ac:dyDescent="0.25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 x14ac:dyDescent="0.25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 x14ac:dyDescent="0.25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 x14ac:dyDescent="0.25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 x14ac:dyDescent="0.25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 x14ac:dyDescent="0.25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 x14ac:dyDescent="0.25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 x14ac:dyDescent="0.25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 x14ac:dyDescent="0.25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 x14ac:dyDescent="0.25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 x14ac:dyDescent="0.25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 x14ac:dyDescent="0.25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 x14ac:dyDescent="0.25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 x14ac:dyDescent="0.25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 x14ac:dyDescent="0.25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 x14ac:dyDescent="0.25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 x14ac:dyDescent="0.25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 x14ac:dyDescent="0.25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 x14ac:dyDescent="0.25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 x14ac:dyDescent="0.25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 x14ac:dyDescent="0.25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 x14ac:dyDescent="0.25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 x14ac:dyDescent="0.25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 x14ac:dyDescent="0.25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 x14ac:dyDescent="0.25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 x14ac:dyDescent="0.25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 x14ac:dyDescent="0.25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 x14ac:dyDescent="0.25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 x14ac:dyDescent="0.25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 x14ac:dyDescent="0.25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 x14ac:dyDescent="0.25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 x14ac:dyDescent="0.25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 x14ac:dyDescent="0.25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 x14ac:dyDescent="0.25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 x14ac:dyDescent="0.25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 x14ac:dyDescent="0.25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 x14ac:dyDescent="0.25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 x14ac:dyDescent="0.25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 x14ac:dyDescent="0.25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 x14ac:dyDescent="0.25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 x14ac:dyDescent="0.25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 x14ac:dyDescent="0.25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 x14ac:dyDescent="0.25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 x14ac:dyDescent="0.25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 x14ac:dyDescent="0.25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 x14ac:dyDescent="0.25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 x14ac:dyDescent="0.25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 x14ac:dyDescent="0.25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 x14ac:dyDescent="0.25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 x14ac:dyDescent="0.25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 x14ac:dyDescent="0.25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 x14ac:dyDescent="0.25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 x14ac:dyDescent="0.25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 x14ac:dyDescent="0.25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 x14ac:dyDescent="0.25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 x14ac:dyDescent="0.25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 x14ac:dyDescent="0.25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 x14ac:dyDescent="0.25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 x14ac:dyDescent="0.25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 x14ac:dyDescent="0.25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 x14ac:dyDescent="0.25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 x14ac:dyDescent="0.25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 x14ac:dyDescent="0.25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 x14ac:dyDescent="0.25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 x14ac:dyDescent="0.25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 x14ac:dyDescent="0.25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 x14ac:dyDescent="0.25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 x14ac:dyDescent="0.25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 x14ac:dyDescent="0.25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 x14ac:dyDescent="0.25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 x14ac:dyDescent="0.25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 x14ac:dyDescent="0.25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 x14ac:dyDescent="0.25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 x14ac:dyDescent="0.25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 x14ac:dyDescent="0.25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 x14ac:dyDescent="0.25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 x14ac:dyDescent="0.25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 x14ac:dyDescent="0.25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 x14ac:dyDescent="0.25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 x14ac:dyDescent="0.25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 x14ac:dyDescent="0.25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 x14ac:dyDescent="0.25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 x14ac:dyDescent="0.25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 x14ac:dyDescent="0.25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 x14ac:dyDescent="0.25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 x14ac:dyDescent="0.25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 x14ac:dyDescent="0.25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 x14ac:dyDescent="0.25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 x14ac:dyDescent="0.25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 x14ac:dyDescent="0.25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 x14ac:dyDescent="0.25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 x14ac:dyDescent="0.25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 x14ac:dyDescent="0.25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 x14ac:dyDescent="0.25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 x14ac:dyDescent="0.25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 x14ac:dyDescent="0.25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 x14ac:dyDescent="0.25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 x14ac:dyDescent="0.25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 x14ac:dyDescent="0.25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 x14ac:dyDescent="0.25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 x14ac:dyDescent="0.25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 x14ac:dyDescent="0.25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 x14ac:dyDescent="0.25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 x14ac:dyDescent="0.25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 x14ac:dyDescent="0.25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 x14ac:dyDescent="0.25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 x14ac:dyDescent="0.25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 x14ac:dyDescent="0.25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 x14ac:dyDescent="0.25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 x14ac:dyDescent="0.25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 x14ac:dyDescent="0.25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 x14ac:dyDescent="0.25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 x14ac:dyDescent="0.25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 x14ac:dyDescent="0.25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 x14ac:dyDescent="0.25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 x14ac:dyDescent="0.25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 x14ac:dyDescent="0.25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 x14ac:dyDescent="0.25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 x14ac:dyDescent="0.25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 x14ac:dyDescent="0.25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 x14ac:dyDescent="0.25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 x14ac:dyDescent="0.25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 x14ac:dyDescent="0.25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 x14ac:dyDescent="0.25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 x14ac:dyDescent="0.25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 x14ac:dyDescent="0.25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 x14ac:dyDescent="0.25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 x14ac:dyDescent="0.25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 x14ac:dyDescent="0.25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 x14ac:dyDescent="0.25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 x14ac:dyDescent="0.25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 x14ac:dyDescent="0.25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 x14ac:dyDescent="0.25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 x14ac:dyDescent="0.25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 x14ac:dyDescent="0.25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 x14ac:dyDescent="0.25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 x14ac:dyDescent="0.25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 x14ac:dyDescent="0.25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 x14ac:dyDescent="0.25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 x14ac:dyDescent="0.25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 x14ac:dyDescent="0.25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 x14ac:dyDescent="0.25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 x14ac:dyDescent="0.25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 x14ac:dyDescent="0.25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 x14ac:dyDescent="0.25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 x14ac:dyDescent="0.25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 x14ac:dyDescent="0.25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 x14ac:dyDescent="0.25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 x14ac:dyDescent="0.25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 x14ac:dyDescent="0.25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 x14ac:dyDescent="0.25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 x14ac:dyDescent="0.25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 x14ac:dyDescent="0.25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 x14ac:dyDescent="0.25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 x14ac:dyDescent="0.25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 x14ac:dyDescent="0.25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 x14ac:dyDescent="0.25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 x14ac:dyDescent="0.25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 x14ac:dyDescent="0.25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 x14ac:dyDescent="0.25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 x14ac:dyDescent="0.25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 x14ac:dyDescent="0.25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 x14ac:dyDescent="0.25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 x14ac:dyDescent="0.25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 x14ac:dyDescent="0.25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 x14ac:dyDescent="0.25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 x14ac:dyDescent="0.25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 x14ac:dyDescent="0.25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 x14ac:dyDescent="0.25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 x14ac:dyDescent="0.25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 x14ac:dyDescent="0.25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 x14ac:dyDescent="0.25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 x14ac:dyDescent="0.25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 x14ac:dyDescent="0.25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 x14ac:dyDescent="0.25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 x14ac:dyDescent="0.25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 x14ac:dyDescent="0.25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 x14ac:dyDescent="0.25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 x14ac:dyDescent="0.25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 x14ac:dyDescent="0.25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 x14ac:dyDescent="0.25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 x14ac:dyDescent="0.25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 x14ac:dyDescent="0.25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 x14ac:dyDescent="0.25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 x14ac:dyDescent="0.25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 x14ac:dyDescent="0.25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 x14ac:dyDescent="0.25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 x14ac:dyDescent="0.25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 x14ac:dyDescent="0.25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 x14ac:dyDescent="0.25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 x14ac:dyDescent="0.25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 x14ac:dyDescent="0.25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 x14ac:dyDescent="0.25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 x14ac:dyDescent="0.25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 x14ac:dyDescent="0.25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 x14ac:dyDescent="0.25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 x14ac:dyDescent="0.25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 x14ac:dyDescent="0.25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 x14ac:dyDescent="0.25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 x14ac:dyDescent="0.25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 x14ac:dyDescent="0.25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 x14ac:dyDescent="0.25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 x14ac:dyDescent="0.25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 x14ac:dyDescent="0.25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 x14ac:dyDescent="0.25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 x14ac:dyDescent="0.25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 x14ac:dyDescent="0.25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 x14ac:dyDescent="0.25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 x14ac:dyDescent="0.25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 x14ac:dyDescent="0.25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 x14ac:dyDescent="0.25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 x14ac:dyDescent="0.25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 x14ac:dyDescent="0.25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 x14ac:dyDescent="0.25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 x14ac:dyDescent="0.25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 x14ac:dyDescent="0.25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 x14ac:dyDescent="0.25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 x14ac:dyDescent="0.25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 x14ac:dyDescent="0.25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 x14ac:dyDescent="0.25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 x14ac:dyDescent="0.25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 x14ac:dyDescent="0.25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 x14ac:dyDescent="0.25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 x14ac:dyDescent="0.25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 x14ac:dyDescent="0.25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 x14ac:dyDescent="0.25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 x14ac:dyDescent="0.25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 x14ac:dyDescent="0.25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 x14ac:dyDescent="0.25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 x14ac:dyDescent="0.25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 x14ac:dyDescent="0.25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 x14ac:dyDescent="0.25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 x14ac:dyDescent="0.25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 x14ac:dyDescent="0.25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 x14ac:dyDescent="0.25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 x14ac:dyDescent="0.25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 x14ac:dyDescent="0.25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 x14ac:dyDescent="0.25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 x14ac:dyDescent="0.25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 x14ac:dyDescent="0.25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 x14ac:dyDescent="0.25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 x14ac:dyDescent="0.25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 x14ac:dyDescent="0.25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 x14ac:dyDescent="0.25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 x14ac:dyDescent="0.25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 x14ac:dyDescent="0.25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 x14ac:dyDescent="0.25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 x14ac:dyDescent="0.25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 x14ac:dyDescent="0.25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 x14ac:dyDescent="0.25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 x14ac:dyDescent="0.25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 x14ac:dyDescent="0.25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 x14ac:dyDescent="0.25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 x14ac:dyDescent="0.25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 x14ac:dyDescent="0.25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 x14ac:dyDescent="0.25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 x14ac:dyDescent="0.25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 x14ac:dyDescent="0.25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 x14ac:dyDescent="0.25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 x14ac:dyDescent="0.25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 x14ac:dyDescent="0.25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 x14ac:dyDescent="0.25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 x14ac:dyDescent="0.25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 x14ac:dyDescent="0.25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 x14ac:dyDescent="0.25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 x14ac:dyDescent="0.25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 x14ac:dyDescent="0.25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 x14ac:dyDescent="0.25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 x14ac:dyDescent="0.25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 x14ac:dyDescent="0.25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 x14ac:dyDescent="0.25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 x14ac:dyDescent="0.25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 x14ac:dyDescent="0.25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 x14ac:dyDescent="0.25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 x14ac:dyDescent="0.25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 x14ac:dyDescent="0.25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 x14ac:dyDescent="0.25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 x14ac:dyDescent="0.25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 x14ac:dyDescent="0.25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 x14ac:dyDescent="0.25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 x14ac:dyDescent="0.25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 x14ac:dyDescent="0.25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 x14ac:dyDescent="0.25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 x14ac:dyDescent="0.25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 x14ac:dyDescent="0.25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 x14ac:dyDescent="0.25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 x14ac:dyDescent="0.25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 x14ac:dyDescent="0.25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 x14ac:dyDescent="0.25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 x14ac:dyDescent="0.25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 x14ac:dyDescent="0.25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 x14ac:dyDescent="0.25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 x14ac:dyDescent="0.25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 x14ac:dyDescent="0.25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 x14ac:dyDescent="0.25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 x14ac:dyDescent="0.25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 x14ac:dyDescent="0.25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 x14ac:dyDescent="0.25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 x14ac:dyDescent="0.25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 x14ac:dyDescent="0.25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 x14ac:dyDescent="0.25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 x14ac:dyDescent="0.25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 x14ac:dyDescent="0.25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 x14ac:dyDescent="0.25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 x14ac:dyDescent="0.25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 x14ac:dyDescent="0.25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 x14ac:dyDescent="0.25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 x14ac:dyDescent="0.25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 x14ac:dyDescent="0.25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 x14ac:dyDescent="0.25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 x14ac:dyDescent="0.25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 x14ac:dyDescent="0.25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 x14ac:dyDescent="0.25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 x14ac:dyDescent="0.25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 x14ac:dyDescent="0.25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 x14ac:dyDescent="0.25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 x14ac:dyDescent="0.25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 x14ac:dyDescent="0.25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 x14ac:dyDescent="0.25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 x14ac:dyDescent="0.25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 x14ac:dyDescent="0.25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 x14ac:dyDescent="0.25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 x14ac:dyDescent="0.25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 x14ac:dyDescent="0.25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 x14ac:dyDescent="0.25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 x14ac:dyDescent="0.25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 x14ac:dyDescent="0.25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 x14ac:dyDescent="0.25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 x14ac:dyDescent="0.25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 x14ac:dyDescent="0.25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 x14ac:dyDescent="0.25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 x14ac:dyDescent="0.25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 x14ac:dyDescent="0.25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 x14ac:dyDescent="0.25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 x14ac:dyDescent="0.25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 x14ac:dyDescent="0.25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 x14ac:dyDescent="0.25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 x14ac:dyDescent="0.25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 x14ac:dyDescent="0.25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 x14ac:dyDescent="0.25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 x14ac:dyDescent="0.25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 x14ac:dyDescent="0.25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 x14ac:dyDescent="0.25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 x14ac:dyDescent="0.25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 x14ac:dyDescent="0.25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 x14ac:dyDescent="0.25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 x14ac:dyDescent="0.25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 x14ac:dyDescent="0.25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 x14ac:dyDescent="0.25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 x14ac:dyDescent="0.25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 x14ac:dyDescent="0.25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 x14ac:dyDescent="0.25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 x14ac:dyDescent="0.25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 x14ac:dyDescent="0.25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 x14ac:dyDescent="0.25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 x14ac:dyDescent="0.25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 x14ac:dyDescent="0.25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 x14ac:dyDescent="0.25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 x14ac:dyDescent="0.25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 x14ac:dyDescent="0.25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 x14ac:dyDescent="0.25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 x14ac:dyDescent="0.25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 x14ac:dyDescent="0.25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 x14ac:dyDescent="0.25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 x14ac:dyDescent="0.25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 x14ac:dyDescent="0.25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 x14ac:dyDescent="0.25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 x14ac:dyDescent="0.25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 x14ac:dyDescent="0.25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 x14ac:dyDescent="0.25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 x14ac:dyDescent="0.25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 x14ac:dyDescent="0.25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 x14ac:dyDescent="0.25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 x14ac:dyDescent="0.25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 x14ac:dyDescent="0.25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 x14ac:dyDescent="0.25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 x14ac:dyDescent="0.25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 x14ac:dyDescent="0.25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 x14ac:dyDescent="0.25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 x14ac:dyDescent="0.25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 x14ac:dyDescent="0.25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 x14ac:dyDescent="0.25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 x14ac:dyDescent="0.25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 x14ac:dyDescent="0.25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 x14ac:dyDescent="0.25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 x14ac:dyDescent="0.25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 x14ac:dyDescent="0.25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 x14ac:dyDescent="0.25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 x14ac:dyDescent="0.25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 x14ac:dyDescent="0.25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 x14ac:dyDescent="0.25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 x14ac:dyDescent="0.25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 x14ac:dyDescent="0.25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 x14ac:dyDescent="0.25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 x14ac:dyDescent="0.25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 x14ac:dyDescent="0.25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 x14ac:dyDescent="0.25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 x14ac:dyDescent="0.25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 x14ac:dyDescent="0.25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 x14ac:dyDescent="0.25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 x14ac:dyDescent="0.25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 x14ac:dyDescent="0.25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 x14ac:dyDescent="0.25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 x14ac:dyDescent="0.25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 x14ac:dyDescent="0.25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 x14ac:dyDescent="0.25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 x14ac:dyDescent="0.25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 x14ac:dyDescent="0.25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 x14ac:dyDescent="0.25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 x14ac:dyDescent="0.25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 x14ac:dyDescent="0.25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 x14ac:dyDescent="0.25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 x14ac:dyDescent="0.25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 x14ac:dyDescent="0.25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 x14ac:dyDescent="0.25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 x14ac:dyDescent="0.25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 x14ac:dyDescent="0.25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 x14ac:dyDescent="0.25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 x14ac:dyDescent="0.25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 x14ac:dyDescent="0.25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 x14ac:dyDescent="0.25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 x14ac:dyDescent="0.25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 x14ac:dyDescent="0.25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 x14ac:dyDescent="0.25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 x14ac:dyDescent="0.25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 x14ac:dyDescent="0.25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 x14ac:dyDescent="0.25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 x14ac:dyDescent="0.25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 x14ac:dyDescent="0.25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 x14ac:dyDescent="0.25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 x14ac:dyDescent="0.25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 x14ac:dyDescent="0.25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 x14ac:dyDescent="0.25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 x14ac:dyDescent="0.25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 x14ac:dyDescent="0.25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 x14ac:dyDescent="0.25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 x14ac:dyDescent="0.25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 x14ac:dyDescent="0.25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 x14ac:dyDescent="0.25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 x14ac:dyDescent="0.25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 x14ac:dyDescent="0.25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 x14ac:dyDescent="0.25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 x14ac:dyDescent="0.25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 x14ac:dyDescent="0.25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 x14ac:dyDescent="0.25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 x14ac:dyDescent="0.25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 x14ac:dyDescent="0.25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 x14ac:dyDescent="0.25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 x14ac:dyDescent="0.25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 x14ac:dyDescent="0.25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 x14ac:dyDescent="0.25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 x14ac:dyDescent="0.25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 x14ac:dyDescent="0.25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 x14ac:dyDescent="0.25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 x14ac:dyDescent="0.25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 x14ac:dyDescent="0.25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 x14ac:dyDescent="0.25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 x14ac:dyDescent="0.25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 x14ac:dyDescent="0.25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 x14ac:dyDescent="0.25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 x14ac:dyDescent="0.25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 x14ac:dyDescent="0.25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 x14ac:dyDescent="0.25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 x14ac:dyDescent="0.25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 x14ac:dyDescent="0.25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 x14ac:dyDescent="0.25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 x14ac:dyDescent="0.25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 x14ac:dyDescent="0.25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 x14ac:dyDescent="0.25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 x14ac:dyDescent="0.25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 x14ac:dyDescent="0.25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 x14ac:dyDescent="0.25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 x14ac:dyDescent="0.25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 x14ac:dyDescent="0.25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 x14ac:dyDescent="0.25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 x14ac:dyDescent="0.25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 x14ac:dyDescent="0.25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 x14ac:dyDescent="0.25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 x14ac:dyDescent="0.25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 x14ac:dyDescent="0.25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 x14ac:dyDescent="0.25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 x14ac:dyDescent="0.25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 x14ac:dyDescent="0.25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 x14ac:dyDescent="0.25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 x14ac:dyDescent="0.25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 x14ac:dyDescent="0.25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 x14ac:dyDescent="0.25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 x14ac:dyDescent="0.25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 x14ac:dyDescent="0.25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 x14ac:dyDescent="0.25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 x14ac:dyDescent="0.25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 x14ac:dyDescent="0.25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 x14ac:dyDescent="0.25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 x14ac:dyDescent="0.25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 x14ac:dyDescent="0.25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 x14ac:dyDescent="0.25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 x14ac:dyDescent="0.25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 x14ac:dyDescent="0.25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 x14ac:dyDescent="0.25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 x14ac:dyDescent="0.25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 x14ac:dyDescent="0.25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 x14ac:dyDescent="0.25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 x14ac:dyDescent="0.25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 x14ac:dyDescent="0.25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 x14ac:dyDescent="0.25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 x14ac:dyDescent="0.25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 x14ac:dyDescent="0.25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 x14ac:dyDescent="0.25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 x14ac:dyDescent="0.25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 x14ac:dyDescent="0.25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 x14ac:dyDescent="0.25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 x14ac:dyDescent="0.25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 x14ac:dyDescent="0.25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 x14ac:dyDescent="0.25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 x14ac:dyDescent="0.25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 x14ac:dyDescent="0.25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 x14ac:dyDescent="0.25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 x14ac:dyDescent="0.25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 x14ac:dyDescent="0.25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 x14ac:dyDescent="0.25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 x14ac:dyDescent="0.25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 x14ac:dyDescent="0.25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 x14ac:dyDescent="0.25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 x14ac:dyDescent="0.25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 x14ac:dyDescent="0.25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 x14ac:dyDescent="0.25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 x14ac:dyDescent="0.25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 x14ac:dyDescent="0.25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 x14ac:dyDescent="0.25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 x14ac:dyDescent="0.25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 x14ac:dyDescent="0.25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 x14ac:dyDescent="0.25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 x14ac:dyDescent="0.25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 x14ac:dyDescent="0.25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 x14ac:dyDescent="0.25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 x14ac:dyDescent="0.25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 x14ac:dyDescent="0.25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 x14ac:dyDescent="0.25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 x14ac:dyDescent="0.25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 x14ac:dyDescent="0.25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 x14ac:dyDescent="0.25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 x14ac:dyDescent="0.25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 x14ac:dyDescent="0.25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 x14ac:dyDescent="0.25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 x14ac:dyDescent="0.25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 x14ac:dyDescent="0.25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 x14ac:dyDescent="0.25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 x14ac:dyDescent="0.25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 x14ac:dyDescent="0.25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 x14ac:dyDescent="0.25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 x14ac:dyDescent="0.25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 x14ac:dyDescent="0.25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 x14ac:dyDescent="0.25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 x14ac:dyDescent="0.25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 x14ac:dyDescent="0.25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 x14ac:dyDescent="0.25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 x14ac:dyDescent="0.25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 x14ac:dyDescent="0.25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 x14ac:dyDescent="0.25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 x14ac:dyDescent="0.25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 x14ac:dyDescent="0.25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 x14ac:dyDescent="0.25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 x14ac:dyDescent="0.25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 x14ac:dyDescent="0.25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 x14ac:dyDescent="0.25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 x14ac:dyDescent="0.25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 x14ac:dyDescent="0.25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 x14ac:dyDescent="0.25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 x14ac:dyDescent="0.25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 x14ac:dyDescent="0.25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 x14ac:dyDescent="0.25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 x14ac:dyDescent="0.25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 x14ac:dyDescent="0.25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 x14ac:dyDescent="0.25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 x14ac:dyDescent="0.25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 x14ac:dyDescent="0.25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 x14ac:dyDescent="0.25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 x14ac:dyDescent="0.25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 x14ac:dyDescent="0.25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 x14ac:dyDescent="0.25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 x14ac:dyDescent="0.25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 x14ac:dyDescent="0.25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 x14ac:dyDescent="0.25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 x14ac:dyDescent="0.25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 x14ac:dyDescent="0.25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 x14ac:dyDescent="0.25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 x14ac:dyDescent="0.25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 x14ac:dyDescent="0.25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 x14ac:dyDescent="0.25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 x14ac:dyDescent="0.25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 x14ac:dyDescent="0.25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 x14ac:dyDescent="0.25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 x14ac:dyDescent="0.25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 x14ac:dyDescent="0.25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 x14ac:dyDescent="0.25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 x14ac:dyDescent="0.25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 x14ac:dyDescent="0.25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 x14ac:dyDescent="0.25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 x14ac:dyDescent="0.25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 x14ac:dyDescent="0.25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 x14ac:dyDescent="0.25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 x14ac:dyDescent="0.25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 x14ac:dyDescent="0.25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 x14ac:dyDescent="0.25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 x14ac:dyDescent="0.25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 x14ac:dyDescent="0.25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 x14ac:dyDescent="0.25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 x14ac:dyDescent="0.25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 x14ac:dyDescent="0.25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 x14ac:dyDescent="0.25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 x14ac:dyDescent="0.25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 x14ac:dyDescent="0.25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 x14ac:dyDescent="0.25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 x14ac:dyDescent="0.25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 x14ac:dyDescent="0.25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 x14ac:dyDescent="0.25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 x14ac:dyDescent="0.25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 x14ac:dyDescent="0.25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 x14ac:dyDescent="0.25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 x14ac:dyDescent="0.25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 x14ac:dyDescent="0.25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 x14ac:dyDescent="0.25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 x14ac:dyDescent="0.25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 x14ac:dyDescent="0.25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 x14ac:dyDescent="0.25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 x14ac:dyDescent="0.25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 x14ac:dyDescent="0.25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 x14ac:dyDescent="0.25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 x14ac:dyDescent="0.25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 x14ac:dyDescent="0.25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 x14ac:dyDescent="0.25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 x14ac:dyDescent="0.25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 x14ac:dyDescent="0.25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 x14ac:dyDescent="0.25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 x14ac:dyDescent="0.25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 x14ac:dyDescent="0.25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 x14ac:dyDescent="0.25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 x14ac:dyDescent="0.25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 x14ac:dyDescent="0.25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 x14ac:dyDescent="0.25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 x14ac:dyDescent="0.25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 x14ac:dyDescent="0.25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 x14ac:dyDescent="0.25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 x14ac:dyDescent="0.25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 x14ac:dyDescent="0.25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 x14ac:dyDescent="0.25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 x14ac:dyDescent="0.25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 x14ac:dyDescent="0.25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 x14ac:dyDescent="0.25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 x14ac:dyDescent="0.25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 x14ac:dyDescent="0.25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 x14ac:dyDescent="0.25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 x14ac:dyDescent="0.25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 x14ac:dyDescent="0.25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 x14ac:dyDescent="0.25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 x14ac:dyDescent="0.25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 x14ac:dyDescent="0.25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 x14ac:dyDescent="0.25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 x14ac:dyDescent="0.25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 x14ac:dyDescent="0.25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 x14ac:dyDescent="0.25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 x14ac:dyDescent="0.25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 x14ac:dyDescent="0.25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 x14ac:dyDescent="0.25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 x14ac:dyDescent="0.25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 x14ac:dyDescent="0.25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 x14ac:dyDescent="0.25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 x14ac:dyDescent="0.25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 x14ac:dyDescent="0.25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 x14ac:dyDescent="0.25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 x14ac:dyDescent="0.25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 x14ac:dyDescent="0.25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 x14ac:dyDescent="0.25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 x14ac:dyDescent="0.25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 x14ac:dyDescent="0.25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 x14ac:dyDescent="0.25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 x14ac:dyDescent="0.25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 x14ac:dyDescent="0.25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 x14ac:dyDescent="0.25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 x14ac:dyDescent="0.25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 x14ac:dyDescent="0.25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 x14ac:dyDescent="0.25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 x14ac:dyDescent="0.25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 x14ac:dyDescent="0.25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 x14ac:dyDescent="0.25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 x14ac:dyDescent="0.25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 x14ac:dyDescent="0.25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 x14ac:dyDescent="0.25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 x14ac:dyDescent="0.25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 x14ac:dyDescent="0.25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 x14ac:dyDescent="0.25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 x14ac:dyDescent="0.25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 x14ac:dyDescent="0.25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 x14ac:dyDescent="0.25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 x14ac:dyDescent="0.25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 x14ac:dyDescent="0.25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 x14ac:dyDescent="0.25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 x14ac:dyDescent="0.25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 x14ac:dyDescent="0.25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 x14ac:dyDescent="0.25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 x14ac:dyDescent="0.25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 x14ac:dyDescent="0.25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 x14ac:dyDescent="0.25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 x14ac:dyDescent="0.25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 x14ac:dyDescent="0.25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 x14ac:dyDescent="0.25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 x14ac:dyDescent="0.25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 x14ac:dyDescent="0.25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 x14ac:dyDescent="0.25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 x14ac:dyDescent="0.25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 x14ac:dyDescent="0.25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 x14ac:dyDescent="0.25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 x14ac:dyDescent="0.25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 x14ac:dyDescent="0.25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 x14ac:dyDescent="0.25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 x14ac:dyDescent="0.25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 x14ac:dyDescent="0.25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 x14ac:dyDescent="0.25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 x14ac:dyDescent="0.25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 x14ac:dyDescent="0.25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 x14ac:dyDescent="0.25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 x14ac:dyDescent="0.25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 x14ac:dyDescent="0.25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 x14ac:dyDescent="0.25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 x14ac:dyDescent="0.25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 x14ac:dyDescent="0.25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 x14ac:dyDescent="0.25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 x14ac:dyDescent="0.25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 x14ac:dyDescent="0.25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 x14ac:dyDescent="0.25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 x14ac:dyDescent="0.25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 x14ac:dyDescent="0.25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 x14ac:dyDescent="0.25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 x14ac:dyDescent="0.25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 x14ac:dyDescent="0.25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 x14ac:dyDescent="0.25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 x14ac:dyDescent="0.25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 x14ac:dyDescent="0.25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 x14ac:dyDescent="0.25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 x14ac:dyDescent="0.25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 x14ac:dyDescent="0.25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 x14ac:dyDescent="0.25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 x14ac:dyDescent="0.25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 x14ac:dyDescent="0.25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 x14ac:dyDescent="0.25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 x14ac:dyDescent="0.25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 x14ac:dyDescent="0.25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 x14ac:dyDescent="0.25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 x14ac:dyDescent="0.25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 x14ac:dyDescent="0.25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 x14ac:dyDescent="0.25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 x14ac:dyDescent="0.25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 x14ac:dyDescent="0.25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 x14ac:dyDescent="0.25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 x14ac:dyDescent="0.25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 x14ac:dyDescent="0.25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 x14ac:dyDescent="0.25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 x14ac:dyDescent="0.25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 x14ac:dyDescent="0.25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 x14ac:dyDescent="0.25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 x14ac:dyDescent="0.25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 x14ac:dyDescent="0.25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 x14ac:dyDescent="0.25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 x14ac:dyDescent="0.25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 x14ac:dyDescent="0.25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 x14ac:dyDescent="0.25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 x14ac:dyDescent="0.25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 x14ac:dyDescent="0.25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 x14ac:dyDescent="0.25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 x14ac:dyDescent="0.25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 x14ac:dyDescent="0.25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 x14ac:dyDescent="0.25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 x14ac:dyDescent="0.25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 x14ac:dyDescent="0.25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 x14ac:dyDescent="0.25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 x14ac:dyDescent="0.25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 x14ac:dyDescent="0.25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 x14ac:dyDescent="0.25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 x14ac:dyDescent="0.25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 x14ac:dyDescent="0.25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 x14ac:dyDescent="0.25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 x14ac:dyDescent="0.25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 x14ac:dyDescent="0.25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 x14ac:dyDescent="0.25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 x14ac:dyDescent="0.25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 x14ac:dyDescent="0.25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 x14ac:dyDescent="0.25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 x14ac:dyDescent="0.25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 x14ac:dyDescent="0.25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 x14ac:dyDescent="0.25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 x14ac:dyDescent="0.25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 x14ac:dyDescent="0.25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 x14ac:dyDescent="0.25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 x14ac:dyDescent="0.25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 x14ac:dyDescent="0.25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 x14ac:dyDescent="0.25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 x14ac:dyDescent="0.25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 x14ac:dyDescent="0.25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 x14ac:dyDescent="0.25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 x14ac:dyDescent="0.25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 x14ac:dyDescent="0.25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 x14ac:dyDescent="0.25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 x14ac:dyDescent="0.25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 x14ac:dyDescent="0.25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 x14ac:dyDescent="0.25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 x14ac:dyDescent="0.25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 x14ac:dyDescent="0.25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 x14ac:dyDescent="0.25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 x14ac:dyDescent="0.25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 x14ac:dyDescent="0.25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 x14ac:dyDescent="0.25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 x14ac:dyDescent="0.25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 x14ac:dyDescent="0.25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 x14ac:dyDescent="0.25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 x14ac:dyDescent="0.25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 x14ac:dyDescent="0.25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 x14ac:dyDescent="0.25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 x14ac:dyDescent="0.25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 x14ac:dyDescent="0.25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 x14ac:dyDescent="0.25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 x14ac:dyDescent="0.25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 x14ac:dyDescent="0.25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 x14ac:dyDescent="0.25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 x14ac:dyDescent="0.25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 x14ac:dyDescent="0.25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 x14ac:dyDescent="0.25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 x14ac:dyDescent="0.25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 x14ac:dyDescent="0.25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 x14ac:dyDescent="0.25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 x14ac:dyDescent="0.25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 x14ac:dyDescent="0.25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 x14ac:dyDescent="0.25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 x14ac:dyDescent="0.25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 x14ac:dyDescent="0.25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 x14ac:dyDescent="0.25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 x14ac:dyDescent="0.25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 x14ac:dyDescent="0.25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 x14ac:dyDescent="0.25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 x14ac:dyDescent="0.25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 x14ac:dyDescent="0.25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 x14ac:dyDescent="0.25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 x14ac:dyDescent="0.25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 x14ac:dyDescent="0.25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 x14ac:dyDescent="0.25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 x14ac:dyDescent="0.25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 x14ac:dyDescent="0.25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 x14ac:dyDescent="0.25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 x14ac:dyDescent="0.25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 x14ac:dyDescent="0.25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 x14ac:dyDescent="0.25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 x14ac:dyDescent="0.25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 x14ac:dyDescent="0.25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 x14ac:dyDescent="0.25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 x14ac:dyDescent="0.25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 x14ac:dyDescent="0.25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 x14ac:dyDescent="0.25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 x14ac:dyDescent="0.25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 x14ac:dyDescent="0.25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 x14ac:dyDescent="0.25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 x14ac:dyDescent="0.25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 x14ac:dyDescent="0.25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 x14ac:dyDescent="0.25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 x14ac:dyDescent="0.25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 x14ac:dyDescent="0.25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 x14ac:dyDescent="0.25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 x14ac:dyDescent="0.25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 x14ac:dyDescent="0.25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 x14ac:dyDescent="0.25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 x14ac:dyDescent="0.25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 x14ac:dyDescent="0.25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 x14ac:dyDescent="0.25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 x14ac:dyDescent="0.25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 x14ac:dyDescent="0.25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 x14ac:dyDescent="0.25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 x14ac:dyDescent="0.25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 x14ac:dyDescent="0.25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 x14ac:dyDescent="0.25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 x14ac:dyDescent="0.25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 x14ac:dyDescent="0.25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 x14ac:dyDescent="0.25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 x14ac:dyDescent="0.25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 x14ac:dyDescent="0.25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 x14ac:dyDescent="0.25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 x14ac:dyDescent="0.25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 x14ac:dyDescent="0.25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 x14ac:dyDescent="0.25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 x14ac:dyDescent="0.25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 x14ac:dyDescent="0.25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 x14ac:dyDescent="0.25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 x14ac:dyDescent="0.25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 x14ac:dyDescent="0.25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 x14ac:dyDescent="0.25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 x14ac:dyDescent="0.25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 x14ac:dyDescent="0.25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 x14ac:dyDescent="0.25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 x14ac:dyDescent="0.25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 x14ac:dyDescent="0.25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 x14ac:dyDescent="0.25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 x14ac:dyDescent="0.25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 x14ac:dyDescent="0.25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 x14ac:dyDescent="0.25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 x14ac:dyDescent="0.25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 x14ac:dyDescent="0.25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 x14ac:dyDescent="0.25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 x14ac:dyDescent="0.25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 x14ac:dyDescent="0.25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 x14ac:dyDescent="0.25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 x14ac:dyDescent="0.25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 x14ac:dyDescent="0.25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 x14ac:dyDescent="0.25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 x14ac:dyDescent="0.25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 x14ac:dyDescent="0.25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 x14ac:dyDescent="0.25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 x14ac:dyDescent="0.25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 x14ac:dyDescent="0.25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 x14ac:dyDescent="0.25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 x14ac:dyDescent="0.25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 x14ac:dyDescent="0.25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 x14ac:dyDescent="0.25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 x14ac:dyDescent="0.25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 x14ac:dyDescent="0.25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 x14ac:dyDescent="0.25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 x14ac:dyDescent="0.25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 x14ac:dyDescent="0.25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 x14ac:dyDescent="0.25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 x14ac:dyDescent="0.25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 x14ac:dyDescent="0.25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 x14ac:dyDescent="0.25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 x14ac:dyDescent="0.25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 x14ac:dyDescent="0.25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 x14ac:dyDescent="0.25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 x14ac:dyDescent="0.25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 x14ac:dyDescent="0.25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 x14ac:dyDescent="0.25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 x14ac:dyDescent="0.25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 x14ac:dyDescent="0.25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 x14ac:dyDescent="0.25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 x14ac:dyDescent="0.25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 x14ac:dyDescent="0.25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 x14ac:dyDescent="0.25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 x14ac:dyDescent="0.25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 x14ac:dyDescent="0.25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 x14ac:dyDescent="0.25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 x14ac:dyDescent="0.25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 x14ac:dyDescent="0.25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 x14ac:dyDescent="0.25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 x14ac:dyDescent="0.25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 x14ac:dyDescent="0.25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 x14ac:dyDescent="0.25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 x14ac:dyDescent="0.25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 x14ac:dyDescent="0.25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 x14ac:dyDescent="0.25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 x14ac:dyDescent="0.25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 x14ac:dyDescent="0.25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 x14ac:dyDescent="0.25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 x14ac:dyDescent="0.25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 x14ac:dyDescent="0.25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 x14ac:dyDescent="0.25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 x14ac:dyDescent="0.25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 x14ac:dyDescent="0.25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 x14ac:dyDescent="0.25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 x14ac:dyDescent="0.25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 x14ac:dyDescent="0.25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 x14ac:dyDescent="0.25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 x14ac:dyDescent="0.25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 x14ac:dyDescent="0.25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 x14ac:dyDescent="0.25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 x14ac:dyDescent="0.25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 x14ac:dyDescent="0.25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 x14ac:dyDescent="0.25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 x14ac:dyDescent="0.25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 x14ac:dyDescent="0.25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 x14ac:dyDescent="0.25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 x14ac:dyDescent="0.25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 x14ac:dyDescent="0.25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 x14ac:dyDescent="0.25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 x14ac:dyDescent="0.25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 x14ac:dyDescent="0.25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 x14ac:dyDescent="0.25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 x14ac:dyDescent="0.25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 x14ac:dyDescent="0.25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 x14ac:dyDescent="0.25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 x14ac:dyDescent="0.25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 x14ac:dyDescent="0.25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 x14ac:dyDescent="0.25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 x14ac:dyDescent="0.25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 x14ac:dyDescent="0.25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 x14ac:dyDescent="0.25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 x14ac:dyDescent="0.25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 x14ac:dyDescent="0.25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 x14ac:dyDescent="0.25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 x14ac:dyDescent="0.25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 x14ac:dyDescent="0.25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 x14ac:dyDescent="0.25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 x14ac:dyDescent="0.25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 x14ac:dyDescent="0.25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 x14ac:dyDescent="0.25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 x14ac:dyDescent="0.25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 x14ac:dyDescent="0.25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 x14ac:dyDescent="0.25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 x14ac:dyDescent="0.25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 x14ac:dyDescent="0.25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 x14ac:dyDescent="0.25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 x14ac:dyDescent="0.25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 x14ac:dyDescent="0.25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 x14ac:dyDescent="0.25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 x14ac:dyDescent="0.25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 x14ac:dyDescent="0.25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 x14ac:dyDescent="0.25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 x14ac:dyDescent="0.25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 x14ac:dyDescent="0.25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 x14ac:dyDescent="0.25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 x14ac:dyDescent="0.25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 x14ac:dyDescent="0.25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 x14ac:dyDescent="0.25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 x14ac:dyDescent="0.25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 x14ac:dyDescent="0.25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 x14ac:dyDescent="0.25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 x14ac:dyDescent="0.25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 x14ac:dyDescent="0.25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 x14ac:dyDescent="0.25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 x14ac:dyDescent="0.25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 x14ac:dyDescent="0.25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 x14ac:dyDescent="0.25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 x14ac:dyDescent="0.25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 x14ac:dyDescent="0.25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 x14ac:dyDescent="0.25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 x14ac:dyDescent="0.25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 x14ac:dyDescent="0.25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 x14ac:dyDescent="0.25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 x14ac:dyDescent="0.25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 x14ac:dyDescent="0.25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 x14ac:dyDescent="0.25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 x14ac:dyDescent="0.25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 x14ac:dyDescent="0.25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 x14ac:dyDescent="0.25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 x14ac:dyDescent="0.25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 x14ac:dyDescent="0.25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 x14ac:dyDescent="0.25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 x14ac:dyDescent="0.25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 x14ac:dyDescent="0.25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 x14ac:dyDescent="0.25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 x14ac:dyDescent="0.25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 x14ac:dyDescent="0.25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 x14ac:dyDescent="0.25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 x14ac:dyDescent="0.25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 x14ac:dyDescent="0.25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 x14ac:dyDescent="0.25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 x14ac:dyDescent="0.25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 x14ac:dyDescent="0.25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 x14ac:dyDescent="0.25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 x14ac:dyDescent="0.25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 x14ac:dyDescent="0.25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 x14ac:dyDescent="0.25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 x14ac:dyDescent="0.25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 x14ac:dyDescent="0.25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 x14ac:dyDescent="0.25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 x14ac:dyDescent="0.25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 x14ac:dyDescent="0.25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 x14ac:dyDescent="0.25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 x14ac:dyDescent="0.25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 x14ac:dyDescent="0.25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 x14ac:dyDescent="0.25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 x14ac:dyDescent="0.25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 x14ac:dyDescent="0.25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 x14ac:dyDescent="0.25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 x14ac:dyDescent="0.25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 x14ac:dyDescent="0.25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 x14ac:dyDescent="0.25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 x14ac:dyDescent="0.25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 x14ac:dyDescent="0.25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 x14ac:dyDescent="0.25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 x14ac:dyDescent="0.25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 x14ac:dyDescent="0.25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 x14ac:dyDescent="0.25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 x14ac:dyDescent="0.25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 x14ac:dyDescent="0.25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 x14ac:dyDescent="0.25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 x14ac:dyDescent="0.25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 x14ac:dyDescent="0.25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 x14ac:dyDescent="0.25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 x14ac:dyDescent="0.25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 x14ac:dyDescent="0.25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 x14ac:dyDescent="0.25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 x14ac:dyDescent="0.25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 x14ac:dyDescent="0.25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 x14ac:dyDescent="0.25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 x14ac:dyDescent="0.25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 x14ac:dyDescent="0.25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 x14ac:dyDescent="0.25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 x14ac:dyDescent="0.25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 x14ac:dyDescent="0.25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 x14ac:dyDescent="0.25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 x14ac:dyDescent="0.25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 x14ac:dyDescent="0.25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 x14ac:dyDescent="0.25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 x14ac:dyDescent="0.25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 x14ac:dyDescent="0.25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 x14ac:dyDescent="0.25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 x14ac:dyDescent="0.25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 x14ac:dyDescent="0.25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 x14ac:dyDescent="0.25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 x14ac:dyDescent="0.25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 x14ac:dyDescent="0.25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 x14ac:dyDescent="0.25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 x14ac:dyDescent="0.25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 x14ac:dyDescent="0.25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 x14ac:dyDescent="0.25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 x14ac:dyDescent="0.25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 x14ac:dyDescent="0.25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 x14ac:dyDescent="0.25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 x14ac:dyDescent="0.25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 x14ac:dyDescent="0.25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 x14ac:dyDescent="0.25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 x14ac:dyDescent="0.25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 x14ac:dyDescent="0.25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 x14ac:dyDescent="0.25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 x14ac:dyDescent="0.25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 x14ac:dyDescent="0.25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 x14ac:dyDescent="0.25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 x14ac:dyDescent="0.25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 x14ac:dyDescent="0.25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 x14ac:dyDescent="0.25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 x14ac:dyDescent="0.25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 x14ac:dyDescent="0.25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 x14ac:dyDescent="0.25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 x14ac:dyDescent="0.25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 x14ac:dyDescent="0.25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 x14ac:dyDescent="0.25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 x14ac:dyDescent="0.25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 x14ac:dyDescent="0.25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 x14ac:dyDescent="0.25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 x14ac:dyDescent="0.25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 x14ac:dyDescent="0.25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 x14ac:dyDescent="0.25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 x14ac:dyDescent="0.25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 x14ac:dyDescent="0.25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 x14ac:dyDescent="0.25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 x14ac:dyDescent="0.25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 x14ac:dyDescent="0.25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 x14ac:dyDescent="0.25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 x14ac:dyDescent="0.25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 x14ac:dyDescent="0.25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 x14ac:dyDescent="0.25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 x14ac:dyDescent="0.25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 x14ac:dyDescent="0.25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 x14ac:dyDescent="0.25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 x14ac:dyDescent="0.25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 x14ac:dyDescent="0.25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 x14ac:dyDescent="0.25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 x14ac:dyDescent="0.25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 x14ac:dyDescent="0.25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 x14ac:dyDescent="0.25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 x14ac:dyDescent="0.25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 x14ac:dyDescent="0.25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 x14ac:dyDescent="0.25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 x14ac:dyDescent="0.25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 x14ac:dyDescent="0.25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 x14ac:dyDescent="0.25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 x14ac:dyDescent="0.25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 x14ac:dyDescent="0.25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 x14ac:dyDescent="0.25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 x14ac:dyDescent="0.25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 x14ac:dyDescent="0.25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 x14ac:dyDescent="0.25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 x14ac:dyDescent="0.25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 x14ac:dyDescent="0.25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 x14ac:dyDescent="0.25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 x14ac:dyDescent="0.25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 x14ac:dyDescent="0.25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 x14ac:dyDescent="0.25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 x14ac:dyDescent="0.25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 x14ac:dyDescent="0.25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 x14ac:dyDescent="0.25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 x14ac:dyDescent="0.25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 x14ac:dyDescent="0.25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 x14ac:dyDescent="0.25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 x14ac:dyDescent="0.25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 x14ac:dyDescent="0.25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 x14ac:dyDescent="0.25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 x14ac:dyDescent="0.25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 x14ac:dyDescent="0.25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 x14ac:dyDescent="0.25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 x14ac:dyDescent="0.25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 x14ac:dyDescent="0.25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 x14ac:dyDescent="0.25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 x14ac:dyDescent="0.25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 x14ac:dyDescent="0.25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 x14ac:dyDescent="0.25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 x14ac:dyDescent="0.25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 x14ac:dyDescent="0.25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 x14ac:dyDescent="0.25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 x14ac:dyDescent="0.25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 x14ac:dyDescent="0.25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 x14ac:dyDescent="0.25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 x14ac:dyDescent="0.25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 x14ac:dyDescent="0.25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 x14ac:dyDescent="0.25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 x14ac:dyDescent="0.25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 x14ac:dyDescent="0.25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 x14ac:dyDescent="0.25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 x14ac:dyDescent="0.25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 x14ac:dyDescent="0.25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 x14ac:dyDescent="0.25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 x14ac:dyDescent="0.25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 x14ac:dyDescent="0.25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 x14ac:dyDescent="0.25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 x14ac:dyDescent="0.25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 x14ac:dyDescent="0.25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 x14ac:dyDescent="0.25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 x14ac:dyDescent="0.25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 x14ac:dyDescent="0.25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 x14ac:dyDescent="0.25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 x14ac:dyDescent="0.25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 x14ac:dyDescent="0.25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 x14ac:dyDescent="0.25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 x14ac:dyDescent="0.25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 x14ac:dyDescent="0.25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 x14ac:dyDescent="0.25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 x14ac:dyDescent="0.25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 x14ac:dyDescent="0.25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 x14ac:dyDescent="0.25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 x14ac:dyDescent="0.25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 x14ac:dyDescent="0.25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 x14ac:dyDescent="0.25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 x14ac:dyDescent="0.25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 x14ac:dyDescent="0.25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 x14ac:dyDescent="0.25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 x14ac:dyDescent="0.25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 x14ac:dyDescent="0.25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 x14ac:dyDescent="0.25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 x14ac:dyDescent="0.25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 x14ac:dyDescent="0.25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 x14ac:dyDescent="0.25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 x14ac:dyDescent="0.25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 x14ac:dyDescent="0.25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 x14ac:dyDescent="0.25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 x14ac:dyDescent="0.25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 x14ac:dyDescent="0.25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 x14ac:dyDescent="0.25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 x14ac:dyDescent="0.25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 x14ac:dyDescent="0.25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 x14ac:dyDescent="0.25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 x14ac:dyDescent="0.25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 x14ac:dyDescent="0.25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 x14ac:dyDescent="0.25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 x14ac:dyDescent="0.25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 x14ac:dyDescent="0.25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 x14ac:dyDescent="0.25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 x14ac:dyDescent="0.25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 x14ac:dyDescent="0.25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 x14ac:dyDescent="0.25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 x14ac:dyDescent="0.25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 x14ac:dyDescent="0.25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 x14ac:dyDescent="0.25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 x14ac:dyDescent="0.25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 x14ac:dyDescent="0.25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 x14ac:dyDescent="0.25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 x14ac:dyDescent="0.25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 x14ac:dyDescent="0.25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 x14ac:dyDescent="0.25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 x14ac:dyDescent="0.25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 x14ac:dyDescent="0.25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 x14ac:dyDescent="0.25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 x14ac:dyDescent="0.25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 x14ac:dyDescent="0.25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 x14ac:dyDescent="0.25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 x14ac:dyDescent="0.25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 x14ac:dyDescent="0.25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 x14ac:dyDescent="0.25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 x14ac:dyDescent="0.25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 x14ac:dyDescent="0.25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 x14ac:dyDescent="0.25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 x14ac:dyDescent="0.25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 x14ac:dyDescent="0.25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 x14ac:dyDescent="0.25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 x14ac:dyDescent="0.25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 x14ac:dyDescent="0.25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 x14ac:dyDescent="0.25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 x14ac:dyDescent="0.25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 x14ac:dyDescent="0.25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 x14ac:dyDescent="0.25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 x14ac:dyDescent="0.25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 x14ac:dyDescent="0.25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 x14ac:dyDescent="0.25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 x14ac:dyDescent="0.25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 x14ac:dyDescent="0.25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 x14ac:dyDescent="0.25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 x14ac:dyDescent="0.25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 x14ac:dyDescent="0.25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 x14ac:dyDescent="0.25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 x14ac:dyDescent="0.25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 x14ac:dyDescent="0.25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 x14ac:dyDescent="0.25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 x14ac:dyDescent="0.25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 x14ac:dyDescent="0.25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 x14ac:dyDescent="0.25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 x14ac:dyDescent="0.25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 x14ac:dyDescent="0.25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 x14ac:dyDescent="0.25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 x14ac:dyDescent="0.25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 x14ac:dyDescent="0.25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 x14ac:dyDescent="0.25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 x14ac:dyDescent="0.25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 x14ac:dyDescent="0.25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 x14ac:dyDescent="0.25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 x14ac:dyDescent="0.25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 x14ac:dyDescent="0.25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 x14ac:dyDescent="0.25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 x14ac:dyDescent="0.25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 x14ac:dyDescent="0.25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 x14ac:dyDescent="0.25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 x14ac:dyDescent="0.25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 x14ac:dyDescent="0.25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 x14ac:dyDescent="0.25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 x14ac:dyDescent="0.25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 x14ac:dyDescent="0.25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 x14ac:dyDescent="0.25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 x14ac:dyDescent="0.25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 x14ac:dyDescent="0.25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 x14ac:dyDescent="0.25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 x14ac:dyDescent="0.25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 x14ac:dyDescent="0.25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 x14ac:dyDescent="0.25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 x14ac:dyDescent="0.25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 x14ac:dyDescent="0.25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 x14ac:dyDescent="0.25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 x14ac:dyDescent="0.25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 x14ac:dyDescent="0.25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 x14ac:dyDescent="0.25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 x14ac:dyDescent="0.25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 x14ac:dyDescent="0.25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 x14ac:dyDescent="0.25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 x14ac:dyDescent="0.25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 x14ac:dyDescent="0.25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 x14ac:dyDescent="0.25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 x14ac:dyDescent="0.25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 x14ac:dyDescent="0.25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 x14ac:dyDescent="0.25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 x14ac:dyDescent="0.25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 x14ac:dyDescent="0.25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 x14ac:dyDescent="0.25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 x14ac:dyDescent="0.25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 x14ac:dyDescent="0.25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 x14ac:dyDescent="0.25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 x14ac:dyDescent="0.25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 x14ac:dyDescent="0.25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 x14ac:dyDescent="0.25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 x14ac:dyDescent="0.25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 x14ac:dyDescent="0.25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 x14ac:dyDescent="0.25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 x14ac:dyDescent="0.25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 x14ac:dyDescent="0.25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 x14ac:dyDescent="0.25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 x14ac:dyDescent="0.25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 x14ac:dyDescent="0.25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 x14ac:dyDescent="0.25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 x14ac:dyDescent="0.25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 x14ac:dyDescent="0.25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 x14ac:dyDescent="0.25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 x14ac:dyDescent="0.25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 x14ac:dyDescent="0.25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 x14ac:dyDescent="0.25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 x14ac:dyDescent="0.25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 x14ac:dyDescent="0.25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 x14ac:dyDescent="0.25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 x14ac:dyDescent="0.25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 x14ac:dyDescent="0.25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 x14ac:dyDescent="0.25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 x14ac:dyDescent="0.25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 x14ac:dyDescent="0.25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 x14ac:dyDescent="0.25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 x14ac:dyDescent="0.25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 x14ac:dyDescent="0.25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 x14ac:dyDescent="0.25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 x14ac:dyDescent="0.25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 x14ac:dyDescent="0.25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 x14ac:dyDescent="0.25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 x14ac:dyDescent="0.25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 x14ac:dyDescent="0.25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 x14ac:dyDescent="0.25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 x14ac:dyDescent="0.25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 x14ac:dyDescent="0.25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 x14ac:dyDescent="0.25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 x14ac:dyDescent="0.25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 x14ac:dyDescent="0.25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 x14ac:dyDescent="0.25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 x14ac:dyDescent="0.25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 x14ac:dyDescent="0.25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 x14ac:dyDescent="0.25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 x14ac:dyDescent="0.25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 x14ac:dyDescent="0.25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 x14ac:dyDescent="0.25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 x14ac:dyDescent="0.25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 x14ac:dyDescent="0.25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 x14ac:dyDescent="0.25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 x14ac:dyDescent="0.25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 x14ac:dyDescent="0.25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 x14ac:dyDescent="0.25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 x14ac:dyDescent="0.25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 x14ac:dyDescent="0.25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 x14ac:dyDescent="0.25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 x14ac:dyDescent="0.25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 x14ac:dyDescent="0.25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 x14ac:dyDescent="0.25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 x14ac:dyDescent="0.25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 x14ac:dyDescent="0.25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 x14ac:dyDescent="0.25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 x14ac:dyDescent="0.25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 x14ac:dyDescent="0.25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 x14ac:dyDescent="0.25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 x14ac:dyDescent="0.25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 x14ac:dyDescent="0.25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 x14ac:dyDescent="0.25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 x14ac:dyDescent="0.25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 x14ac:dyDescent="0.25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 x14ac:dyDescent="0.25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 x14ac:dyDescent="0.25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 x14ac:dyDescent="0.25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 x14ac:dyDescent="0.25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 x14ac:dyDescent="0.25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 x14ac:dyDescent="0.25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 x14ac:dyDescent="0.25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 x14ac:dyDescent="0.25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 x14ac:dyDescent="0.25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 x14ac:dyDescent="0.25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 x14ac:dyDescent="0.25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 x14ac:dyDescent="0.25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 x14ac:dyDescent="0.25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 x14ac:dyDescent="0.25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 x14ac:dyDescent="0.25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 x14ac:dyDescent="0.25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 x14ac:dyDescent="0.25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 x14ac:dyDescent="0.25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 x14ac:dyDescent="0.25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 x14ac:dyDescent="0.25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 x14ac:dyDescent="0.25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 x14ac:dyDescent="0.25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 x14ac:dyDescent="0.25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 x14ac:dyDescent="0.25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 x14ac:dyDescent="0.25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 x14ac:dyDescent="0.25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 x14ac:dyDescent="0.25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 x14ac:dyDescent="0.25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 x14ac:dyDescent="0.25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 x14ac:dyDescent="0.25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 x14ac:dyDescent="0.25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 x14ac:dyDescent="0.25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 x14ac:dyDescent="0.25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 x14ac:dyDescent="0.25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 x14ac:dyDescent="0.25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 x14ac:dyDescent="0.25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 x14ac:dyDescent="0.25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 x14ac:dyDescent="0.25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 x14ac:dyDescent="0.25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 x14ac:dyDescent="0.25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 x14ac:dyDescent="0.25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 x14ac:dyDescent="0.25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 x14ac:dyDescent="0.25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 x14ac:dyDescent="0.25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 x14ac:dyDescent="0.25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 x14ac:dyDescent="0.25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 x14ac:dyDescent="0.25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 x14ac:dyDescent="0.25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 x14ac:dyDescent="0.25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 x14ac:dyDescent="0.25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 x14ac:dyDescent="0.25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 x14ac:dyDescent="0.25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 x14ac:dyDescent="0.25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 x14ac:dyDescent="0.25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 x14ac:dyDescent="0.25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 x14ac:dyDescent="0.25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 x14ac:dyDescent="0.25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 x14ac:dyDescent="0.25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 x14ac:dyDescent="0.25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 x14ac:dyDescent="0.25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 x14ac:dyDescent="0.25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 x14ac:dyDescent="0.25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 x14ac:dyDescent="0.25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 x14ac:dyDescent="0.25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 x14ac:dyDescent="0.25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 x14ac:dyDescent="0.25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 x14ac:dyDescent="0.25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 x14ac:dyDescent="0.25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 x14ac:dyDescent="0.25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 x14ac:dyDescent="0.25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 x14ac:dyDescent="0.25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 x14ac:dyDescent="0.25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 x14ac:dyDescent="0.25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 x14ac:dyDescent="0.25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 x14ac:dyDescent="0.25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 x14ac:dyDescent="0.25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 x14ac:dyDescent="0.25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 x14ac:dyDescent="0.25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 x14ac:dyDescent="0.25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 x14ac:dyDescent="0.25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 x14ac:dyDescent="0.25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 x14ac:dyDescent="0.25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 x14ac:dyDescent="0.25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 x14ac:dyDescent="0.25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 x14ac:dyDescent="0.25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 x14ac:dyDescent="0.25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 x14ac:dyDescent="0.25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 x14ac:dyDescent="0.25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 x14ac:dyDescent="0.25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 x14ac:dyDescent="0.25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 x14ac:dyDescent="0.25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 x14ac:dyDescent="0.25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 x14ac:dyDescent="0.25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 x14ac:dyDescent="0.25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 x14ac:dyDescent="0.25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 x14ac:dyDescent="0.25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 x14ac:dyDescent="0.25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 x14ac:dyDescent="0.25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 x14ac:dyDescent="0.25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 x14ac:dyDescent="0.25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 x14ac:dyDescent="0.25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 x14ac:dyDescent="0.25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 x14ac:dyDescent="0.25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 x14ac:dyDescent="0.25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 x14ac:dyDescent="0.25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 x14ac:dyDescent="0.25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 x14ac:dyDescent="0.25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 x14ac:dyDescent="0.25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 x14ac:dyDescent="0.25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 x14ac:dyDescent="0.25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 x14ac:dyDescent="0.25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 x14ac:dyDescent="0.25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 x14ac:dyDescent="0.25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 x14ac:dyDescent="0.25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 x14ac:dyDescent="0.25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 x14ac:dyDescent="0.25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 x14ac:dyDescent="0.25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 x14ac:dyDescent="0.25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 x14ac:dyDescent="0.25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 x14ac:dyDescent="0.25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 x14ac:dyDescent="0.25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 x14ac:dyDescent="0.25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 x14ac:dyDescent="0.25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 x14ac:dyDescent="0.25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 x14ac:dyDescent="0.25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 x14ac:dyDescent="0.25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 x14ac:dyDescent="0.25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 x14ac:dyDescent="0.25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 x14ac:dyDescent="0.25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 x14ac:dyDescent="0.25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 x14ac:dyDescent="0.25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 x14ac:dyDescent="0.25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 x14ac:dyDescent="0.25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 x14ac:dyDescent="0.25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 x14ac:dyDescent="0.25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 x14ac:dyDescent="0.25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 x14ac:dyDescent="0.25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 x14ac:dyDescent="0.25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 x14ac:dyDescent="0.25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 x14ac:dyDescent="0.25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 x14ac:dyDescent="0.25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 x14ac:dyDescent="0.25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 x14ac:dyDescent="0.25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 x14ac:dyDescent="0.25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 x14ac:dyDescent="0.25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 x14ac:dyDescent="0.25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 x14ac:dyDescent="0.25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 x14ac:dyDescent="0.25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 x14ac:dyDescent="0.25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 x14ac:dyDescent="0.25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 x14ac:dyDescent="0.25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 x14ac:dyDescent="0.25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 x14ac:dyDescent="0.25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 x14ac:dyDescent="0.25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 x14ac:dyDescent="0.25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 x14ac:dyDescent="0.25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 x14ac:dyDescent="0.25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 x14ac:dyDescent="0.25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 x14ac:dyDescent="0.25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 x14ac:dyDescent="0.25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 x14ac:dyDescent="0.25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 x14ac:dyDescent="0.25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 x14ac:dyDescent="0.25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 x14ac:dyDescent="0.25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 x14ac:dyDescent="0.25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 x14ac:dyDescent="0.25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 x14ac:dyDescent="0.25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 x14ac:dyDescent="0.25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 x14ac:dyDescent="0.25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 x14ac:dyDescent="0.25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 x14ac:dyDescent="0.25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 x14ac:dyDescent="0.25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 x14ac:dyDescent="0.25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 x14ac:dyDescent="0.25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 x14ac:dyDescent="0.25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 x14ac:dyDescent="0.25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 x14ac:dyDescent="0.25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 x14ac:dyDescent="0.25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 x14ac:dyDescent="0.25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 x14ac:dyDescent="0.25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 x14ac:dyDescent="0.25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 x14ac:dyDescent="0.25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 x14ac:dyDescent="0.25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 x14ac:dyDescent="0.25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 x14ac:dyDescent="0.25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 x14ac:dyDescent="0.25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 x14ac:dyDescent="0.25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 x14ac:dyDescent="0.25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 x14ac:dyDescent="0.25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 x14ac:dyDescent="0.25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 x14ac:dyDescent="0.25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 x14ac:dyDescent="0.25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 x14ac:dyDescent="0.25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 x14ac:dyDescent="0.25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 x14ac:dyDescent="0.25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 x14ac:dyDescent="0.25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 x14ac:dyDescent="0.25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 x14ac:dyDescent="0.25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 x14ac:dyDescent="0.25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 x14ac:dyDescent="0.25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 x14ac:dyDescent="0.25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 x14ac:dyDescent="0.25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 x14ac:dyDescent="0.25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 x14ac:dyDescent="0.25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 x14ac:dyDescent="0.25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 x14ac:dyDescent="0.25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 x14ac:dyDescent="0.25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 x14ac:dyDescent="0.25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 x14ac:dyDescent="0.25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 x14ac:dyDescent="0.25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 x14ac:dyDescent="0.25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 x14ac:dyDescent="0.25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 x14ac:dyDescent="0.25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 x14ac:dyDescent="0.25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 x14ac:dyDescent="0.25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 x14ac:dyDescent="0.25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 x14ac:dyDescent="0.25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 x14ac:dyDescent="0.25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 x14ac:dyDescent="0.25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 x14ac:dyDescent="0.25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 x14ac:dyDescent="0.25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 x14ac:dyDescent="0.25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 x14ac:dyDescent="0.25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 x14ac:dyDescent="0.25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 x14ac:dyDescent="0.25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 x14ac:dyDescent="0.25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 x14ac:dyDescent="0.25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 x14ac:dyDescent="0.25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 x14ac:dyDescent="0.25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 x14ac:dyDescent="0.25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 x14ac:dyDescent="0.25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 x14ac:dyDescent="0.25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 x14ac:dyDescent="0.25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 x14ac:dyDescent="0.25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 x14ac:dyDescent="0.25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 x14ac:dyDescent="0.25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 x14ac:dyDescent="0.25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 x14ac:dyDescent="0.25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 x14ac:dyDescent="0.25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 x14ac:dyDescent="0.25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 x14ac:dyDescent="0.25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 x14ac:dyDescent="0.25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 x14ac:dyDescent="0.25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 x14ac:dyDescent="0.25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 x14ac:dyDescent="0.25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 x14ac:dyDescent="0.25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 x14ac:dyDescent="0.25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 x14ac:dyDescent="0.25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 x14ac:dyDescent="0.25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 x14ac:dyDescent="0.25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 x14ac:dyDescent="0.25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 x14ac:dyDescent="0.25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 x14ac:dyDescent="0.25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 x14ac:dyDescent="0.25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 x14ac:dyDescent="0.25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 x14ac:dyDescent="0.25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 x14ac:dyDescent="0.25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 x14ac:dyDescent="0.25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 x14ac:dyDescent="0.25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 x14ac:dyDescent="0.25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 x14ac:dyDescent="0.25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 x14ac:dyDescent="0.25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 x14ac:dyDescent="0.25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 x14ac:dyDescent="0.25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 x14ac:dyDescent="0.25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 x14ac:dyDescent="0.25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 x14ac:dyDescent="0.25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 x14ac:dyDescent="0.25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 x14ac:dyDescent="0.25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 x14ac:dyDescent="0.25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 x14ac:dyDescent="0.25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 x14ac:dyDescent="0.25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 x14ac:dyDescent="0.25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 x14ac:dyDescent="0.25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 x14ac:dyDescent="0.25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 x14ac:dyDescent="0.25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 x14ac:dyDescent="0.25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 x14ac:dyDescent="0.25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 x14ac:dyDescent="0.25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 x14ac:dyDescent="0.25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 x14ac:dyDescent="0.25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 x14ac:dyDescent="0.25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 x14ac:dyDescent="0.25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 x14ac:dyDescent="0.25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 x14ac:dyDescent="0.25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 x14ac:dyDescent="0.25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 x14ac:dyDescent="0.25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 x14ac:dyDescent="0.25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 x14ac:dyDescent="0.25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 x14ac:dyDescent="0.25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 x14ac:dyDescent="0.25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 x14ac:dyDescent="0.25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 x14ac:dyDescent="0.25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 x14ac:dyDescent="0.25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 x14ac:dyDescent="0.25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 x14ac:dyDescent="0.25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 x14ac:dyDescent="0.25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 x14ac:dyDescent="0.25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 x14ac:dyDescent="0.25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 x14ac:dyDescent="0.25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 x14ac:dyDescent="0.25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 x14ac:dyDescent="0.25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 x14ac:dyDescent="0.25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 x14ac:dyDescent="0.25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 x14ac:dyDescent="0.25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 x14ac:dyDescent="0.25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 x14ac:dyDescent="0.25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 x14ac:dyDescent="0.25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 x14ac:dyDescent="0.25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 x14ac:dyDescent="0.25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 x14ac:dyDescent="0.25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 x14ac:dyDescent="0.25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 x14ac:dyDescent="0.25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 x14ac:dyDescent="0.25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 x14ac:dyDescent="0.25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 x14ac:dyDescent="0.25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 x14ac:dyDescent="0.25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 x14ac:dyDescent="0.25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 x14ac:dyDescent="0.25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 x14ac:dyDescent="0.25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 x14ac:dyDescent="0.25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 x14ac:dyDescent="0.25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 x14ac:dyDescent="0.25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 x14ac:dyDescent="0.25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 x14ac:dyDescent="0.25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 x14ac:dyDescent="0.25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 x14ac:dyDescent="0.25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 x14ac:dyDescent="0.25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 x14ac:dyDescent="0.25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 x14ac:dyDescent="0.25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 x14ac:dyDescent="0.25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 x14ac:dyDescent="0.25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 x14ac:dyDescent="0.25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 x14ac:dyDescent="0.25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 x14ac:dyDescent="0.25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 x14ac:dyDescent="0.25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 x14ac:dyDescent="0.25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 x14ac:dyDescent="0.25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 x14ac:dyDescent="0.25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 x14ac:dyDescent="0.25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 x14ac:dyDescent="0.25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 x14ac:dyDescent="0.25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 x14ac:dyDescent="0.25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 x14ac:dyDescent="0.25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 x14ac:dyDescent="0.25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 x14ac:dyDescent="0.25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 x14ac:dyDescent="0.25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 x14ac:dyDescent="0.25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 x14ac:dyDescent="0.25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 x14ac:dyDescent="0.25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 x14ac:dyDescent="0.25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 x14ac:dyDescent="0.25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 x14ac:dyDescent="0.25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 x14ac:dyDescent="0.25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 x14ac:dyDescent="0.25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 x14ac:dyDescent="0.25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 x14ac:dyDescent="0.25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 x14ac:dyDescent="0.25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 x14ac:dyDescent="0.25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 x14ac:dyDescent="0.25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 x14ac:dyDescent="0.25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 x14ac:dyDescent="0.25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 x14ac:dyDescent="0.25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 x14ac:dyDescent="0.25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 x14ac:dyDescent="0.25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 x14ac:dyDescent="0.25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 x14ac:dyDescent="0.25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 x14ac:dyDescent="0.25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 x14ac:dyDescent="0.25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 x14ac:dyDescent="0.25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 x14ac:dyDescent="0.25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 x14ac:dyDescent="0.25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 x14ac:dyDescent="0.25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 x14ac:dyDescent="0.25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 x14ac:dyDescent="0.25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 x14ac:dyDescent="0.25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 x14ac:dyDescent="0.25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 x14ac:dyDescent="0.25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 x14ac:dyDescent="0.25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 x14ac:dyDescent="0.25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 x14ac:dyDescent="0.25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 x14ac:dyDescent="0.25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 x14ac:dyDescent="0.25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 x14ac:dyDescent="0.25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 x14ac:dyDescent="0.25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 x14ac:dyDescent="0.25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 x14ac:dyDescent="0.25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 x14ac:dyDescent="0.25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 x14ac:dyDescent="0.25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 x14ac:dyDescent="0.25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 x14ac:dyDescent="0.25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 x14ac:dyDescent="0.25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 x14ac:dyDescent="0.25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 x14ac:dyDescent="0.25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 x14ac:dyDescent="0.25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 x14ac:dyDescent="0.25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 x14ac:dyDescent="0.25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 x14ac:dyDescent="0.25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 x14ac:dyDescent="0.25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 x14ac:dyDescent="0.25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 x14ac:dyDescent="0.25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 x14ac:dyDescent="0.25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 x14ac:dyDescent="0.25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 x14ac:dyDescent="0.25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 x14ac:dyDescent="0.25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 x14ac:dyDescent="0.25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 x14ac:dyDescent="0.25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 x14ac:dyDescent="0.25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 x14ac:dyDescent="0.25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 x14ac:dyDescent="0.25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 x14ac:dyDescent="0.25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 x14ac:dyDescent="0.25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 x14ac:dyDescent="0.25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 x14ac:dyDescent="0.25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 x14ac:dyDescent="0.25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 x14ac:dyDescent="0.25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 x14ac:dyDescent="0.25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 x14ac:dyDescent="0.25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 x14ac:dyDescent="0.25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 x14ac:dyDescent="0.25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 x14ac:dyDescent="0.25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 x14ac:dyDescent="0.25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 x14ac:dyDescent="0.25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 x14ac:dyDescent="0.25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 x14ac:dyDescent="0.25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 x14ac:dyDescent="0.25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 x14ac:dyDescent="0.25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 x14ac:dyDescent="0.25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 x14ac:dyDescent="0.25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 x14ac:dyDescent="0.25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 x14ac:dyDescent="0.25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 x14ac:dyDescent="0.25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 x14ac:dyDescent="0.25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 x14ac:dyDescent="0.25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 x14ac:dyDescent="0.25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 x14ac:dyDescent="0.25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 x14ac:dyDescent="0.25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 x14ac:dyDescent="0.25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 x14ac:dyDescent="0.25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 x14ac:dyDescent="0.25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 x14ac:dyDescent="0.25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 x14ac:dyDescent="0.25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 x14ac:dyDescent="0.25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 x14ac:dyDescent="0.25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 x14ac:dyDescent="0.25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 x14ac:dyDescent="0.25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 x14ac:dyDescent="0.25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 x14ac:dyDescent="0.25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 x14ac:dyDescent="0.25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 x14ac:dyDescent="0.25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 x14ac:dyDescent="0.25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 x14ac:dyDescent="0.25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 x14ac:dyDescent="0.25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 x14ac:dyDescent="0.25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 x14ac:dyDescent="0.25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 x14ac:dyDescent="0.25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 x14ac:dyDescent="0.25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 x14ac:dyDescent="0.25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 x14ac:dyDescent="0.25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 x14ac:dyDescent="0.25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 x14ac:dyDescent="0.25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 x14ac:dyDescent="0.25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 x14ac:dyDescent="0.25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 x14ac:dyDescent="0.25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 x14ac:dyDescent="0.25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 x14ac:dyDescent="0.25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 x14ac:dyDescent="0.25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 x14ac:dyDescent="0.25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 x14ac:dyDescent="0.25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 x14ac:dyDescent="0.25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 x14ac:dyDescent="0.25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 x14ac:dyDescent="0.25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 x14ac:dyDescent="0.25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 x14ac:dyDescent="0.25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 x14ac:dyDescent="0.25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 x14ac:dyDescent="0.25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 x14ac:dyDescent="0.25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 x14ac:dyDescent="0.25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 x14ac:dyDescent="0.25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 x14ac:dyDescent="0.25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 x14ac:dyDescent="0.25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 x14ac:dyDescent="0.25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 x14ac:dyDescent="0.25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 x14ac:dyDescent="0.25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 x14ac:dyDescent="0.25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 x14ac:dyDescent="0.25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 x14ac:dyDescent="0.25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 x14ac:dyDescent="0.25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 x14ac:dyDescent="0.25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 x14ac:dyDescent="0.25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 x14ac:dyDescent="0.25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 x14ac:dyDescent="0.25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 x14ac:dyDescent="0.25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 x14ac:dyDescent="0.25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 x14ac:dyDescent="0.25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 x14ac:dyDescent="0.25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 x14ac:dyDescent="0.25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 x14ac:dyDescent="0.25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 x14ac:dyDescent="0.25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 x14ac:dyDescent="0.25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 x14ac:dyDescent="0.25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 x14ac:dyDescent="0.25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 x14ac:dyDescent="0.25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 x14ac:dyDescent="0.25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 x14ac:dyDescent="0.25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 x14ac:dyDescent="0.25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 x14ac:dyDescent="0.25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 x14ac:dyDescent="0.25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 x14ac:dyDescent="0.25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 x14ac:dyDescent="0.25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 x14ac:dyDescent="0.25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 x14ac:dyDescent="0.25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 x14ac:dyDescent="0.25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 x14ac:dyDescent="0.25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 x14ac:dyDescent="0.25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 x14ac:dyDescent="0.25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 x14ac:dyDescent="0.25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 x14ac:dyDescent="0.25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 x14ac:dyDescent="0.25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 x14ac:dyDescent="0.25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 x14ac:dyDescent="0.25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 x14ac:dyDescent="0.25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 x14ac:dyDescent="0.25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 x14ac:dyDescent="0.25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 x14ac:dyDescent="0.25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 x14ac:dyDescent="0.25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 x14ac:dyDescent="0.25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 x14ac:dyDescent="0.25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 x14ac:dyDescent="0.25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 x14ac:dyDescent="0.25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 x14ac:dyDescent="0.25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 x14ac:dyDescent="0.25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 x14ac:dyDescent="0.25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 x14ac:dyDescent="0.25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 x14ac:dyDescent="0.25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 x14ac:dyDescent="0.25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 x14ac:dyDescent="0.25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 x14ac:dyDescent="0.25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 x14ac:dyDescent="0.25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 x14ac:dyDescent="0.25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 x14ac:dyDescent="0.25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 x14ac:dyDescent="0.25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 x14ac:dyDescent="0.25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 x14ac:dyDescent="0.25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 x14ac:dyDescent="0.25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 x14ac:dyDescent="0.25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 x14ac:dyDescent="0.25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 x14ac:dyDescent="0.25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 x14ac:dyDescent="0.25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 x14ac:dyDescent="0.25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 x14ac:dyDescent="0.25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 x14ac:dyDescent="0.25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 x14ac:dyDescent="0.25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 x14ac:dyDescent="0.25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 x14ac:dyDescent="0.25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 x14ac:dyDescent="0.25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 x14ac:dyDescent="0.25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 x14ac:dyDescent="0.25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 x14ac:dyDescent="0.25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 x14ac:dyDescent="0.25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 x14ac:dyDescent="0.25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 x14ac:dyDescent="0.25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 x14ac:dyDescent="0.25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 x14ac:dyDescent="0.25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 x14ac:dyDescent="0.25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 x14ac:dyDescent="0.25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 x14ac:dyDescent="0.25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 x14ac:dyDescent="0.25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 x14ac:dyDescent="0.25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 x14ac:dyDescent="0.25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 x14ac:dyDescent="0.25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 x14ac:dyDescent="0.25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 x14ac:dyDescent="0.25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 x14ac:dyDescent="0.25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 x14ac:dyDescent="0.25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 x14ac:dyDescent="0.25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 x14ac:dyDescent="0.25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 x14ac:dyDescent="0.25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 x14ac:dyDescent="0.25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 x14ac:dyDescent="0.25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 x14ac:dyDescent="0.25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 x14ac:dyDescent="0.25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 x14ac:dyDescent="0.25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 x14ac:dyDescent="0.25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 x14ac:dyDescent="0.25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 x14ac:dyDescent="0.25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 x14ac:dyDescent="0.25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 x14ac:dyDescent="0.25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 x14ac:dyDescent="0.25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 x14ac:dyDescent="0.25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 x14ac:dyDescent="0.25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 x14ac:dyDescent="0.25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 x14ac:dyDescent="0.25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 x14ac:dyDescent="0.25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 x14ac:dyDescent="0.25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 x14ac:dyDescent="0.25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 x14ac:dyDescent="0.25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 x14ac:dyDescent="0.25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 x14ac:dyDescent="0.25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 x14ac:dyDescent="0.25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 x14ac:dyDescent="0.25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 x14ac:dyDescent="0.25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 x14ac:dyDescent="0.25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 x14ac:dyDescent="0.25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 x14ac:dyDescent="0.25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 x14ac:dyDescent="0.25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 x14ac:dyDescent="0.25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 x14ac:dyDescent="0.25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 x14ac:dyDescent="0.25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 x14ac:dyDescent="0.25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 x14ac:dyDescent="0.25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 x14ac:dyDescent="0.25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 x14ac:dyDescent="0.25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 x14ac:dyDescent="0.25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 x14ac:dyDescent="0.25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 x14ac:dyDescent="0.25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 x14ac:dyDescent="0.25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 x14ac:dyDescent="0.25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 x14ac:dyDescent="0.25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 x14ac:dyDescent="0.25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 x14ac:dyDescent="0.25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 x14ac:dyDescent="0.25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 x14ac:dyDescent="0.25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 x14ac:dyDescent="0.25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 x14ac:dyDescent="0.25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 x14ac:dyDescent="0.25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 x14ac:dyDescent="0.25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 x14ac:dyDescent="0.25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 x14ac:dyDescent="0.25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 x14ac:dyDescent="0.25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 x14ac:dyDescent="0.25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 x14ac:dyDescent="0.25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 x14ac:dyDescent="0.25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 x14ac:dyDescent="0.25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 x14ac:dyDescent="0.25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 x14ac:dyDescent="0.25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 x14ac:dyDescent="0.25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 x14ac:dyDescent="0.25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 x14ac:dyDescent="0.25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 x14ac:dyDescent="0.25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 x14ac:dyDescent="0.25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 x14ac:dyDescent="0.25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 x14ac:dyDescent="0.25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 x14ac:dyDescent="0.25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 x14ac:dyDescent="0.25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 x14ac:dyDescent="0.25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 x14ac:dyDescent="0.25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 x14ac:dyDescent="0.25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 x14ac:dyDescent="0.25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 x14ac:dyDescent="0.25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 x14ac:dyDescent="0.25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 x14ac:dyDescent="0.25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 x14ac:dyDescent="0.25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 x14ac:dyDescent="0.25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 x14ac:dyDescent="0.25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 x14ac:dyDescent="0.25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 x14ac:dyDescent="0.25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 x14ac:dyDescent="0.25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 x14ac:dyDescent="0.25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 x14ac:dyDescent="0.25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 x14ac:dyDescent="0.25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 x14ac:dyDescent="0.25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 x14ac:dyDescent="0.25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 x14ac:dyDescent="0.25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 x14ac:dyDescent="0.25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 x14ac:dyDescent="0.25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 x14ac:dyDescent="0.25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 x14ac:dyDescent="0.25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 x14ac:dyDescent="0.25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 x14ac:dyDescent="0.25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 x14ac:dyDescent="0.25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 x14ac:dyDescent="0.25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 x14ac:dyDescent="0.25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 x14ac:dyDescent="0.25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 x14ac:dyDescent="0.25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 x14ac:dyDescent="0.25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 x14ac:dyDescent="0.25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 x14ac:dyDescent="0.25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 x14ac:dyDescent="0.25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 x14ac:dyDescent="0.25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 x14ac:dyDescent="0.25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 x14ac:dyDescent="0.25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 x14ac:dyDescent="0.25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 x14ac:dyDescent="0.25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 x14ac:dyDescent="0.25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 x14ac:dyDescent="0.25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 x14ac:dyDescent="0.25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 x14ac:dyDescent="0.25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 x14ac:dyDescent="0.25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 x14ac:dyDescent="0.25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 x14ac:dyDescent="0.25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 x14ac:dyDescent="0.25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 x14ac:dyDescent="0.25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 x14ac:dyDescent="0.25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 x14ac:dyDescent="0.25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 x14ac:dyDescent="0.25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 x14ac:dyDescent="0.25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 x14ac:dyDescent="0.25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 x14ac:dyDescent="0.25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 x14ac:dyDescent="0.25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 x14ac:dyDescent="0.25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 x14ac:dyDescent="0.25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 x14ac:dyDescent="0.25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 x14ac:dyDescent="0.25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 x14ac:dyDescent="0.25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 x14ac:dyDescent="0.25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 x14ac:dyDescent="0.25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 x14ac:dyDescent="0.25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 x14ac:dyDescent="0.25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 x14ac:dyDescent="0.25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 x14ac:dyDescent="0.25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 x14ac:dyDescent="0.25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 x14ac:dyDescent="0.25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 x14ac:dyDescent="0.25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 x14ac:dyDescent="0.25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 x14ac:dyDescent="0.25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 x14ac:dyDescent="0.25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 x14ac:dyDescent="0.25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 x14ac:dyDescent="0.25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 x14ac:dyDescent="0.25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 x14ac:dyDescent="0.25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 x14ac:dyDescent="0.25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 x14ac:dyDescent="0.25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 x14ac:dyDescent="0.25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 x14ac:dyDescent="0.25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 x14ac:dyDescent="0.25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 x14ac:dyDescent="0.25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 x14ac:dyDescent="0.25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 x14ac:dyDescent="0.25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 x14ac:dyDescent="0.25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 x14ac:dyDescent="0.25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 x14ac:dyDescent="0.25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 x14ac:dyDescent="0.25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 x14ac:dyDescent="0.25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 x14ac:dyDescent="0.25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 x14ac:dyDescent="0.25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 x14ac:dyDescent="0.25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 x14ac:dyDescent="0.25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 x14ac:dyDescent="0.25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 x14ac:dyDescent="0.25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 x14ac:dyDescent="0.25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 x14ac:dyDescent="0.25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 x14ac:dyDescent="0.25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 x14ac:dyDescent="0.25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 x14ac:dyDescent="0.25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 x14ac:dyDescent="0.25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 x14ac:dyDescent="0.25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 x14ac:dyDescent="0.25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 x14ac:dyDescent="0.25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 x14ac:dyDescent="0.25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 x14ac:dyDescent="0.25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 x14ac:dyDescent="0.25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 x14ac:dyDescent="0.25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 x14ac:dyDescent="0.25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 x14ac:dyDescent="0.25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 x14ac:dyDescent="0.25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 x14ac:dyDescent="0.25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 x14ac:dyDescent="0.25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 x14ac:dyDescent="0.25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 x14ac:dyDescent="0.25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 x14ac:dyDescent="0.25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 x14ac:dyDescent="0.25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 x14ac:dyDescent="0.25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 x14ac:dyDescent="0.25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 x14ac:dyDescent="0.25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 x14ac:dyDescent="0.25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 x14ac:dyDescent="0.25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 x14ac:dyDescent="0.25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 x14ac:dyDescent="0.25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 x14ac:dyDescent="0.25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 x14ac:dyDescent="0.25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 x14ac:dyDescent="0.25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 x14ac:dyDescent="0.25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 x14ac:dyDescent="0.25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 x14ac:dyDescent="0.25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 x14ac:dyDescent="0.25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 x14ac:dyDescent="0.25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 x14ac:dyDescent="0.25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 x14ac:dyDescent="0.25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 x14ac:dyDescent="0.25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 x14ac:dyDescent="0.25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 x14ac:dyDescent="0.25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 x14ac:dyDescent="0.25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 x14ac:dyDescent="0.25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 x14ac:dyDescent="0.25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 x14ac:dyDescent="0.25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 x14ac:dyDescent="0.25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 x14ac:dyDescent="0.25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 x14ac:dyDescent="0.25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 x14ac:dyDescent="0.25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 x14ac:dyDescent="0.25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 x14ac:dyDescent="0.25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 x14ac:dyDescent="0.25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 x14ac:dyDescent="0.25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 x14ac:dyDescent="0.25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 x14ac:dyDescent="0.25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 x14ac:dyDescent="0.25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 x14ac:dyDescent="0.25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 x14ac:dyDescent="0.25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 x14ac:dyDescent="0.25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 x14ac:dyDescent="0.25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 x14ac:dyDescent="0.25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 x14ac:dyDescent="0.25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 x14ac:dyDescent="0.25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 x14ac:dyDescent="0.25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 x14ac:dyDescent="0.25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 x14ac:dyDescent="0.25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 x14ac:dyDescent="0.25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 x14ac:dyDescent="0.25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 x14ac:dyDescent="0.25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 x14ac:dyDescent="0.25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 x14ac:dyDescent="0.25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 x14ac:dyDescent="0.25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 x14ac:dyDescent="0.25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 x14ac:dyDescent="0.25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 x14ac:dyDescent="0.25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 x14ac:dyDescent="0.25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 x14ac:dyDescent="0.25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 x14ac:dyDescent="0.25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 x14ac:dyDescent="0.25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 x14ac:dyDescent="0.25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 x14ac:dyDescent="0.25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 x14ac:dyDescent="0.25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 x14ac:dyDescent="0.25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 x14ac:dyDescent="0.25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 x14ac:dyDescent="0.25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 x14ac:dyDescent="0.25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 x14ac:dyDescent="0.25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 x14ac:dyDescent="0.25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 x14ac:dyDescent="0.25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 x14ac:dyDescent="0.25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 x14ac:dyDescent="0.25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 x14ac:dyDescent="0.25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 x14ac:dyDescent="0.25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 x14ac:dyDescent="0.25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 x14ac:dyDescent="0.25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 x14ac:dyDescent="0.25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 x14ac:dyDescent="0.25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 x14ac:dyDescent="0.25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 x14ac:dyDescent="0.25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 x14ac:dyDescent="0.25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 x14ac:dyDescent="0.25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 x14ac:dyDescent="0.25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 x14ac:dyDescent="0.25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 x14ac:dyDescent="0.25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 x14ac:dyDescent="0.25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 x14ac:dyDescent="0.25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 x14ac:dyDescent="0.25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 x14ac:dyDescent="0.25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 x14ac:dyDescent="0.25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 x14ac:dyDescent="0.25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 x14ac:dyDescent="0.25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 x14ac:dyDescent="0.25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 x14ac:dyDescent="0.25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 x14ac:dyDescent="0.25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 x14ac:dyDescent="0.25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 x14ac:dyDescent="0.25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 x14ac:dyDescent="0.25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 x14ac:dyDescent="0.25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 x14ac:dyDescent="0.25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 x14ac:dyDescent="0.25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 x14ac:dyDescent="0.25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 x14ac:dyDescent="0.25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 x14ac:dyDescent="0.25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 x14ac:dyDescent="0.25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 x14ac:dyDescent="0.25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 x14ac:dyDescent="0.25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 x14ac:dyDescent="0.25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 x14ac:dyDescent="0.25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 x14ac:dyDescent="0.25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 x14ac:dyDescent="0.25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 x14ac:dyDescent="0.25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 x14ac:dyDescent="0.25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 x14ac:dyDescent="0.25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 x14ac:dyDescent="0.25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 x14ac:dyDescent="0.25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 x14ac:dyDescent="0.25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 x14ac:dyDescent="0.25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 x14ac:dyDescent="0.25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 x14ac:dyDescent="0.25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 x14ac:dyDescent="0.25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 x14ac:dyDescent="0.25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 x14ac:dyDescent="0.25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 x14ac:dyDescent="0.25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 x14ac:dyDescent="0.25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 x14ac:dyDescent="0.25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 x14ac:dyDescent="0.25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 x14ac:dyDescent="0.25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 x14ac:dyDescent="0.25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 x14ac:dyDescent="0.25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 x14ac:dyDescent="0.25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 x14ac:dyDescent="0.25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 x14ac:dyDescent="0.25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 x14ac:dyDescent="0.25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 x14ac:dyDescent="0.25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 x14ac:dyDescent="0.25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 x14ac:dyDescent="0.25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 x14ac:dyDescent="0.25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 x14ac:dyDescent="0.25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 x14ac:dyDescent="0.25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 x14ac:dyDescent="0.25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 x14ac:dyDescent="0.25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 x14ac:dyDescent="0.25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 x14ac:dyDescent="0.25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 x14ac:dyDescent="0.25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 x14ac:dyDescent="0.25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 x14ac:dyDescent="0.25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 x14ac:dyDescent="0.25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 x14ac:dyDescent="0.25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 x14ac:dyDescent="0.25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 x14ac:dyDescent="0.25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 x14ac:dyDescent="0.25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 x14ac:dyDescent="0.25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 x14ac:dyDescent="0.25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 x14ac:dyDescent="0.25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 x14ac:dyDescent="0.25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 x14ac:dyDescent="0.25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 x14ac:dyDescent="0.25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 x14ac:dyDescent="0.25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 x14ac:dyDescent="0.25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 x14ac:dyDescent="0.25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 x14ac:dyDescent="0.25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 x14ac:dyDescent="0.25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 x14ac:dyDescent="0.25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 x14ac:dyDescent="0.25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 x14ac:dyDescent="0.25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 x14ac:dyDescent="0.25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 x14ac:dyDescent="0.25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 x14ac:dyDescent="0.25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 x14ac:dyDescent="0.25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 x14ac:dyDescent="0.25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 x14ac:dyDescent="0.25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 x14ac:dyDescent="0.25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 x14ac:dyDescent="0.25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 x14ac:dyDescent="0.25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 x14ac:dyDescent="0.25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 x14ac:dyDescent="0.25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 x14ac:dyDescent="0.25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 x14ac:dyDescent="0.25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 x14ac:dyDescent="0.25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 x14ac:dyDescent="0.25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 x14ac:dyDescent="0.25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 x14ac:dyDescent="0.25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 x14ac:dyDescent="0.25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 x14ac:dyDescent="0.25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 x14ac:dyDescent="0.25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 x14ac:dyDescent="0.25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 x14ac:dyDescent="0.25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 x14ac:dyDescent="0.25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 x14ac:dyDescent="0.25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 x14ac:dyDescent="0.25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 x14ac:dyDescent="0.25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 x14ac:dyDescent="0.25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 x14ac:dyDescent="0.25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 x14ac:dyDescent="0.25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 x14ac:dyDescent="0.25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 x14ac:dyDescent="0.25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 x14ac:dyDescent="0.25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 x14ac:dyDescent="0.25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 x14ac:dyDescent="0.25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 x14ac:dyDescent="0.25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 x14ac:dyDescent="0.25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 x14ac:dyDescent="0.25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 x14ac:dyDescent="0.25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 x14ac:dyDescent="0.25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 x14ac:dyDescent="0.25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 x14ac:dyDescent="0.25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 x14ac:dyDescent="0.25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 x14ac:dyDescent="0.25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 x14ac:dyDescent="0.25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 x14ac:dyDescent="0.25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 x14ac:dyDescent="0.25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 x14ac:dyDescent="0.25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 x14ac:dyDescent="0.25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 x14ac:dyDescent="0.25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 x14ac:dyDescent="0.25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 x14ac:dyDescent="0.25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 x14ac:dyDescent="0.25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 x14ac:dyDescent="0.25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 x14ac:dyDescent="0.25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 x14ac:dyDescent="0.25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 x14ac:dyDescent="0.25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 x14ac:dyDescent="0.25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 x14ac:dyDescent="0.25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 x14ac:dyDescent="0.25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 x14ac:dyDescent="0.25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 x14ac:dyDescent="0.25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 x14ac:dyDescent="0.25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 x14ac:dyDescent="0.25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 x14ac:dyDescent="0.25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 x14ac:dyDescent="0.25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 x14ac:dyDescent="0.25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 x14ac:dyDescent="0.25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 x14ac:dyDescent="0.25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 x14ac:dyDescent="0.25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 x14ac:dyDescent="0.25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 x14ac:dyDescent="0.25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 x14ac:dyDescent="0.25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 x14ac:dyDescent="0.25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 x14ac:dyDescent="0.25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 x14ac:dyDescent="0.25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 x14ac:dyDescent="0.25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 x14ac:dyDescent="0.25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 x14ac:dyDescent="0.25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 x14ac:dyDescent="0.25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 x14ac:dyDescent="0.25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 x14ac:dyDescent="0.25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 x14ac:dyDescent="0.25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 x14ac:dyDescent="0.25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 x14ac:dyDescent="0.25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 x14ac:dyDescent="0.25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 x14ac:dyDescent="0.25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 x14ac:dyDescent="0.25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 x14ac:dyDescent="0.25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 x14ac:dyDescent="0.25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 x14ac:dyDescent="0.25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 x14ac:dyDescent="0.25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 x14ac:dyDescent="0.25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 x14ac:dyDescent="0.25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 x14ac:dyDescent="0.25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 x14ac:dyDescent="0.25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 x14ac:dyDescent="0.25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 x14ac:dyDescent="0.25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 x14ac:dyDescent="0.25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 x14ac:dyDescent="0.25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 x14ac:dyDescent="0.25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 x14ac:dyDescent="0.25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 x14ac:dyDescent="0.25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 x14ac:dyDescent="0.25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 x14ac:dyDescent="0.25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 x14ac:dyDescent="0.25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 x14ac:dyDescent="0.25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 x14ac:dyDescent="0.25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 x14ac:dyDescent="0.25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 x14ac:dyDescent="0.25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 x14ac:dyDescent="0.25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 x14ac:dyDescent="0.25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 x14ac:dyDescent="0.25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 x14ac:dyDescent="0.25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 x14ac:dyDescent="0.25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 x14ac:dyDescent="0.25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 x14ac:dyDescent="0.25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 x14ac:dyDescent="0.25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 x14ac:dyDescent="0.25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 x14ac:dyDescent="0.25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 x14ac:dyDescent="0.25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 x14ac:dyDescent="0.25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 x14ac:dyDescent="0.25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 x14ac:dyDescent="0.25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 x14ac:dyDescent="0.25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 x14ac:dyDescent="0.25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 x14ac:dyDescent="0.25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 x14ac:dyDescent="0.25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 x14ac:dyDescent="0.25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 x14ac:dyDescent="0.25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 x14ac:dyDescent="0.25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 x14ac:dyDescent="0.25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 x14ac:dyDescent="0.25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 x14ac:dyDescent="0.25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 x14ac:dyDescent="0.25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 x14ac:dyDescent="0.25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 x14ac:dyDescent="0.25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 x14ac:dyDescent="0.25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 x14ac:dyDescent="0.25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 x14ac:dyDescent="0.25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 x14ac:dyDescent="0.25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 x14ac:dyDescent="0.25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 x14ac:dyDescent="0.25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 x14ac:dyDescent="0.25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 x14ac:dyDescent="0.25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 x14ac:dyDescent="0.25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 x14ac:dyDescent="0.25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 x14ac:dyDescent="0.25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 x14ac:dyDescent="0.25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 x14ac:dyDescent="0.25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 x14ac:dyDescent="0.25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 x14ac:dyDescent="0.25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 x14ac:dyDescent="0.25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 x14ac:dyDescent="0.25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 x14ac:dyDescent="0.25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 x14ac:dyDescent="0.25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 x14ac:dyDescent="0.25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 x14ac:dyDescent="0.25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 x14ac:dyDescent="0.25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 x14ac:dyDescent="0.25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 x14ac:dyDescent="0.25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 x14ac:dyDescent="0.25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 x14ac:dyDescent="0.25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 x14ac:dyDescent="0.25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 x14ac:dyDescent="0.25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 x14ac:dyDescent="0.25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 x14ac:dyDescent="0.25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 x14ac:dyDescent="0.25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 x14ac:dyDescent="0.25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 x14ac:dyDescent="0.25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 x14ac:dyDescent="0.25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 x14ac:dyDescent="0.25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 x14ac:dyDescent="0.25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 x14ac:dyDescent="0.25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 x14ac:dyDescent="0.25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 x14ac:dyDescent="0.25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 x14ac:dyDescent="0.25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 x14ac:dyDescent="0.25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 x14ac:dyDescent="0.25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 x14ac:dyDescent="0.25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 x14ac:dyDescent="0.25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 x14ac:dyDescent="0.25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 x14ac:dyDescent="0.25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 x14ac:dyDescent="0.25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 x14ac:dyDescent="0.25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 x14ac:dyDescent="0.25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 x14ac:dyDescent="0.25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 x14ac:dyDescent="0.25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 x14ac:dyDescent="0.25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 x14ac:dyDescent="0.25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 x14ac:dyDescent="0.25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 x14ac:dyDescent="0.25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 x14ac:dyDescent="0.25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 x14ac:dyDescent="0.25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 x14ac:dyDescent="0.25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 x14ac:dyDescent="0.25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 x14ac:dyDescent="0.25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 x14ac:dyDescent="0.25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 x14ac:dyDescent="0.25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 x14ac:dyDescent="0.25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 x14ac:dyDescent="0.25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 x14ac:dyDescent="0.25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 x14ac:dyDescent="0.25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 x14ac:dyDescent="0.25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 x14ac:dyDescent="0.25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 x14ac:dyDescent="0.25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 x14ac:dyDescent="0.25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 x14ac:dyDescent="0.25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 x14ac:dyDescent="0.25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 x14ac:dyDescent="0.25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 x14ac:dyDescent="0.25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 x14ac:dyDescent="0.25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 x14ac:dyDescent="0.25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 x14ac:dyDescent="0.25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 x14ac:dyDescent="0.25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 x14ac:dyDescent="0.25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 x14ac:dyDescent="0.25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 x14ac:dyDescent="0.25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 x14ac:dyDescent="0.25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 x14ac:dyDescent="0.25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 x14ac:dyDescent="0.25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 x14ac:dyDescent="0.25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 x14ac:dyDescent="0.25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 x14ac:dyDescent="0.25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 x14ac:dyDescent="0.25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 x14ac:dyDescent="0.25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 x14ac:dyDescent="0.25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 x14ac:dyDescent="0.25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 x14ac:dyDescent="0.25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 x14ac:dyDescent="0.25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 x14ac:dyDescent="0.25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 x14ac:dyDescent="0.25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 x14ac:dyDescent="0.25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 x14ac:dyDescent="0.25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 x14ac:dyDescent="0.25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 x14ac:dyDescent="0.25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 x14ac:dyDescent="0.25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 x14ac:dyDescent="0.25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 x14ac:dyDescent="0.25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 x14ac:dyDescent="0.25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 x14ac:dyDescent="0.25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 x14ac:dyDescent="0.25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 x14ac:dyDescent="0.25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 x14ac:dyDescent="0.25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 x14ac:dyDescent="0.25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 x14ac:dyDescent="0.25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 x14ac:dyDescent="0.25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 x14ac:dyDescent="0.25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 x14ac:dyDescent="0.25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 x14ac:dyDescent="0.25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 x14ac:dyDescent="0.25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 x14ac:dyDescent="0.25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 x14ac:dyDescent="0.25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 x14ac:dyDescent="0.25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 x14ac:dyDescent="0.25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 x14ac:dyDescent="0.25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 x14ac:dyDescent="0.25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 x14ac:dyDescent="0.25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 x14ac:dyDescent="0.25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 x14ac:dyDescent="0.25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 x14ac:dyDescent="0.25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 x14ac:dyDescent="0.25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 x14ac:dyDescent="0.25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 x14ac:dyDescent="0.25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 x14ac:dyDescent="0.25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 x14ac:dyDescent="0.25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 x14ac:dyDescent="0.25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 x14ac:dyDescent="0.25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 x14ac:dyDescent="0.25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 x14ac:dyDescent="0.25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 x14ac:dyDescent="0.25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 x14ac:dyDescent="0.25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 x14ac:dyDescent="0.25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 x14ac:dyDescent="0.25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 x14ac:dyDescent="0.25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 x14ac:dyDescent="0.25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 x14ac:dyDescent="0.25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 x14ac:dyDescent="0.25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 x14ac:dyDescent="0.25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 x14ac:dyDescent="0.25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 x14ac:dyDescent="0.25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 x14ac:dyDescent="0.25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 x14ac:dyDescent="0.25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 x14ac:dyDescent="0.25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 x14ac:dyDescent="0.25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 x14ac:dyDescent="0.25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 x14ac:dyDescent="0.25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 x14ac:dyDescent="0.25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 x14ac:dyDescent="0.25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 x14ac:dyDescent="0.25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 x14ac:dyDescent="0.25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 x14ac:dyDescent="0.25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 x14ac:dyDescent="0.25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 x14ac:dyDescent="0.25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 x14ac:dyDescent="0.25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 x14ac:dyDescent="0.25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 x14ac:dyDescent="0.25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 x14ac:dyDescent="0.25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 x14ac:dyDescent="0.25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 x14ac:dyDescent="0.25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 x14ac:dyDescent="0.25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 x14ac:dyDescent="0.25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 x14ac:dyDescent="0.25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 x14ac:dyDescent="0.25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 x14ac:dyDescent="0.25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 x14ac:dyDescent="0.25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 x14ac:dyDescent="0.25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 x14ac:dyDescent="0.25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 x14ac:dyDescent="0.25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 x14ac:dyDescent="0.25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 x14ac:dyDescent="0.25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 x14ac:dyDescent="0.25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 x14ac:dyDescent="0.25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 x14ac:dyDescent="0.25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 x14ac:dyDescent="0.25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 x14ac:dyDescent="0.25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 x14ac:dyDescent="0.25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 x14ac:dyDescent="0.25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 x14ac:dyDescent="0.25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 x14ac:dyDescent="0.25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 x14ac:dyDescent="0.25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 x14ac:dyDescent="0.25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 x14ac:dyDescent="0.25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 x14ac:dyDescent="0.25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 x14ac:dyDescent="0.25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 x14ac:dyDescent="0.25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 x14ac:dyDescent="0.25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 x14ac:dyDescent="0.25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 x14ac:dyDescent="0.25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 x14ac:dyDescent="0.25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 x14ac:dyDescent="0.25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 x14ac:dyDescent="0.25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 x14ac:dyDescent="0.25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 x14ac:dyDescent="0.25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 x14ac:dyDescent="0.25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 x14ac:dyDescent="0.25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 x14ac:dyDescent="0.25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 x14ac:dyDescent="0.25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 x14ac:dyDescent="0.25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 x14ac:dyDescent="0.25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 x14ac:dyDescent="0.25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 x14ac:dyDescent="0.25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 x14ac:dyDescent="0.25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 x14ac:dyDescent="0.25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 x14ac:dyDescent="0.25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 x14ac:dyDescent="0.25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 x14ac:dyDescent="0.25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 x14ac:dyDescent="0.25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 x14ac:dyDescent="0.25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 x14ac:dyDescent="0.25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 x14ac:dyDescent="0.25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 x14ac:dyDescent="0.25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 x14ac:dyDescent="0.25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 x14ac:dyDescent="0.25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 x14ac:dyDescent="0.25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 x14ac:dyDescent="0.25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 x14ac:dyDescent="0.25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 x14ac:dyDescent="0.25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 x14ac:dyDescent="0.25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 x14ac:dyDescent="0.25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 x14ac:dyDescent="0.25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 x14ac:dyDescent="0.25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 x14ac:dyDescent="0.25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 x14ac:dyDescent="0.25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 x14ac:dyDescent="0.25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 x14ac:dyDescent="0.25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 x14ac:dyDescent="0.25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 x14ac:dyDescent="0.25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 x14ac:dyDescent="0.25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 x14ac:dyDescent="0.25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 x14ac:dyDescent="0.25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 x14ac:dyDescent="0.25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 x14ac:dyDescent="0.25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 x14ac:dyDescent="0.25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 x14ac:dyDescent="0.25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 x14ac:dyDescent="0.25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 x14ac:dyDescent="0.25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 x14ac:dyDescent="0.25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 x14ac:dyDescent="0.25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 x14ac:dyDescent="0.25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 x14ac:dyDescent="0.25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 x14ac:dyDescent="0.25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 x14ac:dyDescent="0.25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 x14ac:dyDescent="0.25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 x14ac:dyDescent="0.25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 x14ac:dyDescent="0.25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 x14ac:dyDescent="0.25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 x14ac:dyDescent="0.25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 x14ac:dyDescent="0.25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 x14ac:dyDescent="0.25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 x14ac:dyDescent="0.25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 x14ac:dyDescent="0.25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 x14ac:dyDescent="0.25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 x14ac:dyDescent="0.25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 x14ac:dyDescent="0.25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 x14ac:dyDescent="0.25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 x14ac:dyDescent="0.25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 x14ac:dyDescent="0.25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 x14ac:dyDescent="0.25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 x14ac:dyDescent="0.25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 x14ac:dyDescent="0.25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 x14ac:dyDescent="0.25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 x14ac:dyDescent="0.25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 x14ac:dyDescent="0.25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 x14ac:dyDescent="0.25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 x14ac:dyDescent="0.25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 x14ac:dyDescent="0.25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 x14ac:dyDescent="0.25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 x14ac:dyDescent="0.25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 x14ac:dyDescent="0.25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 x14ac:dyDescent="0.25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 x14ac:dyDescent="0.25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 x14ac:dyDescent="0.25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 x14ac:dyDescent="0.25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 x14ac:dyDescent="0.25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 x14ac:dyDescent="0.25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 x14ac:dyDescent="0.25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 x14ac:dyDescent="0.25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 x14ac:dyDescent="0.25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 x14ac:dyDescent="0.25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 x14ac:dyDescent="0.25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 x14ac:dyDescent="0.25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 x14ac:dyDescent="0.25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 x14ac:dyDescent="0.25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 x14ac:dyDescent="0.25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 x14ac:dyDescent="0.25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 x14ac:dyDescent="0.25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 x14ac:dyDescent="0.25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 x14ac:dyDescent="0.25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 x14ac:dyDescent="0.25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 x14ac:dyDescent="0.25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 x14ac:dyDescent="0.25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 x14ac:dyDescent="0.25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 x14ac:dyDescent="0.25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 x14ac:dyDescent="0.25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 x14ac:dyDescent="0.25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 x14ac:dyDescent="0.25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 x14ac:dyDescent="0.25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 x14ac:dyDescent="0.25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 x14ac:dyDescent="0.25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 x14ac:dyDescent="0.25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 x14ac:dyDescent="0.25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 x14ac:dyDescent="0.25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 x14ac:dyDescent="0.25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 x14ac:dyDescent="0.25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 x14ac:dyDescent="0.25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 x14ac:dyDescent="0.25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 x14ac:dyDescent="0.25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 x14ac:dyDescent="0.25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 x14ac:dyDescent="0.25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 x14ac:dyDescent="0.25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 x14ac:dyDescent="0.25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 x14ac:dyDescent="0.25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 x14ac:dyDescent="0.25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 x14ac:dyDescent="0.25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 x14ac:dyDescent="0.25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 x14ac:dyDescent="0.25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 x14ac:dyDescent="0.25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 x14ac:dyDescent="0.25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 x14ac:dyDescent="0.25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 x14ac:dyDescent="0.25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 x14ac:dyDescent="0.25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 x14ac:dyDescent="0.25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 x14ac:dyDescent="0.25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 x14ac:dyDescent="0.25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 x14ac:dyDescent="0.25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 x14ac:dyDescent="0.25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 x14ac:dyDescent="0.25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 x14ac:dyDescent="0.25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 x14ac:dyDescent="0.25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 x14ac:dyDescent="0.25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 x14ac:dyDescent="0.25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 x14ac:dyDescent="0.25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 x14ac:dyDescent="0.25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 x14ac:dyDescent="0.25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 x14ac:dyDescent="0.25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 x14ac:dyDescent="0.25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 x14ac:dyDescent="0.25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 x14ac:dyDescent="0.25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 x14ac:dyDescent="0.25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 x14ac:dyDescent="0.25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 x14ac:dyDescent="0.25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 x14ac:dyDescent="0.25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 x14ac:dyDescent="0.25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 x14ac:dyDescent="0.25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 x14ac:dyDescent="0.25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 x14ac:dyDescent="0.25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MOUSSA</cp:lastModifiedBy>
  <dcterms:created xsi:type="dcterms:W3CDTF">2013-10-07T14:20:21Z</dcterms:created>
  <dcterms:modified xsi:type="dcterms:W3CDTF">2013-10-17T16:19:42Z</dcterms:modified>
</cp:coreProperties>
</file>