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" yWindow="-180" windowWidth="28620" windowHeight="12135" tabRatio="607" activeTab="1"/>
  </bookViews>
  <sheets>
    <sheet name="Bdd" sheetId="2" r:id="rId1"/>
    <sheet name="S01" sheetId="29" r:id="rId2"/>
    <sheet name="S02" sheetId="30" r:id="rId3"/>
  </sheets>
  <definedNames>
    <definedName name="Activité">Bdd!$B$2:$B$11</definedName>
    <definedName name="Com">Bdd!$F$2:$F$6</definedName>
    <definedName name="Gestionnaire">Bdd!$A$2:$A$70</definedName>
    <definedName name="Heure_début_M">Bdd!$I$2:$I$11</definedName>
    <definedName name="Heure_debut_S">Bdd!#REF!</definedName>
    <definedName name="Heure_début_S" localSheetId="2">Bdd!#REF!</definedName>
    <definedName name="Heure_début_S">Bdd!#REF!</definedName>
    <definedName name="Heure_fin_M">Bdd!$J$2:$J$8</definedName>
    <definedName name="Heure_fin_S">Bdd!$K$2:$K$9</definedName>
    <definedName name="Ok">Bdd!$G$2:$G$3</definedName>
    <definedName name="Perm">Bdd!$D$2:$D$3</definedName>
    <definedName name="Perm_M">Bdd!$D$2:$D$3</definedName>
    <definedName name="Perm_S">Bdd!$E$2:$E$3</definedName>
    <definedName name="Sem">Bdd!$M$2:$M$4</definedName>
  </definedNames>
  <calcPr calcId="125725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L153" i="30"/>
  <c r="K153"/>
  <c r="J153"/>
  <c r="I153"/>
  <c r="H153"/>
  <c r="G153"/>
  <c r="F153"/>
  <c r="E153"/>
  <c r="D153"/>
  <c r="C153"/>
  <c r="L152"/>
  <c r="K152"/>
  <c r="J152"/>
  <c r="I152"/>
  <c r="H152"/>
  <c r="G152"/>
  <c r="F152"/>
  <c r="E152"/>
  <c r="D152"/>
  <c r="C152"/>
  <c r="L151"/>
  <c r="K151"/>
  <c r="J151"/>
  <c r="I151"/>
  <c r="H151"/>
  <c r="G151"/>
  <c r="F151"/>
  <c r="E151"/>
  <c r="D151"/>
  <c r="C151"/>
  <c r="L150"/>
  <c r="K150"/>
  <c r="J150"/>
  <c r="I150"/>
  <c r="H150"/>
  <c r="G150"/>
  <c r="F150"/>
  <c r="E150"/>
  <c r="D150"/>
  <c r="C150"/>
  <c r="L149"/>
  <c r="K149"/>
  <c r="J149"/>
  <c r="I149"/>
  <c r="H149"/>
  <c r="G149"/>
  <c r="F149"/>
  <c r="E149"/>
  <c r="D149"/>
  <c r="C149"/>
  <c r="L148"/>
  <c r="K148"/>
  <c r="J148"/>
  <c r="I148"/>
  <c r="H148"/>
  <c r="G148"/>
  <c r="F148"/>
  <c r="E148"/>
  <c r="D148"/>
  <c r="C148"/>
  <c r="L147"/>
  <c r="K147"/>
  <c r="J147"/>
  <c r="I147"/>
  <c r="H147"/>
  <c r="G147"/>
  <c r="F147"/>
  <c r="E147"/>
  <c r="D147"/>
  <c r="C147"/>
  <c r="L146"/>
  <c r="K146"/>
  <c r="J146"/>
  <c r="I146"/>
  <c r="H146"/>
  <c r="G146"/>
  <c r="F146"/>
  <c r="E146"/>
  <c r="D146"/>
  <c r="C146"/>
  <c r="L145"/>
  <c r="K145"/>
  <c r="J145"/>
  <c r="I145"/>
  <c r="H145"/>
  <c r="G145"/>
  <c r="F145"/>
  <c r="E145"/>
  <c r="D145"/>
  <c r="C145"/>
  <c r="L144"/>
  <c r="K144"/>
  <c r="J144"/>
  <c r="I144"/>
  <c r="H144"/>
  <c r="G144"/>
  <c r="F144"/>
  <c r="E144"/>
  <c r="D144"/>
  <c r="C144"/>
  <c r="L143"/>
  <c r="K143"/>
  <c r="J143"/>
  <c r="I143"/>
  <c r="H143"/>
  <c r="G143"/>
  <c r="F143"/>
  <c r="E143"/>
  <c r="D143"/>
  <c r="C143"/>
  <c r="L142"/>
  <c r="K142"/>
  <c r="J142"/>
  <c r="I142"/>
  <c r="H142"/>
  <c r="G142"/>
  <c r="F142"/>
  <c r="E142"/>
  <c r="D142"/>
  <c r="C142"/>
  <c r="L141"/>
  <c r="K141"/>
  <c r="J141"/>
  <c r="I141"/>
  <c r="H141"/>
  <c r="G141"/>
  <c r="F141"/>
  <c r="E141"/>
  <c r="D141"/>
  <c r="C141"/>
  <c r="L140"/>
  <c r="K140"/>
  <c r="J140"/>
  <c r="I140"/>
  <c r="H140"/>
  <c r="G140"/>
  <c r="F140"/>
  <c r="E140"/>
  <c r="D140"/>
  <c r="C140"/>
  <c r="L139"/>
  <c r="K139"/>
  <c r="J139"/>
  <c r="I139"/>
  <c r="H139"/>
  <c r="G139"/>
  <c r="F139"/>
  <c r="E139"/>
  <c r="D139"/>
  <c r="C139"/>
  <c r="L138"/>
  <c r="K138"/>
  <c r="J138"/>
  <c r="I138"/>
  <c r="H138"/>
  <c r="G138"/>
  <c r="F138"/>
  <c r="E138"/>
  <c r="D138"/>
  <c r="C138"/>
  <c r="L137"/>
  <c r="K137"/>
  <c r="J137"/>
  <c r="I137"/>
  <c r="H137"/>
  <c r="G137"/>
  <c r="F137"/>
  <c r="E137"/>
  <c r="D137"/>
  <c r="C137"/>
  <c r="L136"/>
  <c r="K136"/>
  <c r="J136"/>
  <c r="I136"/>
  <c r="H136"/>
  <c r="G136"/>
  <c r="F136"/>
  <c r="E136"/>
  <c r="D136"/>
  <c r="C136"/>
  <c r="L135"/>
  <c r="K135"/>
  <c r="J135"/>
  <c r="I135"/>
  <c r="H135"/>
  <c r="G135"/>
  <c r="F135"/>
  <c r="E135"/>
  <c r="D135"/>
  <c r="C135"/>
  <c r="L134"/>
  <c r="K134"/>
  <c r="J134"/>
  <c r="I134"/>
  <c r="H134"/>
  <c r="G134"/>
  <c r="F134"/>
  <c r="E134"/>
  <c r="D134"/>
  <c r="C134"/>
  <c r="L133"/>
  <c r="K133"/>
  <c r="J133"/>
  <c r="I133"/>
  <c r="H133"/>
  <c r="G133"/>
  <c r="F133"/>
  <c r="E133"/>
  <c r="D133"/>
  <c r="C133"/>
  <c r="L132"/>
  <c r="K132"/>
  <c r="J132"/>
  <c r="I132"/>
  <c r="H132"/>
  <c r="G132"/>
  <c r="F132"/>
  <c r="E132"/>
  <c r="D132"/>
  <c r="C132"/>
  <c r="L131"/>
  <c r="K131"/>
  <c r="J131"/>
  <c r="I131"/>
  <c r="H131"/>
  <c r="G131"/>
  <c r="F131"/>
  <c r="E131"/>
  <c r="D131"/>
  <c r="C131"/>
  <c r="L130"/>
  <c r="K130"/>
  <c r="J130"/>
  <c r="I130"/>
  <c r="H130"/>
  <c r="G130"/>
  <c r="F130"/>
  <c r="E130"/>
  <c r="D130"/>
  <c r="C130"/>
  <c r="L129"/>
  <c r="K129"/>
  <c r="J129"/>
  <c r="I129"/>
  <c r="H129"/>
  <c r="G129"/>
  <c r="F129"/>
  <c r="E129"/>
  <c r="D129"/>
  <c r="C129"/>
  <c r="L128"/>
  <c r="K128"/>
  <c r="J128"/>
  <c r="I128"/>
  <c r="H128"/>
  <c r="G128"/>
  <c r="F128"/>
  <c r="E128"/>
  <c r="D128"/>
  <c r="C128"/>
  <c r="L127"/>
  <c r="K127"/>
  <c r="J127"/>
  <c r="I127"/>
  <c r="H127"/>
  <c r="G127"/>
  <c r="F127"/>
  <c r="E127"/>
  <c r="D127"/>
  <c r="C127"/>
  <c r="L126"/>
  <c r="K126"/>
  <c r="J126"/>
  <c r="I126"/>
  <c r="H126"/>
  <c r="G126"/>
  <c r="F126"/>
  <c r="E126"/>
  <c r="D126"/>
  <c r="C126"/>
  <c r="L125"/>
  <c r="K125"/>
  <c r="J125"/>
  <c r="I125"/>
  <c r="H125"/>
  <c r="G125"/>
  <c r="F125"/>
  <c r="E125"/>
  <c r="D125"/>
  <c r="C125"/>
  <c r="L124"/>
  <c r="K124"/>
  <c r="J124"/>
  <c r="I124"/>
  <c r="H124"/>
  <c r="G124"/>
  <c r="F124"/>
  <c r="E124"/>
  <c r="D124"/>
  <c r="C124"/>
  <c r="L123"/>
  <c r="K123"/>
  <c r="J123"/>
  <c r="I123"/>
  <c r="H123"/>
  <c r="G123"/>
  <c r="F123"/>
  <c r="E123"/>
  <c r="D123"/>
  <c r="C123"/>
  <c r="L122"/>
  <c r="K122"/>
  <c r="J122"/>
  <c r="I122"/>
  <c r="H122"/>
  <c r="G122"/>
  <c r="F122"/>
  <c r="E122"/>
  <c r="D122"/>
  <c r="C122"/>
  <c r="L121"/>
  <c r="K121"/>
  <c r="J121"/>
  <c r="I121"/>
  <c r="H121"/>
  <c r="G121"/>
  <c r="F121"/>
  <c r="E121"/>
  <c r="D121"/>
  <c r="C121"/>
  <c r="L120"/>
  <c r="K120"/>
  <c r="J120"/>
  <c r="I120"/>
  <c r="H120"/>
  <c r="G120"/>
  <c r="F120"/>
  <c r="E120"/>
  <c r="D120"/>
  <c r="C120"/>
  <c r="L119"/>
  <c r="K119"/>
  <c r="J119"/>
  <c r="I119"/>
  <c r="H119"/>
  <c r="G119"/>
  <c r="F119"/>
  <c r="E119"/>
  <c r="D119"/>
  <c r="C119"/>
  <c r="L118"/>
  <c r="K118"/>
  <c r="J118"/>
  <c r="I118"/>
  <c r="H118"/>
  <c r="G118"/>
  <c r="F118"/>
  <c r="E118"/>
  <c r="D118"/>
  <c r="C118"/>
  <c r="L117"/>
  <c r="K117"/>
  <c r="J117"/>
  <c r="I117"/>
  <c r="H117"/>
  <c r="G117"/>
  <c r="F117"/>
  <c r="E117"/>
  <c r="D117"/>
  <c r="C117"/>
  <c r="L116"/>
  <c r="K116"/>
  <c r="J116"/>
  <c r="I116"/>
  <c r="H116"/>
  <c r="G116"/>
  <c r="F116"/>
  <c r="E116"/>
  <c r="D116"/>
  <c r="C116"/>
  <c r="L115"/>
  <c r="K115"/>
  <c r="J115"/>
  <c r="I115"/>
  <c r="H115"/>
  <c r="G115"/>
  <c r="F115"/>
  <c r="E115"/>
  <c r="D115"/>
  <c r="C115"/>
  <c r="L114"/>
  <c r="K114"/>
  <c r="J114"/>
  <c r="I114"/>
  <c r="H114"/>
  <c r="G114"/>
  <c r="F114"/>
  <c r="E114"/>
  <c r="D114"/>
  <c r="C114"/>
  <c r="L113"/>
  <c r="K113"/>
  <c r="J113"/>
  <c r="I113"/>
  <c r="H113"/>
  <c r="G113"/>
  <c r="F113"/>
  <c r="E113"/>
  <c r="D113"/>
  <c r="C113"/>
  <c r="L112"/>
  <c r="K112"/>
  <c r="J112"/>
  <c r="I112"/>
  <c r="H112"/>
  <c r="G112"/>
  <c r="F112"/>
  <c r="E112"/>
  <c r="D112"/>
  <c r="C112"/>
  <c r="L111"/>
  <c r="K111"/>
  <c r="J111"/>
  <c r="I111"/>
  <c r="H111"/>
  <c r="G111"/>
  <c r="F111"/>
  <c r="E111"/>
  <c r="D111"/>
  <c r="C111"/>
  <c r="L110"/>
  <c r="K110"/>
  <c r="J110"/>
  <c r="I110"/>
  <c r="H110"/>
  <c r="G110"/>
  <c r="F110"/>
  <c r="E110"/>
  <c r="D110"/>
  <c r="C110"/>
  <c r="L109"/>
  <c r="K109"/>
  <c r="J109"/>
  <c r="I109"/>
  <c r="H109"/>
  <c r="G109"/>
  <c r="F109"/>
  <c r="E109"/>
  <c r="D109"/>
  <c r="C109"/>
  <c r="L108"/>
  <c r="K108"/>
  <c r="J108"/>
  <c r="I108"/>
  <c r="H108"/>
  <c r="G108"/>
  <c r="F108"/>
  <c r="E108"/>
  <c r="D108"/>
  <c r="C108"/>
  <c r="L107"/>
  <c r="K107"/>
  <c r="J107"/>
  <c r="I107"/>
  <c r="H107"/>
  <c r="G107"/>
  <c r="F107"/>
  <c r="E107"/>
  <c r="D107"/>
  <c r="C107"/>
  <c r="L106"/>
  <c r="K106"/>
  <c r="J106"/>
  <c r="I106"/>
  <c r="H106"/>
  <c r="G106"/>
  <c r="F106"/>
  <c r="E106"/>
  <c r="D106"/>
  <c r="C106"/>
  <c r="L105"/>
  <c r="K105"/>
  <c r="J105"/>
  <c r="I105"/>
  <c r="H105"/>
  <c r="G105"/>
  <c r="F105"/>
  <c r="E105"/>
  <c r="D105"/>
  <c r="C105"/>
  <c r="L104"/>
  <c r="K104"/>
  <c r="J104"/>
  <c r="I104"/>
  <c r="H104"/>
  <c r="G104"/>
  <c r="F104"/>
  <c r="E104"/>
  <c r="D104"/>
  <c r="C104"/>
  <c r="L103"/>
  <c r="K103"/>
  <c r="J103"/>
  <c r="I103"/>
  <c r="H103"/>
  <c r="G103"/>
  <c r="F103"/>
  <c r="E103"/>
  <c r="D103"/>
  <c r="C103"/>
  <c r="L102"/>
  <c r="K102"/>
  <c r="J102"/>
  <c r="I102"/>
  <c r="H102"/>
  <c r="G102"/>
  <c r="F102"/>
  <c r="E102"/>
  <c r="D102"/>
  <c r="C102"/>
  <c r="L101"/>
  <c r="K101"/>
  <c r="J101"/>
  <c r="I101"/>
  <c r="H101"/>
  <c r="G101"/>
  <c r="F101"/>
  <c r="E101"/>
  <c r="D101"/>
  <c r="C101"/>
  <c r="L100"/>
  <c r="K100"/>
  <c r="J100"/>
  <c r="I100"/>
  <c r="H100"/>
  <c r="G100"/>
  <c r="F100"/>
  <c r="E100"/>
  <c r="D100"/>
  <c r="C100"/>
  <c r="L99"/>
  <c r="K99"/>
  <c r="J99"/>
  <c r="I99"/>
  <c r="H99"/>
  <c r="G99"/>
  <c r="F99"/>
  <c r="E99"/>
  <c r="D99"/>
  <c r="C99"/>
  <c r="L98"/>
  <c r="K98"/>
  <c r="J98"/>
  <c r="I98"/>
  <c r="H98"/>
  <c r="G98"/>
  <c r="F98"/>
  <c r="E98"/>
  <c r="D98"/>
  <c r="C98"/>
  <c r="L97"/>
  <c r="K97"/>
  <c r="J97"/>
  <c r="I97"/>
  <c r="H97"/>
  <c r="G97"/>
  <c r="F97"/>
  <c r="E97"/>
  <c r="D97"/>
  <c r="C97"/>
  <c r="L96"/>
  <c r="K96"/>
  <c r="J96"/>
  <c r="I96"/>
  <c r="H96"/>
  <c r="G96"/>
  <c r="F96"/>
  <c r="E96"/>
  <c r="D96"/>
  <c r="C96"/>
  <c r="L95"/>
  <c r="K95"/>
  <c r="J95"/>
  <c r="I95"/>
  <c r="H95"/>
  <c r="G95"/>
  <c r="F95"/>
  <c r="E95"/>
  <c r="D95"/>
  <c r="C95"/>
  <c r="L96" i="29"/>
  <c r="L97"/>
  <c r="L98"/>
  <c r="L99"/>
  <c r="L100"/>
  <c r="L101"/>
  <c r="L102"/>
  <c r="L103"/>
  <c r="L104"/>
  <c r="L105"/>
  <c r="L106"/>
  <c r="L107"/>
  <c r="L108"/>
  <c r="L109"/>
  <c r="L110"/>
  <c r="L111"/>
  <c r="L112"/>
  <c r="L113"/>
  <c r="L114"/>
  <c r="L115"/>
  <c r="L116"/>
  <c r="L117"/>
  <c r="L118"/>
  <c r="L119"/>
  <c r="L120"/>
  <c r="L121"/>
  <c r="L122"/>
  <c r="L123"/>
  <c r="L124"/>
  <c r="L125"/>
  <c r="L126"/>
  <c r="L127"/>
  <c r="L128"/>
  <c r="L129"/>
  <c r="L130"/>
  <c r="L131"/>
  <c r="L132"/>
  <c r="L133"/>
  <c r="L134"/>
  <c r="L135"/>
  <c r="L136"/>
  <c r="L137"/>
  <c r="L138"/>
  <c r="L139"/>
  <c r="L140"/>
  <c r="L141"/>
  <c r="L142"/>
  <c r="L143"/>
  <c r="L144"/>
  <c r="L145"/>
  <c r="L146"/>
  <c r="L147"/>
  <c r="L148"/>
  <c r="L149"/>
  <c r="L150"/>
  <c r="L151"/>
  <c r="L152"/>
  <c r="L153"/>
  <c r="K96"/>
  <c r="K97"/>
  <c r="K98"/>
  <c r="K99"/>
  <c r="K100"/>
  <c r="K101"/>
  <c r="K102"/>
  <c r="K103"/>
  <c r="K104"/>
  <c r="K105"/>
  <c r="K106"/>
  <c r="K107"/>
  <c r="K108"/>
  <c r="K109"/>
  <c r="K110"/>
  <c r="K111"/>
  <c r="K112"/>
  <c r="K113"/>
  <c r="K114"/>
  <c r="K115"/>
  <c r="K116"/>
  <c r="K117"/>
  <c r="K118"/>
  <c r="K119"/>
  <c r="K120"/>
  <c r="K121"/>
  <c r="K122"/>
  <c r="K123"/>
  <c r="K124"/>
  <c r="K125"/>
  <c r="K126"/>
  <c r="K127"/>
  <c r="K128"/>
  <c r="K129"/>
  <c r="K130"/>
  <c r="K131"/>
  <c r="K132"/>
  <c r="K133"/>
  <c r="K134"/>
  <c r="K135"/>
  <c r="K136"/>
  <c r="K137"/>
  <c r="K138"/>
  <c r="K139"/>
  <c r="K140"/>
  <c r="K141"/>
  <c r="K142"/>
  <c r="K143"/>
  <c r="K144"/>
  <c r="K145"/>
  <c r="K146"/>
  <c r="K147"/>
  <c r="K148"/>
  <c r="K149"/>
  <c r="K150"/>
  <c r="K151"/>
  <c r="K152"/>
  <c r="K153"/>
  <c r="J96"/>
  <c r="J97"/>
  <c r="J98"/>
  <c r="J99"/>
  <c r="J100"/>
  <c r="J101"/>
  <c r="J102"/>
  <c r="J103"/>
  <c r="J104"/>
  <c r="J105"/>
  <c r="J106"/>
  <c r="J107"/>
  <c r="J108"/>
  <c r="J109"/>
  <c r="J110"/>
  <c r="J111"/>
  <c r="J112"/>
  <c r="J113"/>
  <c r="J114"/>
  <c r="J115"/>
  <c r="J116"/>
  <c r="J117"/>
  <c r="J118"/>
  <c r="J119"/>
  <c r="J120"/>
  <c r="J121"/>
  <c r="J122"/>
  <c r="J123"/>
  <c r="J124"/>
  <c r="J125"/>
  <c r="J126"/>
  <c r="J127"/>
  <c r="J128"/>
  <c r="J129"/>
  <c r="J130"/>
  <c r="J131"/>
  <c r="J132"/>
  <c r="J133"/>
  <c r="J134"/>
  <c r="J135"/>
  <c r="J136"/>
  <c r="J137"/>
  <c r="J138"/>
  <c r="J139"/>
  <c r="J140"/>
  <c r="J141"/>
  <c r="J142"/>
  <c r="J143"/>
  <c r="J144"/>
  <c r="J145"/>
  <c r="J146"/>
  <c r="J147"/>
  <c r="J148"/>
  <c r="J149"/>
  <c r="J150"/>
  <c r="J151"/>
  <c r="J152"/>
  <c r="J153"/>
  <c r="I96"/>
  <c r="I97"/>
  <c r="I98"/>
  <c r="I99"/>
  <c r="I100"/>
  <c r="I101"/>
  <c r="I102"/>
  <c r="I103"/>
  <c r="I104"/>
  <c r="I105"/>
  <c r="I106"/>
  <c r="I107"/>
  <c r="I108"/>
  <c r="I109"/>
  <c r="I110"/>
  <c r="I111"/>
  <c r="I112"/>
  <c r="I113"/>
  <c r="I114"/>
  <c r="I115"/>
  <c r="I116"/>
  <c r="I117"/>
  <c r="I118"/>
  <c r="I119"/>
  <c r="I120"/>
  <c r="I121"/>
  <c r="I122"/>
  <c r="I123"/>
  <c r="I124"/>
  <c r="I125"/>
  <c r="I126"/>
  <c r="I127"/>
  <c r="I128"/>
  <c r="I129"/>
  <c r="I130"/>
  <c r="I131"/>
  <c r="I132"/>
  <c r="I133"/>
  <c r="I134"/>
  <c r="I135"/>
  <c r="I136"/>
  <c r="I137"/>
  <c r="I138"/>
  <c r="I139"/>
  <c r="I140"/>
  <c r="I141"/>
  <c r="I142"/>
  <c r="I143"/>
  <c r="I144"/>
  <c r="I145"/>
  <c r="I146"/>
  <c r="I147"/>
  <c r="I148"/>
  <c r="I149"/>
  <c r="I150"/>
  <c r="I151"/>
  <c r="I152"/>
  <c r="I153"/>
  <c r="G96"/>
  <c r="G97"/>
  <c r="G98"/>
  <c r="G99"/>
  <c r="G100"/>
  <c r="G101"/>
  <c r="G102"/>
  <c r="G103"/>
  <c r="G104"/>
  <c r="G105"/>
  <c r="G106"/>
  <c r="G107"/>
  <c r="G108"/>
  <c r="G109"/>
  <c r="G110"/>
  <c r="G111"/>
  <c r="G112"/>
  <c r="G113"/>
  <c r="G114"/>
  <c r="G115"/>
  <c r="G116"/>
  <c r="G117"/>
  <c r="G118"/>
  <c r="G119"/>
  <c r="G120"/>
  <c r="G121"/>
  <c r="G122"/>
  <c r="G123"/>
  <c r="G124"/>
  <c r="G125"/>
  <c r="G126"/>
  <c r="G127"/>
  <c r="G128"/>
  <c r="G129"/>
  <c r="G130"/>
  <c r="G131"/>
  <c r="G132"/>
  <c r="G133"/>
  <c r="G134"/>
  <c r="G135"/>
  <c r="G136"/>
  <c r="G137"/>
  <c r="G138"/>
  <c r="G139"/>
  <c r="G140"/>
  <c r="G141"/>
  <c r="G142"/>
  <c r="G143"/>
  <c r="G144"/>
  <c r="G145"/>
  <c r="G146"/>
  <c r="G147"/>
  <c r="G148"/>
  <c r="G149"/>
  <c r="G150"/>
  <c r="G151"/>
  <c r="G152"/>
  <c r="G153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117"/>
  <c r="E118"/>
  <c r="E119"/>
  <c r="E120"/>
  <c r="E121"/>
  <c r="E122"/>
  <c r="E123"/>
  <c r="E124"/>
  <c r="E125"/>
  <c r="E126"/>
  <c r="E127"/>
  <c r="E128"/>
  <c r="E129"/>
  <c r="E130"/>
  <c r="E131"/>
  <c r="E132"/>
  <c r="E133"/>
  <c r="E134"/>
  <c r="E135"/>
  <c r="E136"/>
  <c r="E137"/>
  <c r="E138"/>
  <c r="E139"/>
  <c r="E140"/>
  <c r="E141"/>
  <c r="E142"/>
  <c r="E143"/>
  <c r="E144"/>
  <c r="E145"/>
  <c r="E146"/>
  <c r="E147"/>
  <c r="E148"/>
  <c r="E149"/>
  <c r="E150"/>
  <c r="E151"/>
  <c r="E152"/>
  <c r="E153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I95"/>
  <c r="R96" l="1"/>
  <c r="O96"/>
  <c r="U96" s="1"/>
  <c r="W96" s="1"/>
  <c r="R96" i="30"/>
  <c r="O96" s="1"/>
  <c r="P96" s="1"/>
  <c r="R97" i="29"/>
  <c r="O97"/>
  <c r="U97" s="1"/>
  <c r="W97" s="1"/>
  <c r="R97" i="30"/>
  <c r="O97" s="1"/>
  <c r="R98" i="29"/>
  <c r="O98"/>
  <c r="U98" s="1"/>
  <c r="W98" s="1"/>
  <c r="R98" i="30"/>
  <c r="O98" s="1"/>
  <c r="P98" s="1"/>
  <c r="R99" i="29"/>
  <c r="O99"/>
  <c r="U99" s="1"/>
  <c r="W99" s="1"/>
  <c r="R99" i="30"/>
  <c r="O99" s="1"/>
  <c r="R100" i="29"/>
  <c r="O100"/>
  <c r="U100" s="1"/>
  <c r="W100" s="1"/>
  <c r="R100" i="30"/>
  <c r="O100" s="1"/>
  <c r="R101" i="29"/>
  <c r="O101"/>
  <c r="U101" s="1"/>
  <c r="W101" s="1"/>
  <c r="R101" i="30"/>
  <c r="O101" s="1"/>
  <c r="R102" i="29"/>
  <c r="O102"/>
  <c r="U102" s="1"/>
  <c r="W102" s="1"/>
  <c r="R102" i="30"/>
  <c r="O102" s="1"/>
  <c r="P102" s="1"/>
  <c r="R103" i="29"/>
  <c r="O103"/>
  <c r="U103" s="1"/>
  <c r="W103" s="1"/>
  <c r="R103" i="30"/>
  <c r="O103" s="1"/>
  <c r="R104" i="29"/>
  <c r="O104"/>
  <c r="U104" s="1"/>
  <c r="W104" s="1"/>
  <c r="R104" i="30"/>
  <c r="O104" s="1"/>
  <c r="R105" i="29"/>
  <c r="O105"/>
  <c r="U105" s="1"/>
  <c r="W105" s="1"/>
  <c r="R105" i="30"/>
  <c r="O105" s="1"/>
  <c r="P105" s="1"/>
  <c r="R106" i="29"/>
  <c r="O106"/>
  <c r="U106" s="1"/>
  <c r="W106" s="1"/>
  <c r="R106" i="30"/>
  <c r="O106" s="1"/>
  <c r="P106" s="1"/>
  <c r="R107" i="29"/>
  <c r="O107"/>
  <c r="U107" s="1"/>
  <c r="W107" s="1"/>
  <c r="R107" i="30"/>
  <c r="O107" s="1"/>
  <c r="R108" i="29"/>
  <c r="O108"/>
  <c r="U108" s="1"/>
  <c r="W108" s="1"/>
  <c r="R108" i="30"/>
  <c r="O108"/>
  <c r="R109" i="29"/>
  <c r="O109"/>
  <c r="U109" s="1"/>
  <c r="W109" s="1"/>
  <c r="R109" i="30"/>
  <c r="O109" s="1"/>
  <c r="P109" s="1"/>
  <c r="R110" i="29"/>
  <c r="O110"/>
  <c r="U110" s="1"/>
  <c r="W110" s="1"/>
  <c r="R110" i="30"/>
  <c r="O110" s="1"/>
  <c r="P110" s="1"/>
  <c r="R111" i="29"/>
  <c r="O111"/>
  <c r="U111" s="1"/>
  <c r="W111" s="1"/>
  <c r="R111" i="30"/>
  <c r="O111" s="1"/>
  <c r="R112" i="29"/>
  <c r="O112"/>
  <c r="U112" s="1"/>
  <c r="W112" s="1"/>
  <c r="R112" i="30"/>
  <c r="O112" s="1"/>
  <c r="P112" s="1"/>
  <c r="R113" i="29"/>
  <c r="O113"/>
  <c r="U113" s="1"/>
  <c r="W113" s="1"/>
  <c r="R113" i="30"/>
  <c r="O113" s="1"/>
  <c r="P113" s="1"/>
  <c r="R114" i="29"/>
  <c r="O114"/>
  <c r="U114" s="1"/>
  <c r="W114" s="1"/>
  <c r="R114" i="30"/>
  <c r="O114" s="1"/>
  <c r="P114" s="1"/>
  <c r="R115" i="29"/>
  <c r="O115"/>
  <c r="U115" s="1"/>
  <c r="W115" s="1"/>
  <c r="R115" i="30"/>
  <c r="O115" s="1"/>
  <c r="R116" i="29"/>
  <c r="O116"/>
  <c r="U116" s="1"/>
  <c r="W116" s="1"/>
  <c r="R116" i="30"/>
  <c r="O116" s="1"/>
  <c r="P116" s="1"/>
  <c r="R117" i="29"/>
  <c r="O117"/>
  <c r="U117" s="1"/>
  <c r="W117" s="1"/>
  <c r="R117" i="30"/>
  <c r="O117" s="1"/>
  <c r="P117" s="1"/>
  <c r="R118" i="29"/>
  <c r="O118"/>
  <c r="U118" s="1"/>
  <c r="W118" s="1"/>
  <c r="R118" i="30"/>
  <c r="O118" s="1"/>
  <c r="P118" s="1"/>
  <c r="R119" i="29"/>
  <c r="O119"/>
  <c r="U119" s="1"/>
  <c r="W119" s="1"/>
  <c r="R119" i="30"/>
  <c r="O119" s="1"/>
  <c r="R120" i="29"/>
  <c r="O120"/>
  <c r="U120" s="1"/>
  <c r="W120" s="1"/>
  <c r="R120" i="30"/>
  <c r="O120" s="1"/>
  <c r="P120" s="1"/>
  <c r="R121" i="29"/>
  <c r="O121"/>
  <c r="U121" s="1"/>
  <c r="W121" s="1"/>
  <c r="R121" i="30"/>
  <c r="O121" s="1"/>
  <c r="P121" s="1"/>
  <c r="R122" i="29"/>
  <c r="O122"/>
  <c r="U122" s="1"/>
  <c r="W122" s="1"/>
  <c r="R122" i="30"/>
  <c r="O122" s="1"/>
  <c r="P122" s="1"/>
  <c r="R123" i="29"/>
  <c r="O123"/>
  <c r="U123" s="1"/>
  <c r="W123" s="1"/>
  <c r="R123" i="30"/>
  <c r="O123" s="1"/>
  <c r="R124" i="29"/>
  <c r="O124"/>
  <c r="U124" s="1"/>
  <c r="W124" s="1"/>
  <c r="R124" i="30"/>
  <c r="O124" s="1"/>
  <c r="P124" s="1"/>
  <c r="R125" i="29"/>
  <c r="O125"/>
  <c r="U125" s="1"/>
  <c r="W125" s="1"/>
  <c r="R125" i="30"/>
  <c r="O125" s="1"/>
  <c r="P125" s="1"/>
  <c r="R126" i="29"/>
  <c r="O126"/>
  <c r="U126" s="1"/>
  <c r="W126" s="1"/>
  <c r="R126" i="30"/>
  <c r="O126" s="1"/>
  <c r="P126" s="1"/>
  <c r="R127" i="29"/>
  <c r="O127"/>
  <c r="U127" s="1"/>
  <c r="W127" s="1"/>
  <c r="R127" i="30"/>
  <c r="O127" s="1"/>
  <c r="R128" i="29"/>
  <c r="O128"/>
  <c r="U128" s="1"/>
  <c r="W128" s="1"/>
  <c r="R128" i="30"/>
  <c r="O128" s="1"/>
  <c r="P128" s="1"/>
  <c r="R129" i="29"/>
  <c r="O129"/>
  <c r="U129" s="1"/>
  <c r="W129" s="1"/>
  <c r="R129" i="30"/>
  <c r="O129" s="1"/>
  <c r="P129" s="1"/>
  <c r="R130" i="29"/>
  <c r="O130"/>
  <c r="U130" s="1"/>
  <c r="W130" s="1"/>
  <c r="R130" i="30"/>
  <c r="O130" s="1"/>
  <c r="P130" s="1"/>
  <c r="R131" i="29"/>
  <c r="O131"/>
  <c r="U131" s="1"/>
  <c r="W131" s="1"/>
  <c r="R131" i="30"/>
  <c r="O131" s="1"/>
  <c r="R132" i="29"/>
  <c r="O132"/>
  <c r="U132" s="1"/>
  <c r="W132" s="1"/>
  <c r="R132" i="30"/>
  <c r="O132" s="1"/>
  <c r="P132" s="1"/>
  <c r="R133" i="29"/>
  <c r="O133"/>
  <c r="U133" s="1"/>
  <c r="W133" s="1"/>
  <c r="R133" i="30"/>
  <c r="O133" s="1"/>
  <c r="P133" s="1"/>
  <c r="R134" i="29"/>
  <c r="O134"/>
  <c r="U134" s="1"/>
  <c r="W134" s="1"/>
  <c r="R134" i="30"/>
  <c r="O134" s="1"/>
  <c r="P134" s="1"/>
  <c r="R135" i="29"/>
  <c r="O135"/>
  <c r="U135" s="1"/>
  <c r="W135" s="1"/>
  <c r="R135" i="30"/>
  <c r="O135" s="1"/>
  <c r="R136" i="29"/>
  <c r="O136"/>
  <c r="U136" s="1"/>
  <c r="W136" s="1"/>
  <c r="R136" i="30"/>
  <c r="O136" s="1"/>
  <c r="P136" s="1"/>
  <c r="R137" i="29"/>
  <c r="O137"/>
  <c r="U137" s="1"/>
  <c r="W137" s="1"/>
  <c r="R137" i="30"/>
  <c r="O137" s="1"/>
  <c r="P137" s="1"/>
  <c r="R138" i="29"/>
  <c r="O138"/>
  <c r="U138" s="1"/>
  <c r="W138" s="1"/>
  <c r="R138" i="30"/>
  <c r="O138" s="1"/>
  <c r="P138" s="1"/>
  <c r="R139" i="29"/>
  <c r="O139"/>
  <c r="U139" s="1"/>
  <c r="W139" s="1"/>
  <c r="R139" i="30"/>
  <c r="O139" s="1"/>
  <c r="R140" i="29"/>
  <c r="O140"/>
  <c r="U140" s="1"/>
  <c r="W140" s="1"/>
  <c r="R140" i="30"/>
  <c r="O140" s="1"/>
  <c r="P140" s="1"/>
  <c r="R141" i="29"/>
  <c r="O141"/>
  <c r="U141" s="1"/>
  <c r="W141" s="1"/>
  <c r="R141" i="30"/>
  <c r="O141" s="1"/>
  <c r="P141" s="1"/>
  <c r="R142" i="29"/>
  <c r="O142"/>
  <c r="U142" s="1"/>
  <c r="W142" s="1"/>
  <c r="R142" i="30"/>
  <c r="O142" s="1"/>
  <c r="P142" s="1"/>
  <c r="R143" i="29"/>
  <c r="O143"/>
  <c r="U143" s="1"/>
  <c r="W143" s="1"/>
  <c r="R143" i="30"/>
  <c r="O143" s="1"/>
  <c r="R144" i="29"/>
  <c r="O144"/>
  <c r="U144" s="1"/>
  <c r="W144" s="1"/>
  <c r="R144" i="30"/>
  <c r="O144" s="1"/>
  <c r="P144" s="1"/>
  <c r="R145" i="29"/>
  <c r="O145"/>
  <c r="U145" s="1"/>
  <c r="W145" s="1"/>
  <c r="R145" i="30"/>
  <c r="O145" s="1"/>
  <c r="P145" s="1"/>
  <c r="R146" i="29"/>
  <c r="O146"/>
  <c r="U146" s="1"/>
  <c r="W146" s="1"/>
  <c r="R146" i="30"/>
  <c r="O146" s="1"/>
  <c r="P146" s="1"/>
  <c r="R147" i="29"/>
  <c r="O147"/>
  <c r="U147" s="1"/>
  <c r="W147" s="1"/>
  <c r="R147" i="30"/>
  <c r="O147" s="1"/>
  <c r="R148" i="29"/>
  <c r="O148"/>
  <c r="U148" s="1"/>
  <c r="W148" s="1"/>
  <c r="R148" i="30"/>
  <c r="O148" s="1"/>
  <c r="P148" s="1"/>
  <c r="R149" i="29"/>
  <c r="O149"/>
  <c r="U149" s="1"/>
  <c r="W149" s="1"/>
  <c r="R149" i="30"/>
  <c r="O149" s="1"/>
  <c r="P149" s="1"/>
  <c r="R150" i="29"/>
  <c r="O150"/>
  <c r="U150" s="1"/>
  <c r="W150" s="1"/>
  <c r="R150" i="30"/>
  <c r="O150" s="1"/>
  <c r="P150" s="1"/>
  <c r="R151" i="29"/>
  <c r="O151"/>
  <c r="U151" s="1"/>
  <c r="W151" s="1"/>
  <c r="R151" i="30"/>
  <c r="O151" s="1"/>
  <c r="R152" i="29"/>
  <c r="O152"/>
  <c r="U152" s="1"/>
  <c r="W152" s="1"/>
  <c r="R152" i="30"/>
  <c r="O152" s="1"/>
  <c r="P152" s="1"/>
  <c r="R153" i="29"/>
  <c r="O153"/>
  <c r="U153" s="1"/>
  <c r="W153" s="1"/>
  <c r="R153" i="30"/>
  <c r="O153" s="1"/>
  <c r="P153" s="1"/>
  <c r="R95" i="29"/>
  <c r="O95" s="1"/>
  <c r="R95" i="30"/>
  <c r="O95" s="1"/>
  <c r="AC5" s="1"/>
  <c r="K95" i="29"/>
  <c r="H96"/>
  <c r="H97"/>
  <c r="H98"/>
  <c r="H99"/>
  <c r="H100"/>
  <c r="H101"/>
  <c r="H102"/>
  <c r="H103"/>
  <c r="H104"/>
  <c r="H105"/>
  <c r="H106"/>
  <c r="H107"/>
  <c r="H108"/>
  <c r="H109"/>
  <c r="H110"/>
  <c r="H111"/>
  <c r="H112"/>
  <c r="H113"/>
  <c r="H114"/>
  <c r="H115"/>
  <c r="H116"/>
  <c r="H117"/>
  <c r="H118"/>
  <c r="H119"/>
  <c r="H120"/>
  <c r="H121"/>
  <c r="H122"/>
  <c r="H123"/>
  <c r="H124"/>
  <c r="H125"/>
  <c r="H126"/>
  <c r="H127"/>
  <c r="H128"/>
  <c r="H129"/>
  <c r="H130"/>
  <c r="H131"/>
  <c r="H132"/>
  <c r="H133"/>
  <c r="H134"/>
  <c r="H135"/>
  <c r="H136"/>
  <c r="H137"/>
  <c r="H138"/>
  <c r="H139"/>
  <c r="H140"/>
  <c r="H141"/>
  <c r="H142"/>
  <c r="H143"/>
  <c r="H144"/>
  <c r="H145"/>
  <c r="H146"/>
  <c r="H147"/>
  <c r="H148"/>
  <c r="H149"/>
  <c r="H150"/>
  <c r="H151"/>
  <c r="H152"/>
  <c r="H153"/>
  <c r="H95"/>
  <c r="L95"/>
  <c r="F96"/>
  <c r="F97"/>
  <c r="F98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F125"/>
  <c r="F126"/>
  <c r="F127"/>
  <c r="F128"/>
  <c r="F129"/>
  <c r="F130"/>
  <c r="F131"/>
  <c r="F132"/>
  <c r="F133"/>
  <c r="F134"/>
  <c r="F135"/>
  <c r="F136"/>
  <c r="F137"/>
  <c r="F138"/>
  <c r="F139"/>
  <c r="F140"/>
  <c r="F141"/>
  <c r="F142"/>
  <c r="F143"/>
  <c r="F144"/>
  <c r="F145"/>
  <c r="F146"/>
  <c r="F147"/>
  <c r="F148"/>
  <c r="F149"/>
  <c r="F150"/>
  <c r="F151"/>
  <c r="F152"/>
  <c r="F153"/>
  <c r="J95"/>
  <c r="G95"/>
  <c r="F95"/>
  <c r="E95"/>
  <c r="D95"/>
  <c r="C95"/>
  <c r="AK99" i="30"/>
  <c r="AJ99"/>
  <c r="AI99"/>
  <c r="AH99"/>
  <c r="AG99"/>
  <c r="AF99"/>
  <c r="AE99"/>
  <c r="AD99"/>
  <c r="AC99"/>
  <c r="AB99"/>
  <c r="AA99"/>
  <c r="AK98"/>
  <c r="AJ98"/>
  <c r="AI98"/>
  <c r="AH98"/>
  <c r="AG98"/>
  <c r="AF98"/>
  <c r="AE98"/>
  <c r="AD98"/>
  <c r="AC98"/>
  <c r="AB98"/>
  <c r="AA98"/>
  <c r="AK97"/>
  <c r="AJ97"/>
  <c r="AI97"/>
  <c r="AH97"/>
  <c r="AG97"/>
  <c r="AF97"/>
  <c r="AE97"/>
  <c r="AD97"/>
  <c r="AC97"/>
  <c r="AB97"/>
  <c r="AA97"/>
  <c r="AK96"/>
  <c r="AJ96"/>
  <c r="AI96"/>
  <c r="AH96"/>
  <c r="AG96"/>
  <c r="AF96"/>
  <c r="AE96"/>
  <c r="AD96"/>
  <c r="AC96"/>
  <c r="AB96"/>
  <c r="AA96"/>
  <c r="AK95"/>
  <c r="AJ95"/>
  <c r="AI95"/>
  <c r="AH95"/>
  <c r="AG95"/>
  <c r="AF95"/>
  <c r="AE95"/>
  <c r="AD95"/>
  <c r="AC95"/>
  <c r="AB95"/>
  <c r="AA95"/>
  <c r="AK99" i="29"/>
  <c r="AK98"/>
  <c r="AK97"/>
  <c r="AK96"/>
  <c r="AK95"/>
  <c r="AJ99"/>
  <c r="AI99"/>
  <c r="AH99"/>
  <c r="AG99"/>
  <c r="AF99"/>
  <c r="AE99"/>
  <c r="AD99"/>
  <c r="AC99"/>
  <c r="AB99"/>
  <c r="AJ98"/>
  <c r="AI98"/>
  <c r="AH98"/>
  <c r="AG98"/>
  <c r="AF98"/>
  <c r="AE98"/>
  <c r="AD98"/>
  <c r="AC98"/>
  <c r="AB98"/>
  <c r="AJ97"/>
  <c r="AI97"/>
  <c r="AH97"/>
  <c r="AG97"/>
  <c r="AF97"/>
  <c r="AE97"/>
  <c r="AD97"/>
  <c r="AC97"/>
  <c r="AB97"/>
  <c r="AJ96"/>
  <c r="AI96"/>
  <c r="AH96"/>
  <c r="AG96"/>
  <c r="AF96"/>
  <c r="AE96"/>
  <c r="AD96"/>
  <c r="AC96"/>
  <c r="AB96"/>
  <c r="AJ95"/>
  <c r="AI95"/>
  <c r="AH95"/>
  <c r="AG95"/>
  <c r="AF95"/>
  <c r="AE95"/>
  <c r="AD95"/>
  <c r="AC95"/>
  <c r="AB95"/>
  <c r="P108" i="30"/>
  <c r="AO99"/>
  <c r="AO98"/>
  <c r="AO97"/>
  <c r="AO96"/>
  <c r="AO95"/>
  <c r="BK6"/>
  <c r="BK5" s="1"/>
  <c r="BJ6"/>
  <c r="BI6"/>
  <c r="BI5" s="1"/>
  <c r="BH6"/>
  <c r="BH5" s="1"/>
  <c r="BG6"/>
  <c r="BG5" s="1"/>
  <c r="BF6"/>
  <c r="BF5" s="1"/>
  <c r="BE6"/>
  <c r="BE5" s="1"/>
  <c r="BD6"/>
  <c r="BD5" s="1"/>
  <c r="BC6"/>
  <c r="BC5" s="1"/>
  <c r="AX6"/>
  <c r="AX5" s="1"/>
  <c r="AW6"/>
  <c r="AW5" s="1"/>
  <c r="AV6"/>
  <c r="AV5" s="1"/>
  <c r="AU6"/>
  <c r="AU5" s="1"/>
  <c r="AT6"/>
  <c r="AT5" s="1"/>
  <c r="AS6"/>
  <c r="AS5" s="1"/>
  <c r="AR6"/>
  <c r="AR5" s="1"/>
  <c r="AQ6"/>
  <c r="AQ5" s="1"/>
  <c r="AP6"/>
  <c r="AP5" s="1"/>
  <c r="AK6"/>
  <c r="AK5" s="1"/>
  <c r="AJ6"/>
  <c r="AJ5" s="1"/>
  <c r="AI6"/>
  <c r="AI5" s="1"/>
  <c r="AH6"/>
  <c r="AG6"/>
  <c r="AG5" s="1"/>
  <c r="AF6"/>
  <c r="AF5" s="1"/>
  <c r="AE6"/>
  <c r="AE5"/>
  <c r="AD6"/>
  <c r="AD5" s="1"/>
  <c r="AC6"/>
  <c r="X6"/>
  <c r="X5" s="1"/>
  <c r="W6"/>
  <c r="W5" s="1"/>
  <c r="V6"/>
  <c r="V5" s="1"/>
  <c r="U6"/>
  <c r="U5" s="1"/>
  <c r="T6"/>
  <c r="T5" s="1"/>
  <c r="S6"/>
  <c r="S5"/>
  <c r="R6"/>
  <c r="R5" s="1"/>
  <c r="Q6"/>
  <c r="Q5" s="1"/>
  <c r="P6"/>
  <c r="P5" s="1"/>
  <c r="K6"/>
  <c r="K5" s="1"/>
  <c r="J6"/>
  <c r="J5" s="1"/>
  <c r="I6"/>
  <c r="H6"/>
  <c r="H5"/>
  <c r="G6"/>
  <c r="G5"/>
  <c r="F6"/>
  <c r="F5" s="1"/>
  <c r="E6"/>
  <c r="D6"/>
  <c r="D5" s="1"/>
  <c r="C6"/>
  <c r="C5" s="1"/>
  <c r="BJ5"/>
  <c r="AH5"/>
  <c r="I5"/>
  <c r="E5"/>
  <c r="P97" i="29"/>
  <c r="P103"/>
  <c r="P119"/>
  <c r="P151"/>
  <c r="P99"/>
  <c r="P115"/>
  <c r="P147"/>
  <c r="P98"/>
  <c r="P100"/>
  <c r="P104"/>
  <c r="P105"/>
  <c r="P106"/>
  <c r="P109"/>
  <c r="P110"/>
  <c r="P112"/>
  <c r="P114"/>
  <c r="P116"/>
  <c r="P117"/>
  <c r="P120"/>
  <c r="P121"/>
  <c r="P125"/>
  <c r="P130"/>
  <c r="P136"/>
  <c r="P141"/>
  <c r="P146"/>
  <c r="AO99"/>
  <c r="AO98"/>
  <c r="AO97"/>
  <c r="AO96"/>
  <c r="AO95"/>
  <c r="AA99"/>
  <c r="AA98"/>
  <c r="AA97"/>
  <c r="AA96"/>
  <c r="AA95"/>
  <c r="P101"/>
  <c r="BK6"/>
  <c r="BK5" s="1"/>
  <c r="BJ6"/>
  <c r="BJ5" s="1"/>
  <c r="BI6"/>
  <c r="BH6"/>
  <c r="BH5"/>
  <c r="BG6"/>
  <c r="BG5"/>
  <c r="BF6"/>
  <c r="BF5"/>
  <c r="BE6"/>
  <c r="BE5"/>
  <c r="BD6"/>
  <c r="BD5"/>
  <c r="BC6"/>
  <c r="BC5"/>
  <c r="AX6"/>
  <c r="AX5" s="1"/>
  <c r="AW6"/>
  <c r="AW5"/>
  <c r="AV6"/>
  <c r="AV5" s="1"/>
  <c r="AU6"/>
  <c r="AU5"/>
  <c r="AT6"/>
  <c r="AT5" s="1"/>
  <c r="AS6"/>
  <c r="AS5"/>
  <c r="AR6"/>
  <c r="AR5" s="1"/>
  <c r="AQ6"/>
  <c r="AQ5"/>
  <c r="AP6"/>
  <c r="AP5" s="1"/>
  <c r="AK6"/>
  <c r="AK5" s="1"/>
  <c r="AJ6"/>
  <c r="AJ5" s="1"/>
  <c r="AI6"/>
  <c r="AI5" s="1"/>
  <c r="AH6"/>
  <c r="AH5" s="1"/>
  <c r="AG6"/>
  <c r="AG5" s="1"/>
  <c r="AF6"/>
  <c r="AF5" s="1"/>
  <c r="AE6"/>
  <c r="AE5" s="1"/>
  <c r="AD6"/>
  <c r="AD5" s="1"/>
  <c r="AC6"/>
  <c r="X6"/>
  <c r="X5" s="1"/>
  <c r="W6"/>
  <c r="W5"/>
  <c r="V6"/>
  <c r="V5" s="1"/>
  <c r="U6"/>
  <c r="U5"/>
  <c r="T6"/>
  <c r="T5" s="1"/>
  <c r="S6"/>
  <c r="S5"/>
  <c r="R6"/>
  <c r="R5" s="1"/>
  <c r="Q6"/>
  <c r="Q5"/>
  <c r="P6"/>
  <c r="P5" s="1"/>
  <c r="K6"/>
  <c r="K5"/>
  <c r="J6"/>
  <c r="J5"/>
  <c r="I6"/>
  <c r="I5"/>
  <c r="H6"/>
  <c r="H5"/>
  <c r="G6"/>
  <c r="G5"/>
  <c r="F6"/>
  <c r="F5"/>
  <c r="E6"/>
  <c r="E5"/>
  <c r="D6"/>
  <c r="D5"/>
  <c r="C6"/>
  <c r="C5"/>
  <c r="BI5"/>
  <c r="P152"/>
  <c r="P107" i="30" l="1"/>
  <c r="U107"/>
  <c r="W107" s="1"/>
  <c r="U103"/>
  <c r="W103" s="1"/>
  <c r="P103"/>
  <c r="U99"/>
  <c r="W99" s="1"/>
  <c r="P99"/>
  <c r="U151"/>
  <c r="W151" s="1"/>
  <c r="P151"/>
  <c r="U147"/>
  <c r="W147" s="1"/>
  <c r="P147"/>
  <c r="U143"/>
  <c r="W143" s="1"/>
  <c r="P143"/>
  <c r="U139"/>
  <c r="W139" s="1"/>
  <c r="P139"/>
  <c r="P135"/>
  <c r="U135"/>
  <c r="W135" s="1"/>
  <c r="U131"/>
  <c r="W131" s="1"/>
  <c r="P131"/>
  <c r="P127"/>
  <c r="U127"/>
  <c r="W127" s="1"/>
  <c r="P123"/>
  <c r="U123"/>
  <c r="W123" s="1"/>
  <c r="P119"/>
  <c r="U119"/>
  <c r="W119" s="1"/>
  <c r="U115"/>
  <c r="W115" s="1"/>
  <c r="P115"/>
  <c r="U111"/>
  <c r="W111" s="1"/>
  <c r="P111"/>
  <c r="P101"/>
  <c r="U101"/>
  <c r="W101" s="1"/>
  <c r="U97"/>
  <c r="W97" s="1"/>
  <c r="P97"/>
  <c r="U104"/>
  <c r="W104" s="1"/>
  <c r="P104"/>
  <c r="U100"/>
  <c r="W100" s="1"/>
  <c r="P100"/>
  <c r="P148" i="29"/>
  <c r="P137"/>
  <c r="P132"/>
  <c r="P126"/>
  <c r="P127"/>
  <c r="P123"/>
  <c r="P149"/>
  <c r="P144"/>
  <c r="P133"/>
  <c r="P128"/>
  <c r="P122"/>
  <c r="P131"/>
  <c r="U153" i="30"/>
  <c r="W153" s="1"/>
  <c r="U145"/>
  <c r="W145" s="1"/>
  <c r="U141"/>
  <c r="W141" s="1"/>
  <c r="U133"/>
  <c r="W133" s="1"/>
  <c r="U129"/>
  <c r="W129" s="1"/>
  <c r="U125"/>
  <c r="W125" s="1"/>
  <c r="U117"/>
  <c r="W117" s="1"/>
  <c r="U113"/>
  <c r="W113" s="1"/>
  <c r="U109"/>
  <c r="W109" s="1"/>
  <c r="U105"/>
  <c r="W105" s="1"/>
  <c r="P150" i="29"/>
  <c r="P145"/>
  <c r="P140"/>
  <c r="P134"/>
  <c r="P129"/>
  <c r="P124"/>
  <c r="P118"/>
  <c r="P113"/>
  <c r="P108"/>
  <c r="P102"/>
  <c r="P143"/>
  <c r="P111"/>
  <c r="P139"/>
  <c r="P107"/>
  <c r="U150" i="30"/>
  <c r="W150" s="1"/>
  <c r="U146"/>
  <c r="W146" s="1"/>
  <c r="U142"/>
  <c r="W142" s="1"/>
  <c r="U138"/>
  <c r="W138" s="1"/>
  <c r="U134"/>
  <c r="W134" s="1"/>
  <c r="U130"/>
  <c r="W130" s="1"/>
  <c r="U126"/>
  <c r="W126" s="1"/>
  <c r="U122"/>
  <c r="W122" s="1"/>
  <c r="U118"/>
  <c r="W118" s="1"/>
  <c r="U114"/>
  <c r="W114" s="1"/>
  <c r="U110"/>
  <c r="W110" s="1"/>
  <c r="U106"/>
  <c r="W106" s="1"/>
  <c r="U102"/>
  <c r="W102" s="1"/>
  <c r="U98"/>
  <c r="W98" s="1"/>
  <c r="U152"/>
  <c r="W152" s="1"/>
  <c r="U148"/>
  <c r="W148" s="1"/>
  <c r="U144"/>
  <c r="W144" s="1"/>
  <c r="U140"/>
  <c r="W140" s="1"/>
  <c r="U136"/>
  <c r="W136" s="1"/>
  <c r="U132"/>
  <c r="W132" s="1"/>
  <c r="U128"/>
  <c r="W128" s="1"/>
  <c r="U124"/>
  <c r="W124" s="1"/>
  <c r="U120"/>
  <c r="W120" s="1"/>
  <c r="U116"/>
  <c r="W116" s="1"/>
  <c r="U112"/>
  <c r="W112" s="1"/>
  <c r="U108"/>
  <c r="W108" s="1"/>
  <c r="P142" i="29"/>
  <c r="P153"/>
  <c r="P138"/>
  <c r="P135"/>
  <c r="U149" i="30"/>
  <c r="W149" s="1"/>
  <c r="U137"/>
  <c r="W137" s="1"/>
  <c r="U121"/>
  <c r="W121" s="1"/>
  <c r="U95" i="29"/>
  <c r="W95" s="1"/>
  <c r="P95" i="30"/>
  <c r="AK100" i="29"/>
  <c r="AK100" i="30"/>
  <c r="P96" i="29"/>
  <c r="U96" i="30"/>
  <c r="W96" s="1"/>
  <c r="AC5" i="29"/>
  <c r="P95"/>
  <c r="U95" i="30"/>
  <c r="W95" s="1"/>
</calcChain>
</file>

<file path=xl/sharedStrings.xml><?xml version="1.0" encoding="utf-8"?>
<sst xmlns="http://schemas.openxmlformats.org/spreadsheetml/2006/main" count="1880" uniqueCount="212">
  <si>
    <t>Gestionnaires</t>
  </si>
  <si>
    <t>Activités</t>
  </si>
  <si>
    <t>Horaires</t>
  </si>
  <si>
    <t>Perm_M</t>
  </si>
  <si>
    <t>Perm_S</t>
  </si>
  <si>
    <t>Com</t>
  </si>
  <si>
    <t>Validation</t>
  </si>
  <si>
    <t>jour de Sem</t>
  </si>
  <si>
    <t>Heure début M</t>
  </si>
  <si>
    <t>Heure fin M</t>
  </si>
  <si>
    <t>Heure fin S</t>
  </si>
  <si>
    <t>Semaines</t>
  </si>
  <si>
    <t>Congés</t>
  </si>
  <si>
    <t>Année</t>
  </si>
  <si>
    <t>Matin</t>
  </si>
  <si>
    <t>[PM]</t>
  </si>
  <si>
    <t>[PS]</t>
  </si>
  <si>
    <t>Absent</t>
  </si>
  <si>
    <t>√</t>
  </si>
  <si>
    <t>Tout</t>
  </si>
  <si>
    <t>[Normal/36H]</t>
  </si>
  <si>
    <t>Demi</t>
  </si>
  <si>
    <t>Soir</t>
  </si>
  <si>
    <t>Absente</t>
  </si>
  <si>
    <t>Lundi</t>
  </si>
  <si>
    <t>[Basse/32H]</t>
  </si>
  <si>
    <t>Jour</t>
  </si>
  <si>
    <t>Journée</t>
  </si>
  <si>
    <t>Détachement</t>
  </si>
  <si>
    <t>Mardi</t>
  </si>
  <si>
    <t>[Haute/39H]</t>
  </si>
  <si>
    <t>[P] Matin</t>
  </si>
  <si>
    <t>Formation</t>
  </si>
  <si>
    <t>Mercredi</t>
  </si>
  <si>
    <t>[P] Soir</t>
  </si>
  <si>
    <t>Jeudi</t>
  </si>
  <si>
    <t>Vendredi</t>
  </si>
  <si>
    <t>ABSENT[E]</t>
  </si>
  <si>
    <t>Samedi</t>
  </si>
  <si>
    <t>DÉTACHEMENT</t>
  </si>
  <si>
    <t>Dimanche</t>
  </si>
  <si>
    <t>FORMATION</t>
  </si>
  <si>
    <t>LUNDI 31/12/18</t>
  </si>
  <si>
    <t>30H Mini</t>
  </si>
  <si>
    <t>MARDI 01/01/19</t>
  </si>
  <si>
    <t>MERCREDI 02/01/19</t>
  </si>
  <si>
    <t>JEUDI 03/01/19</t>
  </si>
  <si>
    <t>VENDREDI 04/01/19</t>
  </si>
  <si>
    <t>Réservé RE:</t>
  </si>
  <si>
    <t>Statut :</t>
  </si>
  <si>
    <t>Positionnés</t>
  </si>
  <si>
    <t>GESTIONNAIRE</t>
  </si>
  <si>
    <t>Heure/Jour</t>
  </si>
  <si>
    <r>
      <t>08:30</t>
    </r>
    <r>
      <rPr>
        <b/>
        <sz val="10"/>
        <color theme="1"/>
        <rFont val="Calibri"/>
        <family val="2"/>
        <scheme val="minor"/>
      </rPr>
      <t xml:space="preserve"> - </t>
    </r>
    <r>
      <rPr>
        <b/>
        <sz val="10"/>
        <color rgb="FFC00000"/>
        <rFont val="Calibri"/>
        <family val="2"/>
        <scheme val="minor"/>
      </rPr>
      <t>09:30</t>
    </r>
  </si>
  <si>
    <r>
      <t>09:30</t>
    </r>
    <r>
      <rPr>
        <b/>
        <sz val="10"/>
        <color theme="1"/>
        <rFont val="Calibri"/>
        <family val="2"/>
        <scheme val="minor"/>
      </rPr>
      <t xml:space="preserve"> - </t>
    </r>
    <r>
      <rPr>
        <b/>
        <sz val="10"/>
        <color rgb="FFC00000"/>
        <rFont val="Calibri"/>
        <family val="2"/>
        <scheme val="minor"/>
      </rPr>
      <t>10:30</t>
    </r>
  </si>
  <si>
    <r>
      <t>10:30</t>
    </r>
    <r>
      <rPr>
        <b/>
        <sz val="10"/>
        <color theme="1"/>
        <rFont val="Calibri"/>
        <family val="2"/>
        <scheme val="minor"/>
      </rPr>
      <t xml:space="preserve"> - </t>
    </r>
    <r>
      <rPr>
        <b/>
        <sz val="10"/>
        <color rgb="FFC00000"/>
        <rFont val="Calibri"/>
        <family val="2"/>
        <scheme val="minor"/>
      </rPr>
      <t>11:30</t>
    </r>
  </si>
  <si>
    <r>
      <t>11:30</t>
    </r>
    <r>
      <rPr>
        <b/>
        <sz val="10"/>
        <color theme="1"/>
        <rFont val="Calibri"/>
        <family val="2"/>
        <scheme val="minor"/>
      </rPr>
      <t xml:space="preserve"> - </t>
    </r>
    <r>
      <rPr>
        <b/>
        <sz val="10"/>
        <color rgb="FFC00000"/>
        <rFont val="Calibri"/>
        <family val="2"/>
        <scheme val="minor"/>
      </rPr>
      <t>12:30</t>
    </r>
  </si>
  <si>
    <r>
      <t>12:30</t>
    </r>
    <r>
      <rPr>
        <b/>
        <sz val="10"/>
        <color theme="1"/>
        <rFont val="Calibri"/>
        <family val="2"/>
        <scheme val="minor"/>
      </rPr>
      <t xml:space="preserve"> - </t>
    </r>
    <r>
      <rPr>
        <b/>
        <sz val="10"/>
        <color rgb="FFC00000"/>
        <rFont val="Calibri"/>
        <family val="2"/>
        <scheme val="minor"/>
      </rPr>
      <t>13:30</t>
    </r>
  </si>
  <si>
    <r>
      <t>13:30</t>
    </r>
    <r>
      <rPr>
        <b/>
        <sz val="10"/>
        <color theme="1"/>
        <rFont val="Calibri"/>
        <family val="2"/>
        <scheme val="minor"/>
      </rPr>
      <t xml:space="preserve"> - </t>
    </r>
    <r>
      <rPr>
        <b/>
        <sz val="10"/>
        <color rgb="FFC00000"/>
        <rFont val="Calibri"/>
        <family val="2"/>
        <scheme val="minor"/>
      </rPr>
      <t>14:30</t>
    </r>
  </si>
  <si>
    <r>
      <t>14:30</t>
    </r>
    <r>
      <rPr>
        <b/>
        <sz val="10"/>
        <color theme="1"/>
        <rFont val="Calibri"/>
        <family val="2"/>
        <scheme val="minor"/>
      </rPr>
      <t xml:space="preserve"> - </t>
    </r>
    <r>
      <rPr>
        <b/>
        <sz val="10"/>
        <color rgb="FFC00000"/>
        <rFont val="Calibri"/>
        <family val="2"/>
        <scheme val="minor"/>
      </rPr>
      <t>15:30</t>
    </r>
  </si>
  <si>
    <r>
      <t>15:30</t>
    </r>
    <r>
      <rPr>
        <b/>
        <sz val="10"/>
        <color theme="1"/>
        <rFont val="Calibri"/>
        <family val="2"/>
        <scheme val="minor"/>
      </rPr>
      <t xml:space="preserve"> - </t>
    </r>
    <r>
      <rPr>
        <b/>
        <sz val="10"/>
        <color rgb="FFC00000"/>
        <rFont val="Calibri"/>
        <family val="2"/>
        <scheme val="minor"/>
      </rPr>
      <t>16:30</t>
    </r>
  </si>
  <si>
    <r>
      <t>16:30</t>
    </r>
    <r>
      <rPr>
        <b/>
        <sz val="10"/>
        <color theme="1"/>
        <rFont val="Calibri"/>
        <family val="2"/>
        <scheme val="minor"/>
      </rPr>
      <t xml:space="preserve"> - </t>
    </r>
    <r>
      <rPr>
        <b/>
        <sz val="10"/>
        <color rgb="FFC00000"/>
        <rFont val="Calibri"/>
        <family val="2"/>
        <scheme val="minor"/>
      </rPr>
      <t>17:45</t>
    </r>
  </si>
  <si>
    <t>ACTIVITÉ</t>
  </si>
  <si>
    <t>Commentaire :</t>
  </si>
  <si>
    <t>Réservé</t>
  </si>
  <si>
    <t>RE</t>
  </si>
  <si>
    <t>Récapitulatif Semaine</t>
  </si>
  <si>
    <t>Heure/Perm</t>
  </si>
  <si>
    <t>Récapitulatif Présence</t>
  </si>
  <si>
    <t>Heures:</t>
  </si>
  <si>
    <t>Statut:</t>
  </si>
  <si>
    <t>Heures Abs</t>
  </si>
  <si>
    <t>Jours Abs</t>
  </si>
  <si>
    <t>Heures</t>
  </si>
  <si>
    <t>LUNDI 07/01/19</t>
  </si>
  <si>
    <t>37H mini</t>
  </si>
  <si>
    <t>MARDI 08/01/19</t>
  </si>
  <si>
    <t>MERCREDI 09/01/19</t>
  </si>
  <si>
    <t>JEUDI 10/01/19</t>
  </si>
  <si>
    <t>VENDREDI 11/01/19</t>
  </si>
  <si>
    <t>Effectuées:</t>
  </si>
  <si>
    <t>Total Semaine</t>
  </si>
  <si>
    <t>Géstionnaire</t>
  </si>
  <si>
    <t>Bonne Année à vous !</t>
  </si>
  <si>
    <t>SEMAINE 01</t>
  </si>
  <si>
    <t>SEMAINE 02</t>
  </si>
  <si>
    <t>Année 2019</t>
  </si>
  <si>
    <t>Collegue 1</t>
  </si>
  <si>
    <t>Collegue 2</t>
  </si>
  <si>
    <t>Collegue 3</t>
  </si>
  <si>
    <t>Collegue 4</t>
  </si>
  <si>
    <t>Collegue 5</t>
  </si>
  <si>
    <t>Collegue 6</t>
  </si>
  <si>
    <t>Collegue 7</t>
  </si>
  <si>
    <t>Collegue 8</t>
  </si>
  <si>
    <t>Collegue 9</t>
  </si>
  <si>
    <t>Collegue 10</t>
  </si>
  <si>
    <t>Collegue 11</t>
  </si>
  <si>
    <t>Collegue 12</t>
  </si>
  <si>
    <t>Collegue 13</t>
  </si>
  <si>
    <t>Collegue 14</t>
  </si>
  <si>
    <t>Collegue 15</t>
  </si>
  <si>
    <t>Collegue 16</t>
  </si>
  <si>
    <t>Collegue 17</t>
  </si>
  <si>
    <t>Collegue 18</t>
  </si>
  <si>
    <t>Collegue 19</t>
  </si>
  <si>
    <t>Collegue 20</t>
  </si>
  <si>
    <t>Collegue 21</t>
  </si>
  <si>
    <t>Collegue 22</t>
  </si>
  <si>
    <t>Collegue 23</t>
  </si>
  <si>
    <t>Collegue 24</t>
  </si>
  <si>
    <t>Collegue 25</t>
  </si>
  <si>
    <t>Collegue 26</t>
  </si>
  <si>
    <t>Collegue 27</t>
  </si>
  <si>
    <t>Collegue 28</t>
  </si>
  <si>
    <t>Collegue 29</t>
  </si>
  <si>
    <t>Collegue 30</t>
  </si>
  <si>
    <t>Collegue 31</t>
  </si>
  <si>
    <t>Collegue 32</t>
  </si>
  <si>
    <t>Collegue 33</t>
  </si>
  <si>
    <t>Collegue 34</t>
  </si>
  <si>
    <t>Collegue 35</t>
  </si>
  <si>
    <t>Collegue 36</t>
  </si>
  <si>
    <t>Collegue 37</t>
  </si>
  <si>
    <t>Collegue 38</t>
  </si>
  <si>
    <t>Collegue 39</t>
  </si>
  <si>
    <t>Collegue 40</t>
  </si>
  <si>
    <t>Collegue 41</t>
  </si>
  <si>
    <t>Collegue 42</t>
  </si>
  <si>
    <t>Collegue 43</t>
  </si>
  <si>
    <t>Collegue 44</t>
  </si>
  <si>
    <t>Collegue 45</t>
  </si>
  <si>
    <t>Collegue 46</t>
  </si>
  <si>
    <t>Collegue 47</t>
  </si>
  <si>
    <t>Collegue 48</t>
  </si>
  <si>
    <t>Collegue 49</t>
  </si>
  <si>
    <t>Collegue 50</t>
  </si>
  <si>
    <t>Collegue 51</t>
  </si>
  <si>
    <t>Collegue 52</t>
  </si>
  <si>
    <t>Collegue 53</t>
  </si>
  <si>
    <t>Collegue 54</t>
  </si>
  <si>
    <t>Collegue 55</t>
  </si>
  <si>
    <t>Collegue 56</t>
  </si>
  <si>
    <t>Collegue 57</t>
  </si>
  <si>
    <t>Collegue 58</t>
  </si>
  <si>
    <t>Collegue 59</t>
  </si>
  <si>
    <t>Collegue 60</t>
  </si>
  <si>
    <t>Collegue 61</t>
  </si>
  <si>
    <t>Activité 1</t>
  </si>
  <si>
    <t>Activité 2</t>
  </si>
  <si>
    <t>Activité 3</t>
  </si>
  <si>
    <t>Activité 4</t>
  </si>
  <si>
    <t>Activité 5</t>
  </si>
  <si>
    <t>Activité 6</t>
  </si>
  <si>
    <t>Activité 7</t>
  </si>
  <si>
    <t>Activité 8</t>
  </si>
  <si>
    <t>Activité 9</t>
  </si>
  <si>
    <t>Activité 10</t>
  </si>
  <si>
    <t>Activité 11</t>
  </si>
  <si>
    <t>Activité 12</t>
  </si>
  <si>
    <t>Activité 13</t>
  </si>
  <si>
    <t>Activité 14</t>
  </si>
  <si>
    <t>Activité 15</t>
  </si>
  <si>
    <t>Activité 16</t>
  </si>
  <si>
    <t>Activité 17</t>
  </si>
  <si>
    <t>Activité 18</t>
  </si>
  <si>
    <t>Activité 19</t>
  </si>
  <si>
    <t>Activité 20</t>
  </si>
  <si>
    <t>Activité 21</t>
  </si>
  <si>
    <t>Activité 22</t>
  </si>
  <si>
    <t>Activité 23</t>
  </si>
  <si>
    <t>Activité 24</t>
  </si>
  <si>
    <t>Activité 25</t>
  </si>
  <si>
    <t>Activité 26</t>
  </si>
  <si>
    <t>Activité 27</t>
  </si>
  <si>
    <t>Activité 28</t>
  </si>
  <si>
    <t>Activité 29</t>
  </si>
  <si>
    <t>Activité 30</t>
  </si>
  <si>
    <t>Activité 31</t>
  </si>
  <si>
    <t>Activité 32</t>
  </si>
  <si>
    <t>Activité 33</t>
  </si>
  <si>
    <t>Activité 34</t>
  </si>
  <si>
    <t>Activité 35</t>
  </si>
  <si>
    <t>Activité 36</t>
  </si>
  <si>
    <t>Activité 37</t>
  </si>
  <si>
    <t>Activité 38</t>
  </si>
  <si>
    <t>Activité 39</t>
  </si>
  <si>
    <t>Activité 40</t>
  </si>
  <si>
    <t>Activité 41</t>
  </si>
  <si>
    <t>Activité 42</t>
  </si>
  <si>
    <t>Activité 43</t>
  </si>
  <si>
    <t>Activité 44</t>
  </si>
  <si>
    <t>Activité 45</t>
  </si>
  <si>
    <t>Activité 46</t>
  </si>
  <si>
    <t>Activité 47</t>
  </si>
  <si>
    <t>Activité 48</t>
  </si>
  <si>
    <t>Activité 49</t>
  </si>
  <si>
    <t>Activité 50</t>
  </si>
  <si>
    <t>Activité 51</t>
  </si>
  <si>
    <t>Activité 52</t>
  </si>
  <si>
    <t>Activité 53</t>
  </si>
  <si>
    <t>Activité 54</t>
  </si>
  <si>
    <t>Activité 55</t>
  </si>
  <si>
    <t>Activité 56</t>
  </si>
  <si>
    <t>Activité 57</t>
  </si>
  <si>
    <t>Activité 58</t>
  </si>
  <si>
    <t>Activité 59</t>
  </si>
  <si>
    <t>Activité 60</t>
  </si>
  <si>
    <t>Activité 61</t>
  </si>
  <si>
    <t>Activité 62</t>
  </si>
  <si>
    <t>Activité 63</t>
  </si>
  <si>
    <t>Activité 64</t>
  </si>
</sst>
</file>

<file path=xl/styles.xml><?xml version="1.0" encoding="utf-8"?>
<styleSheet xmlns="http://schemas.openxmlformats.org/spreadsheetml/2006/main">
  <numFmts count="4">
    <numFmt numFmtId="164" formatCode="h:mm;@"/>
    <numFmt numFmtId="165" formatCode="[$-F800]dddd\,\ mmmm\ dd\,\ yyyy"/>
    <numFmt numFmtId="166" formatCode="[h]:mm:ss;@"/>
    <numFmt numFmtId="167" formatCode="[h]:mm"/>
  </numFmts>
  <fonts count="2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Arial"/>
      <family val="2"/>
    </font>
    <font>
      <sz val="11"/>
      <color rgb="FFFF0000"/>
      <name val="Calibri"/>
      <family val="2"/>
      <scheme val="minor"/>
    </font>
    <font>
      <sz val="10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theme="4"/>
      <name val="Calibri"/>
      <family val="2"/>
      <scheme val="minor"/>
    </font>
    <font>
      <b/>
      <sz val="10"/>
      <color rgb="FFC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375623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rgb="FF0B634D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0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6"/>
      <color theme="0"/>
      <name val="Calibri"/>
      <family val="2"/>
      <scheme val="minor"/>
    </font>
    <font>
      <sz val="14"/>
      <color theme="0"/>
      <name val="Calibri"/>
      <family val="2"/>
      <scheme val="minor"/>
    </font>
    <font>
      <i/>
      <sz val="10"/>
      <color theme="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0B634D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21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thin">
        <color theme="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dashDotDot">
        <color auto="1"/>
      </left>
      <right/>
      <top style="dashDotDot">
        <color auto="1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ashDotDot">
        <color auto="1"/>
      </left>
      <right/>
      <top/>
      <bottom style="dashDotDot">
        <color auto="1"/>
      </bottom>
      <diagonal/>
    </border>
    <border>
      <left/>
      <right style="dashDotDot">
        <color auto="1"/>
      </right>
      <top/>
      <bottom style="dashDotDot">
        <color auto="1"/>
      </bottom>
      <diagonal/>
    </border>
    <border>
      <left/>
      <right/>
      <top/>
      <bottom style="dashDotDot">
        <color auto="1"/>
      </bottom>
      <diagonal/>
    </border>
    <border>
      <left/>
      <right style="dashDotDot">
        <color indexed="64"/>
      </right>
      <top style="thin">
        <color indexed="64"/>
      </top>
      <bottom/>
      <diagonal/>
    </border>
    <border>
      <left/>
      <right style="dashDotDot">
        <color indexed="64"/>
      </right>
      <top/>
      <bottom/>
      <diagonal/>
    </border>
    <border>
      <left style="dotted">
        <color auto="1"/>
      </left>
      <right/>
      <top/>
      <bottom style="dotted">
        <color auto="1"/>
      </bottom>
      <diagonal/>
    </border>
  </borders>
  <cellStyleXfs count="2">
    <xf numFmtId="0" fontId="0" fillId="0" borderId="0"/>
    <xf numFmtId="0" fontId="15" fillId="0" borderId="0" applyNumberFormat="0" applyFill="0" applyBorder="0" applyAlignment="0" applyProtection="0"/>
  </cellStyleXfs>
  <cellXfs count="120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2" fillId="5" borderId="6" xfId="0" applyFont="1" applyFill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1" fillId="0" borderId="8" xfId="0" applyFont="1" applyBorder="1" applyAlignment="1">
      <alignment horizontal="center" vertical="center"/>
    </xf>
    <xf numFmtId="0" fontId="2" fillId="8" borderId="6" xfId="0" applyFont="1" applyFill="1" applyBorder="1" applyAlignment="1">
      <alignment horizontal="center" vertical="center"/>
    </xf>
    <xf numFmtId="0" fontId="2" fillId="5" borderId="0" xfId="0" applyFont="1" applyFill="1" applyAlignment="1">
      <alignment horizontal="center" vertical="center"/>
    </xf>
    <xf numFmtId="0" fontId="9" fillId="0" borderId="2" xfId="0" applyFont="1" applyBorder="1" applyAlignment="1">
      <alignment vertical="center"/>
    </xf>
    <xf numFmtId="0" fontId="9" fillId="0" borderId="0" xfId="0" applyFont="1" applyAlignment="1">
      <alignment vertical="center"/>
    </xf>
    <xf numFmtId="0" fontId="9" fillId="4" borderId="0" xfId="0" applyFont="1" applyFill="1" applyAlignment="1">
      <alignment horizontal="center" vertical="center"/>
    </xf>
    <xf numFmtId="0" fontId="0" fillId="4" borderId="0" xfId="0" applyFill="1"/>
    <xf numFmtId="0" fontId="9" fillId="4" borderId="0" xfId="0" applyFont="1" applyFill="1" applyAlignment="1">
      <alignment vertical="center"/>
    </xf>
    <xf numFmtId="0" fontId="1" fillId="0" borderId="6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8" fillId="0" borderId="0" xfId="0" applyFont="1"/>
    <xf numFmtId="0" fontId="11" fillId="0" borderId="0" xfId="0" applyFont="1"/>
    <xf numFmtId="0" fontId="11" fillId="0" borderId="0" xfId="0" applyFont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9" fillId="8" borderId="0" xfId="0" applyFont="1" applyFill="1" applyAlignment="1">
      <alignment horizontal="center" vertical="center"/>
    </xf>
    <xf numFmtId="164" fontId="13" fillId="0" borderId="4" xfId="0" applyNumberFormat="1" applyFont="1" applyBorder="1" applyAlignment="1">
      <alignment horizontal="center" vertical="center"/>
    </xf>
    <xf numFmtId="0" fontId="13" fillId="0" borderId="0" xfId="0" applyFont="1"/>
    <xf numFmtId="0" fontId="13" fillId="0" borderId="0" xfId="0" applyFont="1" applyAlignment="1">
      <alignment horizontal="center" vertical="center"/>
    </xf>
    <xf numFmtId="20" fontId="13" fillId="0" borderId="0" xfId="0" applyNumberFormat="1" applyFont="1" applyAlignment="1">
      <alignment horizontal="center" vertical="center"/>
    </xf>
    <xf numFmtId="164" fontId="13" fillId="0" borderId="0" xfId="0" applyNumberFormat="1" applyFont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11" fillId="4" borderId="0" xfId="0" applyFont="1" applyFill="1" applyAlignment="1">
      <alignment horizontal="center" vertical="center"/>
    </xf>
    <xf numFmtId="165" fontId="9" fillId="6" borderId="0" xfId="0" applyNumberFormat="1" applyFont="1" applyFill="1" applyAlignment="1">
      <alignment horizontal="center" vertical="center"/>
    </xf>
    <xf numFmtId="0" fontId="1" fillId="9" borderId="3" xfId="0" applyFont="1" applyFill="1" applyBorder="1" applyAlignment="1">
      <alignment horizontal="center" vertical="center"/>
    </xf>
    <xf numFmtId="0" fontId="5" fillId="9" borderId="0" xfId="0" applyFont="1" applyFill="1" applyAlignment="1">
      <alignment horizontal="center" vertical="center"/>
    </xf>
    <xf numFmtId="0" fontId="1" fillId="9" borderId="1" xfId="0" applyFont="1" applyFill="1" applyBorder="1" applyAlignment="1">
      <alignment horizontal="center" vertical="center"/>
    </xf>
    <xf numFmtId="164" fontId="13" fillId="9" borderId="4" xfId="0" applyNumberFormat="1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Fill="1"/>
    <xf numFmtId="0" fontId="9" fillId="0" borderId="0" xfId="0" applyFont="1" applyFill="1" applyAlignment="1">
      <alignment vertical="center"/>
    </xf>
    <xf numFmtId="0" fontId="16" fillId="0" borderId="0" xfId="0" applyFont="1" applyAlignment="1">
      <alignment horizontal="center" vertical="center"/>
    </xf>
    <xf numFmtId="0" fontId="16" fillId="0" borderId="0" xfId="0" applyFont="1"/>
    <xf numFmtId="0" fontId="4" fillId="0" borderId="7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2" fillId="5" borderId="10" xfId="0" applyFont="1" applyFill="1" applyBorder="1" applyAlignment="1">
      <alignment horizontal="center" vertical="center"/>
    </xf>
    <xf numFmtId="0" fontId="2" fillId="8" borderId="0" xfId="0" applyFont="1" applyFill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2" fillId="7" borderId="10" xfId="0" applyFont="1" applyFill="1" applyBorder="1" applyAlignment="1">
      <alignment horizontal="center" vertical="center"/>
    </xf>
    <xf numFmtId="0" fontId="1" fillId="9" borderId="4" xfId="0" applyFont="1" applyFill="1" applyBorder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166" fontId="4" fillId="0" borderId="0" xfId="0" applyNumberFormat="1" applyFont="1" applyAlignment="1">
      <alignment horizontal="center" vertical="center"/>
    </xf>
    <xf numFmtId="0" fontId="19" fillId="8" borderId="0" xfId="0" applyFont="1" applyFill="1" applyAlignment="1">
      <alignment horizontal="center" vertical="center"/>
    </xf>
    <xf numFmtId="0" fontId="11" fillId="4" borderId="0" xfId="0" applyFont="1" applyFill="1" applyAlignment="1">
      <alignment horizontal="center"/>
    </xf>
    <xf numFmtId="0" fontId="0" fillId="0" borderId="0" xfId="0" applyAlignment="1">
      <alignment horizontal="center" vertical="center"/>
    </xf>
    <xf numFmtId="0" fontId="20" fillId="12" borderId="0" xfId="0" applyFont="1" applyFill="1" applyAlignment="1">
      <alignment horizontal="center" vertical="center"/>
    </xf>
    <xf numFmtId="0" fontId="21" fillId="11" borderId="0" xfId="0" applyFont="1" applyFill="1" applyAlignment="1">
      <alignment horizontal="center" vertical="center"/>
    </xf>
    <xf numFmtId="0" fontId="21" fillId="0" borderId="0" xfId="0" applyFont="1" applyFill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9" fillId="0" borderId="14" xfId="0" applyFont="1" applyBorder="1" applyAlignment="1">
      <alignment horizontal="center" vertical="center"/>
    </xf>
    <xf numFmtId="0" fontId="2" fillId="0" borderId="0" xfId="0" applyFont="1" applyFill="1" applyAlignment="1">
      <alignment horizontal="right" vertical="center"/>
    </xf>
    <xf numFmtId="166" fontId="4" fillId="0" borderId="0" xfId="0" applyNumberFormat="1" applyFont="1" applyFill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11" fillId="0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167" fontId="18" fillId="8" borderId="0" xfId="0" applyNumberFormat="1" applyFont="1" applyFill="1" applyAlignment="1">
      <alignment horizontal="center" vertical="center"/>
    </xf>
    <xf numFmtId="167" fontId="9" fillId="7" borderId="0" xfId="0" applyNumberFormat="1" applyFont="1" applyFill="1" applyAlignment="1">
      <alignment horizontal="center" vertical="center"/>
    </xf>
    <xf numFmtId="167" fontId="9" fillId="10" borderId="0" xfId="0" applyNumberFormat="1" applyFont="1" applyFill="1" applyAlignment="1">
      <alignment horizontal="center" vertical="center"/>
    </xf>
    <xf numFmtId="167" fontId="9" fillId="0" borderId="0" xfId="0" applyNumberFormat="1" applyFont="1" applyAlignment="1">
      <alignment horizontal="center" vertical="center"/>
    </xf>
    <xf numFmtId="167" fontId="0" fillId="7" borderId="0" xfId="0" applyNumberFormat="1" applyFill="1" applyAlignment="1">
      <alignment horizontal="center"/>
    </xf>
    <xf numFmtId="167" fontId="0" fillId="0" borderId="0" xfId="0" applyNumberFormat="1" applyAlignment="1">
      <alignment horizontal="center"/>
    </xf>
    <xf numFmtId="167" fontId="9" fillId="0" borderId="0" xfId="0" applyNumberFormat="1" applyFont="1" applyFill="1" applyAlignment="1">
      <alignment horizontal="center" vertical="center"/>
    </xf>
    <xf numFmtId="167" fontId="0" fillId="0" borderId="0" xfId="0" applyNumberFormat="1" applyFill="1" applyAlignment="1">
      <alignment horizontal="center"/>
    </xf>
    <xf numFmtId="167" fontId="0" fillId="0" borderId="0" xfId="0" applyNumberFormat="1" applyAlignment="1">
      <alignment horizontal="center" vertical="center"/>
    </xf>
    <xf numFmtId="167" fontId="0" fillId="4" borderId="0" xfId="0" applyNumberFormat="1" applyFill="1" applyAlignment="1">
      <alignment horizontal="center"/>
    </xf>
    <xf numFmtId="167" fontId="4" fillId="0" borderId="0" xfId="0" applyNumberFormat="1" applyFont="1" applyAlignment="1">
      <alignment horizontal="center" vertical="center"/>
    </xf>
    <xf numFmtId="167" fontId="0" fillId="4" borderId="0" xfId="0" applyNumberFormat="1" applyFill="1" applyAlignment="1">
      <alignment horizontal="center" vertical="center"/>
    </xf>
    <xf numFmtId="167" fontId="0" fillId="0" borderId="0" xfId="0" applyNumberFormat="1" applyFill="1" applyAlignment="1">
      <alignment horizontal="center" vertical="center"/>
    </xf>
    <xf numFmtId="167" fontId="18" fillId="7" borderId="0" xfId="0" applyNumberFormat="1" applyFont="1" applyFill="1" applyAlignment="1">
      <alignment vertical="center"/>
    </xf>
    <xf numFmtId="167" fontId="18" fillId="0" borderId="0" xfId="0" applyNumberFormat="1" applyFont="1" applyFill="1" applyAlignment="1">
      <alignment vertical="center"/>
    </xf>
    <xf numFmtId="167" fontId="0" fillId="0" borderId="18" xfId="0" applyNumberFormat="1" applyBorder="1" applyAlignment="1">
      <alignment horizontal="center" vertical="center"/>
    </xf>
    <xf numFmtId="167" fontId="0" fillId="0" borderId="19" xfId="0" applyNumberFormat="1" applyBorder="1" applyAlignment="1">
      <alignment horizontal="center" vertical="center"/>
    </xf>
    <xf numFmtId="165" fontId="0" fillId="6" borderId="0" xfId="0" applyNumberFormat="1" applyFill="1" applyAlignment="1">
      <alignment horizontal="center" vertical="center"/>
    </xf>
    <xf numFmtId="165" fontId="9" fillId="7" borderId="0" xfId="0" applyNumberFormat="1" applyFont="1" applyFill="1" applyAlignment="1">
      <alignment horizontal="center" vertical="center"/>
    </xf>
    <xf numFmtId="0" fontId="9" fillId="7" borderId="15" xfId="0" applyFont="1" applyFill="1" applyBorder="1" applyAlignment="1">
      <alignment vertical="center"/>
    </xf>
    <xf numFmtId="0" fontId="9" fillId="7" borderId="17" xfId="0" applyFont="1" applyFill="1" applyBorder="1" applyAlignment="1">
      <alignment vertical="center"/>
    </xf>
    <xf numFmtId="0" fontId="0" fillId="7" borderId="17" xfId="0" applyFill="1" applyBorder="1" applyAlignment="1">
      <alignment horizontal="center" vertical="center"/>
    </xf>
    <xf numFmtId="0" fontId="0" fillId="7" borderId="17" xfId="0" applyFill="1" applyBorder="1"/>
    <xf numFmtId="0" fontId="22" fillId="7" borderId="17" xfId="0" applyFont="1" applyFill="1" applyBorder="1" applyAlignment="1">
      <alignment horizontal="center" vertical="center"/>
    </xf>
    <xf numFmtId="167" fontId="0" fillId="7" borderId="16" xfId="0" applyNumberFormat="1" applyFill="1" applyBorder="1" applyAlignment="1">
      <alignment horizontal="center" vertical="center"/>
    </xf>
    <xf numFmtId="0" fontId="9" fillId="7" borderId="11" xfId="0" applyFont="1" applyFill="1" applyBorder="1" applyAlignment="1">
      <alignment horizontal="center" vertical="center"/>
    </xf>
    <xf numFmtId="164" fontId="13" fillId="7" borderId="4" xfId="0" applyNumberFormat="1" applyFont="1" applyFill="1" applyBorder="1" applyAlignment="1">
      <alignment horizontal="center" vertical="center"/>
    </xf>
    <xf numFmtId="164" fontId="13" fillId="7" borderId="5" xfId="0" applyNumberFormat="1" applyFont="1" applyFill="1" applyBorder="1" applyAlignment="1">
      <alignment horizontal="center" vertical="center"/>
    </xf>
    <xf numFmtId="0" fontId="9" fillId="0" borderId="0" xfId="0" applyFont="1" applyFill="1" applyBorder="1" applyAlignment="1">
      <alignment vertical="center"/>
    </xf>
    <xf numFmtId="0" fontId="0" fillId="13" borderId="9" xfId="0" applyFill="1" applyBorder="1" applyAlignment="1">
      <alignment horizontal="center" vertical="center"/>
    </xf>
    <xf numFmtId="0" fontId="0" fillId="3" borderId="20" xfId="0" applyFill="1" applyBorder="1" applyAlignment="1">
      <alignment horizontal="center" vertical="center"/>
    </xf>
    <xf numFmtId="0" fontId="17" fillId="11" borderId="0" xfId="0" applyFont="1" applyFill="1" applyAlignment="1">
      <alignment horizontal="center" vertical="center"/>
    </xf>
    <xf numFmtId="0" fontId="23" fillId="5" borderId="0" xfId="0" applyFont="1" applyFill="1" applyAlignment="1">
      <alignment horizontal="center" vertical="center"/>
    </xf>
    <xf numFmtId="0" fontId="25" fillId="5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1" xfId="0" applyFill="1" applyBorder="1" applyAlignment="1">
      <alignment horizontal="left" vertical="center"/>
    </xf>
    <xf numFmtId="0" fontId="10" fillId="8" borderId="0" xfId="0" applyFont="1" applyFill="1" applyAlignment="1">
      <alignment horizontal="center" vertical="center"/>
    </xf>
    <xf numFmtId="0" fontId="10" fillId="4" borderId="0" xfId="0" applyFont="1" applyFill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0" fillId="0" borderId="0" xfId="0" applyFont="1" applyFill="1" applyAlignment="1">
      <alignment horizontal="center" vertical="center"/>
    </xf>
    <xf numFmtId="0" fontId="2" fillId="8" borderId="4" xfId="0" applyFont="1" applyFill="1" applyBorder="1" applyAlignment="1">
      <alignment horizontal="center" vertical="center"/>
    </xf>
    <xf numFmtId="0" fontId="0" fillId="8" borderId="4" xfId="0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165" fontId="7" fillId="11" borderId="0" xfId="0" applyNumberFormat="1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165" fontId="24" fillId="5" borderId="0" xfId="0" applyNumberFormat="1" applyFont="1" applyFill="1" applyAlignment="1">
      <alignment horizontal="center" vertical="center"/>
    </xf>
  </cellXfs>
  <cellStyles count="2">
    <cellStyle name="Hyperlink" xfId="1"/>
    <cellStyle name="Normal" xfId="0" builtinId="0"/>
  </cellStyles>
  <dxfs count="129">
    <dxf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2" tint="-0.49998474074526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2" tint="-0.49998474074526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2" tint="-0.49998474074526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2" tint="-0.49998474074526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2" tint="-0.49998474074526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2" tint="-0.49998474074526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2" tint="-0.49998474074526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2" tint="-0.49998474074526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2" tint="-0.49998474074526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2" tint="-0.49998474074526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b val="0"/>
        <i/>
        <color auto="1"/>
      </font>
      <fill>
        <patternFill>
          <bgColor theme="3" tint="0.79998168889431442"/>
        </patternFill>
      </fill>
    </dxf>
    <dxf>
      <font>
        <b val="0"/>
        <i/>
        <color auto="1"/>
      </font>
      <fill>
        <patternFill>
          <bgColor theme="6" tint="0.79998168889431442"/>
        </patternFill>
      </fill>
    </dxf>
    <dxf>
      <font>
        <b val="0"/>
        <i/>
        <color auto="1"/>
      </font>
      <fill>
        <patternFill>
          <bgColor rgb="FFFF0000"/>
        </patternFill>
      </fill>
    </dxf>
    <dxf>
      <font>
        <b val="0"/>
        <i/>
        <color auto="1"/>
      </font>
      <fill>
        <patternFill>
          <bgColor theme="3" tint="0.79998168889431442"/>
        </patternFill>
      </fill>
    </dxf>
    <dxf>
      <font>
        <b val="0"/>
        <i/>
        <color auto="1"/>
      </font>
      <fill>
        <patternFill>
          <bgColor theme="6" tint="0.79998168889431442"/>
        </patternFill>
      </fill>
    </dxf>
    <dxf>
      <font>
        <b val="0"/>
        <i/>
        <color auto="1"/>
      </font>
      <fill>
        <patternFill>
          <bgColor rgb="FFFF0000"/>
        </patternFill>
      </fill>
    </dxf>
    <dxf>
      <font>
        <b val="0"/>
        <i/>
        <color auto="1"/>
      </font>
      <fill>
        <patternFill>
          <bgColor theme="3" tint="0.79998168889431442"/>
        </patternFill>
      </fill>
    </dxf>
    <dxf>
      <font>
        <b val="0"/>
        <i/>
        <color auto="1"/>
      </font>
      <fill>
        <patternFill>
          <bgColor theme="6" tint="0.79998168889431442"/>
        </patternFill>
      </fill>
    </dxf>
    <dxf>
      <font>
        <b val="0"/>
        <i/>
        <color auto="1"/>
      </font>
      <fill>
        <patternFill>
          <bgColor rgb="FFFF0000"/>
        </patternFill>
      </fill>
    </dxf>
    <dxf>
      <font>
        <b val="0"/>
        <i/>
        <color auto="1"/>
      </font>
      <fill>
        <patternFill>
          <bgColor theme="3" tint="0.79998168889431442"/>
        </patternFill>
      </fill>
    </dxf>
    <dxf>
      <font>
        <b val="0"/>
        <i/>
        <color auto="1"/>
      </font>
      <fill>
        <patternFill>
          <bgColor theme="6" tint="0.79998168889431442"/>
        </patternFill>
      </fill>
    </dxf>
    <dxf>
      <font>
        <b val="0"/>
        <i/>
        <color auto="1"/>
      </font>
      <fill>
        <patternFill>
          <bgColor rgb="FFFF0000"/>
        </patternFill>
      </fill>
    </dxf>
    <dxf>
      <font>
        <b val="0"/>
        <i/>
        <color auto="1"/>
      </font>
      <fill>
        <patternFill>
          <bgColor theme="3" tint="0.79998168889431442"/>
        </patternFill>
      </fill>
    </dxf>
    <dxf>
      <font>
        <b val="0"/>
        <i/>
        <color auto="1"/>
      </font>
      <fill>
        <patternFill>
          <bgColor theme="6" tint="0.79998168889431442"/>
        </patternFill>
      </fill>
    </dxf>
    <dxf>
      <font>
        <b val="0"/>
        <i/>
        <color auto="1"/>
      </font>
      <fill>
        <patternFill>
          <bgColor rgb="FFFF0000"/>
        </patternFill>
      </fill>
    </dxf>
    <dxf>
      <font>
        <color theme="0"/>
      </font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6" tint="0.39994506668294322"/>
        </patternFill>
      </fill>
    </dxf>
    <dxf>
      <font>
        <color theme="0"/>
      </font>
    </dxf>
    <dxf>
      <font>
        <color theme="0"/>
      </font>
    </dxf>
    <dxf>
      <fill>
        <patternFill>
          <bgColor theme="6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2" tint="-0.49998474074526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ont>
        <color theme="1"/>
      </font>
      <fill>
        <patternFill>
          <bgColor theme="6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92D050"/>
      </font>
    </dxf>
    <dxf>
      <font>
        <b val="0"/>
        <i/>
        <color auto="1"/>
      </font>
      <fill>
        <patternFill>
          <bgColor theme="3" tint="0.79998168889431442"/>
        </patternFill>
      </fill>
    </dxf>
    <dxf>
      <font>
        <b val="0"/>
        <i/>
        <color auto="1"/>
      </font>
      <fill>
        <patternFill>
          <bgColor theme="6" tint="0.79998168889431442"/>
        </patternFill>
      </fill>
    </dxf>
    <dxf>
      <font>
        <b val="0"/>
        <i/>
        <color auto="1"/>
      </font>
      <fill>
        <patternFill>
          <bgColor rgb="FFFF0000"/>
        </patternFill>
      </fill>
    </dxf>
    <dxf>
      <font>
        <b val="0"/>
        <i/>
        <color auto="1"/>
      </font>
      <fill>
        <patternFill>
          <bgColor theme="3" tint="0.79998168889431442"/>
        </patternFill>
      </fill>
    </dxf>
    <dxf>
      <font>
        <b val="0"/>
        <i/>
        <color auto="1"/>
      </font>
      <fill>
        <patternFill>
          <bgColor theme="6" tint="0.79998168889431442"/>
        </patternFill>
      </fill>
    </dxf>
    <dxf>
      <font>
        <b val="0"/>
        <i/>
        <color auto="1"/>
      </font>
      <fill>
        <patternFill>
          <bgColor rgb="FFFF0000"/>
        </patternFill>
      </fill>
    </dxf>
    <dxf>
      <font>
        <b val="0"/>
        <i/>
        <color auto="1"/>
      </font>
      <fill>
        <patternFill>
          <bgColor theme="3" tint="0.79998168889431442"/>
        </patternFill>
      </fill>
    </dxf>
    <dxf>
      <font>
        <b val="0"/>
        <i/>
        <color auto="1"/>
      </font>
      <fill>
        <patternFill>
          <bgColor theme="6" tint="0.79998168889431442"/>
        </patternFill>
      </fill>
    </dxf>
    <dxf>
      <font>
        <b val="0"/>
        <i/>
        <color auto="1"/>
      </font>
      <fill>
        <patternFill>
          <bgColor rgb="FFFF0000"/>
        </patternFill>
      </fill>
    </dxf>
    <dxf>
      <font>
        <b val="0"/>
        <i/>
        <color auto="1"/>
      </font>
      <fill>
        <patternFill>
          <bgColor theme="3" tint="0.79998168889431442"/>
        </patternFill>
      </fill>
    </dxf>
    <dxf>
      <font>
        <b val="0"/>
        <i/>
        <color auto="1"/>
      </font>
      <fill>
        <patternFill>
          <bgColor theme="6" tint="0.79998168889431442"/>
        </patternFill>
      </fill>
    </dxf>
    <dxf>
      <font>
        <b val="0"/>
        <i/>
        <color auto="1"/>
      </font>
      <fill>
        <patternFill>
          <bgColor rgb="FFFF0000"/>
        </patternFill>
      </fill>
    </dxf>
    <dxf>
      <font>
        <b val="0"/>
        <i/>
        <color auto="1"/>
      </font>
      <fill>
        <patternFill>
          <bgColor theme="3" tint="0.79998168889431442"/>
        </patternFill>
      </fill>
    </dxf>
    <dxf>
      <font>
        <b val="0"/>
        <i/>
        <color auto="1"/>
      </font>
      <fill>
        <patternFill>
          <bgColor theme="6" tint="0.79998168889431442"/>
        </patternFill>
      </fill>
    </dxf>
    <dxf>
      <font>
        <b val="0"/>
        <i/>
        <color auto="1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6" tint="0.39994506668294322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theme="6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2" tint="-0.49998474074526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ont>
        <color theme="1"/>
      </font>
      <fill>
        <patternFill>
          <bgColor theme="6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92D050"/>
      </font>
    </dxf>
  </dxfs>
  <tableStyles count="0" defaultTableStyle="TableStyleMedium9" defaultPivotStyle="PivotStyleLight16"/>
  <colors>
    <mruColors>
      <color rgb="FF0B634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24</xdr:col>
      <xdr:colOff>97937</xdr:colOff>
      <xdr:row>1</xdr:row>
      <xdr:rowOff>212725</xdr:rowOff>
    </xdr:from>
    <xdr:to>
      <xdr:col>24</xdr:col>
      <xdr:colOff>1280013</xdr:colOff>
      <xdr:row>5</xdr:row>
      <xdr:rowOff>161925</xdr:rowOff>
    </xdr:to>
    <xdr:pic>
      <xdr:nvPicPr>
        <xdr:cNvPr id="4" name="Image 3" descr="2CTableau.jpg">
          <a:extLst>
            <a:ext uri="{FF2B5EF4-FFF2-40B4-BE49-F238E27FC236}">
              <a16:creationId xmlns="" xmlns:a16="http://schemas.microsoft.com/office/drawing/2014/main" id="{00000000-0008-0000-0200-000004000000}"/>
            </a:ext>
            <a:ext uri="{147F2762-F138-4A5C-976F-8EAC2B608ADB}">
              <a16:predDERef xmlns="" xmlns:a16="http://schemas.microsoft.com/office/drawing/2014/main" pred="{00000000-0008-0000-1B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0567162" y="403225"/>
          <a:ext cx="1182076" cy="768350"/>
        </a:xfrm>
        <a:prstGeom prst="rect">
          <a:avLst/>
        </a:prstGeom>
      </xdr:spPr>
    </xdr:pic>
    <xdr:clientData/>
  </xdr:twoCellAnchor>
  <xdr:twoCellAnchor editAs="oneCell">
    <xdr:from>
      <xdr:col>37</xdr:col>
      <xdr:colOff>126512</xdr:colOff>
      <xdr:row>1</xdr:row>
      <xdr:rowOff>203200</xdr:rowOff>
    </xdr:from>
    <xdr:to>
      <xdr:col>37</xdr:col>
      <xdr:colOff>1308588</xdr:colOff>
      <xdr:row>5</xdr:row>
      <xdr:rowOff>152400</xdr:rowOff>
    </xdr:to>
    <xdr:pic>
      <xdr:nvPicPr>
        <xdr:cNvPr id="5" name="Image 4" descr="2CTableau.jpg">
          <a:extLst>
            <a:ext uri="{FF2B5EF4-FFF2-40B4-BE49-F238E27FC236}">
              <a16:creationId xmlns="" xmlns:a16="http://schemas.microsoft.com/office/drawing/2014/main" id="{00000000-0008-0000-0200-000005000000}"/>
            </a:ext>
            <a:ext uri="{147F2762-F138-4A5C-976F-8EAC2B608ADB}">
              <a16:predDERef xmlns="" xmlns:a16="http://schemas.microsoft.com/office/drawing/2014/main" pred="{00000000-0008-0000-1B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1711412" y="393700"/>
          <a:ext cx="1182076" cy="76835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63"/>
  <sheetViews>
    <sheetView topLeftCell="A32" workbookViewId="0">
      <selection activeCell="A2" sqref="A2:A61"/>
    </sheetView>
  </sheetViews>
  <sheetFormatPr baseColWidth="10" defaultColWidth="11.42578125" defaultRowHeight="15"/>
  <cols>
    <col min="1" max="1" width="30.7109375" customWidth="1"/>
    <col min="2" max="2" width="20.7109375" customWidth="1"/>
    <col min="9" max="9" width="13.7109375" customWidth="1"/>
    <col min="10" max="10" width="13.85546875" customWidth="1"/>
    <col min="13" max="13" width="12.7109375" customWidth="1"/>
  </cols>
  <sheetData>
    <row r="1" spans="1:18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M1" s="2" t="s">
        <v>11</v>
      </c>
      <c r="P1" s="62" t="s">
        <v>12</v>
      </c>
      <c r="R1" s="72" t="s">
        <v>13</v>
      </c>
    </row>
    <row r="2" spans="1:18">
      <c r="A2" s="18" t="s">
        <v>87</v>
      </c>
      <c r="B2" s="3" t="s">
        <v>148</v>
      </c>
      <c r="C2" s="62" t="s">
        <v>14</v>
      </c>
      <c r="D2" s="62" t="s">
        <v>15</v>
      </c>
      <c r="E2" s="62" t="s">
        <v>16</v>
      </c>
      <c r="F2" s="27" t="s">
        <v>17</v>
      </c>
      <c r="G2" s="11" t="s">
        <v>18</v>
      </c>
      <c r="H2" t="s">
        <v>19</v>
      </c>
      <c r="I2" s="9">
        <v>0.35416666666666669</v>
      </c>
      <c r="J2" s="9">
        <v>0.41666666666666669</v>
      </c>
      <c r="K2" s="9">
        <v>0.60416666666666663</v>
      </c>
      <c r="M2" s="62" t="s">
        <v>20</v>
      </c>
      <c r="N2" s="81">
        <v>1.25</v>
      </c>
      <c r="P2" s="81">
        <v>0.15277777777777776</v>
      </c>
      <c r="Q2" t="s">
        <v>21</v>
      </c>
      <c r="R2" s="81">
        <v>64.166666666666671</v>
      </c>
    </row>
    <row r="3" spans="1:18">
      <c r="A3" s="18" t="s">
        <v>88</v>
      </c>
      <c r="B3" s="3" t="s">
        <v>149</v>
      </c>
      <c r="C3" s="62" t="s">
        <v>22</v>
      </c>
      <c r="D3" s="62"/>
      <c r="F3" s="27" t="s">
        <v>23</v>
      </c>
      <c r="G3" s="62"/>
      <c r="H3" t="s">
        <v>24</v>
      </c>
      <c r="I3" s="9">
        <v>0.39583333333333331</v>
      </c>
      <c r="J3" s="9">
        <v>0.4375</v>
      </c>
      <c r="K3" s="9">
        <v>0.625</v>
      </c>
      <c r="M3" s="62" t="s">
        <v>25</v>
      </c>
      <c r="N3" s="81">
        <v>1.1666666666666667</v>
      </c>
      <c r="P3" s="81">
        <v>0.30624999999999997</v>
      </c>
      <c r="Q3" t="s">
        <v>26</v>
      </c>
      <c r="R3" s="72">
        <v>1540</v>
      </c>
    </row>
    <row r="4" spans="1:18">
      <c r="A4" s="18" t="s">
        <v>89</v>
      </c>
      <c r="B4" s="3" t="s">
        <v>150</v>
      </c>
      <c r="C4" s="62" t="s">
        <v>27</v>
      </c>
      <c r="F4" s="27" t="s">
        <v>28</v>
      </c>
      <c r="H4" t="s">
        <v>29</v>
      </c>
      <c r="I4" s="9">
        <v>0.4375</v>
      </c>
      <c r="J4" s="9">
        <v>0.45833333333333331</v>
      </c>
      <c r="K4" s="9">
        <v>0.64583333333333337</v>
      </c>
      <c r="M4" s="62" t="s">
        <v>30</v>
      </c>
      <c r="N4" s="81">
        <v>1.5416666666666667</v>
      </c>
    </row>
    <row r="5" spans="1:18">
      <c r="A5" s="18" t="s">
        <v>90</v>
      </c>
      <c r="B5" s="3" t="s">
        <v>151</v>
      </c>
      <c r="C5" s="62" t="s">
        <v>31</v>
      </c>
      <c r="F5" s="27" t="s">
        <v>32</v>
      </c>
      <c r="H5" t="s">
        <v>33</v>
      </c>
      <c r="I5" s="10">
        <v>0.47916666666666669</v>
      </c>
      <c r="J5" s="9">
        <v>0.47916666666666669</v>
      </c>
      <c r="K5" s="9">
        <v>0.66666666666666663</v>
      </c>
    </row>
    <row r="6" spans="1:18">
      <c r="A6" s="18" t="s">
        <v>91</v>
      </c>
      <c r="B6" s="3" t="s">
        <v>152</v>
      </c>
      <c r="C6" s="62" t="s">
        <v>34</v>
      </c>
      <c r="F6" s="27"/>
      <c r="H6" t="s">
        <v>35</v>
      </c>
      <c r="I6" s="10">
        <v>0.52083333333333337</v>
      </c>
      <c r="J6" s="9">
        <v>0.5</v>
      </c>
      <c r="K6" s="9">
        <v>0.6875</v>
      </c>
    </row>
    <row r="7" spans="1:18">
      <c r="A7" s="18" t="s">
        <v>92</v>
      </c>
      <c r="B7" s="3" t="s">
        <v>153</v>
      </c>
      <c r="C7" s="31"/>
      <c r="D7" s="31"/>
      <c r="E7" s="31"/>
      <c r="F7" s="32"/>
      <c r="G7" s="31"/>
      <c r="H7" s="31" t="s">
        <v>36</v>
      </c>
      <c r="I7" s="33">
        <v>0.5625</v>
      </c>
      <c r="J7" s="34">
        <v>0.52083333333333337</v>
      </c>
      <c r="K7" s="9">
        <v>0.70833333333333337</v>
      </c>
    </row>
    <row r="8" spans="1:18">
      <c r="A8" s="18" t="s">
        <v>93</v>
      </c>
      <c r="B8" s="62" t="s">
        <v>37</v>
      </c>
      <c r="C8" s="62"/>
      <c r="F8" s="62"/>
      <c r="H8" t="s">
        <v>38</v>
      </c>
      <c r="I8" s="10">
        <v>0.60416666666666663</v>
      </c>
      <c r="J8" s="9">
        <v>0.54166666666666663</v>
      </c>
      <c r="K8" s="9">
        <v>0.72916666666666663</v>
      </c>
    </row>
    <row r="9" spans="1:18">
      <c r="A9" s="18" t="s">
        <v>94</v>
      </c>
      <c r="B9" s="62" t="s">
        <v>39</v>
      </c>
      <c r="F9" s="62"/>
      <c r="H9" t="s">
        <v>40</v>
      </c>
      <c r="I9" s="10">
        <v>0.64583333333333337</v>
      </c>
      <c r="K9" s="9">
        <v>0.75</v>
      </c>
    </row>
    <row r="10" spans="1:18">
      <c r="A10" s="18" t="s">
        <v>95</v>
      </c>
      <c r="B10" s="62" t="s">
        <v>41</v>
      </c>
      <c r="F10" s="62"/>
      <c r="I10" s="10">
        <v>0.6875</v>
      </c>
    </row>
    <row r="11" spans="1:18">
      <c r="A11" s="18" t="s">
        <v>96</v>
      </c>
      <c r="B11" s="62"/>
      <c r="F11" s="62"/>
      <c r="I11" s="10">
        <v>0.75</v>
      </c>
    </row>
    <row r="12" spans="1:18">
      <c r="A12" s="18" t="s">
        <v>97</v>
      </c>
      <c r="F12" s="62"/>
      <c r="I12" s="62"/>
      <c r="J12" s="62"/>
    </row>
    <row r="13" spans="1:18">
      <c r="A13" s="18" t="s">
        <v>98</v>
      </c>
      <c r="F13" s="62"/>
      <c r="I13" s="62"/>
      <c r="J13" s="62"/>
    </row>
    <row r="14" spans="1:18">
      <c r="A14" s="18" t="s">
        <v>99</v>
      </c>
      <c r="F14" s="62"/>
      <c r="I14" s="62"/>
      <c r="J14" s="62"/>
    </row>
    <row r="15" spans="1:18">
      <c r="A15" s="18" t="s">
        <v>100</v>
      </c>
      <c r="F15" s="62"/>
      <c r="I15" s="62"/>
      <c r="J15" s="62"/>
    </row>
    <row r="16" spans="1:18">
      <c r="A16" s="18" t="s">
        <v>101</v>
      </c>
      <c r="F16" s="62"/>
      <c r="I16" s="62"/>
      <c r="J16" s="62"/>
    </row>
    <row r="17" spans="1:10">
      <c r="A17" s="18" t="s">
        <v>102</v>
      </c>
      <c r="F17" s="62"/>
      <c r="I17" s="62"/>
      <c r="J17" s="62"/>
    </row>
    <row r="18" spans="1:10">
      <c r="A18" s="18" t="s">
        <v>103</v>
      </c>
      <c r="F18" s="62"/>
      <c r="I18" s="62"/>
      <c r="J18" s="62"/>
    </row>
    <row r="19" spans="1:10">
      <c r="A19" s="18" t="s">
        <v>104</v>
      </c>
      <c r="F19" s="62"/>
      <c r="I19" s="62"/>
      <c r="J19" s="62"/>
    </row>
    <row r="20" spans="1:10">
      <c r="A20" s="18" t="s">
        <v>105</v>
      </c>
      <c r="F20" s="62"/>
      <c r="I20" s="62"/>
      <c r="J20" s="62"/>
    </row>
    <row r="21" spans="1:10">
      <c r="A21" s="18" t="s">
        <v>106</v>
      </c>
      <c r="F21" s="62"/>
    </row>
    <row r="22" spans="1:10">
      <c r="A22" s="18" t="s">
        <v>107</v>
      </c>
      <c r="F22" s="62"/>
    </row>
    <row r="23" spans="1:10">
      <c r="A23" s="18" t="s">
        <v>108</v>
      </c>
      <c r="F23" s="62"/>
    </row>
    <row r="24" spans="1:10">
      <c r="A24" s="18" t="s">
        <v>109</v>
      </c>
      <c r="F24" s="62"/>
    </row>
    <row r="25" spans="1:10">
      <c r="A25" s="18" t="s">
        <v>110</v>
      </c>
      <c r="F25" s="62"/>
    </row>
    <row r="26" spans="1:10">
      <c r="A26" s="18" t="s">
        <v>111</v>
      </c>
      <c r="F26" s="62"/>
    </row>
    <row r="27" spans="1:10">
      <c r="A27" s="18" t="s">
        <v>112</v>
      </c>
      <c r="F27" s="62"/>
    </row>
    <row r="28" spans="1:10">
      <c r="A28" s="18" t="s">
        <v>113</v>
      </c>
      <c r="F28" s="62"/>
    </row>
    <row r="29" spans="1:10">
      <c r="A29" s="18" t="s">
        <v>114</v>
      </c>
      <c r="F29" s="62"/>
    </row>
    <row r="30" spans="1:10">
      <c r="A30" s="18" t="s">
        <v>115</v>
      </c>
      <c r="F30" s="62"/>
    </row>
    <row r="31" spans="1:10">
      <c r="A31" s="18" t="s">
        <v>116</v>
      </c>
      <c r="F31" s="62"/>
    </row>
    <row r="32" spans="1:10">
      <c r="A32" s="18" t="s">
        <v>117</v>
      </c>
      <c r="F32" s="62"/>
    </row>
    <row r="33" spans="1:6">
      <c r="A33" s="18" t="s">
        <v>118</v>
      </c>
      <c r="F33" s="62"/>
    </row>
    <row r="34" spans="1:6">
      <c r="A34" s="18" t="s">
        <v>119</v>
      </c>
      <c r="F34" s="62"/>
    </row>
    <row r="35" spans="1:6">
      <c r="A35" s="18" t="s">
        <v>120</v>
      </c>
      <c r="F35" s="62"/>
    </row>
    <row r="36" spans="1:6">
      <c r="A36" s="18" t="s">
        <v>121</v>
      </c>
      <c r="F36" s="62"/>
    </row>
    <row r="37" spans="1:6">
      <c r="A37" s="18" t="s">
        <v>122</v>
      </c>
      <c r="F37" s="62"/>
    </row>
    <row r="38" spans="1:6">
      <c r="A38" s="18" t="s">
        <v>123</v>
      </c>
      <c r="F38" s="62"/>
    </row>
    <row r="39" spans="1:6">
      <c r="A39" s="18" t="s">
        <v>124</v>
      </c>
      <c r="F39" s="62"/>
    </row>
    <row r="40" spans="1:6">
      <c r="A40" s="18" t="s">
        <v>125</v>
      </c>
      <c r="F40" s="62"/>
    </row>
    <row r="41" spans="1:6">
      <c r="A41" s="18" t="s">
        <v>126</v>
      </c>
      <c r="F41" s="62"/>
    </row>
    <row r="42" spans="1:6">
      <c r="A42" s="18" t="s">
        <v>127</v>
      </c>
      <c r="F42" s="62"/>
    </row>
    <row r="43" spans="1:6">
      <c r="A43" s="18" t="s">
        <v>128</v>
      </c>
      <c r="F43" s="62"/>
    </row>
    <row r="44" spans="1:6">
      <c r="A44" s="18" t="s">
        <v>129</v>
      </c>
      <c r="F44" s="62"/>
    </row>
    <row r="45" spans="1:6">
      <c r="A45" s="18" t="s">
        <v>130</v>
      </c>
      <c r="F45" s="62"/>
    </row>
    <row r="46" spans="1:6">
      <c r="A46" s="18" t="s">
        <v>131</v>
      </c>
      <c r="F46" s="62"/>
    </row>
    <row r="47" spans="1:6">
      <c r="A47" s="18" t="s">
        <v>132</v>
      </c>
      <c r="F47" s="62"/>
    </row>
    <row r="48" spans="1:6">
      <c r="A48" s="18" t="s">
        <v>133</v>
      </c>
      <c r="F48" s="62"/>
    </row>
    <row r="49" spans="1:6">
      <c r="A49" s="18" t="s">
        <v>134</v>
      </c>
      <c r="F49" s="62"/>
    </row>
    <row r="50" spans="1:6">
      <c r="A50" s="18" t="s">
        <v>135</v>
      </c>
      <c r="F50" s="62"/>
    </row>
    <row r="51" spans="1:6">
      <c r="A51" s="18" t="s">
        <v>136</v>
      </c>
      <c r="F51" s="62"/>
    </row>
    <row r="52" spans="1:6">
      <c r="A52" s="18" t="s">
        <v>137</v>
      </c>
      <c r="F52" s="62"/>
    </row>
    <row r="53" spans="1:6">
      <c r="A53" s="18" t="s">
        <v>138</v>
      </c>
      <c r="F53" s="62"/>
    </row>
    <row r="54" spans="1:6">
      <c r="A54" s="18" t="s">
        <v>139</v>
      </c>
      <c r="F54" s="62"/>
    </row>
    <row r="55" spans="1:6">
      <c r="A55" s="18" t="s">
        <v>140</v>
      </c>
      <c r="F55" s="62"/>
    </row>
    <row r="56" spans="1:6">
      <c r="A56" s="18" t="s">
        <v>141</v>
      </c>
      <c r="F56" s="62"/>
    </row>
    <row r="57" spans="1:6">
      <c r="A57" s="18" t="s">
        <v>142</v>
      </c>
      <c r="F57" s="62"/>
    </row>
    <row r="58" spans="1:6">
      <c r="A58" s="18" t="s">
        <v>143</v>
      </c>
      <c r="F58" s="62"/>
    </row>
    <row r="59" spans="1:6">
      <c r="A59" s="18" t="s">
        <v>144</v>
      </c>
      <c r="F59" s="62"/>
    </row>
    <row r="60" spans="1:6">
      <c r="A60" s="18" t="s">
        <v>145</v>
      </c>
      <c r="F60" s="62"/>
    </row>
    <row r="61" spans="1:6">
      <c r="A61" s="18" t="s">
        <v>146</v>
      </c>
      <c r="F61" s="62"/>
    </row>
    <row r="62" spans="1:6">
      <c r="A62" s="18" t="s">
        <v>147</v>
      </c>
      <c r="F62" s="62"/>
    </row>
    <row r="63" spans="1:6">
      <c r="A63" s="101" t="s">
        <v>82</v>
      </c>
    </row>
  </sheetData>
  <sortState ref="A3:A63">
    <sortCondition ref="A3:A63"/>
  </sortState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BL154"/>
  <sheetViews>
    <sheetView tabSelected="1" topLeftCell="H1" workbookViewId="0">
      <pane ySplit="7" topLeftCell="A8" activePane="bottomLeft" state="frozen"/>
      <selection activeCell="A70" sqref="A70"/>
      <selection pane="bottomLeft" activeCell="N8" sqref="N8:N66"/>
    </sheetView>
  </sheetViews>
  <sheetFormatPr baseColWidth="10" defaultColWidth="11.42578125" defaultRowHeight="15"/>
  <cols>
    <col min="1" max="1" width="26.7109375" customWidth="1"/>
    <col min="2" max="2" width="10.7109375" customWidth="1"/>
    <col min="12" max="12" width="20.7109375" customWidth="1"/>
    <col min="13" max="13" width="5.7109375" style="4" customWidth="1"/>
    <col min="14" max="14" width="26.7109375" customWidth="1"/>
    <col min="15" max="15" width="10.7109375" customWidth="1"/>
    <col min="25" max="25" width="20.7109375" customWidth="1"/>
    <col min="26" max="26" width="5.7109375" customWidth="1"/>
    <col min="27" max="27" width="26.7109375" customWidth="1"/>
    <col min="28" max="28" width="10.7109375" customWidth="1"/>
    <col min="38" max="38" width="20.7109375" customWidth="1"/>
    <col min="39" max="39" width="5.7109375" customWidth="1"/>
    <col min="40" max="40" width="26.7109375" customWidth="1"/>
    <col min="41" max="41" width="10.7109375" customWidth="1"/>
    <col min="51" max="51" width="20.7109375" customWidth="1"/>
    <col min="52" max="52" width="5.7109375" customWidth="1"/>
    <col min="53" max="53" width="26.7109375" customWidth="1"/>
    <col min="54" max="54" width="10.7109375" customWidth="1"/>
    <col min="64" max="64" width="20.7109375" customWidth="1"/>
  </cols>
  <sheetData>
    <row r="1" spans="1:64">
      <c r="A1" s="118"/>
      <c r="B1" s="118"/>
      <c r="C1" s="118"/>
      <c r="D1" s="118"/>
      <c r="E1" s="118"/>
      <c r="F1" s="118"/>
      <c r="G1" s="118"/>
      <c r="H1" s="118"/>
      <c r="I1" s="118"/>
      <c r="J1" s="118"/>
      <c r="K1" s="118"/>
      <c r="L1" s="118"/>
      <c r="M1" s="118"/>
      <c r="N1" s="118"/>
      <c r="O1" s="118"/>
      <c r="P1" s="118"/>
      <c r="Q1" s="118"/>
      <c r="R1" s="118"/>
      <c r="S1" s="118"/>
      <c r="T1" s="118"/>
      <c r="U1" s="118"/>
      <c r="V1" s="118"/>
      <c r="W1" s="118"/>
      <c r="X1" s="118"/>
      <c r="Y1" s="118"/>
    </row>
    <row r="2" spans="1:64" ht="20.100000000000001" customHeight="1">
      <c r="A2" s="104" t="s">
        <v>84</v>
      </c>
      <c r="B2" s="63" t="s">
        <v>20</v>
      </c>
      <c r="C2" s="117" t="s">
        <v>42</v>
      </c>
      <c r="D2" s="117"/>
      <c r="E2" s="117"/>
      <c r="H2" s="64" t="s">
        <v>43</v>
      </c>
      <c r="I2" s="65"/>
      <c r="J2" s="42"/>
      <c r="K2" s="43"/>
      <c r="L2" s="14"/>
      <c r="M2" s="14"/>
      <c r="N2" s="13"/>
      <c r="O2" s="63" t="s">
        <v>20</v>
      </c>
      <c r="P2" s="117" t="s">
        <v>44</v>
      </c>
      <c r="Q2" s="117"/>
      <c r="R2" s="117"/>
      <c r="T2" s="62"/>
      <c r="U2" s="62"/>
      <c r="V2" s="62"/>
      <c r="W2" s="62"/>
      <c r="Y2" s="14"/>
      <c r="AA2" s="13"/>
      <c r="AB2" s="63" t="s">
        <v>20</v>
      </c>
      <c r="AC2" s="117" t="s">
        <v>45</v>
      </c>
      <c r="AD2" s="117"/>
      <c r="AE2" s="117"/>
      <c r="AG2" s="62"/>
      <c r="AH2" s="62"/>
      <c r="AI2" s="62"/>
      <c r="AJ2" s="62"/>
      <c r="AL2" s="14"/>
      <c r="AN2" s="13"/>
      <c r="AO2" s="63" t="s">
        <v>20</v>
      </c>
      <c r="AP2" s="117" t="s">
        <v>46</v>
      </c>
      <c r="AQ2" s="117"/>
      <c r="AR2" s="117"/>
      <c r="AT2" s="62"/>
      <c r="AU2" s="62"/>
      <c r="AV2" s="62"/>
      <c r="AW2" s="62"/>
      <c r="AY2" s="14"/>
      <c r="BA2" s="13"/>
      <c r="BB2" s="63" t="s">
        <v>20</v>
      </c>
      <c r="BC2" s="117" t="s">
        <v>47</v>
      </c>
      <c r="BD2" s="117"/>
      <c r="BE2" s="117"/>
      <c r="BG2" s="62"/>
      <c r="BH2" s="62"/>
      <c r="BI2" s="62"/>
      <c r="BJ2" s="62"/>
      <c r="BL2" s="14"/>
    </row>
    <row r="3" spans="1:64">
      <c r="A3" s="38"/>
      <c r="B3" s="54"/>
      <c r="C3" s="113"/>
      <c r="D3" s="114"/>
      <c r="E3" s="114"/>
      <c r="F3" s="114"/>
      <c r="G3" s="114"/>
      <c r="H3" s="114"/>
      <c r="I3" s="114"/>
      <c r="J3" s="114"/>
      <c r="K3" s="114"/>
      <c r="L3" s="15"/>
      <c r="M3" s="62"/>
      <c r="N3" s="6"/>
      <c r="O3" s="49"/>
      <c r="P3" s="113"/>
      <c r="Q3" s="114"/>
      <c r="R3" s="114"/>
      <c r="S3" s="114"/>
      <c r="T3" s="114"/>
      <c r="U3" s="114"/>
      <c r="V3" s="114"/>
      <c r="W3" s="114"/>
      <c r="X3" s="114"/>
      <c r="Y3" s="15"/>
      <c r="AA3" s="6"/>
      <c r="AB3" s="49"/>
      <c r="AC3" s="115"/>
      <c r="AD3" s="116"/>
      <c r="AE3" s="116"/>
      <c r="AF3" s="116"/>
      <c r="AG3" s="116"/>
      <c r="AH3" s="116"/>
      <c r="AI3" s="116"/>
      <c r="AJ3" s="116"/>
      <c r="AK3" s="116"/>
      <c r="AL3" s="57"/>
      <c r="AM3" s="15"/>
      <c r="AN3" s="6"/>
      <c r="AO3" s="49"/>
      <c r="AP3" s="115"/>
      <c r="AQ3" s="116"/>
      <c r="AR3" s="116"/>
      <c r="AS3" s="116"/>
      <c r="AT3" s="116"/>
      <c r="AU3" s="116"/>
      <c r="AV3" s="116"/>
      <c r="AW3" s="116"/>
      <c r="AX3" s="116"/>
      <c r="AY3" s="15"/>
      <c r="BA3" s="6"/>
      <c r="BB3" s="49"/>
      <c r="BC3" s="115"/>
      <c r="BD3" s="116"/>
      <c r="BE3" s="116"/>
      <c r="BF3" s="116"/>
      <c r="BG3" s="116"/>
      <c r="BH3" s="116"/>
      <c r="BI3" s="116"/>
      <c r="BJ3" s="116"/>
      <c r="BK3" s="116"/>
      <c r="BL3" s="15"/>
    </row>
    <row r="4" spans="1:64">
      <c r="A4" s="8" t="s">
        <v>48</v>
      </c>
      <c r="B4" s="50"/>
      <c r="C4" s="47">
        <v>30</v>
      </c>
      <c r="D4" s="47">
        <v>30</v>
      </c>
      <c r="E4" s="47">
        <v>30</v>
      </c>
      <c r="F4" s="47">
        <v>30</v>
      </c>
      <c r="G4" s="47">
        <v>30</v>
      </c>
      <c r="H4" s="47">
        <v>30</v>
      </c>
      <c r="I4" s="47">
        <v>30</v>
      </c>
      <c r="J4" s="47">
        <v>30</v>
      </c>
      <c r="K4" s="47">
        <v>30</v>
      </c>
      <c r="L4" s="2"/>
      <c r="M4" s="62"/>
      <c r="N4" s="8" t="s">
        <v>48</v>
      </c>
      <c r="O4" s="50"/>
      <c r="P4" s="47">
        <v>30</v>
      </c>
      <c r="Q4" s="47">
        <v>30</v>
      </c>
      <c r="R4" s="47">
        <v>30</v>
      </c>
      <c r="S4" s="47">
        <v>30</v>
      </c>
      <c r="T4" s="47">
        <v>30</v>
      </c>
      <c r="U4" s="47">
        <v>30</v>
      </c>
      <c r="V4" s="47">
        <v>30</v>
      </c>
      <c r="W4" s="47">
        <v>30</v>
      </c>
      <c r="X4" s="47">
        <v>30</v>
      </c>
      <c r="Y4" s="2"/>
      <c r="AA4" s="8" t="s">
        <v>48</v>
      </c>
      <c r="AB4" s="50"/>
      <c r="AC4" s="47">
        <v>30</v>
      </c>
      <c r="AD4" s="47">
        <v>30</v>
      </c>
      <c r="AE4" s="47">
        <v>30</v>
      </c>
      <c r="AF4" s="47">
        <v>30</v>
      </c>
      <c r="AG4" s="47">
        <v>30</v>
      </c>
      <c r="AH4" s="47">
        <v>30</v>
      </c>
      <c r="AI4" s="47">
        <v>30</v>
      </c>
      <c r="AJ4" s="47">
        <v>30</v>
      </c>
      <c r="AK4" s="47">
        <v>30</v>
      </c>
      <c r="AL4" s="57"/>
      <c r="AM4" s="15"/>
      <c r="AN4" s="8" t="s">
        <v>48</v>
      </c>
      <c r="AO4" s="50"/>
      <c r="AP4" s="47">
        <v>30</v>
      </c>
      <c r="AQ4" s="47">
        <v>30</v>
      </c>
      <c r="AR4" s="47">
        <v>30</v>
      </c>
      <c r="AS4" s="47">
        <v>30</v>
      </c>
      <c r="AT4" s="47">
        <v>30</v>
      </c>
      <c r="AU4" s="47">
        <v>30</v>
      </c>
      <c r="AV4" s="47">
        <v>30</v>
      </c>
      <c r="AW4" s="47">
        <v>30</v>
      </c>
      <c r="AX4" s="47">
        <v>30</v>
      </c>
      <c r="AY4" s="15"/>
      <c r="AZ4" s="15"/>
      <c r="BA4" s="8" t="s">
        <v>48</v>
      </c>
      <c r="BB4" s="50"/>
      <c r="BC4" s="47">
        <v>30</v>
      </c>
      <c r="BD4" s="47">
        <v>30</v>
      </c>
      <c r="BE4" s="47">
        <v>30</v>
      </c>
      <c r="BF4" s="47">
        <v>30</v>
      </c>
      <c r="BG4" s="47">
        <v>30</v>
      </c>
      <c r="BH4" s="47">
        <v>30</v>
      </c>
      <c r="BI4" s="47">
        <v>30</v>
      </c>
      <c r="BJ4" s="47">
        <v>30</v>
      </c>
      <c r="BK4" s="47">
        <v>30</v>
      </c>
      <c r="BL4" s="15"/>
    </row>
    <row r="5" spans="1:64">
      <c r="A5" s="16" t="s">
        <v>49</v>
      </c>
      <c r="B5" s="51"/>
      <c r="C5" s="39" t="str">
        <f>IF(C6&gt;=C4,"OK","INSUFFISANT")</f>
        <v>INSUFFISANT</v>
      </c>
      <c r="D5" s="39" t="str">
        <f t="shared" ref="D5:K5" si="0">IF(D6&gt;=D4,"OK","INSUFFISANT")</f>
        <v>INSUFFISANT</v>
      </c>
      <c r="E5" s="39" t="str">
        <f t="shared" si="0"/>
        <v>INSUFFISANT</v>
      </c>
      <c r="F5" s="39" t="str">
        <f t="shared" si="0"/>
        <v>INSUFFISANT</v>
      </c>
      <c r="G5" s="39" t="str">
        <f t="shared" si="0"/>
        <v>INSUFFISANT</v>
      </c>
      <c r="H5" s="39" t="str">
        <f t="shared" si="0"/>
        <v>INSUFFISANT</v>
      </c>
      <c r="I5" s="39" t="str">
        <f t="shared" si="0"/>
        <v>INSUFFISANT</v>
      </c>
      <c r="J5" s="39" t="str">
        <f t="shared" si="0"/>
        <v>INSUFFISANT</v>
      </c>
      <c r="K5" s="39" t="str">
        <f t="shared" si="0"/>
        <v>INSUFFISANT</v>
      </c>
      <c r="L5" s="2"/>
      <c r="M5" s="62"/>
      <c r="N5" s="16" t="s">
        <v>49</v>
      </c>
      <c r="O5" s="51"/>
      <c r="P5" s="12" t="str">
        <f t="shared" ref="P5:X5" si="1">IF(P6&gt;=P4,"OK","INSUFFISANT")</f>
        <v>INSUFFISANT</v>
      </c>
      <c r="Q5" s="12" t="str">
        <f t="shared" si="1"/>
        <v>INSUFFISANT</v>
      </c>
      <c r="R5" s="12" t="str">
        <f t="shared" si="1"/>
        <v>INSUFFISANT</v>
      </c>
      <c r="S5" s="12" t="str">
        <f t="shared" si="1"/>
        <v>INSUFFISANT</v>
      </c>
      <c r="T5" s="12" t="str">
        <f t="shared" si="1"/>
        <v>INSUFFISANT</v>
      </c>
      <c r="U5" s="12" t="str">
        <f t="shared" si="1"/>
        <v>INSUFFISANT</v>
      </c>
      <c r="V5" s="12" t="str">
        <f t="shared" si="1"/>
        <v>INSUFFISANT</v>
      </c>
      <c r="W5" s="12" t="str">
        <f t="shared" si="1"/>
        <v>INSUFFISANT</v>
      </c>
      <c r="X5" s="12" t="str">
        <f t="shared" si="1"/>
        <v>INSUFFISANT</v>
      </c>
      <c r="Y5" s="2"/>
      <c r="AA5" s="16" t="s">
        <v>49</v>
      </c>
      <c r="AB5" s="51"/>
      <c r="AC5" s="12" t="str">
        <f>IF(O95&gt;=AC4,"OK","INSUFFISANT")</f>
        <v>INSUFFISANT</v>
      </c>
      <c r="AD5" s="12" t="str">
        <f t="shared" ref="AD5:AK5" si="2">IF(AD6&gt;=AD4,"OK","INSUFFISANT")</f>
        <v>INSUFFISANT</v>
      </c>
      <c r="AE5" s="12" t="str">
        <f t="shared" si="2"/>
        <v>INSUFFISANT</v>
      </c>
      <c r="AF5" s="12" t="str">
        <f t="shared" si="2"/>
        <v>INSUFFISANT</v>
      </c>
      <c r="AG5" s="12" t="str">
        <f t="shared" si="2"/>
        <v>INSUFFISANT</v>
      </c>
      <c r="AH5" s="12" t="str">
        <f t="shared" si="2"/>
        <v>INSUFFISANT</v>
      </c>
      <c r="AI5" s="12" t="str">
        <f t="shared" si="2"/>
        <v>INSUFFISANT</v>
      </c>
      <c r="AJ5" s="12" t="str">
        <f t="shared" si="2"/>
        <v>INSUFFISANT</v>
      </c>
      <c r="AK5" s="12" t="str">
        <f t="shared" si="2"/>
        <v>INSUFFISANT</v>
      </c>
      <c r="AL5" s="57"/>
      <c r="AM5" s="15"/>
      <c r="AN5" s="16" t="s">
        <v>49</v>
      </c>
      <c r="AO5" s="51"/>
      <c r="AP5" s="12" t="str">
        <f>IF(AP6&gt;=AP4,"OK","INSUFFISANT")</f>
        <v>INSUFFISANT</v>
      </c>
      <c r="AQ5" s="12" t="str">
        <f t="shared" ref="AQ5:AX5" si="3">IF(AQ6&gt;=AQ4,"OK","INSUFFISANT")</f>
        <v>INSUFFISANT</v>
      </c>
      <c r="AR5" s="12" t="str">
        <f t="shared" si="3"/>
        <v>INSUFFISANT</v>
      </c>
      <c r="AS5" s="12" t="str">
        <f t="shared" si="3"/>
        <v>INSUFFISANT</v>
      </c>
      <c r="AT5" s="12" t="str">
        <f t="shared" si="3"/>
        <v>INSUFFISANT</v>
      </c>
      <c r="AU5" s="12" t="str">
        <f t="shared" si="3"/>
        <v>INSUFFISANT</v>
      </c>
      <c r="AV5" s="12" t="str">
        <f t="shared" si="3"/>
        <v>INSUFFISANT</v>
      </c>
      <c r="AW5" s="12" t="str">
        <f t="shared" si="3"/>
        <v>INSUFFISANT</v>
      </c>
      <c r="AX5" s="12" t="str">
        <f t="shared" si="3"/>
        <v>INSUFFISANT</v>
      </c>
      <c r="AY5" s="2"/>
      <c r="BA5" s="16" t="s">
        <v>49</v>
      </c>
      <c r="BB5" s="51"/>
      <c r="BC5" s="12" t="str">
        <f>IF(BC6&gt;=BC4,"OK","INSUFFISANT")</f>
        <v>INSUFFISANT</v>
      </c>
      <c r="BD5" s="12" t="str">
        <f t="shared" ref="BD5:BK5" si="4">IF(BD6&gt;=BD4,"OK","INSUFFISANT")</f>
        <v>INSUFFISANT</v>
      </c>
      <c r="BE5" s="12" t="str">
        <f t="shared" si="4"/>
        <v>INSUFFISANT</v>
      </c>
      <c r="BF5" s="12" t="str">
        <f t="shared" si="4"/>
        <v>INSUFFISANT</v>
      </c>
      <c r="BG5" s="12" t="str">
        <f t="shared" si="4"/>
        <v>INSUFFISANT</v>
      </c>
      <c r="BH5" s="12" t="str">
        <f t="shared" si="4"/>
        <v>INSUFFISANT</v>
      </c>
      <c r="BI5" s="12" t="str">
        <f t="shared" si="4"/>
        <v>INSUFFISANT</v>
      </c>
      <c r="BJ5" s="12" t="str">
        <f t="shared" si="4"/>
        <v>INSUFFISANT</v>
      </c>
      <c r="BK5" s="12" t="str">
        <f t="shared" si="4"/>
        <v>INSUFFISANT</v>
      </c>
      <c r="BL5" s="2"/>
    </row>
    <row r="6" spans="1:64">
      <c r="A6" s="38" t="s">
        <v>50</v>
      </c>
      <c r="B6" s="40"/>
      <c r="C6" s="40">
        <f t="shared" ref="C6:K6" si="5">COUNTIF(C8:C70,"√")</f>
        <v>0</v>
      </c>
      <c r="D6" s="40">
        <f t="shared" si="5"/>
        <v>0</v>
      </c>
      <c r="E6" s="40">
        <f t="shared" si="5"/>
        <v>0</v>
      </c>
      <c r="F6" s="40">
        <f t="shared" si="5"/>
        <v>0</v>
      </c>
      <c r="G6" s="40">
        <f t="shared" si="5"/>
        <v>0</v>
      </c>
      <c r="H6" s="40">
        <f t="shared" si="5"/>
        <v>0</v>
      </c>
      <c r="I6" s="40">
        <f t="shared" si="5"/>
        <v>0</v>
      </c>
      <c r="J6" s="40">
        <f t="shared" si="5"/>
        <v>0</v>
      </c>
      <c r="K6" s="40">
        <f t="shared" si="5"/>
        <v>0</v>
      </c>
      <c r="L6" s="62"/>
      <c r="M6" s="62"/>
      <c r="N6" s="6" t="s">
        <v>50</v>
      </c>
      <c r="O6" s="1"/>
      <c r="P6" s="1">
        <f t="shared" ref="P6:X6" si="6">COUNTIF(P8:P70,"√")</f>
        <v>0</v>
      </c>
      <c r="Q6" s="1">
        <f t="shared" si="6"/>
        <v>0</v>
      </c>
      <c r="R6" s="1">
        <f t="shared" si="6"/>
        <v>0</v>
      </c>
      <c r="S6" s="1">
        <f t="shared" si="6"/>
        <v>0</v>
      </c>
      <c r="T6" s="1">
        <f t="shared" si="6"/>
        <v>0</v>
      </c>
      <c r="U6" s="1">
        <f t="shared" si="6"/>
        <v>0</v>
      </c>
      <c r="V6" s="1">
        <f t="shared" si="6"/>
        <v>0</v>
      </c>
      <c r="W6" s="1">
        <f t="shared" si="6"/>
        <v>0</v>
      </c>
      <c r="X6" s="1">
        <f t="shared" si="6"/>
        <v>0</v>
      </c>
      <c r="Y6" s="62"/>
      <c r="AA6" s="6" t="s">
        <v>50</v>
      </c>
      <c r="AB6" s="1"/>
      <c r="AC6" s="1">
        <f t="shared" ref="AC6:AK6" si="7">COUNTIF(AC8:AC70,"√")</f>
        <v>0</v>
      </c>
      <c r="AD6" s="1">
        <f t="shared" si="7"/>
        <v>0</v>
      </c>
      <c r="AE6" s="1">
        <f t="shared" si="7"/>
        <v>0</v>
      </c>
      <c r="AF6" s="1">
        <f t="shared" si="7"/>
        <v>0</v>
      </c>
      <c r="AG6" s="1">
        <f t="shared" si="7"/>
        <v>0</v>
      </c>
      <c r="AH6" s="1">
        <f t="shared" si="7"/>
        <v>0</v>
      </c>
      <c r="AI6" s="1">
        <f t="shared" si="7"/>
        <v>0</v>
      </c>
      <c r="AJ6" s="1">
        <f t="shared" si="7"/>
        <v>0</v>
      </c>
      <c r="AK6" s="1">
        <f t="shared" si="7"/>
        <v>0</v>
      </c>
      <c r="AL6" s="58"/>
      <c r="AM6" s="15"/>
      <c r="AN6" s="6" t="s">
        <v>50</v>
      </c>
      <c r="AO6" s="1"/>
      <c r="AP6" s="1">
        <f t="shared" ref="AP6:AX6" si="8">COUNTIF(AP8:AP70,"√")</f>
        <v>4</v>
      </c>
      <c r="AQ6" s="1">
        <f t="shared" si="8"/>
        <v>7</v>
      </c>
      <c r="AR6" s="1">
        <f t="shared" si="8"/>
        <v>5</v>
      </c>
      <c r="AS6" s="1">
        <f t="shared" si="8"/>
        <v>5</v>
      </c>
      <c r="AT6" s="1">
        <f t="shared" si="8"/>
        <v>2</v>
      </c>
      <c r="AU6" s="1">
        <f t="shared" si="8"/>
        <v>4</v>
      </c>
      <c r="AV6" s="1">
        <f t="shared" si="8"/>
        <v>4</v>
      </c>
      <c r="AW6" s="1">
        <f t="shared" si="8"/>
        <v>3</v>
      </c>
      <c r="AX6" s="1">
        <f t="shared" si="8"/>
        <v>4</v>
      </c>
      <c r="AY6" s="62"/>
      <c r="BA6" s="6" t="s">
        <v>50</v>
      </c>
      <c r="BB6" s="1"/>
      <c r="BC6" s="1">
        <f t="shared" ref="BC6:BK6" si="9">COUNTIF(BC8:BC70,"√")</f>
        <v>5</v>
      </c>
      <c r="BD6" s="1">
        <f t="shared" si="9"/>
        <v>6</v>
      </c>
      <c r="BE6" s="1">
        <f t="shared" si="9"/>
        <v>4</v>
      </c>
      <c r="BF6" s="1">
        <f t="shared" si="9"/>
        <v>5</v>
      </c>
      <c r="BG6" s="1">
        <f t="shared" si="9"/>
        <v>2</v>
      </c>
      <c r="BH6" s="1">
        <f t="shared" si="9"/>
        <v>6</v>
      </c>
      <c r="BI6" s="1">
        <f t="shared" si="9"/>
        <v>6</v>
      </c>
      <c r="BJ6" s="1">
        <f t="shared" si="9"/>
        <v>4</v>
      </c>
      <c r="BK6" s="1">
        <f t="shared" si="9"/>
        <v>3</v>
      </c>
      <c r="BL6" s="62"/>
    </row>
    <row r="7" spans="1:64">
      <c r="A7" s="38" t="s">
        <v>51</v>
      </c>
      <c r="B7" s="53" t="s">
        <v>52</v>
      </c>
      <c r="C7" s="41" t="s">
        <v>53</v>
      </c>
      <c r="D7" s="41" t="s">
        <v>54</v>
      </c>
      <c r="E7" s="41" t="s">
        <v>55</v>
      </c>
      <c r="F7" s="41" t="s">
        <v>56</v>
      </c>
      <c r="G7" s="41" t="s">
        <v>57</v>
      </c>
      <c r="H7" s="41" t="s">
        <v>58</v>
      </c>
      <c r="I7" s="41" t="s">
        <v>59</v>
      </c>
      <c r="J7" s="41" t="s">
        <v>60</v>
      </c>
      <c r="K7" s="41" t="s">
        <v>61</v>
      </c>
      <c r="L7" s="49" t="s">
        <v>62</v>
      </c>
      <c r="M7" s="62"/>
      <c r="N7" s="52" t="s">
        <v>51</v>
      </c>
      <c r="O7" s="53" t="s">
        <v>52</v>
      </c>
      <c r="P7" s="30" t="s">
        <v>53</v>
      </c>
      <c r="Q7" s="30" t="s">
        <v>54</v>
      </c>
      <c r="R7" s="30" t="s">
        <v>55</v>
      </c>
      <c r="S7" s="30" t="s">
        <v>56</v>
      </c>
      <c r="T7" s="30" t="s">
        <v>57</v>
      </c>
      <c r="U7" s="30" t="s">
        <v>58</v>
      </c>
      <c r="V7" s="30" t="s">
        <v>59</v>
      </c>
      <c r="W7" s="30" t="s">
        <v>60</v>
      </c>
      <c r="X7" s="30" t="s">
        <v>61</v>
      </c>
      <c r="Y7" s="7" t="s">
        <v>62</v>
      </c>
      <c r="AA7" s="23" t="s">
        <v>51</v>
      </c>
      <c r="AB7" s="53" t="s">
        <v>52</v>
      </c>
      <c r="AC7" s="30" t="s">
        <v>53</v>
      </c>
      <c r="AD7" s="30" t="s">
        <v>54</v>
      </c>
      <c r="AE7" s="30" t="s">
        <v>55</v>
      </c>
      <c r="AF7" s="30" t="s">
        <v>56</v>
      </c>
      <c r="AG7" s="30" t="s">
        <v>57</v>
      </c>
      <c r="AH7" s="30" t="s">
        <v>58</v>
      </c>
      <c r="AI7" s="30" t="s">
        <v>59</v>
      </c>
      <c r="AJ7" s="30" t="s">
        <v>60</v>
      </c>
      <c r="AK7" s="30" t="s">
        <v>61</v>
      </c>
      <c r="AL7" s="7" t="s">
        <v>62</v>
      </c>
      <c r="AN7" s="6" t="s">
        <v>51</v>
      </c>
      <c r="AO7" s="53" t="s">
        <v>52</v>
      </c>
      <c r="AP7" s="30" t="s">
        <v>53</v>
      </c>
      <c r="AQ7" s="30" t="s">
        <v>54</v>
      </c>
      <c r="AR7" s="30" t="s">
        <v>55</v>
      </c>
      <c r="AS7" s="30" t="s">
        <v>56</v>
      </c>
      <c r="AT7" s="30" t="s">
        <v>57</v>
      </c>
      <c r="AU7" s="30" t="s">
        <v>58</v>
      </c>
      <c r="AV7" s="30" t="s">
        <v>59</v>
      </c>
      <c r="AW7" s="30" t="s">
        <v>60</v>
      </c>
      <c r="AX7" s="30" t="s">
        <v>61</v>
      </c>
      <c r="AY7" s="7" t="s">
        <v>62</v>
      </c>
      <c r="AZ7" s="15"/>
      <c r="BA7" s="6" t="s">
        <v>51</v>
      </c>
      <c r="BB7" s="53" t="s">
        <v>52</v>
      </c>
      <c r="BC7" s="30" t="s">
        <v>53</v>
      </c>
      <c r="BD7" s="30" t="s">
        <v>54</v>
      </c>
      <c r="BE7" s="30" t="s">
        <v>55</v>
      </c>
      <c r="BF7" s="30" t="s">
        <v>56</v>
      </c>
      <c r="BG7" s="30" t="s">
        <v>57</v>
      </c>
      <c r="BH7" s="30" t="s">
        <v>58</v>
      </c>
      <c r="BI7" s="30" t="s">
        <v>59</v>
      </c>
      <c r="BJ7" s="30" t="s">
        <v>60</v>
      </c>
      <c r="BK7" s="30" t="s">
        <v>61</v>
      </c>
      <c r="BL7" s="7" t="s">
        <v>62</v>
      </c>
    </row>
    <row r="8" spans="1:64">
      <c r="A8" s="18" t="s">
        <v>87</v>
      </c>
      <c r="B8" s="73">
        <v>0.30624999999999997</v>
      </c>
      <c r="C8" s="28"/>
      <c r="D8" s="28"/>
      <c r="E8" s="28"/>
      <c r="F8" s="28"/>
      <c r="G8" s="28"/>
      <c r="H8" s="28"/>
      <c r="I8" s="28"/>
      <c r="J8" s="28"/>
      <c r="K8" s="28"/>
      <c r="L8" s="62" t="s">
        <v>149</v>
      </c>
      <c r="M8" s="62"/>
      <c r="N8" s="18" t="s">
        <v>87</v>
      </c>
      <c r="O8" s="73">
        <v>0.30624999999999997</v>
      </c>
      <c r="P8" s="28"/>
      <c r="Q8" s="28"/>
      <c r="R8" s="28"/>
      <c r="S8" s="28"/>
      <c r="T8" s="28"/>
      <c r="U8" s="28"/>
      <c r="V8" s="28"/>
      <c r="W8" s="28"/>
      <c r="X8" s="28"/>
      <c r="Y8" s="62" t="s">
        <v>148</v>
      </c>
      <c r="AA8" s="18" t="s">
        <v>87</v>
      </c>
      <c r="AB8" s="74"/>
      <c r="AC8" s="5"/>
      <c r="AD8" s="5"/>
      <c r="AE8" s="5"/>
      <c r="AF8" s="5"/>
      <c r="AG8" s="5"/>
      <c r="AH8" s="5"/>
      <c r="AI8" s="5"/>
      <c r="AJ8" s="5"/>
      <c r="AK8" s="5"/>
      <c r="AL8" s="62" t="s">
        <v>150</v>
      </c>
      <c r="AN8" s="18" t="s">
        <v>87</v>
      </c>
      <c r="AO8" s="74"/>
      <c r="AP8" s="5"/>
      <c r="AQ8" s="5"/>
      <c r="AR8" s="5"/>
      <c r="AS8" s="5"/>
      <c r="AT8" s="5"/>
      <c r="AU8" s="5"/>
      <c r="AV8" s="5"/>
      <c r="AW8" s="5"/>
      <c r="AX8" s="5"/>
      <c r="AY8" s="62" t="s">
        <v>153</v>
      </c>
      <c r="BA8" s="18" t="s">
        <v>87</v>
      </c>
      <c r="BB8" s="74"/>
      <c r="BC8" s="5"/>
      <c r="BD8" s="5"/>
      <c r="BE8" s="5"/>
      <c r="BF8" s="5"/>
      <c r="BG8" s="5"/>
      <c r="BH8" s="5"/>
      <c r="BI8" s="5"/>
      <c r="BJ8" s="5"/>
      <c r="BK8" s="5"/>
      <c r="BL8" s="62" t="s">
        <v>152</v>
      </c>
    </row>
    <row r="9" spans="1:64">
      <c r="A9" s="18" t="s">
        <v>88</v>
      </c>
      <c r="B9" s="73">
        <v>0.30624999999999997</v>
      </c>
      <c r="C9" s="28"/>
      <c r="D9" s="28"/>
      <c r="E9" s="28"/>
      <c r="F9" s="28"/>
      <c r="G9" s="28"/>
      <c r="H9" s="28"/>
      <c r="I9" s="28"/>
      <c r="J9" s="28"/>
      <c r="K9" s="28"/>
      <c r="L9" s="107" t="s">
        <v>150</v>
      </c>
      <c r="M9" s="62"/>
      <c r="N9" s="18" t="s">
        <v>88</v>
      </c>
      <c r="O9" s="73">
        <v>0.30624999999999997</v>
      </c>
      <c r="P9" s="28"/>
      <c r="Q9" s="28"/>
      <c r="R9" s="28"/>
      <c r="S9" s="28"/>
      <c r="T9" s="28"/>
      <c r="U9" s="28"/>
      <c r="V9" s="28"/>
      <c r="W9" s="28"/>
      <c r="X9" s="28"/>
      <c r="Y9" s="107" t="s">
        <v>149</v>
      </c>
      <c r="AA9" s="18" t="s">
        <v>88</v>
      </c>
      <c r="AB9" s="75"/>
      <c r="AC9" s="62"/>
      <c r="AD9" s="62"/>
      <c r="AE9" s="62"/>
      <c r="AF9" s="62"/>
      <c r="AG9" s="62"/>
      <c r="AH9" s="62"/>
      <c r="AI9" s="62"/>
      <c r="AJ9" s="62"/>
      <c r="AK9" s="62"/>
      <c r="AL9" s="107" t="s">
        <v>151</v>
      </c>
      <c r="AN9" s="18" t="s">
        <v>88</v>
      </c>
      <c r="AO9" s="75"/>
      <c r="AP9" s="62"/>
      <c r="AQ9" s="62"/>
      <c r="AR9" s="62"/>
      <c r="AS9" s="62"/>
      <c r="AT9" s="62"/>
      <c r="AU9" s="62"/>
      <c r="AV9" s="62"/>
      <c r="AW9" s="62"/>
      <c r="AX9" s="62"/>
      <c r="AY9" s="107" t="s">
        <v>154</v>
      </c>
      <c r="BA9" s="18" t="s">
        <v>88</v>
      </c>
      <c r="BB9" s="75"/>
      <c r="BC9" s="62"/>
      <c r="BD9" s="62"/>
      <c r="BE9" s="62"/>
      <c r="BF9" s="62"/>
      <c r="BG9" s="62"/>
      <c r="BH9" s="62"/>
      <c r="BI9" s="62"/>
      <c r="BJ9" s="62"/>
      <c r="BK9" s="62"/>
      <c r="BL9" s="107" t="s">
        <v>153</v>
      </c>
    </row>
    <row r="10" spans="1:64">
      <c r="A10" s="18" t="s">
        <v>89</v>
      </c>
      <c r="B10" s="73">
        <v>0.30624999999999997</v>
      </c>
      <c r="C10" s="28"/>
      <c r="D10" s="28"/>
      <c r="E10" s="28"/>
      <c r="F10" s="28"/>
      <c r="G10" s="28"/>
      <c r="H10" s="28"/>
      <c r="I10" s="28"/>
      <c r="J10" s="28"/>
      <c r="K10" s="28"/>
      <c r="L10" s="107" t="s">
        <v>151</v>
      </c>
      <c r="M10" s="62"/>
      <c r="N10" s="18" t="s">
        <v>89</v>
      </c>
      <c r="O10" s="73">
        <v>0.30624999999999997</v>
      </c>
      <c r="P10" s="28"/>
      <c r="Q10" s="28"/>
      <c r="R10" s="28"/>
      <c r="S10" s="28"/>
      <c r="T10" s="28"/>
      <c r="U10" s="28"/>
      <c r="V10" s="28"/>
      <c r="W10" s="28"/>
      <c r="X10" s="28"/>
      <c r="Y10" s="107" t="s">
        <v>150</v>
      </c>
      <c r="AA10" s="18" t="s">
        <v>89</v>
      </c>
      <c r="AB10" s="74"/>
      <c r="AC10" s="5"/>
      <c r="AD10" s="5"/>
      <c r="AE10" s="5"/>
      <c r="AF10" s="5"/>
      <c r="AG10" s="5"/>
      <c r="AH10" s="5"/>
      <c r="AI10" s="5"/>
      <c r="AJ10" s="5"/>
      <c r="AK10" s="5"/>
      <c r="AL10" s="107" t="s">
        <v>152</v>
      </c>
      <c r="AN10" s="18" t="s">
        <v>89</v>
      </c>
      <c r="AO10" s="74"/>
      <c r="AP10" s="5"/>
      <c r="AQ10" s="5"/>
      <c r="AR10" s="5"/>
      <c r="AS10" s="5"/>
      <c r="AT10" s="5"/>
      <c r="AU10" s="5"/>
      <c r="AV10" s="5"/>
      <c r="AW10" s="5"/>
      <c r="AX10" s="5"/>
      <c r="AY10" s="107" t="s">
        <v>155</v>
      </c>
      <c r="BA10" s="18" t="s">
        <v>89</v>
      </c>
      <c r="BB10" s="74"/>
      <c r="BC10" s="5"/>
      <c r="BD10" s="5"/>
      <c r="BE10" s="5"/>
      <c r="BF10" s="5"/>
      <c r="BG10" s="5"/>
      <c r="BH10" s="5"/>
      <c r="BI10" s="5"/>
      <c r="BJ10" s="5"/>
      <c r="BK10" s="5"/>
      <c r="BL10" s="107" t="s">
        <v>154</v>
      </c>
    </row>
    <row r="11" spans="1:64">
      <c r="A11" s="18" t="s">
        <v>90</v>
      </c>
      <c r="B11" s="73">
        <v>0.30624999999999997</v>
      </c>
      <c r="C11" s="28"/>
      <c r="D11" s="28"/>
      <c r="E11" s="28"/>
      <c r="F11" s="28"/>
      <c r="G11" s="28"/>
      <c r="H11" s="28"/>
      <c r="I11" s="28"/>
      <c r="J11" s="28"/>
      <c r="K11" s="28"/>
      <c r="L11" s="107" t="s">
        <v>152</v>
      </c>
      <c r="M11" s="62"/>
      <c r="N11" s="18" t="s">
        <v>90</v>
      </c>
      <c r="O11" s="73">
        <v>0.30624999999999997</v>
      </c>
      <c r="P11" s="28"/>
      <c r="Q11" s="28"/>
      <c r="R11" s="28"/>
      <c r="S11" s="28"/>
      <c r="T11" s="28"/>
      <c r="U11" s="28"/>
      <c r="V11" s="28"/>
      <c r="W11" s="28"/>
      <c r="X11" s="28"/>
      <c r="Y11" s="107" t="s">
        <v>151</v>
      </c>
      <c r="AA11" s="18" t="s">
        <v>90</v>
      </c>
      <c r="AB11" s="76"/>
      <c r="AC11" s="62"/>
      <c r="AD11" s="62"/>
      <c r="AE11" s="62"/>
      <c r="AF11" s="62"/>
      <c r="AG11" s="62"/>
      <c r="AH11" s="62"/>
      <c r="AI11" s="62"/>
      <c r="AJ11" s="62"/>
      <c r="AK11" s="62"/>
      <c r="AL11" s="107" t="s">
        <v>153</v>
      </c>
      <c r="AN11" s="18" t="s">
        <v>90</v>
      </c>
      <c r="AO11" s="76"/>
      <c r="AP11" s="62"/>
      <c r="AQ11" s="62"/>
      <c r="AR11" s="62"/>
      <c r="AS11" s="62"/>
      <c r="AT11" s="62"/>
      <c r="AU11" s="62"/>
      <c r="AV11" s="62"/>
      <c r="AW11" s="62"/>
      <c r="AX11" s="62"/>
      <c r="AY11" s="107" t="s">
        <v>156</v>
      </c>
      <c r="BA11" s="18" t="s">
        <v>90</v>
      </c>
      <c r="BB11" s="76"/>
      <c r="BC11" s="62"/>
      <c r="BD11" s="62"/>
      <c r="BE11" s="62"/>
      <c r="BF11" s="62"/>
      <c r="BG11" s="62"/>
      <c r="BH11" s="62"/>
      <c r="BI11" s="62"/>
      <c r="BJ11" s="62"/>
      <c r="BK11" s="62"/>
      <c r="BL11" s="107" t="s">
        <v>155</v>
      </c>
    </row>
    <row r="12" spans="1:64">
      <c r="A12" s="18" t="s">
        <v>91</v>
      </c>
      <c r="B12" s="73">
        <v>0.30624999999999997</v>
      </c>
      <c r="C12" s="28"/>
      <c r="D12" s="28"/>
      <c r="E12" s="28"/>
      <c r="F12" s="28"/>
      <c r="G12" s="28"/>
      <c r="H12" s="28"/>
      <c r="I12" s="28"/>
      <c r="J12" s="28"/>
      <c r="K12" s="28"/>
      <c r="L12" s="107" t="s">
        <v>153</v>
      </c>
      <c r="M12" s="62"/>
      <c r="N12" s="18" t="s">
        <v>91</v>
      </c>
      <c r="O12" s="73">
        <v>0.30624999999999997</v>
      </c>
      <c r="P12" s="28"/>
      <c r="Q12" s="28"/>
      <c r="R12" s="28"/>
      <c r="S12" s="28"/>
      <c r="T12" s="28"/>
      <c r="U12" s="28"/>
      <c r="V12" s="28"/>
      <c r="W12" s="28"/>
      <c r="X12" s="28"/>
      <c r="Y12" s="107" t="s">
        <v>152</v>
      </c>
      <c r="AA12" s="18" t="s">
        <v>91</v>
      </c>
      <c r="AB12" s="74"/>
      <c r="AC12" s="5"/>
      <c r="AD12" s="5"/>
      <c r="AE12" s="5"/>
      <c r="AF12" s="5"/>
      <c r="AG12" s="5"/>
      <c r="AH12" s="5"/>
      <c r="AI12" s="5"/>
      <c r="AJ12" s="5"/>
      <c r="AK12" s="5"/>
      <c r="AL12" s="107" t="s">
        <v>154</v>
      </c>
      <c r="AN12" s="18" t="s">
        <v>91</v>
      </c>
      <c r="AO12" s="74"/>
      <c r="AP12" s="5"/>
      <c r="AQ12" s="5"/>
      <c r="AR12" s="5"/>
      <c r="AS12" s="5"/>
      <c r="AT12" s="5"/>
      <c r="AU12" s="5"/>
      <c r="AV12" s="5"/>
      <c r="AW12" s="5"/>
      <c r="AX12" s="5"/>
      <c r="AY12" s="107" t="s">
        <v>157</v>
      </c>
      <c r="BA12" s="18" t="s">
        <v>91</v>
      </c>
      <c r="BB12" s="74"/>
      <c r="BC12" s="5"/>
      <c r="BD12" s="5"/>
      <c r="BE12" s="5"/>
      <c r="BF12" s="5"/>
      <c r="BG12" s="5"/>
      <c r="BH12" s="5"/>
      <c r="BI12" s="5"/>
      <c r="BJ12" s="5"/>
      <c r="BK12" s="5"/>
      <c r="BL12" s="107" t="s">
        <v>156</v>
      </c>
    </row>
    <row r="13" spans="1:64">
      <c r="A13" s="18" t="s">
        <v>92</v>
      </c>
      <c r="B13" s="73">
        <v>0.30624999999999997</v>
      </c>
      <c r="C13" s="28"/>
      <c r="D13" s="28"/>
      <c r="E13" s="28"/>
      <c r="F13" s="28"/>
      <c r="G13" s="28"/>
      <c r="H13" s="28"/>
      <c r="I13" s="28"/>
      <c r="J13" s="28"/>
      <c r="K13" s="28"/>
      <c r="L13" s="107" t="s">
        <v>154</v>
      </c>
      <c r="M13" s="62"/>
      <c r="N13" s="18" t="s">
        <v>92</v>
      </c>
      <c r="O13" s="73">
        <v>0.30624999999999997</v>
      </c>
      <c r="P13" s="28"/>
      <c r="Q13" s="28"/>
      <c r="R13" s="28"/>
      <c r="S13" s="28"/>
      <c r="T13" s="28"/>
      <c r="U13" s="28"/>
      <c r="V13" s="28"/>
      <c r="W13" s="28"/>
      <c r="X13" s="28"/>
      <c r="Y13" s="107" t="s">
        <v>153</v>
      </c>
      <c r="AA13" s="18" t="s">
        <v>92</v>
      </c>
      <c r="AB13" s="76"/>
      <c r="AC13" s="62"/>
      <c r="AD13" s="62"/>
      <c r="AE13" s="62"/>
      <c r="AF13" s="62"/>
      <c r="AG13" s="62"/>
      <c r="AH13" s="62"/>
      <c r="AI13" s="62"/>
      <c r="AJ13" s="62"/>
      <c r="AK13" s="62"/>
      <c r="AL13" s="107" t="s">
        <v>155</v>
      </c>
      <c r="AN13" s="18" t="s">
        <v>92</v>
      </c>
      <c r="AO13" s="76"/>
      <c r="AP13" s="62"/>
      <c r="AQ13" s="62"/>
      <c r="AR13" s="62"/>
      <c r="AS13" s="62"/>
      <c r="AT13" s="62"/>
      <c r="AU13" s="62"/>
      <c r="AV13" s="62"/>
      <c r="AW13" s="62"/>
      <c r="AX13" s="62"/>
      <c r="AY13" s="107" t="s">
        <v>158</v>
      </c>
      <c r="BA13" s="18" t="s">
        <v>92</v>
      </c>
      <c r="BB13" s="76"/>
      <c r="BC13" s="62"/>
      <c r="BD13" s="62"/>
      <c r="BE13" s="62"/>
      <c r="BF13" s="62"/>
      <c r="BG13" s="62"/>
      <c r="BH13" s="62"/>
      <c r="BI13" s="62"/>
      <c r="BJ13" s="62"/>
      <c r="BK13" s="62"/>
      <c r="BL13" s="107" t="s">
        <v>157</v>
      </c>
    </row>
    <row r="14" spans="1:64">
      <c r="A14" s="18" t="s">
        <v>93</v>
      </c>
      <c r="B14" s="73">
        <v>0.30624999999999997</v>
      </c>
      <c r="C14" s="28"/>
      <c r="D14" s="28"/>
      <c r="E14" s="28"/>
      <c r="F14" s="28"/>
      <c r="G14" s="28"/>
      <c r="H14" s="28"/>
      <c r="I14" s="28"/>
      <c r="J14" s="28"/>
      <c r="K14" s="28"/>
      <c r="L14" s="107" t="s">
        <v>155</v>
      </c>
      <c r="M14" s="62"/>
      <c r="N14" s="18" t="s">
        <v>93</v>
      </c>
      <c r="O14" s="73">
        <v>0.30624999999999997</v>
      </c>
      <c r="P14" s="28"/>
      <c r="Q14" s="28"/>
      <c r="R14" s="28"/>
      <c r="S14" s="28"/>
      <c r="T14" s="28"/>
      <c r="U14" s="28"/>
      <c r="V14" s="28"/>
      <c r="W14" s="28"/>
      <c r="X14" s="28"/>
      <c r="Y14" s="107" t="s">
        <v>154</v>
      </c>
      <c r="AA14" s="18" t="s">
        <v>93</v>
      </c>
      <c r="AB14" s="77"/>
      <c r="AC14" s="5"/>
      <c r="AD14" s="5"/>
      <c r="AE14" s="5"/>
      <c r="AF14" s="5"/>
      <c r="AG14" s="5"/>
      <c r="AH14" s="5"/>
      <c r="AI14" s="5"/>
      <c r="AJ14" s="5"/>
      <c r="AK14" s="5"/>
      <c r="AL14" s="107" t="s">
        <v>156</v>
      </c>
      <c r="AN14" s="18" t="s">
        <v>93</v>
      </c>
      <c r="AO14" s="77"/>
      <c r="AP14" s="5"/>
      <c r="AQ14" s="5"/>
      <c r="AR14" s="5"/>
      <c r="AS14" s="5"/>
      <c r="AT14" s="5"/>
      <c r="AU14" s="5"/>
      <c r="AV14" s="5"/>
      <c r="AW14" s="5"/>
      <c r="AX14" s="5"/>
      <c r="AY14" s="107" t="s">
        <v>159</v>
      </c>
      <c r="BA14" s="18" t="s">
        <v>93</v>
      </c>
      <c r="BB14" s="77"/>
      <c r="BC14" s="5"/>
      <c r="BD14" s="5"/>
      <c r="BE14" s="5"/>
      <c r="BF14" s="5"/>
      <c r="BG14" s="5"/>
      <c r="BH14" s="5"/>
      <c r="BI14" s="5"/>
      <c r="BJ14" s="5"/>
      <c r="BK14" s="5"/>
      <c r="BL14" s="107" t="s">
        <v>158</v>
      </c>
    </row>
    <row r="15" spans="1:64">
      <c r="A15" s="18" t="s">
        <v>94</v>
      </c>
      <c r="B15" s="73">
        <v>0.30624999999999997</v>
      </c>
      <c r="C15" s="109"/>
      <c r="D15" s="109"/>
      <c r="E15" s="109"/>
      <c r="F15" s="109"/>
      <c r="G15" s="109"/>
      <c r="H15" s="109"/>
      <c r="I15" s="109"/>
      <c r="J15" s="109"/>
      <c r="K15" s="109"/>
      <c r="L15" s="107" t="s">
        <v>156</v>
      </c>
      <c r="M15" s="62"/>
      <c r="N15" s="18" t="s">
        <v>94</v>
      </c>
      <c r="O15" s="73">
        <v>0.30624999999999997</v>
      </c>
      <c r="P15" s="109"/>
      <c r="Q15" s="109"/>
      <c r="R15" s="109"/>
      <c r="S15" s="109"/>
      <c r="T15" s="109"/>
      <c r="U15" s="109"/>
      <c r="V15" s="109"/>
      <c r="W15" s="109"/>
      <c r="X15" s="109"/>
      <c r="Y15" s="107" t="s">
        <v>155</v>
      </c>
      <c r="AA15" s="18" t="s">
        <v>94</v>
      </c>
      <c r="AB15" s="76"/>
      <c r="AC15" s="111" t="s">
        <v>28</v>
      </c>
      <c r="AD15" s="111"/>
      <c r="AE15" s="111"/>
      <c r="AF15" s="111"/>
      <c r="AG15" s="111"/>
      <c r="AH15" s="111"/>
      <c r="AI15" s="111"/>
      <c r="AJ15" s="111"/>
      <c r="AK15" s="111"/>
      <c r="AL15" s="107" t="s">
        <v>157</v>
      </c>
      <c r="AN15" s="18" t="s">
        <v>94</v>
      </c>
      <c r="AO15" s="76"/>
      <c r="AP15" s="111" t="s">
        <v>28</v>
      </c>
      <c r="AQ15" s="111"/>
      <c r="AR15" s="111"/>
      <c r="AS15" s="111"/>
      <c r="AT15" s="111"/>
      <c r="AU15" s="111"/>
      <c r="AV15" s="111"/>
      <c r="AW15" s="111"/>
      <c r="AX15" s="111"/>
      <c r="AY15" s="107" t="s">
        <v>160</v>
      </c>
      <c r="BA15" s="18" t="s">
        <v>94</v>
      </c>
      <c r="BB15" s="76"/>
      <c r="BC15" s="111" t="s">
        <v>28</v>
      </c>
      <c r="BD15" s="111"/>
      <c r="BE15" s="111"/>
      <c r="BF15" s="111"/>
      <c r="BG15" s="111"/>
      <c r="BH15" s="111"/>
      <c r="BI15" s="111"/>
      <c r="BJ15" s="111"/>
      <c r="BK15" s="111"/>
      <c r="BL15" s="107" t="s">
        <v>159</v>
      </c>
    </row>
    <row r="16" spans="1:64">
      <c r="A16" s="18" t="s">
        <v>95</v>
      </c>
      <c r="B16" s="73">
        <v>0.30624999999999997</v>
      </c>
      <c r="C16" s="28"/>
      <c r="D16" s="28"/>
      <c r="E16" s="28"/>
      <c r="F16" s="28"/>
      <c r="G16" s="28"/>
      <c r="H16" s="28"/>
      <c r="I16" s="28"/>
      <c r="J16" s="28"/>
      <c r="K16" s="28"/>
      <c r="L16" s="107" t="s">
        <v>157</v>
      </c>
      <c r="M16" s="62"/>
      <c r="N16" s="18" t="s">
        <v>95</v>
      </c>
      <c r="O16" s="73">
        <v>0.30624999999999997</v>
      </c>
      <c r="P16" s="28"/>
      <c r="Q16" s="28"/>
      <c r="R16" s="28"/>
      <c r="S16" s="28"/>
      <c r="T16" s="28"/>
      <c r="U16" s="28"/>
      <c r="V16" s="28"/>
      <c r="W16" s="28"/>
      <c r="X16" s="28"/>
      <c r="Y16" s="107" t="s">
        <v>156</v>
      </c>
      <c r="AA16" s="18" t="s">
        <v>95</v>
      </c>
      <c r="AB16" s="74"/>
      <c r="AC16" s="5"/>
      <c r="AD16" s="5"/>
      <c r="AE16" s="5"/>
      <c r="AF16" s="5"/>
      <c r="AG16" s="5"/>
      <c r="AH16" s="5"/>
      <c r="AI16" s="5"/>
      <c r="AJ16" s="5"/>
      <c r="AK16" s="5"/>
      <c r="AL16" s="107" t="s">
        <v>158</v>
      </c>
      <c r="AN16" s="18" t="s">
        <v>95</v>
      </c>
      <c r="AO16" s="74"/>
      <c r="AP16" s="5"/>
      <c r="AQ16" s="5"/>
      <c r="AR16" s="5"/>
      <c r="AS16" s="5"/>
      <c r="AT16" s="5"/>
      <c r="AU16" s="5"/>
      <c r="AV16" s="5"/>
      <c r="AW16" s="5"/>
      <c r="AX16" s="5"/>
      <c r="AY16" s="107" t="s">
        <v>161</v>
      </c>
      <c r="BA16" s="18" t="s">
        <v>95</v>
      </c>
      <c r="BB16" s="74"/>
      <c r="BC16" s="5"/>
      <c r="BD16" s="5"/>
      <c r="BE16" s="5"/>
      <c r="BF16" s="5"/>
      <c r="BG16" s="5"/>
      <c r="BH16" s="5"/>
      <c r="BI16" s="5"/>
      <c r="BJ16" s="5"/>
      <c r="BK16" s="5"/>
      <c r="BL16" s="107" t="s">
        <v>160</v>
      </c>
    </row>
    <row r="17" spans="1:64">
      <c r="A17" s="18" t="s">
        <v>96</v>
      </c>
      <c r="B17" s="73">
        <v>0.30624999999999997</v>
      </c>
      <c r="C17" s="28"/>
      <c r="D17" s="28"/>
      <c r="E17" s="28"/>
      <c r="F17" s="28"/>
      <c r="G17" s="28"/>
      <c r="H17" s="28"/>
      <c r="I17" s="28"/>
      <c r="J17" s="28"/>
      <c r="K17" s="28"/>
      <c r="L17" s="107" t="s">
        <v>158</v>
      </c>
      <c r="M17" s="62"/>
      <c r="N17" s="18" t="s">
        <v>96</v>
      </c>
      <c r="O17" s="73">
        <v>0.30624999999999997</v>
      </c>
      <c r="P17" s="28"/>
      <c r="Q17" s="28"/>
      <c r="R17" s="28"/>
      <c r="S17" s="28"/>
      <c r="T17" s="28"/>
      <c r="U17" s="28"/>
      <c r="V17" s="28"/>
      <c r="W17" s="28"/>
      <c r="X17" s="28"/>
      <c r="Y17" s="107" t="s">
        <v>157</v>
      </c>
      <c r="AA17" s="18" t="s">
        <v>96</v>
      </c>
      <c r="AB17" s="78"/>
      <c r="AC17" s="62"/>
      <c r="AD17" s="62"/>
      <c r="AE17" s="62"/>
      <c r="AF17" s="62"/>
      <c r="AG17" s="62"/>
      <c r="AH17" s="62"/>
      <c r="AI17" s="62"/>
      <c r="AJ17" s="62"/>
      <c r="AK17" s="62"/>
      <c r="AL17" s="107" t="s">
        <v>159</v>
      </c>
      <c r="AN17" s="18" t="s">
        <v>96</v>
      </c>
      <c r="AO17" s="78"/>
      <c r="AP17" s="62"/>
      <c r="AQ17" s="62"/>
      <c r="AR17" s="62"/>
      <c r="AS17" s="62"/>
      <c r="AT17" s="62"/>
      <c r="AU17" s="62"/>
      <c r="AV17" s="62"/>
      <c r="AW17" s="62"/>
      <c r="AX17" s="62"/>
      <c r="AY17" s="107" t="s">
        <v>162</v>
      </c>
      <c r="BA17" s="18" t="s">
        <v>96</v>
      </c>
      <c r="BB17" s="78"/>
      <c r="BC17" s="62"/>
      <c r="BD17" s="62"/>
      <c r="BE17" s="62"/>
      <c r="BF17" s="62"/>
      <c r="BG17" s="62"/>
      <c r="BH17" s="62"/>
      <c r="BI17" s="62"/>
      <c r="BJ17" s="62"/>
      <c r="BK17" s="62"/>
      <c r="BL17" s="107" t="s">
        <v>161</v>
      </c>
    </row>
    <row r="18" spans="1:64">
      <c r="A18" s="18" t="s">
        <v>97</v>
      </c>
      <c r="B18" s="73">
        <v>0.30624999999999997</v>
      </c>
      <c r="C18" s="109"/>
      <c r="D18" s="109"/>
      <c r="E18" s="109"/>
      <c r="F18" s="109"/>
      <c r="G18" s="109"/>
      <c r="H18" s="109"/>
      <c r="I18" s="109"/>
      <c r="J18" s="109"/>
      <c r="K18" s="109"/>
      <c r="L18" s="107" t="s">
        <v>159</v>
      </c>
      <c r="M18" s="62"/>
      <c r="N18" s="18" t="s">
        <v>97</v>
      </c>
      <c r="O18" s="73">
        <v>0.30624999999999997</v>
      </c>
      <c r="P18" s="109"/>
      <c r="Q18" s="109"/>
      <c r="R18" s="109"/>
      <c r="S18" s="109"/>
      <c r="T18" s="109"/>
      <c r="U18" s="109"/>
      <c r="V18" s="109"/>
      <c r="W18" s="109"/>
      <c r="X18" s="109"/>
      <c r="Y18" s="107" t="s">
        <v>158</v>
      </c>
      <c r="AA18" s="18" t="s">
        <v>97</v>
      </c>
      <c r="AB18" s="74"/>
      <c r="AC18" s="110" t="s">
        <v>28</v>
      </c>
      <c r="AD18" s="110"/>
      <c r="AE18" s="110"/>
      <c r="AF18" s="110"/>
      <c r="AG18" s="110"/>
      <c r="AH18" s="110"/>
      <c r="AI18" s="110"/>
      <c r="AJ18" s="110"/>
      <c r="AK18" s="110"/>
      <c r="AL18" s="107" t="s">
        <v>160</v>
      </c>
      <c r="AN18" s="18" t="s">
        <v>97</v>
      </c>
      <c r="AO18" s="74"/>
      <c r="AP18" s="110" t="s">
        <v>28</v>
      </c>
      <c r="AQ18" s="110"/>
      <c r="AR18" s="110"/>
      <c r="AS18" s="110"/>
      <c r="AT18" s="110"/>
      <c r="AU18" s="110"/>
      <c r="AV18" s="110"/>
      <c r="AW18" s="110"/>
      <c r="AX18" s="110"/>
      <c r="AY18" s="107" t="s">
        <v>163</v>
      </c>
      <c r="BA18" s="18" t="s">
        <v>97</v>
      </c>
      <c r="BB18" s="74"/>
      <c r="BC18" s="110" t="s">
        <v>28</v>
      </c>
      <c r="BD18" s="110"/>
      <c r="BE18" s="110"/>
      <c r="BF18" s="110"/>
      <c r="BG18" s="110"/>
      <c r="BH18" s="110"/>
      <c r="BI18" s="110"/>
      <c r="BJ18" s="110"/>
      <c r="BK18" s="110"/>
      <c r="BL18" s="107" t="s">
        <v>162</v>
      </c>
    </row>
    <row r="19" spans="1:64">
      <c r="A19" s="18" t="s">
        <v>98</v>
      </c>
      <c r="B19" s="73">
        <v>0.30624999999999997</v>
      </c>
      <c r="C19" s="28"/>
      <c r="D19" s="28"/>
      <c r="E19" s="28"/>
      <c r="F19" s="28"/>
      <c r="G19" s="28"/>
      <c r="H19" s="28"/>
      <c r="I19" s="28"/>
      <c r="J19" s="28"/>
      <c r="K19" s="28"/>
      <c r="L19" s="107" t="s">
        <v>160</v>
      </c>
      <c r="M19" s="62"/>
      <c r="N19" s="18" t="s">
        <v>98</v>
      </c>
      <c r="O19" s="73">
        <v>0.30624999999999997</v>
      </c>
      <c r="P19" s="28"/>
      <c r="Q19" s="28"/>
      <c r="R19" s="28"/>
      <c r="S19" s="28"/>
      <c r="T19" s="28"/>
      <c r="U19" s="28"/>
      <c r="V19" s="28"/>
      <c r="W19" s="28"/>
      <c r="X19" s="28"/>
      <c r="Y19" s="107" t="s">
        <v>159</v>
      </c>
      <c r="AA19" s="18" t="s">
        <v>98</v>
      </c>
      <c r="AB19" s="76"/>
      <c r="AC19" s="62"/>
      <c r="AD19" s="62"/>
      <c r="AE19" s="62"/>
      <c r="AF19" s="62"/>
      <c r="AG19" s="62"/>
      <c r="AH19" s="62"/>
      <c r="AI19" s="62"/>
      <c r="AJ19" s="62"/>
      <c r="AK19" s="62"/>
      <c r="AL19" s="107" t="s">
        <v>161</v>
      </c>
      <c r="AN19" s="18" t="s">
        <v>98</v>
      </c>
      <c r="AO19" s="76"/>
      <c r="AP19" s="62"/>
      <c r="AQ19" s="62"/>
      <c r="AR19" s="62"/>
      <c r="AS19" s="62"/>
      <c r="AT19" s="62"/>
      <c r="AU19" s="62"/>
      <c r="AV19" s="62"/>
      <c r="AW19" s="62"/>
      <c r="AX19" s="62"/>
      <c r="AY19" s="107" t="s">
        <v>164</v>
      </c>
      <c r="BA19" s="18" t="s">
        <v>98</v>
      </c>
      <c r="BB19" s="76"/>
      <c r="BC19" s="62"/>
      <c r="BD19" s="62"/>
      <c r="BE19" s="62"/>
      <c r="BF19" s="62"/>
      <c r="BG19" s="62"/>
      <c r="BH19" s="62"/>
      <c r="BI19" s="62"/>
      <c r="BJ19" s="62"/>
      <c r="BK19" s="62"/>
      <c r="BL19" s="107" t="s">
        <v>163</v>
      </c>
    </row>
    <row r="20" spans="1:64">
      <c r="A20" s="18" t="s">
        <v>99</v>
      </c>
      <c r="B20" s="73">
        <v>0.30624999999999997</v>
      </c>
      <c r="C20" s="28"/>
      <c r="D20" s="28"/>
      <c r="E20" s="28"/>
      <c r="F20" s="28"/>
      <c r="G20" s="28"/>
      <c r="H20" s="28"/>
      <c r="I20" s="28"/>
      <c r="J20" s="28"/>
      <c r="K20" s="28"/>
      <c r="L20" s="107" t="s">
        <v>161</v>
      </c>
      <c r="M20" s="62"/>
      <c r="N20" s="18" t="s">
        <v>99</v>
      </c>
      <c r="O20" s="73">
        <v>0.30624999999999997</v>
      </c>
      <c r="P20" s="28"/>
      <c r="Q20" s="28"/>
      <c r="R20" s="28"/>
      <c r="S20" s="28"/>
      <c r="T20" s="28"/>
      <c r="U20" s="28"/>
      <c r="V20" s="28"/>
      <c r="W20" s="28"/>
      <c r="X20" s="28"/>
      <c r="Y20" s="107" t="s">
        <v>160</v>
      </c>
      <c r="AA20" s="18" t="s">
        <v>99</v>
      </c>
      <c r="AB20" s="74"/>
      <c r="AC20" s="5"/>
      <c r="AD20" s="5"/>
      <c r="AE20" s="5"/>
      <c r="AF20" s="5"/>
      <c r="AG20" s="5"/>
      <c r="AH20" s="5"/>
      <c r="AI20" s="5"/>
      <c r="AJ20" s="5"/>
      <c r="AK20" s="5"/>
      <c r="AL20" s="107" t="s">
        <v>162</v>
      </c>
      <c r="AN20" s="18" t="s">
        <v>99</v>
      </c>
      <c r="AO20" s="74"/>
      <c r="AP20" s="5"/>
      <c r="AQ20" s="5"/>
      <c r="AR20" s="5"/>
      <c r="AS20" s="5"/>
      <c r="AT20" s="5"/>
      <c r="AU20" s="5"/>
      <c r="AV20" s="5"/>
      <c r="AW20" s="5"/>
      <c r="AX20" s="5"/>
      <c r="AY20" s="107" t="s">
        <v>165</v>
      </c>
      <c r="BA20" s="18" t="s">
        <v>99</v>
      </c>
      <c r="BB20" s="74"/>
      <c r="BC20" s="5"/>
      <c r="BD20" s="5"/>
      <c r="BE20" s="5"/>
      <c r="BF20" s="5"/>
      <c r="BG20" s="5"/>
      <c r="BH20" s="5"/>
      <c r="BI20" s="5"/>
      <c r="BJ20" s="5"/>
      <c r="BK20" s="5"/>
      <c r="BL20" s="107" t="s">
        <v>164</v>
      </c>
    </row>
    <row r="21" spans="1:64">
      <c r="A21" s="18" t="s">
        <v>100</v>
      </c>
      <c r="B21" s="73">
        <v>0.30624999999999997</v>
      </c>
      <c r="C21" s="28"/>
      <c r="D21" s="28"/>
      <c r="E21" s="28"/>
      <c r="F21" s="28"/>
      <c r="G21" s="28"/>
      <c r="H21" s="28"/>
      <c r="I21" s="28"/>
      <c r="J21" s="28"/>
      <c r="K21" s="28"/>
      <c r="L21" s="107" t="s">
        <v>162</v>
      </c>
      <c r="M21" s="62"/>
      <c r="N21" s="18" t="s">
        <v>100</v>
      </c>
      <c r="O21" s="73">
        <v>0.30624999999999997</v>
      </c>
      <c r="P21" s="28"/>
      <c r="Q21" s="28"/>
      <c r="R21" s="28"/>
      <c r="S21" s="28"/>
      <c r="T21" s="28"/>
      <c r="U21" s="28"/>
      <c r="V21" s="28"/>
      <c r="W21" s="28"/>
      <c r="X21" s="28"/>
      <c r="Y21" s="107" t="s">
        <v>161</v>
      </c>
      <c r="AA21" s="18" t="s">
        <v>100</v>
      </c>
      <c r="AB21" s="76"/>
      <c r="AC21" s="62"/>
      <c r="AD21" s="62"/>
      <c r="AE21" s="62"/>
      <c r="AF21" s="62"/>
      <c r="AG21" s="62"/>
      <c r="AH21" s="62"/>
      <c r="AI21" s="62"/>
      <c r="AJ21" s="62"/>
      <c r="AK21" s="62"/>
      <c r="AL21" s="107" t="s">
        <v>163</v>
      </c>
      <c r="AN21" s="18" t="s">
        <v>100</v>
      </c>
      <c r="AO21" s="76"/>
      <c r="AP21" s="62"/>
      <c r="AQ21" s="62"/>
      <c r="AR21" s="62"/>
      <c r="AS21" s="62"/>
      <c r="AT21" s="62"/>
      <c r="AU21" s="62"/>
      <c r="AV21" s="62"/>
      <c r="AW21" s="62"/>
      <c r="AX21" s="62"/>
      <c r="AY21" s="107" t="s">
        <v>166</v>
      </c>
      <c r="BA21" s="18" t="s">
        <v>100</v>
      </c>
      <c r="BB21" s="76"/>
      <c r="BC21" s="62"/>
      <c r="BD21" s="62"/>
      <c r="BE21" s="62"/>
      <c r="BF21" s="62"/>
      <c r="BG21" s="62"/>
      <c r="BH21" s="62"/>
      <c r="BI21" s="62"/>
      <c r="BJ21" s="62"/>
      <c r="BK21" s="62"/>
      <c r="BL21" s="107" t="s">
        <v>165</v>
      </c>
    </row>
    <row r="22" spans="1:64">
      <c r="A22" s="18" t="s">
        <v>101</v>
      </c>
      <c r="B22" s="73">
        <v>0.30624999999999997</v>
      </c>
      <c r="C22" s="28"/>
      <c r="D22" s="28"/>
      <c r="E22" s="28"/>
      <c r="F22" s="28"/>
      <c r="G22" s="28"/>
      <c r="H22" s="28"/>
      <c r="I22" s="28"/>
      <c r="J22" s="28"/>
      <c r="K22" s="28"/>
      <c r="L22" s="107" t="s">
        <v>163</v>
      </c>
      <c r="M22" s="62"/>
      <c r="N22" s="18" t="s">
        <v>101</v>
      </c>
      <c r="O22" s="73">
        <v>0.30624999999999997</v>
      </c>
      <c r="P22" s="28"/>
      <c r="Q22" s="28"/>
      <c r="R22" s="28"/>
      <c r="S22" s="28"/>
      <c r="T22" s="28"/>
      <c r="U22" s="28"/>
      <c r="V22" s="28"/>
      <c r="W22" s="28"/>
      <c r="X22" s="28"/>
      <c r="Y22" s="107" t="s">
        <v>162</v>
      </c>
      <c r="AA22" s="18" t="s">
        <v>101</v>
      </c>
      <c r="AB22" s="74"/>
      <c r="AC22" s="5"/>
      <c r="AD22" s="5"/>
      <c r="AE22" s="5"/>
      <c r="AF22" s="5"/>
      <c r="AG22" s="5"/>
      <c r="AH22" s="5"/>
      <c r="AI22" s="5"/>
      <c r="AJ22" s="5"/>
      <c r="AK22" s="5"/>
      <c r="AL22" s="107" t="s">
        <v>164</v>
      </c>
      <c r="AN22" s="18" t="s">
        <v>101</v>
      </c>
      <c r="AO22" s="74"/>
      <c r="AP22" s="5"/>
      <c r="AQ22" s="5"/>
      <c r="AR22" s="5"/>
      <c r="AS22" s="5"/>
      <c r="AT22" s="5"/>
      <c r="AU22" s="5"/>
      <c r="AV22" s="5"/>
      <c r="AW22" s="5"/>
      <c r="AX22" s="5"/>
      <c r="AY22" s="107" t="s">
        <v>167</v>
      </c>
      <c r="BA22" s="18" t="s">
        <v>101</v>
      </c>
      <c r="BB22" s="74"/>
      <c r="BC22" s="5"/>
      <c r="BD22" s="5"/>
      <c r="BE22" s="5"/>
      <c r="BF22" s="5"/>
      <c r="BG22" s="5"/>
      <c r="BH22" s="5"/>
      <c r="BI22" s="5"/>
      <c r="BJ22" s="5"/>
      <c r="BK22" s="5"/>
      <c r="BL22" s="107" t="s">
        <v>166</v>
      </c>
    </row>
    <row r="23" spans="1:64">
      <c r="A23" s="18" t="s">
        <v>102</v>
      </c>
      <c r="B23" s="73">
        <v>0.30624999999999997</v>
      </c>
      <c r="C23" s="28"/>
      <c r="D23" s="28"/>
      <c r="E23" s="28"/>
      <c r="F23" s="28"/>
      <c r="G23" s="28"/>
      <c r="H23" s="28"/>
      <c r="I23" s="28"/>
      <c r="J23" s="28"/>
      <c r="K23" s="28"/>
      <c r="L23" s="107" t="s">
        <v>164</v>
      </c>
      <c r="M23" s="62"/>
      <c r="N23" s="18" t="s">
        <v>102</v>
      </c>
      <c r="O23" s="73">
        <v>0.30624999999999997</v>
      </c>
      <c r="P23" s="28"/>
      <c r="Q23" s="28"/>
      <c r="R23" s="28"/>
      <c r="S23" s="28"/>
      <c r="T23" s="28"/>
      <c r="U23" s="28"/>
      <c r="V23" s="28"/>
      <c r="W23" s="28"/>
      <c r="X23" s="28"/>
      <c r="Y23" s="107" t="s">
        <v>163</v>
      </c>
      <c r="AA23" s="18" t="s">
        <v>102</v>
      </c>
      <c r="AB23" s="79"/>
      <c r="AC23" s="42"/>
      <c r="AD23" s="42"/>
      <c r="AE23" s="42"/>
      <c r="AF23" s="42"/>
      <c r="AG23" s="42"/>
      <c r="AH23" s="42"/>
      <c r="AI23" s="42"/>
      <c r="AJ23" s="42"/>
      <c r="AK23" s="42"/>
      <c r="AL23" s="107" t="s">
        <v>165</v>
      </c>
      <c r="AN23" s="18" t="s">
        <v>102</v>
      </c>
      <c r="AO23" s="79"/>
      <c r="AP23" s="42"/>
      <c r="AQ23" s="42"/>
      <c r="AR23" s="42"/>
      <c r="AS23" s="42"/>
      <c r="AT23" s="42"/>
      <c r="AU23" s="42"/>
      <c r="AV23" s="42"/>
      <c r="AW23" s="42"/>
      <c r="AX23" s="42"/>
      <c r="AY23" s="107" t="s">
        <v>168</v>
      </c>
      <c r="BA23" s="18" t="s">
        <v>102</v>
      </c>
      <c r="BB23" s="79"/>
      <c r="BC23" s="42"/>
      <c r="BD23" s="42"/>
      <c r="BE23" s="42"/>
      <c r="BF23" s="42"/>
      <c r="BG23" s="42"/>
      <c r="BH23" s="42"/>
      <c r="BI23" s="42"/>
      <c r="BJ23" s="42"/>
      <c r="BK23" s="42"/>
      <c r="BL23" s="107" t="s">
        <v>167</v>
      </c>
    </row>
    <row r="24" spans="1:64">
      <c r="A24" s="18" t="s">
        <v>103</v>
      </c>
      <c r="B24" s="73">
        <v>0.30624999999999997</v>
      </c>
      <c r="C24" s="28"/>
      <c r="D24" s="28"/>
      <c r="E24" s="28"/>
      <c r="F24" s="28"/>
      <c r="G24" s="28"/>
      <c r="H24" s="28"/>
      <c r="I24" s="28"/>
      <c r="J24" s="28"/>
      <c r="K24" s="28"/>
      <c r="L24" s="107" t="s">
        <v>165</v>
      </c>
      <c r="M24" s="62"/>
      <c r="N24" s="18" t="s">
        <v>103</v>
      </c>
      <c r="O24" s="73">
        <v>0.30624999999999997</v>
      </c>
      <c r="P24" s="28"/>
      <c r="Q24" s="28"/>
      <c r="R24" s="28"/>
      <c r="S24" s="28"/>
      <c r="T24" s="28"/>
      <c r="U24" s="28"/>
      <c r="V24" s="28"/>
      <c r="W24" s="28"/>
      <c r="X24" s="28"/>
      <c r="Y24" s="107" t="s">
        <v>164</v>
      </c>
      <c r="AA24" s="18" t="s">
        <v>103</v>
      </c>
      <c r="AB24" s="74"/>
      <c r="AC24" s="5"/>
      <c r="AD24" s="5"/>
      <c r="AE24" s="5"/>
      <c r="AF24" s="5"/>
      <c r="AG24" s="5"/>
      <c r="AH24" s="5"/>
      <c r="AI24" s="5"/>
      <c r="AJ24" s="5"/>
      <c r="AK24" s="5"/>
      <c r="AL24" s="107" t="s">
        <v>166</v>
      </c>
      <c r="AN24" s="18" t="s">
        <v>103</v>
      </c>
      <c r="AO24" s="74"/>
      <c r="AP24" s="5"/>
      <c r="AQ24" s="5"/>
      <c r="AR24" s="5"/>
      <c r="AS24" s="5"/>
      <c r="AT24" s="5"/>
      <c r="AU24" s="5"/>
      <c r="AV24" s="5"/>
      <c r="AW24" s="5"/>
      <c r="AX24" s="5"/>
      <c r="AY24" s="107" t="s">
        <v>169</v>
      </c>
      <c r="BA24" s="18" t="s">
        <v>103</v>
      </c>
      <c r="BB24" s="74"/>
      <c r="BC24" s="5"/>
      <c r="BD24" s="5"/>
      <c r="BE24" s="5"/>
      <c r="BF24" s="5"/>
      <c r="BG24" s="5"/>
      <c r="BH24" s="5"/>
      <c r="BI24" s="5"/>
      <c r="BJ24" s="5"/>
      <c r="BK24" s="5"/>
      <c r="BL24" s="107" t="s">
        <v>168</v>
      </c>
    </row>
    <row r="25" spans="1:64">
      <c r="A25" s="18" t="s">
        <v>104</v>
      </c>
      <c r="B25" s="73">
        <v>0.30624999999999997</v>
      </c>
      <c r="C25" s="28"/>
      <c r="D25" s="28"/>
      <c r="E25" s="28"/>
      <c r="F25" s="28"/>
      <c r="G25" s="28"/>
      <c r="H25" s="28"/>
      <c r="I25" s="28"/>
      <c r="J25" s="28"/>
      <c r="K25" s="28"/>
      <c r="L25" s="107" t="s">
        <v>166</v>
      </c>
      <c r="M25" s="62"/>
      <c r="N25" s="18" t="s">
        <v>104</v>
      </c>
      <c r="O25" s="73">
        <v>0.30624999999999997</v>
      </c>
      <c r="P25" s="28"/>
      <c r="Q25" s="28"/>
      <c r="R25" s="28"/>
      <c r="S25" s="28"/>
      <c r="T25" s="28"/>
      <c r="U25" s="28"/>
      <c r="V25" s="28"/>
      <c r="W25" s="28"/>
      <c r="X25" s="28"/>
      <c r="Y25" s="107" t="s">
        <v>165</v>
      </c>
      <c r="AA25" s="18" t="s">
        <v>104</v>
      </c>
      <c r="AB25" s="79"/>
      <c r="AC25" s="42"/>
      <c r="AD25" s="42"/>
      <c r="AE25" s="42"/>
      <c r="AF25" s="42"/>
      <c r="AG25" s="42"/>
      <c r="AH25" s="42"/>
      <c r="AI25" s="42"/>
      <c r="AJ25" s="42"/>
      <c r="AK25" s="42"/>
      <c r="AL25" s="107" t="s">
        <v>167</v>
      </c>
      <c r="AN25" s="18" t="s">
        <v>104</v>
      </c>
      <c r="AO25" s="79"/>
      <c r="AP25" s="42"/>
      <c r="AQ25" s="42"/>
      <c r="AR25" s="42"/>
      <c r="AS25" s="42"/>
      <c r="AT25" s="42"/>
      <c r="AU25" s="42"/>
      <c r="AV25" s="42"/>
      <c r="AW25" s="42"/>
      <c r="AX25" s="42"/>
      <c r="AY25" s="107" t="s">
        <v>170</v>
      </c>
      <c r="BA25" s="18" t="s">
        <v>104</v>
      </c>
      <c r="BB25" s="79"/>
      <c r="BC25" s="42"/>
      <c r="BD25" s="42"/>
      <c r="BE25" s="42"/>
      <c r="BF25" s="42"/>
      <c r="BG25" s="42"/>
      <c r="BH25" s="42"/>
      <c r="BI25" s="42"/>
      <c r="BJ25" s="42"/>
      <c r="BK25" s="42"/>
      <c r="BL25" s="107" t="s">
        <v>169</v>
      </c>
    </row>
    <row r="26" spans="1:64">
      <c r="A26" s="18" t="s">
        <v>105</v>
      </c>
      <c r="B26" s="73">
        <v>0.30624999999999997</v>
      </c>
      <c r="C26" s="28"/>
      <c r="D26" s="28"/>
      <c r="E26" s="28"/>
      <c r="F26" s="28"/>
      <c r="G26" s="28"/>
      <c r="H26" s="28"/>
      <c r="I26" s="28"/>
      <c r="J26" s="28"/>
      <c r="K26" s="28"/>
      <c r="L26" s="107" t="s">
        <v>167</v>
      </c>
      <c r="M26" s="62"/>
      <c r="N26" s="18" t="s">
        <v>105</v>
      </c>
      <c r="O26" s="73">
        <v>0.30624999999999997</v>
      </c>
      <c r="P26" s="28"/>
      <c r="Q26" s="28"/>
      <c r="R26" s="28"/>
      <c r="S26" s="28"/>
      <c r="T26" s="28"/>
      <c r="U26" s="28"/>
      <c r="V26" s="28"/>
      <c r="W26" s="28"/>
      <c r="X26" s="28"/>
      <c r="Y26" s="107" t="s">
        <v>166</v>
      </c>
      <c r="AA26" s="18" t="s">
        <v>105</v>
      </c>
      <c r="AB26" s="74"/>
      <c r="AC26" s="5"/>
      <c r="AD26" s="5"/>
      <c r="AE26" s="5"/>
      <c r="AF26" s="5"/>
      <c r="AG26" s="5"/>
      <c r="AH26" s="5"/>
      <c r="AI26" s="5"/>
      <c r="AJ26" s="5"/>
      <c r="AK26" s="5"/>
      <c r="AL26" s="107" t="s">
        <v>168</v>
      </c>
      <c r="AN26" s="18" t="s">
        <v>105</v>
      </c>
      <c r="AO26" s="74"/>
      <c r="AP26" s="5"/>
      <c r="AQ26" s="5"/>
      <c r="AR26" s="5"/>
      <c r="AS26" s="5"/>
      <c r="AT26" s="5"/>
      <c r="AU26" s="5"/>
      <c r="AV26" s="5"/>
      <c r="AW26" s="5"/>
      <c r="AX26" s="5"/>
      <c r="AY26" s="107" t="s">
        <v>171</v>
      </c>
      <c r="BA26" s="18" t="s">
        <v>105</v>
      </c>
      <c r="BB26" s="74"/>
      <c r="BC26" s="5"/>
      <c r="BD26" s="5"/>
      <c r="BE26" s="5"/>
      <c r="BF26" s="5"/>
      <c r="BG26" s="5"/>
      <c r="BH26" s="5"/>
      <c r="BI26" s="5"/>
      <c r="BJ26" s="5"/>
      <c r="BK26" s="5"/>
      <c r="BL26" s="107" t="s">
        <v>170</v>
      </c>
    </row>
    <row r="27" spans="1:64">
      <c r="A27" s="18" t="s">
        <v>106</v>
      </c>
      <c r="B27" s="73">
        <v>0.30624999999999997</v>
      </c>
      <c r="C27" s="28"/>
      <c r="D27" s="28"/>
      <c r="E27" s="28"/>
      <c r="F27" s="60"/>
      <c r="G27" s="60"/>
      <c r="H27" s="28"/>
      <c r="I27" s="28"/>
      <c r="J27" s="28"/>
      <c r="K27" s="28"/>
      <c r="L27" s="107" t="s">
        <v>168</v>
      </c>
      <c r="M27" s="62"/>
      <c r="N27" s="18" t="s">
        <v>106</v>
      </c>
      <c r="O27" s="73">
        <v>0.30624999999999997</v>
      </c>
      <c r="P27" s="28"/>
      <c r="Q27" s="28"/>
      <c r="R27" s="28"/>
      <c r="S27" s="28"/>
      <c r="T27" s="60"/>
      <c r="U27" s="28"/>
      <c r="V27" s="28"/>
      <c r="W27" s="28"/>
      <c r="X27" s="28"/>
      <c r="Y27" s="107" t="s">
        <v>167</v>
      </c>
      <c r="AA27" s="18" t="s">
        <v>106</v>
      </c>
      <c r="AB27" s="79"/>
      <c r="AC27" s="42"/>
      <c r="AD27" s="42"/>
      <c r="AE27" s="42"/>
      <c r="AF27" s="42"/>
      <c r="AG27" s="42"/>
      <c r="AH27" s="42"/>
      <c r="AI27" s="42"/>
      <c r="AJ27" s="42"/>
      <c r="AK27" s="42"/>
      <c r="AL27" s="107" t="s">
        <v>169</v>
      </c>
      <c r="AN27" s="18" t="s">
        <v>106</v>
      </c>
      <c r="AO27" s="79"/>
      <c r="AP27" s="42"/>
      <c r="AQ27" s="42"/>
      <c r="AR27" s="42"/>
      <c r="AS27" s="42"/>
      <c r="AT27" s="42"/>
      <c r="AU27" s="42"/>
      <c r="AV27" s="42"/>
      <c r="AW27" s="42"/>
      <c r="AX27" s="42"/>
      <c r="AY27" s="107" t="s">
        <v>172</v>
      </c>
      <c r="BA27" s="18" t="s">
        <v>106</v>
      </c>
      <c r="BB27" s="79"/>
      <c r="BC27" s="42"/>
      <c r="BD27" s="42"/>
      <c r="BE27" s="42"/>
      <c r="BF27" s="42"/>
      <c r="BG27" s="42"/>
      <c r="BH27" s="42"/>
      <c r="BI27" s="42"/>
      <c r="BJ27" s="42"/>
      <c r="BK27" s="42"/>
      <c r="BL27" s="107" t="s">
        <v>171</v>
      </c>
    </row>
    <row r="28" spans="1:64">
      <c r="A28" s="18" t="s">
        <v>107</v>
      </c>
      <c r="B28" s="73">
        <v>0.30624999999999997</v>
      </c>
      <c r="C28" s="28"/>
      <c r="D28" s="28"/>
      <c r="E28" s="28"/>
      <c r="F28" s="28"/>
      <c r="G28" s="28"/>
      <c r="H28" s="28"/>
      <c r="I28" s="28"/>
      <c r="J28" s="28"/>
      <c r="K28" s="28"/>
      <c r="L28" s="107" t="s">
        <v>169</v>
      </c>
      <c r="M28" s="62"/>
      <c r="N28" s="18" t="s">
        <v>107</v>
      </c>
      <c r="O28" s="73">
        <v>0.30624999999999997</v>
      </c>
      <c r="P28" s="28"/>
      <c r="Q28" s="28"/>
      <c r="R28" s="28"/>
      <c r="S28" s="28"/>
      <c r="T28" s="28"/>
      <c r="U28" s="28"/>
      <c r="V28" s="28"/>
      <c r="W28" s="28"/>
      <c r="X28" s="28"/>
      <c r="Y28" s="107" t="s">
        <v>168</v>
      </c>
      <c r="AA28" s="18" t="s">
        <v>107</v>
      </c>
      <c r="AB28" s="74"/>
      <c r="AC28" s="5"/>
      <c r="AD28" s="5"/>
      <c r="AE28" s="5"/>
      <c r="AF28" s="5"/>
      <c r="AG28" s="5"/>
      <c r="AH28" s="5"/>
      <c r="AI28" s="5"/>
      <c r="AJ28" s="5"/>
      <c r="AK28" s="5"/>
      <c r="AL28" s="107" t="s">
        <v>170</v>
      </c>
      <c r="AN28" s="18" t="s">
        <v>107</v>
      </c>
      <c r="AO28" s="74"/>
      <c r="AP28" s="5"/>
      <c r="AQ28" s="5"/>
      <c r="AR28" s="5"/>
      <c r="AS28" s="5"/>
      <c r="AT28" s="5"/>
      <c r="AU28" s="5"/>
      <c r="AV28" s="5"/>
      <c r="AW28" s="5"/>
      <c r="AX28" s="5"/>
      <c r="AY28" s="107" t="s">
        <v>173</v>
      </c>
      <c r="BA28" s="18" t="s">
        <v>107</v>
      </c>
      <c r="BB28" s="74"/>
      <c r="BC28" s="5"/>
      <c r="BD28" s="5"/>
      <c r="BE28" s="5"/>
      <c r="BF28" s="5"/>
      <c r="BG28" s="5"/>
      <c r="BH28" s="5"/>
      <c r="BI28" s="5"/>
      <c r="BJ28" s="5"/>
      <c r="BK28" s="5"/>
      <c r="BL28" s="107" t="s">
        <v>172</v>
      </c>
    </row>
    <row r="29" spans="1:64">
      <c r="A29" s="18" t="s">
        <v>108</v>
      </c>
      <c r="B29" s="73">
        <v>0.30624999999999997</v>
      </c>
      <c r="C29" s="28"/>
      <c r="D29" s="28"/>
      <c r="E29" s="28"/>
      <c r="F29" s="28"/>
      <c r="G29" s="28"/>
      <c r="H29" s="28"/>
      <c r="I29" s="28"/>
      <c r="J29" s="28"/>
      <c r="K29" s="28"/>
      <c r="L29" s="107" t="s">
        <v>170</v>
      </c>
      <c r="M29" s="62"/>
      <c r="N29" s="18" t="s">
        <v>108</v>
      </c>
      <c r="O29" s="73">
        <v>0.30624999999999997</v>
      </c>
      <c r="P29" s="28"/>
      <c r="Q29" s="28"/>
      <c r="R29" s="28"/>
      <c r="S29" s="28"/>
      <c r="T29" s="28"/>
      <c r="U29" s="28"/>
      <c r="V29" s="28"/>
      <c r="W29" s="28"/>
      <c r="X29" s="28"/>
      <c r="Y29" s="107" t="s">
        <v>169</v>
      </c>
      <c r="AA29" s="18" t="s">
        <v>108</v>
      </c>
      <c r="AB29" s="79"/>
      <c r="AC29" s="42"/>
      <c r="AD29" s="42"/>
      <c r="AE29" s="42"/>
      <c r="AF29" s="42"/>
      <c r="AG29" s="42"/>
      <c r="AH29" s="42"/>
      <c r="AI29" s="42"/>
      <c r="AJ29" s="42"/>
      <c r="AK29" s="42"/>
      <c r="AL29" s="107" t="s">
        <v>171</v>
      </c>
      <c r="AN29" s="18" t="s">
        <v>108</v>
      </c>
      <c r="AO29" s="79"/>
      <c r="AP29" s="42"/>
      <c r="AQ29" s="42"/>
      <c r="AR29" s="42"/>
      <c r="AS29" s="42"/>
      <c r="AT29" s="42"/>
      <c r="AU29" s="42"/>
      <c r="AV29" s="42"/>
      <c r="AW29" s="42"/>
      <c r="AX29" s="42"/>
      <c r="AY29" s="107" t="s">
        <v>174</v>
      </c>
      <c r="BA29" s="18" t="s">
        <v>108</v>
      </c>
      <c r="BB29" s="79"/>
      <c r="BC29" s="42"/>
      <c r="BD29" s="42"/>
      <c r="BE29" s="42"/>
      <c r="BF29" s="42"/>
      <c r="BG29" s="42"/>
      <c r="BH29" s="42"/>
      <c r="BI29" s="42"/>
      <c r="BJ29" s="42"/>
      <c r="BK29" s="42"/>
      <c r="BL29" s="107" t="s">
        <v>173</v>
      </c>
    </row>
    <row r="30" spans="1:64">
      <c r="A30" s="18" t="s">
        <v>109</v>
      </c>
      <c r="B30" s="73">
        <v>0.30624999999999997</v>
      </c>
      <c r="C30" s="28"/>
      <c r="D30" s="28"/>
      <c r="E30" s="28"/>
      <c r="F30" s="28"/>
      <c r="G30" s="28"/>
      <c r="H30" s="28"/>
      <c r="I30" s="28"/>
      <c r="J30" s="28"/>
      <c r="K30" s="28"/>
      <c r="L30" s="107" t="s">
        <v>171</v>
      </c>
      <c r="M30" s="62"/>
      <c r="N30" s="18" t="s">
        <v>109</v>
      </c>
      <c r="O30" s="73">
        <v>0.30624999999999997</v>
      </c>
      <c r="P30" s="28"/>
      <c r="Q30" s="28"/>
      <c r="R30" s="28"/>
      <c r="S30" s="28"/>
      <c r="T30" s="28"/>
      <c r="U30" s="28"/>
      <c r="V30" s="28"/>
      <c r="W30" s="28"/>
      <c r="X30" s="28"/>
      <c r="Y30" s="107" t="s">
        <v>170</v>
      </c>
      <c r="AA30" s="18" t="s">
        <v>109</v>
      </c>
      <c r="AB30" s="74"/>
      <c r="AC30" s="5"/>
      <c r="AD30" s="5"/>
      <c r="AE30" s="5"/>
      <c r="AF30" s="5"/>
      <c r="AG30" s="5"/>
      <c r="AH30" s="5"/>
      <c r="AI30" s="5"/>
      <c r="AJ30" s="5"/>
      <c r="AK30" s="5"/>
      <c r="AL30" s="107" t="s">
        <v>172</v>
      </c>
      <c r="AN30" s="18" t="s">
        <v>109</v>
      </c>
      <c r="AO30" s="74"/>
      <c r="AP30" s="5"/>
      <c r="AQ30" s="5"/>
      <c r="AR30" s="5"/>
      <c r="AS30" s="5"/>
      <c r="AT30" s="5"/>
      <c r="AU30" s="5"/>
      <c r="AV30" s="5"/>
      <c r="AW30" s="5"/>
      <c r="AX30" s="5"/>
      <c r="AY30" s="107" t="s">
        <v>175</v>
      </c>
      <c r="BA30" s="18" t="s">
        <v>109</v>
      </c>
      <c r="BB30" s="74"/>
      <c r="BC30" s="5"/>
      <c r="BD30" s="5"/>
      <c r="BE30" s="5"/>
      <c r="BF30" s="5"/>
      <c r="BG30" s="5"/>
      <c r="BH30" s="5"/>
      <c r="BI30" s="5"/>
      <c r="BJ30" s="5"/>
      <c r="BK30" s="5"/>
      <c r="BL30" s="107" t="s">
        <v>174</v>
      </c>
    </row>
    <row r="31" spans="1:64">
      <c r="A31" s="18" t="s">
        <v>110</v>
      </c>
      <c r="B31" s="73">
        <v>0.30624999999999997</v>
      </c>
      <c r="C31" s="28"/>
      <c r="D31" s="28"/>
      <c r="E31" s="28"/>
      <c r="F31" s="28"/>
      <c r="G31" s="28"/>
      <c r="H31" s="28"/>
      <c r="I31" s="28"/>
      <c r="J31" s="28"/>
      <c r="K31" s="28"/>
      <c r="L31" s="107" t="s">
        <v>172</v>
      </c>
      <c r="M31" s="62"/>
      <c r="N31" s="18" t="s">
        <v>110</v>
      </c>
      <c r="O31" s="73">
        <v>0.30624999999999997</v>
      </c>
      <c r="P31" s="28"/>
      <c r="Q31" s="28"/>
      <c r="R31" s="28"/>
      <c r="S31" s="28"/>
      <c r="T31" s="28"/>
      <c r="U31" s="28"/>
      <c r="V31" s="28"/>
      <c r="W31" s="28"/>
      <c r="X31" s="28"/>
      <c r="Y31" s="107" t="s">
        <v>171</v>
      </c>
      <c r="AA31" s="18" t="s">
        <v>110</v>
      </c>
      <c r="AB31" s="79"/>
      <c r="AC31" s="42"/>
      <c r="AD31" s="42"/>
      <c r="AE31" s="42"/>
      <c r="AF31" s="42"/>
      <c r="AG31" s="42"/>
      <c r="AH31" s="42"/>
      <c r="AI31" s="42"/>
      <c r="AJ31" s="42"/>
      <c r="AK31" s="42"/>
      <c r="AL31" s="107" t="s">
        <v>173</v>
      </c>
      <c r="AN31" s="18" t="s">
        <v>110</v>
      </c>
      <c r="AO31" s="79"/>
      <c r="AP31" s="42"/>
      <c r="AQ31" s="42" t="s">
        <v>18</v>
      </c>
      <c r="AR31" s="42" t="s">
        <v>18</v>
      </c>
      <c r="AS31" s="42" t="s">
        <v>18</v>
      </c>
      <c r="AT31" s="42"/>
      <c r="AU31" s="42" t="s">
        <v>18</v>
      </c>
      <c r="AV31" s="42" t="s">
        <v>18</v>
      </c>
      <c r="AW31" s="42" t="s">
        <v>18</v>
      </c>
      <c r="AX31" s="42" t="s">
        <v>18</v>
      </c>
      <c r="AY31" s="107" t="s">
        <v>176</v>
      </c>
      <c r="BA31" s="18" t="s">
        <v>110</v>
      </c>
      <c r="BB31" s="79"/>
      <c r="BC31" s="42" t="s">
        <v>18</v>
      </c>
      <c r="BD31" s="42" t="s">
        <v>18</v>
      </c>
      <c r="BE31" s="42" t="s">
        <v>18</v>
      </c>
      <c r="BF31" s="42" t="s">
        <v>18</v>
      </c>
      <c r="BG31" s="42"/>
      <c r="BH31" s="42" t="s">
        <v>18</v>
      </c>
      <c r="BI31" s="42" t="s">
        <v>18</v>
      </c>
      <c r="BJ31" s="42" t="s">
        <v>18</v>
      </c>
      <c r="BK31" s="42"/>
      <c r="BL31" s="107" t="s">
        <v>175</v>
      </c>
    </row>
    <row r="32" spans="1:64">
      <c r="A32" s="18" t="s">
        <v>111</v>
      </c>
      <c r="B32" s="73">
        <v>0.30624999999999997</v>
      </c>
      <c r="C32" s="28"/>
      <c r="D32" s="28"/>
      <c r="E32" s="28"/>
      <c r="F32" s="28"/>
      <c r="G32" s="28"/>
      <c r="H32" s="28"/>
      <c r="I32" s="28"/>
      <c r="J32" s="28"/>
      <c r="K32" s="28"/>
      <c r="L32" s="107" t="s">
        <v>173</v>
      </c>
      <c r="M32" s="62"/>
      <c r="N32" s="18" t="s">
        <v>111</v>
      </c>
      <c r="O32" s="73">
        <v>0.30624999999999997</v>
      </c>
      <c r="P32" s="28"/>
      <c r="Q32" s="28"/>
      <c r="R32" s="28"/>
      <c r="S32" s="28"/>
      <c r="T32" s="28"/>
      <c r="U32" s="28"/>
      <c r="V32" s="28"/>
      <c r="W32" s="28"/>
      <c r="X32" s="28"/>
      <c r="Y32" s="107" t="s">
        <v>172</v>
      </c>
      <c r="AA32" s="18" t="s">
        <v>111</v>
      </c>
      <c r="AB32" s="74"/>
      <c r="AC32" s="5"/>
      <c r="AD32" s="5"/>
      <c r="AE32" s="5"/>
      <c r="AF32" s="5"/>
      <c r="AG32" s="5"/>
      <c r="AH32" s="5"/>
      <c r="AI32" s="5"/>
      <c r="AJ32" s="5"/>
      <c r="AK32" s="5"/>
      <c r="AL32" s="107" t="s">
        <v>174</v>
      </c>
      <c r="AN32" s="18" t="s">
        <v>111</v>
      </c>
      <c r="AO32" s="74"/>
      <c r="AP32" s="5" t="s">
        <v>18</v>
      </c>
      <c r="AQ32" s="5" t="s">
        <v>18</v>
      </c>
      <c r="AR32" s="5"/>
      <c r="AS32" s="5" t="s">
        <v>18</v>
      </c>
      <c r="AT32" s="5"/>
      <c r="AU32" s="5" t="s">
        <v>18</v>
      </c>
      <c r="AV32" s="5"/>
      <c r="AW32" s="5" t="s">
        <v>18</v>
      </c>
      <c r="AX32" s="5" t="s">
        <v>18</v>
      </c>
      <c r="AY32" s="107" t="s">
        <v>177</v>
      </c>
      <c r="BA32" s="18" t="s">
        <v>111</v>
      </c>
      <c r="BB32" s="74"/>
      <c r="BC32" s="5" t="s">
        <v>18</v>
      </c>
      <c r="BD32" s="5" t="s">
        <v>18</v>
      </c>
      <c r="BE32" s="5"/>
      <c r="BF32" s="5"/>
      <c r="BG32" s="5" t="s">
        <v>18</v>
      </c>
      <c r="BH32" s="5" t="s">
        <v>18</v>
      </c>
      <c r="BI32" s="5" t="s">
        <v>18</v>
      </c>
      <c r="BJ32" s="5"/>
      <c r="BK32" s="5" t="s">
        <v>18</v>
      </c>
      <c r="BL32" s="107" t="s">
        <v>176</v>
      </c>
    </row>
    <row r="33" spans="1:64">
      <c r="A33" s="18" t="s">
        <v>112</v>
      </c>
      <c r="B33" s="73">
        <v>0.30624999999999997</v>
      </c>
      <c r="C33" s="109"/>
      <c r="D33" s="109"/>
      <c r="E33" s="109"/>
      <c r="F33" s="109"/>
      <c r="G33" s="109"/>
      <c r="H33" s="109"/>
      <c r="I33" s="109"/>
      <c r="J33" s="109"/>
      <c r="K33" s="109"/>
      <c r="L33" s="107" t="s">
        <v>174</v>
      </c>
      <c r="M33" s="62"/>
      <c r="N33" s="18" t="s">
        <v>112</v>
      </c>
      <c r="O33" s="73">
        <v>0.30624999999999997</v>
      </c>
      <c r="P33" s="109"/>
      <c r="Q33" s="109"/>
      <c r="R33" s="109"/>
      <c r="S33" s="109"/>
      <c r="T33" s="109"/>
      <c r="U33" s="109"/>
      <c r="V33" s="109"/>
      <c r="W33" s="109"/>
      <c r="X33" s="109"/>
      <c r="Y33" s="107" t="s">
        <v>173</v>
      </c>
      <c r="AA33" s="18" t="s">
        <v>112</v>
      </c>
      <c r="AB33" s="79"/>
      <c r="AC33" s="112" t="s">
        <v>28</v>
      </c>
      <c r="AD33" s="112"/>
      <c r="AE33" s="112"/>
      <c r="AF33" s="112"/>
      <c r="AG33" s="112"/>
      <c r="AH33" s="112"/>
      <c r="AI33" s="112"/>
      <c r="AJ33" s="112"/>
      <c r="AK33" s="112"/>
      <c r="AL33" s="107" t="s">
        <v>175</v>
      </c>
      <c r="AN33" s="18" t="s">
        <v>112</v>
      </c>
      <c r="AO33" s="79"/>
      <c r="AP33" s="112" t="s">
        <v>28</v>
      </c>
      <c r="AQ33" s="112"/>
      <c r="AR33" s="112"/>
      <c r="AS33" s="112"/>
      <c r="AT33" s="112"/>
      <c r="AU33" s="112"/>
      <c r="AV33" s="112"/>
      <c r="AW33" s="112"/>
      <c r="AX33" s="112"/>
      <c r="AY33" s="107" t="s">
        <v>178</v>
      </c>
      <c r="BA33" s="18" t="s">
        <v>112</v>
      </c>
      <c r="BB33" s="79"/>
      <c r="BC33" s="112" t="s">
        <v>28</v>
      </c>
      <c r="BD33" s="112"/>
      <c r="BE33" s="112"/>
      <c r="BF33" s="112"/>
      <c r="BG33" s="112"/>
      <c r="BH33" s="112"/>
      <c r="BI33" s="112"/>
      <c r="BJ33" s="112"/>
      <c r="BK33" s="112"/>
      <c r="BL33" s="107" t="s">
        <v>177</v>
      </c>
    </row>
    <row r="34" spans="1:64">
      <c r="A34" s="18" t="s">
        <v>113</v>
      </c>
      <c r="B34" s="73">
        <v>0.30624999999999997</v>
      </c>
      <c r="C34" s="28"/>
      <c r="D34" s="28"/>
      <c r="E34" s="28"/>
      <c r="F34" s="28"/>
      <c r="G34" s="28"/>
      <c r="H34" s="28"/>
      <c r="I34" s="28"/>
      <c r="J34" s="28"/>
      <c r="K34" s="28"/>
      <c r="L34" s="107" t="s">
        <v>175</v>
      </c>
      <c r="M34" s="62"/>
      <c r="N34" s="18" t="s">
        <v>113</v>
      </c>
      <c r="O34" s="73">
        <v>0.30624999999999997</v>
      </c>
      <c r="P34" s="28"/>
      <c r="Q34" s="28"/>
      <c r="R34" s="28"/>
      <c r="S34" s="28"/>
      <c r="T34" s="28"/>
      <c r="U34" s="28"/>
      <c r="V34" s="28"/>
      <c r="W34" s="28"/>
      <c r="X34" s="28"/>
      <c r="Y34" s="107" t="s">
        <v>174</v>
      </c>
      <c r="AA34" s="18" t="s">
        <v>113</v>
      </c>
      <c r="AB34" s="74"/>
      <c r="AC34" s="5"/>
      <c r="AD34" s="5"/>
      <c r="AE34" s="5"/>
      <c r="AF34" s="5"/>
      <c r="AG34" s="5"/>
      <c r="AH34" s="5"/>
      <c r="AI34" s="5"/>
      <c r="AJ34" s="5"/>
      <c r="AK34" s="5"/>
      <c r="AL34" s="107" t="s">
        <v>176</v>
      </c>
      <c r="AN34" s="18" t="s">
        <v>113</v>
      </c>
      <c r="AO34" s="74"/>
      <c r="AP34" s="5"/>
      <c r="AQ34" s="5"/>
      <c r="AR34" s="5"/>
      <c r="AS34" s="5"/>
      <c r="AT34" s="5"/>
      <c r="AU34" s="5"/>
      <c r="AV34" s="5"/>
      <c r="AW34" s="5"/>
      <c r="AX34" s="5"/>
      <c r="AY34" s="107" t="s">
        <v>179</v>
      </c>
      <c r="BA34" s="18" t="s">
        <v>113</v>
      </c>
      <c r="BB34" s="74"/>
      <c r="BC34" s="5"/>
      <c r="BD34" s="5"/>
      <c r="BE34" s="5"/>
      <c r="BF34" s="5"/>
      <c r="BG34" s="5"/>
      <c r="BH34" s="5"/>
      <c r="BI34" s="5"/>
      <c r="BJ34" s="5"/>
      <c r="BK34" s="5"/>
      <c r="BL34" s="107" t="s">
        <v>178</v>
      </c>
    </row>
    <row r="35" spans="1:64">
      <c r="A35" s="18" t="s">
        <v>114</v>
      </c>
      <c r="B35" s="73">
        <v>0.30624999999999997</v>
      </c>
      <c r="C35" s="28"/>
      <c r="D35" s="28"/>
      <c r="E35" s="28"/>
      <c r="F35" s="28"/>
      <c r="G35" s="28"/>
      <c r="H35" s="28"/>
      <c r="I35" s="28"/>
      <c r="J35" s="28"/>
      <c r="K35" s="28"/>
      <c r="L35" s="107" t="s">
        <v>176</v>
      </c>
      <c r="M35" s="62"/>
      <c r="N35" s="18" t="s">
        <v>114</v>
      </c>
      <c r="O35" s="73">
        <v>0.30624999999999997</v>
      </c>
      <c r="P35" s="28"/>
      <c r="Q35" s="28"/>
      <c r="R35" s="28"/>
      <c r="S35" s="28"/>
      <c r="T35" s="28"/>
      <c r="U35" s="28"/>
      <c r="V35" s="28"/>
      <c r="W35" s="28"/>
      <c r="X35" s="28"/>
      <c r="Y35" s="107" t="s">
        <v>175</v>
      </c>
      <c r="AA35" s="18" t="s">
        <v>114</v>
      </c>
      <c r="AB35" s="79"/>
      <c r="AC35" s="42"/>
      <c r="AD35" s="42"/>
      <c r="AE35" s="42"/>
      <c r="AF35" s="42"/>
      <c r="AG35" s="42"/>
      <c r="AH35" s="42"/>
      <c r="AI35" s="42"/>
      <c r="AJ35" s="42"/>
      <c r="AK35" s="42"/>
      <c r="AL35" s="107" t="s">
        <v>177</v>
      </c>
      <c r="AN35" s="18" t="s">
        <v>114</v>
      </c>
      <c r="AO35" s="79"/>
      <c r="AP35" s="42"/>
      <c r="AQ35" s="42"/>
      <c r="AR35" s="42"/>
      <c r="AS35" s="42"/>
      <c r="AT35" s="42"/>
      <c r="AU35" s="42"/>
      <c r="AV35" s="42"/>
      <c r="AW35" s="42"/>
      <c r="AX35" s="42"/>
      <c r="AY35" s="107" t="s">
        <v>180</v>
      </c>
      <c r="BA35" s="18" t="s">
        <v>114</v>
      </c>
      <c r="BB35" s="79"/>
      <c r="BC35" s="42"/>
      <c r="BD35" s="42"/>
      <c r="BE35" s="42"/>
      <c r="BF35" s="42"/>
      <c r="BG35" s="42"/>
      <c r="BH35" s="42"/>
      <c r="BI35" s="42"/>
      <c r="BJ35" s="42"/>
      <c r="BK35" s="42"/>
      <c r="BL35" s="107" t="s">
        <v>179</v>
      </c>
    </row>
    <row r="36" spans="1:64">
      <c r="A36" s="18" t="s">
        <v>115</v>
      </c>
      <c r="B36" s="73">
        <v>0.30624999999999997</v>
      </c>
      <c r="C36" s="109"/>
      <c r="D36" s="109"/>
      <c r="E36" s="109"/>
      <c r="F36" s="109"/>
      <c r="G36" s="109"/>
      <c r="H36" s="109"/>
      <c r="I36" s="109"/>
      <c r="J36" s="109"/>
      <c r="K36" s="109"/>
      <c r="L36" s="107" t="s">
        <v>177</v>
      </c>
      <c r="M36" s="62"/>
      <c r="N36" s="18" t="s">
        <v>115</v>
      </c>
      <c r="O36" s="73">
        <v>0.30624999999999997</v>
      </c>
      <c r="P36" s="109"/>
      <c r="Q36" s="109"/>
      <c r="R36" s="109"/>
      <c r="S36" s="109"/>
      <c r="T36" s="109"/>
      <c r="U36" s="109"/>
      <c r="V36" s="109"/>
      <c r="W36" s="109"/>
      <c r="X36" s="109"/>
      <c r="Y36" s="107" t="s">
        <v>176</v>
      </c>
      <c r="AA36" s="18" t="s">
        <v>115</v>
      </c>
      <c r="AB36" s="74"/>
      <c r="AC36" s="5"/>
      <c r="AD36" s="5"/>
      <c r="AE36" s="5"/>
      <c r="AF36" s="5"/>
      <c r="AG36" s="5"/>
      <c r="AH36" s="5"/>
      <c r="AI36" s="5"/>
      <c r="AJ36" s="5"/>
      <c r="AK36" s="5"/>
      <c r="AL36" s="107" t="s">
        <v>178</v>
      </c>
      <c r="AN36" s="18" t="s">
        <v>115</v>
      </c>
      <c r="AO36" s="74"/>
      <c r="AP36" s="5"/>
      <c r="AQ36" s="5"/>
      <c r="AR36" s="5"/>
      <c r="AS36" s="5"/>
      <c r="AT36" s="5"/>
      <c r="AU36" s="5"/>
      <c r="AV36" s="5"/>
      <c r="AW36" s="5"/>
      <c r="AX36" s="5"/>
      <c r="AY36" s="107" t="s">
        <v>181</v>
      </c>
      <c r="BA36" s="18" t="s">
        <v>115</v>
      </c>
      <c r="BB36" s="74"/>
      <c r="BC36" s="5"/>
      <c r="BD36" s="5"/>
      <c r="BE36" s="5"/>
      <c r="BF36" s="5"/>
      <c r="BG36" s="5"/>
      <c r="BH36" s="5"/>
      <c r="BI36" s="5"/>
      <c r="BJ36" s="5"/>
      <c r="BK36" s="5"/>
      <c r="BL36" s="107" t="s">
        <v>180</v>
      </c>
    </row>
    <row r="37" spans="1:64">
      <c r="A37" s="18" t="s">
        <v>116</v>
      </c>
      <c r="B37" s="73">
        <v>0.30624999999999997</v>
      </c>
      <c r="C37" s="28"/>
      <c r="D37" s="28"/>
      <c r="E37" s="28"/>
      <c r="F37" s="28"/>
      <c r="G37" s="28"/>
      <c r="H37" s="28"/>
      <c r="I37" s="28"/>
      <c r="J37" s="28"/>
      <c r="K37" s="28"/>
      <c r="L37" s="107" t="s">
        <v>178</v>
      </c>
      <c r="M37" s="62"/>
      <c r="N37" s="18" t="s">
        <v>116</v>
      </c>
      <c r="O37" s="73">
        <v>0.30624999999999997</v>
      </c>
      <c r="P37" s="28"/>
      <c r="Q37" s="28"/>
      <c r="R37" s="28"/>
      <c r="S37" s="28"/>
      <c r="T37" s="28"/>
      <c r="U37" s="28"/>
      <c r="V37" s="28"/>
      <c r="W37" s="28"/>
      <c r="X37" s="28"/>
      <c r="Y37" s="107" t="s">
        <v>177</v>
      </c>
      <c r="AA37" s="18" t="s">
        <v>116</v>
      </c>
      <c r="AB37" s="79"/>
      <c r="AC37" s="42"/>
      <c r="AD37" s="42"/>
      <c r="AE37" s="42"/>
      <c r="AF37" s="42"/>
      <c r="AG37" s="42"/>
      <c r="AH37" s="42"/>
      <c r="AI37" s="42"/>
      <c r="AJ37" s="42"/>
      <c r="AK37" s="42"/>
      <c r="AL37" s="107" t="s">
        <v>179</v>
      </c>
      <c r="AN37" s="18" t="s">
        <v>116</v>
      </c>
      <c r="AO37" s="79"/>
      <c r="AP37" s="42"/>
      <c r="AQ37" s="42"/>
      <c r="AR37" s="42"/>
      <c r="AS37" s="42"/>
      <c r="AT37" s="42"/>
      <c r="AU37" s="42"/>
      <c r="AV37" s="42"/>
      <c r="AW37" s="42"/>
      <c r="AX37" s="42"/>
      <c r="AY37" s="107" t="s">
        <v>182</v>
      </c>
      <c r="BA37" s="18" t="s">
        <v>116</v>
      </c>
      <c r="BB37" s="79"/>
      <c r="BC37" s="42"/>
      <c r="BD37" s="42"/>
      <c r="BE37" s="42"/>
      <c r="BF37" s="42"/>
      <c r="BG37" s="42"/>
      <c r="BH37" s="42"/>
      <c r="BI37" s="42"/>
      <c r="BJ37" s="42"/>
      <c r="BK37" s="42"/>
      <c r="BL37" s="107" t="s">
        <v>181</v>
      </c>
    </row>
    <row r="38" spans="1:64">
      <c r="A38" s="18" t="s">
        <v>117</v>
      </c>
      <c r="B38" s="73">
        <v>0.30624999999999997</v>
      </c>
      <c r="C38" s="28"/>
      <c r="D38" s="28"/>
      <c r="E38" s="28"/>
      <c r="F38" s="28"/>
      <c r="G38" s="28"/>
      <c r="H38" s="28"/>
      <c r="I38" s="28"/>
      <c r="J38" s="28"/>
      <c r="K38" s="28"/>
      <c r="L38" s="107" t="s">
        <v>179</v>
      </c>
      <c r="M38" s="62"/>
      <c r="N38" s="18" t="s">
        <v>117</v>
      </c>
      <c r="O38" s="73">
        <v>0.30624999999999997</v>
      </c>
      <c r="P38" s="28"/>
      <c r="Q38" s="28"/>
      <c r="R38" s="28"/>
      <c r="S38" s="28"/>
      <c r="T38" s="28"/>
      <c r="U38" s="28"/>
      <c r="V38" s="28"/>
      <c r="W38" s="28"/>
      <c r="X38" s="28"/>
      <c r="Y38" s="107" t="s">
        <v>178</v>
      </c>
      <c r="AA38" s="18" t="s">
        <v>117</v>
      </c>
      <c r="AB38" s="74"/>
      <c r="AC38" s="5"/>
      <c r="AD38" s="5"/>
      <c r="AE38" s="5"/>
      <c r="AF38" s="5"/>
      <c r="AG38" s="5"/>
      <c r="AH38" s="5"/>
      <c r="AI38" s="5"/>
      <c r="AJ38" s="5"/>
      <c r="AK38" s="5"/>
      <c r="AL38" s="107" t="s">
        <v>180</v>
      </c>
      <c r="AN38" s="18" t="s">
        <v>117</v>
      </c>
      <c r="AO38" s="74"/>
      <c r="AP38" s="5"/>
      <c r="AQ38" s="5"/>
      <c r="AR38" s="5"/>
      <c r="AS38" s="5"/>
      <c r="AT38" s="5"/>
      <c r="AU38" s="5"/>
      <c r="AV38" s="5"/>
      <c r="AW38" s="5"/>
      <c r="AX38" s="5"/>
      <c r="AY38" s="107" t="s">
        <v>183</v>
      </c>
      <c r="BA38" s="18" t="s">
        <v>117</v>
      </c>
      <c r="BB38" s="74"/>
      <c r="BC38" s="5"/>
      <c r="BD38" s="5"/>
      <c r="BE38" s="5"/>
      <c r="BF38" s="5"/>
      <c r="BG38" s="5"/>
      <c r="BH38" s="5"/>
      <c r="BI38" s="5"/>
      <c r="BJ38" s="5"/>
      <c r="BK38" s="5"/>
      <c r="BL38" s="107" t="s">
        <v>182</v>
      </c>
    </row>
    <row r="39" spans="1:64">
      <c r="A39" s="18" t="s">
        <v>118</v>
      </c>
      <c r="B39" s="73">
        <v>0.30624999999999997</v>
      </c>
      <c r="C39" s="109"/>
      <c r="D39" s="109"/>
      <c r="E39" s="109"/>
      <c r="F39" s="109"/>
      <c r="G39" s="109"/>
      <c r="H39" s="109"/>
      <c r="I39" s="109"/>
      <c r="J39" s="109"/>
      <c r="K39" s="109"/>
      <c r="L39" s="107" t="s">
        <v>180</v>
      </c>
      <c r="M39" s="62"/>
      <c r="N39" s="18" t="s">
        <v>118</v>
      </c>
      <c r="O39" s="73">
        <v>0.30624999999999997</v>
      </c>
      <c r="P39" s="109"/>
      <c r="Q39" s="109"/>
      <c r="R39" s="109"/>
      <c r="S39" s="109"/>
      <c r="T39" s="109"/>
      <c r="U39" s="109"/>
      <c r="V39" s="109"/>
      <c r="W39" s="109"/>
      <c r="X39" s="109"/>
      <c r="Y39" s="107" t="s">
        <v>179</v>
      </c>
      <c r="AA39" s="18" t="s">
        <v>118</v>
      </c>
      <c r="AB39" s="79"/>
      <c r="AC39" s="42"/>
      <c r="AD39" s="42"/>
      <c r="AE39" s="42"/>
      <c r="AF39" s="42"/>
      <c r="AG39" s="42"/>
      <c r="AH39" s="42"/>
      <c r="AI39" s="42"/>
      <c r="AJ39" s="42"/>
      <c r="AK39" s="42"/>
      <c r="AL39" s="107" t="s">
        <v>181</v>
      </c>
      <c r="AN39" s="18" t="s">
        <v>118</v>
      </c>
      <c r="AO39" s="79"/>
      <c r="AP39" s="42" t="s">
        <v>18</v>
      </c>
      <c r="AQ39" s="42" t="s">
        <v>18</v>
      </c>
      <c r="AR39" s="42" t="s">
        <v>18</v>
      </c>
      <c r="AS39" s="42" t="s">
        <v>18</v>
      </c>
      <c r="AT39" s="42"/>
      <c r="AU39" s="42" t="s">
        <v>18</v>
      </c>
      <c r="AV39" s="42" t="s">
        <v>18</v>
      </c>
      <c r="AW39" s="42"/>
      <c r="AX39" s="42"/>
      <c r="AY39" s="107" t="s">
        <v>184</v>
      </c>
      <c r="BA39" s="18" t="s">
        <v>118</v>
      </c>
      <c r="BB39" s="79"/>
      <c r="BC39" s="42" t="s">
        <v>18</v>
      </c>
      <c r="BD39" s="42" t="s">
        <v>18</v>
      </c>
      <c r="BE39" s="42" t="s">
        <v>18</v>
      </c>
      <c r="BF39" s="42" t="s">
        <v>18</v>
      </c>
      <c r="BG39" s="42"/>
      <c r="BH39" s="42" t="s">
        <v>18</v>
      </c>
      <c r="BI39" s="42" t="s">
        <v>18</v>
      </c>
      <c r="BJ39" s="42" t="s">
        <v>18</v>
      </c>
      <c r="BK39" s="42"/>
      <c r="BL39" s="107" t="s">
        <v>183</v>
      </c>
    </row>
    <row r="40" spans="1:64">
      <c r="A40" s="18" t="s">
        <v>119</v>
      </c>
      <c r="B40" s="73">
        <v>0.30624999999999997</v>
      </c>
      <c r="C40" s="109"/>
      <c r="D40" s="109"/>
      <c r="E40" s="109"/>
      <c r="F40" s="109"/>
      <c r="G40" s="109"/>
      <c r="H40" s="109"/>
      <c r="I40" s="109"/>
      <c r="J40" s="109"/>
      <c r="K40" s="109"/>
      <c r="L40" s="107" t="s">
        <v>181</v>
      </c>
      <c r="M40" s="62"/>
      <c r="N40" s="18" t="s">
        <v>119</v>
      </c>
      <c r="O40" s="73">
        <v>0.30624999999999997</v>
      </c>
      <c r="P40" s="109"/>
      <c r="Q40" s="109"/>
      <c r="R40" s="109"/>
      <c r="S40" s="109"/>
      <c r="T40" s="109"/>
      <c r="U40" s="109"/>
      <c r="V40" s="109"/>
      <c r="W40" s="109"/>
      <c r="X40" s="109"/>
      <c r="Y40" s="107" t="s">
        <v>180</v>
      </c>
      <c r="AA40" s="18" t="s">
        <v>119</v>
      </c>
      <c r="AB40" s="74"/>
      <c r="AC40" s="110" t="s">
        <v>28</v>
      </c>
      <c r="AD40" s="110"/>
      <c r="AE40" s="110"/>
      <c r="AF40" s="110"/>
      <c r="AG40" s="110"/>
      <c r="AH40" s="110"/>
      <c r="AI40" s="110"/>
      <c r="AJ40" s="110"/>
      <c r="AK40" s="110"/>
      <c r="AL40" s="107" t="s">
        <v>182</v>
      </c>
      <c r="AN40" s="18" t="s">
        <v>119</v>
      </c>
      <c r="AO40" s="74"/>
      <c r="AP40" s="110" t="s">
        <v>28</v>
      </c>
      <c r="AQ40" s="110"/>
      <c r="AR40" s="110"/>
      <c r="AS40" s="110"/>
      <c r="AT40" s="110"/>
      <c r="AU40" s="110"/>
      <c r="AV40" s="110"/>
      <c r="AW40" s="110"/>
      <c r="AX40" s="110"/>
      <c r="AY40" s="107" t="s">
        <v>185</v>
      </c>
      <c r="BA40" s="18" t="s">
        <v>119</v>
      </c>
      <c r="BB40" s="74"/>
      <c r="BC40" s="110" t="s">
        <v>28</v>
      </c>
      <c r="BD40" s="110"/>
      <c r="BE40" s="110"/>
      <c r="BF40" s="110"/>
      <c r="BG40" s="110"/>
      <c r="BH40" s="110"/>
      <c r="BI40" s="110"/>
      <c r="BJ40" s="110"/>
      <c r="BK40" s="110"/>
      <c r="BL40" s="107" t="s">
        <v>184</v>
      </c>
    </row>
    <row r="41" spans="1:64">
      <c r="A41" s="18" t="s">
        <v>120</v>
      </c>
      <c r="B41" s="73">
        <v>0.30624999999999997</v>
      </c>
      <c r="C41" s="28"/>
      <c r="D41" s="28"/>
      <c r="E41" s="28"/>
      <c r="F41" s="28"/>
      <c r="G41" s="28"/>
      <c r="H41" s="28"/>
      <c r="I41" s="28"/>
      <c r="J41" s="28"/>
      <c r="K41" s="28"/>
      <c r="L41" s="107" t="s">
        <v>182</v>
      </c>
      <c r="M41" s="62"/>
      <c r="N41" s="18" t="s">
        <v>120</v>
      </c>
      <c r="O41" s="73">
        <v>0.30624999999999997</v>
      </c>
      <c r="P41" s="28"/>
      <c r="Q41" s="28"/>
      <c r="R41" s="28"/>
      <c r="S41" s="28"/>
      <c r="T41" s="28"/>
      <c r="U41" s="28"/>
      <c r="V41" s="28"/>
      <c r="W41" s="28"/>
      <c r="X41" s="28"/>
      <c r="Y41" s="107" t="s">
        <v>181</v>
      </c>
      <c r="AA41" s="18" t="s">
        <v>120</v>
      </c>
      <c r="AB41" s="79"/>
      <c r="AC41" s="42"/>
      <c r="AD41" s="42"/>
      <c r="AE41" s="42"/>
      <c r="AF41" s="42"/>
      <c r="AG41" s="42"/>
      <c r="AH41" s="42"/>
      <c r="AI41" s="42"/>
      <c r="AJ41" s="42"/>
      <c r="AK41" s="42"/>
      <c r="AL41" s="107" t="s">
        <v>183</v>
      </c>
      <c r="AN41" s="18" t="s">
        <v>120</v>
      </c>
      <c r="AO41" s="79"/>
      <c r="AP41" s="42"/>
      <c r="AQ41" s="42" t="s">
        <v>18</v>
      </c>
      <c r="AR41" s="42" t="s">
        <v>18</v>
      </c>
      <c r="AS41" s="42"/>
      <c r="AT41" s="42" t="s">
        <v>18</v>
      </c>
      <c r="AU41" s="42"/>
      <c r="AV41" s="42"/>
      <c r="AW41" s="42" t="s">
        <v>18</v>
      </c>
      <c r="AX41" s="42" t="s">
        <v>18</v>
      </c>
      <c r="AY41" s="107" t="s">
        <v>186</v>
      </c>
      <c r="BA41" s="18" t="s">
        <v>120</v>
      </c>
      <c r="BB41" s="79"/>
      <c r="BC41" s="42" t="s">
        <v>18</v>
      </c>
      <c r="BD41" s="42" t="s">
        <v>18</v>
      </c>
      <c r="BE41" s="42"/>
      <c r="BF41" s="42"/>
      <c r="BG41" s="42" t="s">
        <v>18</v>
      </c>
      <c r="BH41" s="42" t="s">
        <v>18</v>
      </c>
      <c r="BI41" s="42" t="s">
        <v>18</v>
      </c>
      <c r="BJ41" s="42"/>
      <c r="BK41" s="42"/>
      <c r="BL41" s="107" t="s">
        <v>185</v>
      </c>
    </row>
    <row r="42" spans="1:64">
      <c r="A42" s="18" t="s">
        <v>121</v>
      </c>
      <c r="B42" s="73">
        <v>0.30624999999999997</v>
      </c>
      <c r="C42" s="28"/>
      <c r="D42" s="28"/>
      <c r="E42" s="28"/>
      <c r="F42" s="28"/>
      <c r="G42" s="28"/>
      <c r="H42" s="28"/>
      <c r="I42" s="28"/>
      <c r="J42" s="28"/>
      <c r="K42" s="28"/>
      <c r="L42" s="107" t="s">
        <v>183</v>
      </c>
      <c r="M42" s="62"/>
      <c r="N42" s="18" t="s">
        <v>121</v>
      </c>
      <c r="O42" s="73">
        <v>0.30624999999999997</v>
      </c>
      <c r="P42" s="28"/>
      <c r="Q42" s="28"/>
      <c r="R42" s="28"/>
      <c r="S42" s="28"/>
      <c r="T42" s="28"/>
      <c r="U42" s="28"/>
      <c r="V42" s="28"/>
      <c r="W42" s="28"/>
      <c r="X42" s="28"/>
      <c r="Y42" s="107" t="s">
        <v>182</v>
      </c>
      <c r="AA42" s="18" t="s">
        <v>121</v>
      </c>
      <c r="AB42" s="74"/>
      <c r="AC42" s="5"/>
      <c r="AD42" s="5"/>
      <c r="AE42" s="5"/>
      <c r="AF42" s="5"/>
      <c r="AG42" s="5"/>
      <c r="AH42" s="5"/>
      <c r="AI42" s="5"/>
      <c r="AJ42" s="5"/>
      <c r="AK42" s="5"/>
      <c r="AL42" s="107" t="s">
        <v>184</v>
      </c>
      <c r="AN42" s="18" t="s">
        <v>121</v>
      </c>
      <c r="AO42" s="74"/>
      <c r="AP42" s="5"/>
      <c r="AQ42" s="5"/>
      <c r="AR42" s="5"/>
      <c r="AS42" s="5"/>
      <c r="AT42" s="5"/>
      <c r="AU42" s="5"/>
      <c r="AV42" s="5"/>
      <c r="AW42" s="5"/>
      <c r="AX42" s="5"/>
      <c r="AY42" s="107" t="s">
        <v>187</v>
      </c>
      <c r="BA42" s="18" t="s">
        <v>121</v>
      </c>
      <c r="BB42" s="74"/>
      <c r="BC42" s="5"/>
      <c r="BD42" s="5"/>
      <c r="BE42" s="5"/>
      <c r="BF42" s="5"/>
      <c r="BG42" s="5"/>
      <c r="BH42" s="5"/>
      <c r="BI42" s="5"/>
      <c r="BJ42" s="5"/>
      <c r="BK42" s="5"/>
      <c r="BL42" s="107" t="s">
        <v>186</v>
      </c>
    </row>
    <row r="43" spans="1:64">
      <c r="A43" s="18" t="s">
        <v>122</v>
      </c>
      <c r="B43" s="73">
        <v>0.30624999999999997</v>
      </c>
      <c r="C43" s="28"/>
      <c r="D43" s="28"/>
      <c r="E43" s="28"/>
      <c r="F43" s="28"/>
      <c r="G43" s="28"/>
      <c r="H43" s="28"/>
      <c r="I43" s="28"/>
      <c r="J43" s="28"/>
      <c r="K43" s="28"/>
      <c r="L43" s="107" t="s">
        <v>184</v>
      </c>
      <c r="M43" s="62"/>
      <c r="N43" s="18" t="s">
        <v>122</v>
      </c>
      <c r="O43" s="73">
        <v>0.30624999999999997</v>
      </c>
      <c r="P43" s="28"/>
      <c r="Q43" s="28"/>
      <c r="R43" s="28"/>
      <c r="S43" s="28"/>
      <c r="T43" s="28"/>
      <c r="U43" s="28"/>
      <c r="V43" s="28"/>
      <c r="W43" s="28"/>
      <c r="X43" s="28"/>
      <c r="Y43" s="107" t="s">
        <v>183</v>
      </c>
      <c r="AA43" s="18" t="s">
        <v>122</v>
      </c>
      <c r="AB43" s="80"/>
      <c r="AC43" s="42"/>
      <c r="AD43" s="42"/>
      <c r="AE43" s="42"/>
      <c r="AF43" s="42"/>
      <c r="AG43" s="42"/>
      <c r="AH43" s="42"/>
      <c r="AI43" s="42"/>
      <c r="AJ43" s="42"/>
      <c r="AK43" s="42"/>
      <c r="AL43" s="107" t="s">
        <v>185</v>
      </c>
      <c r="AN43" s="18" t="s">
        <v>122</v>
      </c>
      <c r="AO43" s="80"/>
      <c r="AP43" s="42"/>
      <c r="AQ43" s="42"/>
      <c r="AR43" s="42"/>
      <c r="AS43" s="42"/>
      <c r="AT43" s="42"/>
      <c r="AU43" s="42"/>
      <c r="AV43" s="42"/>
      <c r="AW43" s="42"/>
      <c r="AX43" s="42"/>
      <c r="AY43" s="107" t="s">
        <v>188</v>
      </c>
      <c r="BA43" s="18" t="s">
        <v>122</v>
      </c>
      <c r="BB43" s="80"/>
      <c r="BC43" s="42"/>
      <c r="BD43" s="42"/>
      <c r="BE43" s="42"/>
      <c r="BF43" s="42"/>
      <c r="BG43" s="42"/>
      <c r="BH43" s="42"/>
      <c r="BI43" s="42"/>
      <c r="BJ43" s="42"/>
      <c r="BK43" s="42"/>
      <c r="BL43" s="107" t="s">
        <v>187</v>
      </c>
    </row>
    <row r="44" spans="1:64">
      <c r="A44" s="18" t="s">
        <v>123</v>
      </c>
      <c r="B44" s="73">
        <v>0.30624999999999997</v>
      </c>
      <c r="C44" s="28"/>
      <c r="D44" s="28"/>
      <c r="E44" s="28"/>
      <c r="F44" s="28"/>
      <c r="G44" s="28"/>
      <c r="H44" s="28"/>
      <c r="I44" s="28"/>
      <c r="J44" s="28"/>
      <c r="K44" s="28"/>
      <c r="L44" s="107" t="s">
        <v>185</v>
      </c>
      <c r="M44" s="62"/>
      <c r="N44" s="18" t="s">
        <v>123</v>
      </c>
      <c r="O44" s="73">
        <v>0.30624999999999997</v>
      </c>
      <c r="P44" s="28"/>
      <c r="Q44" s="28"/>
      <c r="R44" s="28"/>
      <c r="S44" s="28"/>
      <c r="T44" s="28"/>
      <c r="U44" s="28"/>
      <c r="V44" s="28"/>
      <c r="W44" s="28"/>
      <c r="X44" s="28"/>
      <c r="Y44" s="107" t="s">
        <v>184</v>
      </c>
      <c r="AA44" s="18" t="s">
        <v>123</v>
      </c>
      <c r="AB44" s="74"/>
      <c r="AC44" s="5"/>
      <c r="AD44" s="5"/>
      <c r="AE44" s="5"/>
      <c r="AF44" s="5"/>
      <c r="AG44" s="5"/>
      <c r="AH44" s="5"/>
      <c r="AI44" s="5"/>
      <c r="AJ44" s="5"/>
      <c r="AK44" s="5"/>
      <c r="AL44" s="107" t="s">
        <v>186</v>
      </c>
      <c r="AN44" s="18" t="s">
        <v>123</v>
      </c>
      <c r="AO44" s="74"/>
      <c r="AP44" s="5"/>
      <c r="AQ44" s="5"/>
      <c r="AR44" s="5"/>
      <c r="AS44" s="5"/>
      <c r="AT44" s="5"/>
      <c r="AU44" s="5"/>
      <c r="AV44" s="5"/>
      <c r="AW44" s="5"/>
      <c r="AX44" s="5"/>
      <c r="AY44" s="107" t="s">
        <v>189</v>
      </c>
      <c r="BA44" s="18" t="s">
        <v>123</v>
      </c>
      <c r="BB44" s="74"/>
      <c r="BC44" s="5"/>
      <c r="BD44" s="5"/>
      <c r="BE44" s="5"/>
      <c r="BF44" s="5"/>
      <c r="BG44" s="5"/>
      <c r="BH44" s="5"/>
      <c r="BI44" s="5"/>
      <c r="BJ44" s="5"/>
      <c r="BK44" s="5"/>
      <c r="BL44" s="107" t="s">
        <v>188</v>
      </c>
    </row>
    <row r="45" spans="1:64">
      <c r="A45" s="18" t="s">
        <v>124</v>
      </c>
      <c r="B45" s="73">
        <v>0.30624999999999997</v>
      </c>
      <c r="C45" s="28"/>
      <c r="D45" s="28"/>
      <c r="E45" s="28"/>
      <c r="F45" s="28"/>
      <c r="G45" s="28"/>
      <c r="H45" s="28"/>
      <c r="I45" s="28"/>
      <c r="J45" s="28"/>
      <c r="K45" s="28"/>
      <c r="L45" s="107" t="s">
        <v>186</v>
      </c>
      <c r="M45" s="62"/>
      <c r="N45" s="18" t="s">
        <v>124</v>
      </c>
      <c r="O45" s="73">
        <v>0.30624999999999997</v>
      </c>
      <c r="P45" s="28"/>
      <c r="Q45" s="28"/>
      <c r="R45" s="28"/>
      <c r="S45" s="28"/>
      <c r="T45" s="28"/>
      <c r="U45" s="28"/>
      <c r="V45" s="28"/>
      <c r="W45" s="28"/>
      <c r="X45" s="28"/>
      <c r="Y45" s="107" t="s">
        <v>185</v>
      </c>
      <c r="AA45" s="18" t="s">
        <v>124</v>
      </c>
      <c r="AB45" s="80"/>
      <c r="AC45" s="42"/>
      <c r="AD45" s="42"/>
      <c r="AE45" s="42"/>
      <c r="AF45" s="42"/>
      <c r="AG45" s="42"/>
      <c r="AH45" s="42"/>
      <c r="AI45" s="42"/>
      <c r="AJ45" s="42"/>
      <c r="AK45" s="42"/>
      <c r="AL45" s="107" t="s">
        <v>187</v>
      </c>
      <c r="AN45" s="18" t="s">
        <v>124</v>
      </c>
      <c r="AO45" s="80"/>
      <c r="AP45" s="42"/>
      <c r="AQ45" s="42"/>
      <c r="AR45" s="42"/>
      <c r="AS45" s="42"/>
      <c r="AT45" s="42"/>
      <c r="AU45" s="42"/>
      <c r="AV45" s="42"/>
      <c r="AW45" s="42"/>
      <c r="AX45" s="42"/>
      <c r="AY45" s="107" t="s">
        <v>190</v>
      </c>
      <c r="BA45" s="18" t="s">
        <v>124</v>
      </c>
      <c r="BB45" s="80"/>
      <c r="BC45" s="42"/>
      <c r="BD45" s="42"/>
      <c r="BE45" s="42"/>
      <c r="BF45" s="42"/>
      <c r="BG45" s="42"/>
      <c r="BH45" s="42"/>
      <c r="BI45" s="42"/>
      <c r="BJ45" s="42"/>
      <c r="BK45" s="42"/>
      <c r="BL45" s="107" t="s">
        <v>189</v>
      </c>
    </row>
    <row r="46" spans="1:64">
      <c r="A46" s="18" t="s">
        <v>125</v>
      </c>
      <c r="B46" s="73">
        <v>0.30624999999999997</v>
      </c>
      <c r="C46" s="28"/>
      <c r="D46" s="28"/>
      <c r="E46" s="28"/>
      <c r="F46" s="28"/>
      <c r="G46" s="28"/>
      <c r="H46" s="28"/>
      <c r="I46" s="28"/>
      <c r="J46" s="28"/>
      <c r="K46" s="28"/>
      <c r="L46" s="107" t="s">
        <v>187</v>
      </c>
      <c r="M46" s="62"/>
      <c r="N46" s="18" t="s">
        <v>125</v>
      </c>
      <c r="O46" s="73">
        <v>0.30624999999999997</v>
      </c>
      <c r="P46" s="28"/>
      <c r="Q46" s="28"/>
      <c r="R46" s="28"/>
      <c r="S46" s="28"/>
      <c r="T46" s="28"/>
      <c r="U46" s="28"/>
      <c r="V46" s="28"/>
      <c r="W46" s="28"/>
      <c r="X46" s="28"/>
      <c r="Y46" s="107" t="s">
        <v>186</v>
      </c>
      <c r="AA46" s="18" t="s">
        <v>125</v>
      </c>
      <c r="AB46" s="77"/>
      <c r="AC46" s="5"/>
      <c r="AD46" s="5"/>
      <c r="AE46" s="5"/>
      <c r="AF46" s="5"/>
      <c r="AG46" s="5"/>
      <c r="AH46" s="5"/>
      <c r="AI46" s="5"/>
      <c r="AJ46" s="5"/>
      <c r="AK46" s="5"/>
      <c r="AL46" s="107" t="s">
        <v>188</v>
      </c>
      <c r="AN46" s="18" t="s">
        <v>125</v>
      </c>
      <c r="AO46" s="77"/>
      <c r="AP46" s="5"/>
      <c r="AQ46" s="5"/>
      <c r="AR46" s="5"/>
      <c r="AS46" s="5"/>
      <c r="AT46" s="5"/>
      <c r="AU46" s="5"/>
      <c r="AV46" s="5"/>
      <c r="AW46" s="5"/>
      <c r="AX46" s="5"/>
      <c r="AY46" s="107" t="s">
        <v>191</v>
      </c>
      <c r="BA46" s="18" t="s">
        <v>125</v>
      </c>
      <c r="BB46" s="77"/>
      <c r="BC46" s="5"/>
      <c r="BD46" s="5"/>
      <c r="BE46" s="5"/>
      <c r="BF46" s="5"/>
      <c r="BG46" s="5"/>
      <c r="BH46" s="5"/>
      <c r="BI46" s="5"/>
      <c r="BJ46" s="5"/>
      <c r="BK46" s="5"/>
      <c r="BL46" s="107" t="s">
        <v>190</v>
      </c>
    </row>
    <row r="47" spans="1:64">
      <c r="A47" s="18" t="s">
        <v>126</v>
      </c>
      <c r="B47" s="73">
        <v>0.30624999999999997</v>
      </c>
      <c r="C47" s="28"/>
      <c r="D47" s="28"/>
      <c r="E47" s="28"/>
      <c r="F47" s="28"/>
      <c r="G47" s="28"/>
      <c r="H47" s="28"/>
      <c r="I47" s="28"/>
      <c r="J47" s="28"/>
      <c r="K47" s="28"/>
      <c r="L47" s="107" t="s">
        <v>188</v>
      </c>
      <c r="M47" s="62"/>
      <c r="N47" s="18" t="s">
        <v>126</v>
      </c>
      <c r="O47" s="73">
        <v>0.30624999999999997</v>
      </c>
      <c r="P47" s="28"/>
      <c r="Q47" s="28"/>
      <c r="R47" s="28"/>
      <c r="S47" s="28"/>
      <c r="T47" s="28"/>
      <c r="U47" s="28"/>
      <c r="V47" s="28"/>
      <c r="W47" s="28"/>
      <c r="X47" s="28"/>
      <c r="Y47" s="107" t="s">
        <v>187</v>
      </c>
      <c r="AA47" s="18" t="s">
        <v>126</v>
      </c>
      <c r="AB47" s="79"/>
      <c r="AC47" s="42"/>
      <c r="AD47" s="42"/>
      <c r="AE47" s="42"/>
      <c r="AF47" s="42"/>
      <c r="AG47" s="42"/>
      <c r="AH47" s="42"/>
      <c r="AI47" s="42"/>
      <c r="AJ47" s="42"/>
      <c r="AK47" s="42"/>
      <c r="AL47" s="107" t="s">
        <v>189</v>
      </c>
      <c r="AN47" s="18" t="s">
        <v>126</v>
      </c>
      <c r="AO47" s="79"/>
      <c r="AP47" s="42"/>
      <c r="AQ47" s="42"/>
      <c r="AR47" s="42"/>
      <c r="AS47" s="42"/>
      <c r="AT47" s="42"/>
      <c r="AU47" s="42"/>
      <c r="AV47" s="42"/>
      <c r="AW47" s="42"/>
      <c r="AX47" s="42"/>
      <c r="AY47" s="107" t="s">
        <v>192</v>
      </c>
      <c r="BA47" s="18" t="s">
        <v>126</v>
      </c>
      <c r="BB47" s="79"/>
      <c r="BC47" s="42"/>
      <c r="BD47" s="42"/>
      <c r="BE47" s="42"/>
      <c r="BF47" s="42"/>
      <c r="BG47" s="42"/>
      <c r="BH47" s="42"/>
      <c r="BI47" s="42"/>
      <c r="BJ47" s="42"/>
      <c r="BK47" s="42"/>
      <c r="BL47" s="107" t="s">
        <v>191</v>
      </c>
    </row>
    <row r="48" spans="1:64">
      <c r="A48" s="18" t="s">
        <v>127</v>
      </c>
      <c r="B48" s="73">
        <v>0.30624999999999997</v>
      </c>
      <c r="C48" s="28"/>
      <c r="D48" s="28"/>
      <c r="E48" s="28"/>
      <c r="F48" s="28"/>
      <c r="G48" s="28"/>
      <c r="H48" s="28"/>
      <c r="I48" s="28"/>
      <c r="J48" s="28"/>
      <c r="K48" s="28"/>
      <c r="L48" s="107" t="s">
        <v>189</v>
      </c>
      <c r="M48" s="62"/>
      <c r="N48" s="18" t="s">
        <v>127</v>
      </c>
      <c r="O48" s="73">
        <v>0.30624999999999997</v>
      </c>
      <c r="P48" s="28"/>
      <c r="Q48" s="28"/>
      <c r="R48" s="28"/>
      <c r="S48" s="28"/>
      <c r="T48" s="28"/>
      <c r="U48" s="28"/>
      <c r="V48" s="28"/>
      <c r="W48" s="28"/>
      <c r="X48" s="28"/>
      <c r="Y48" s="107" t="s">
        <v>188</v>
      </c>
      <c r="AA48" s="18" t="s">
        <v>127</v>
      </c>
      <c r="AB48" s="74"/>
      <c r="AC48" s="5"/>
      <c r="AD48" s="5"/>
      <c r="AE48" s="5"/>
      <c r="AF48" s="5"/>
      <c r="AG48" s="5"/>
      <c r="AH48" s="5"/>
      <c r="AI48" s="5"/>
      <c r="AJ48" s="5"/>
      <c r="AK48" s="5"/>
      <c r="AL48" s="107" t="s">
        <v>190</v>
      </c>
      <c r="AN48" s="18" t="s">
        <v>127</v>
      </c>
      <c r="AO48" s="74"/>
      <c r="AP48" s="5"/>
      <c r="AQ48" s="5"/>
      <c r="AR48" s="5"/>
      <c r="AS48" s="5"/>
      <c r="AT48" s="5"/>
      <c r="AU48" s="5"/>
      <c r="AV48" s="5"/>
      <c r="AW48" s="5"/>
      <c r="AX48" s="5"/>
      <c r="AY48" s="107" t="s">
        <v>193</v>
      </c>
      <c r="BA48" s="18" t="s">
        <v>127</v>
      </c>
      <c r="BB48" s="74"/>
      <c r="BC48" s="5"/>
      <c r="BD48" s="5"/>
      <c r="BE48" s="5"/>
      <c r="BF48" s="5"/>
      <c r="BG48" s="5"/>
      <c r="BH48" s="5"/>
      <c r="BI48" s="5"/>
      <c r="BJ48" s="5"/>
      <c r="BK48" s="5"/>
      <c r="BL48" s="107" t="s">
        <v>192</v>
      </c>
    </row>
    <row r="49" spans="1:64">
      <c r="A49" s="18" t="s">
        <v>128</v>
      </c>
      <c r="B49" s="73">
        <v>0.30624999999999997</v>
      </c>
      <c r="C49" s="28"/>
      <c r="D49" s="28"/>
      <c r="E49" s="28"/>
      <c r="F49" s="28"/>
      <c r="G49" s="28"/>
      <c r="H49" s="28"/>
      <c r="I49" s="28"/>
      <c r="J49" s="28"/>
      <c r="K49" s="28"/>
      <c r="L49" s="107" t="s">
        <v>190</v>
      </c>
      <c r="M49" s="62"/>
      <c r="N49" s="18" t="s">
        <v>128</v>
      </c>
      <c r="O49" s="73">
        <v>0.30624999999999997</v>
      </c>
      <c r="P49" s="28"/>
      <c r="Q49" s="28"/>
      <c r="R49" s="28"/>
      <c r="S49" s="28"/>
      <c r="T49" s="28"/>
      <c r="U49" s="28"/>
      <c r="V49" s="28"/>
      <c r="W49" s="28"/>
      <c r="X49" s="28"/>
      <c r="Y49" s="107" t="s">
        <v>189</v>
      </c>
      <c r="AA49" s="18" t="s">
        <v>128</v>
      </c>
      <c r="AB49" s="79"/>
      <c r="AC49" s="42"/>
      <c r="AD49" s="42"/>
      <c r="AE49" s="42"/>
      <c r="AF49" s="42"/>
      <c r="AG49" s="42"/>
      <c r="AH49" s="42"/>
      <c r="AI49" s="42"/>
      <c r="AJ49" s="42"/>
      <c r="AK49" s="42"/>
      <c r="AL49" s="107" t="s">
        <v>191</v>
      </c>
      <c r="AN49" s="18" t="s">
        <v>128</v>
      </c>
      <c r="AO49" s="79"/>
      <c r="AP49" s="42" t="s">
        <v>18</v>
      </c>
      <c r="AQ49" s="42" t="s">
        <v>18</v>
      </c>
      <c r="AR49" s="42" t="s">
        <v>18</v>
      </c>
      <c r="AS49" s="42" t="s">
        <v>18</v>
      </c>
      <c r="AT49" s="42"/>
      <c r="AU49" s="42"/>
      <c r="AV49" s="42" t="s">
        <v>18</v>
      </c>
      <c r="AW49" s="42"/>
      <c r="AX49" s="42"/>
      <c r="AY49" s="107" t="s">
        <v>194</v>
      </c>
      <c r="BA49" s="18" t="s">
        <v>128</v>
      </c>
      <c r="BB49" s="79"/>
      <c r="BC49" s="42"/>
      <c r="BD49" s="42" t="s">
        <v>18</v>
      </c>
      <c r="BE49" s="42" t="s">
        <v>18</v>
      </c>
      <c r="BF49" s="42" t="s">
        <v>18</v>
      </c>
      <c r="BG49" s="42"/>
      <c r="BH49" s="42"/>
      <c r="BI49" s="42" t="s">
        <v>18</v>
      </c>
      <c r="BJ49" s="42" t="s">
        <v>18</v>
      </c>
      <c r="BK49" s="42" t="s">
        <v>18</v>
      </c>
      <c r="BL49" s="107" t="s">
        <v>193</v>
      </c>
    </row>
    <row r="50" spans="1:64">
      <c r="A50" s="18" t="s">
        <v>129</v>
      </c>
      <c r="B50" s="73">
        <v>0.30624999999999997</v>
      </c>
      <c r="C50" s="28"/>
      <c r="D50" s="28"/>
      <c r="E50" s="28"/>
      <c r="F50" s="28"/>
      <c r="G50" s="28"/>
      <c r="H50" s="28"/>
      <c r="I50" s="28"/>
      <c r="J50" s="28"/>
      <c r="K50" s="28"/>
      <c r="L50" s="107" t="s">
        <v>191</v>
      </c>
      <c r="M50" s="62"/>
      <c r="N50" s="18" t="s">
        <v>129</v>
      </c>
      <c r="O50" s="73">
        <v>0.30624999999999997</v>
      </c>
      <c r="P50" s="28"/>
      <c r="Q50" s="28"/>
      <c r="R50" s="28"/>
      <c r="S50" s="28"/>
      <c r="T50" s="28"/>
      <c r="U50" s="28"/>
      <c r="V50" s="28"/>
      <c r="W50" s="28"/>
      <c r="X50" s="28"/>
      <c r="Y50" s="107" t="s">
        <v>190</v>
      </c>
      <c r="AA50" s="18" t="s">
        <v>129</v>
      </c>
      <c r="AB50" s="74"/>
      <c r="AC50" s="5"/>
      <c r="AD50" s="5"/>
      <c r="AE50" s="5"/>
      <c r="AF50" s="5"/>
      <c r="AG50" s="5"/>
      <c r="AH50" s="5"/>
      <c r="AI50" s="5"/>
      <c r="AJ50" s="5"/>
      <c r="AK50" s="5"/>
      <c r="AL50" s="107" t="s">
        <v>192</v>
      </c>
      <c r="AN50" s="18" t="s">
        <v>129</v>
      </c>
      <c r="AO50" s="74"/>
      <c r="AP50" s="5" t="s">
        <v>18</v>
      </c>
      <c r="AQ50" s="5" t="s">
        <v>18</v>
      </c>
      <c r="AR50" s="5" t="s">
        <v>18</v>
      </c>
      <c r="AS50" s="5"/>
      <c r="AT50" s="5" t="s">
        <v>18</v>
      </c>
      <c r="AU50" s="5"/>
      <c r="AV50" s="5" t="s">
        <v>18</v>
      </c>
      <c r="AW50" s="5"/>
      <c r="AX50" s="5"/>
      <c r="AY50" s="107" t="s">
        <v>195</v>
      </c>
      <c r="BA50" s="18" t="s">
        <v>129</v>
      </c>
      <c r="BB50" s="74"/>
      <c r="BC50" s="5"/>
      <c r="BD50" s="5" t="s">
        <v>18</v>
      </c>
      <c r="BE50" s="5" t="s">
        <v>18</v>
      </c>
      <c r="BF50" s="5" t="s">
        <v>18</v>
      </c>
      <c r="BG50" s="5"/>
      <c r="BH50" s="5" t="s">
        <v>18</v>
      </c>
      <c r="BI50" s="5" t="s">
        <v>18</v>
      </c>
      <c r="BJ50" s="5" t="s">
        <v>18</v>
      </c>
      <c r="BK50" s="5" t="s">
        <v>18</v>
      </c>
      <c r="BL50" s="107" t="s">
        <v>194</v>
      </c>
    </row>
    <row r="51" spans="1:64">
      <c r="A51" s="18" t="s">
        <v>130</v>
      </c>
      <c r="B51" s="73">
        <v>0.30624999999999997</v>
      </c>
      <c r="C51" s="28"/>
      <c r="D51" s="28"/>
      <c r="E51" s="28"/>
      <c r="F51" s="28"/>
      <c r="G51" s="28"/>
      <c r="H51" s="28"/>
      <c r="I51" s="28"/>
      <c r="J51" s="28"/>
      <c r="K51" s="28"/>
      <c r="L51" s="107" t="s">
        <v>192</v>
      </c>
      <c r="M51" s="62"/>
      <c r="N51" s="18" t="s">
        <v>130</v>
      </c>
      <c r="O51" s="73">
        <v>0.30624999999999997</v>
      </c>
      <c r="P51" s="28"/>
      <c r="Q51" s="28"/>
      <c r="R51" s="28"/>
      <c r="S51" s="28"/>
      <c r="T51" s="28"/>
      <c r="U51" s="28"/>
      <c r="V51" s="28"/>
      <c r="W51" s="28"/>
      <c r="X51" s="28"/>
      <c r="Y51" s="107" t="s">
        <v>191</v>
      </c>
      <c r="AA51" s="18" t="s">
        <v>130</v>
      </c>
      <c r="AB51" s="79"/>
      <c r="AC51" s="42"/>
      <c r="AD51" s="42"/>
      <c r="AE51" s="42"/>
      <c r="AF51" s="42"/>
      <c r="AG51" s="42"/>
      <c r="AH51" s="42"/>
      <c r="AI51" s="42"/>
      <c r="AJ51" s="42"/>
      <c r="AK51" s="42"/>
      <c r="AL51" s="107" t="s">
        <v>193</v>
      </c>
      <c r="AN51" s="18" t="s">
        <v>130</v>
      </c>
      <c r="AO51" s="79"/>
      <c r="AP51" s="42"/>
      <c r="AQ51" s="42"/>
      <c r="AR51" s="42"/>
      <c r="AS51" s="42"/>
      <c r="AT51" s="42"/>
      <c r="AU51" s="42"/>
      <c r="AV51" s="42"/>
      <c r="AW51" s="42"/>
      <c r="AX51" s="42"/>
      <c r="AY51" s="107" t="s">
        <v>196</v>
      </c>
      <c r="BA51" s="18" t="s">
        <v>130</v>
      </c>
      <c r="BB51" s="79"/>
      <c r="BC51" s="42"/>
      <c r="BD51" s="42"/>
      <c r="BE51" s="42"/>
      <c r="BF51" s="42"/>
      <c r="BG51" s="42"/>
      <c r="BH51" s="42"/>
      <c r="BI51" s="42"/>
      <c r="BJ51" s="42"/>
      <c r="BK51" s="42"/>
      <c r="BL51" s="107" t="s">
        <v>195</v>
      </c>
    </row>
    <row r="52" spans="1:64">
      <c r="A52" s="18" t="s">
        <v>131</v>
      </c>
      <c r="B52" s="73">
        <v>0.30624999999999997</v>
      </c>
      <c r="C52" s="28"/>
      <c r="D52" s="28"/>
      <c r="E52" s="28"/>
      <c r="F52" s="28"/>
      <c r="G52" s="28"/>
      <c r="H52" s="28"/>
      <c r="I52" s="28"/>
      <c r="J52" s="28"/>
      <c r="K52" s="28"/>
      <c r="L52" s="107" t="s">
        <v>193</v>
      </c>
      <c r="M52" s="62"/>
      <c r="N52" s="18" t="s">
        <v>131</v>
      </c>
      <c r="O52" s="73">
        <v>0.30624999999999997</v>
      </c>
      <c r="P52" s="28"/>
      <c r="Q52" s="28"/>
      <c r="R52" s="28"/>
      <c r="S52" s="28"/>
      <c r="T52" s="28"/>
      <c r="U52" s="28"/>
      <c r="V52" s="28"/>
      <c r="W52" s="28"/>
      <c r="X52" s="28"/>
      <c r="Y52" s="107" t="s">
        <v>192</v>
      </c>
      <c r="AA52" s="18" t="s">
        <v>131</v>
      </c>
      <c r="AB52" s="74"/>
      <c r="AC52" s="5"/>
      <c r="AD52" s="5"/>
      <c r="AE52" s="5"/>
      <c r="AF52" s="5"/>
      <c r="AG52" s="5"/>
      <c r="AH52" s="5"/>
      <c r="AI52" s="5"/>
      <c r="AJ52" s="5"/>
      <c r="AK52" s="5"/>
      <c r="AL52" s="107" t="s">
        <v>194</v>
      </c>
      <c r="AN52" s="18" t="s">
        <v>131</v>
      </c>
      <c r="AO52" s="74"/>
      <c r="AP52" s="5"/>
      <c r="AQ52" s="5"/>
      <c r="AR52" s="5"/>
      <c r="AS52" s="5"/>
      <c r="AT52" s="5"/>
      <c r="AU52" s="5"/>
      <c r="AV52" s="5"/>
      <c r="AW52" s="5"/>
      <c r="AX52" s="5"/>
      <c r="AY52" s="107" t="s">
        <v>197</v>
      </c>
      <c r="BA52" s="18" t="s">
        <v>131</v>
      </c>
      <c r="BB52" s="74"/>
      <c r="BC52" s="5"/>
      <c r="BD52" s="5"/>
      <c r="BE52" s="5"/>
      <c r="BF52" s="5"/>
      <c r="BG52" s="5"/>
      <c r="BH52" s="5"/>
      <c r="BI52" s="5"/>
      <c r="BJ52" s="5"/>
      <c r="BK52" s="5"/>
      <c r="BL52" s="107" t="s">
        <v>196</v>
      </c>
    </row>
    <row r="53" spans="1:64">
      <c r="A53" s="18" t="s">
        <v>132</v>
      </c>
      <c r="B53" s="73">
        <v>0.30624999999999997</v>
      </c>
      <c r="C53" s="28"/>
      <c r="D53" s="28"/>
      <c r="E53" s="28"/>
      <c r="F53" s="28"/>
      <c r="G53" s="28"/>
      <c r="H53" s="28"/>
      <c r="I53" s="28"/>
      <c r="J53" s="28"/>
      <c r="K53" s="28"/>
      <c r="L53" s="107" t="s">
        <v>194</v>
      </c>
      <c r="M53" s="62"/>
      <c r="N53" s="18" t="s">
        <v>132</v>
      </c>
      <c r="O53" s="73">
        <v>0.30624999999999997</v>
      </c>
      <c r="P53" s="28"/>
      <c r="Q53" s="28"/>
      <c r="R53" s="28"/>
      <c r="S53" s="28"/>
      <c r="T53" s="28"/>
      <c r="U53" s="28"/>
      <c r="V53" s="28"/>
      <c r="W53" s="28"/>
      <c r="X53" s="28"/>
      <c r="Y53" s="107" t="s">
        <v>193</v>
      </c>
      <c r="AA53" s="18" t="s">
        <v>132</v>
      </c>
      <c r="AB53" s="79"/>
      <c r="AC53" s="42"/>
      <c r="AD53" s="42"/>
      <c r="AE53" s="42"/>
      <c r="AF53" s="42"/>
      <c r="AG53" s="42"/>
      <c r="AH53" s="42"/>
      <c r="AI53" s="42"/>
      <c r="AJ53" s="42"/>
      <c r="AK53" s="42"/>
      <c r="AL53" s="107" t="s">
        <v>195</v>
      </c>
      <c r="AN53" s="18" t="s">
        <v>132</v>
      </c>
      <c r="AO53" s="79"/>
      <c r="AP53" s="42"/>
      <c r="AQ53" s="42"/>
      <c r="AR53" s="42"/>
      <c r="AS53" s="42"/>
      <c r="AT53" s="42"/>
      <c r="AU53" s="42"/>
      <c r="AV53" s="42"/>
      <c r="AW53" s="42"/>
      <c r="AX53" s="42"/>
      <c r="AY53" s="107" t="s">
        <v>198</v>
      </c>
      <c r="BA53" s="18" t="s">
        <v>132</v>
      </c>
      <c r="BB53" s="79"/>
      <c r="BC53" s="42"/>
      <c r="BD53" s="42"/>
      <c r="BE53" s="42"/>
      <c r="BF53" s="42"/>
      <c r="BG53" s="42"/>
      <c r="BH53" s="42"/>
      <c r="BI53" s="42"/>
      <c r="BJ53" s="42"/>
      <c r="BK53" s="42"/>
      <c r="BL53" s="107" t="s">
        <v>197</v>
      </c>
    </row>
    <row r="54" spans="1:64">
      <c r="A54" s="18" t="s">
        <v>133</v>
      </c>
      <c r="B54" s="73">
        <v>0.30624999999999997</v>
      </c>
      <c r="C54" s="28"/>
      <c r="D54" s="28"/>
      <c r="E54" s="28"/>
      <c r="F54" s="28"/>
      <c r="G54" s="28"/>
      <c r="H54" s="28"/>
      <c r="I54" s="28"/>
      <c r="J54" s="28"/>
      <c r="K54" s="28"/>
      <c r="L54" s="107" t="s">
        <v>195</v>
      </c>
      <c r="M54" s="62"/>
      <c r="N54" s="18" t="s">
        <v>133</v>
      </c>
      <c r="O54" s="73">
        <v>0.30624999999999997</v>
      </c>
      <c r="P54" s="28"/>
      <c r="Q54" s="28"/>
      <c r="R54" s="28"/>
      <c r="S54" s="28"/>
      <c r="T54" s="28"/>
      <c r="U54" s="28"/>
      <c r="V54" s="28"/>
      <c r="W54" s="28"/>
      <c r="X54" s="28"/>
      <c r="Y54" s="107" t="s">
        <v>194</v>
      </c>
      <c r="AA54" s="18" t="s">
        <v>133</v>
      </c>
      <c r="AB54" s="74"/>
      <c r="AC54" s="5"/>
      <c r="AD54" s="5"/>
      <c r="AE54" s="5"/>
      <c r="AF54" s="5"/>
      <c r="AG54" s="5"/>
      <c r="AH54" s="5"/>
      <c r="AI54" s="5"/>
      <c r="AJ54" s="5"/>
      <c r="AK54" s="5"/>
      <c r="AL54" s="107" t="s">
        <v>196</v>
      </c>
      <c r="AN54" s="18" t="s">
        <v>133</v>
      </c>
      <c r="AO54" s="74"/>
      <c r="AP54" s="5"/>
      <c r="AQ54" s="5"/>
      <c r="AR54" s="5"/>
      <c r="AS54" s="5"/>
      <c r="AT54" s="5"/>
      <c r="AU54" s="5"/>
      <c r="AV54" s="5"/>
      <c r="AW54" s="5"/>
      <c r="AX54" s="5"/>
      <c r="AY54" s="107" t="s">
        <v>199</v>
      </c>
      <c r="BA54" s="18" t="s">
        <v>133</v>
      </c>
      <c r="BB54" s="74"/>
      <c r="BC54" s="5"/>
      <c r="BD54" s="5"/>
      <c r="BE54" s="5"/>
      <c r="BF54" s="5"/>
      <c r="BG54" s="5"/>
      <c r="BH54" s="5"/>
      <c r="BI54" s="5"/>
      <c r="BJ54" s="5"/>
      <c r="BK54" s="5"/>
      <c r="BL54" s="107" t="s">
        <v>198</v>
      </c>
    </row>
    <row r="55" spans="1:64">
      <c r="A55" s="18" t="s">
        <v>134</v>
      </c>
      <c r="B55" s="73">
        <v>0.30624999999999997</v>
      </c>
      <c r="C55" s="28"/>
      <c r="D55" s="28"/>
      <c r="E55" s="28"/>
      <c r="F55" s="28"/>
      <c r="G55" s="28"/>
      <c r="H55" s="28"/>
      <c r="I55" s="28"/>
      <c r="J55" s="28"/>
      <c r="K55" s="28"/>
      <c r="L55" s="107" t="s">
        <v>196</v>
      </c>
      <c r="M55" s="62"/>
      <c r="N55" s="18" t="s">
        <v>134</v>
      </c>
      <c r="O55" s="73">
        <v>0.30624999999999997</v>
      </c>
      <c r="P55" s="28"/>
      <c r="Q55" s="28"/>
      <c r="R55" s="28"/>
      <c r="S55" s="28"/>
      <c r="T55" s="28"/>
      <c r="U55" s="28"/>
      <c r="V55" s="28"/>
      <c r="W55" s="28"/>
      <c r="X55" s="28"/>
      <c r="Y55" s="107" t="s">
        <v>195</v>
      </c>
      <c r="AA55" s="18" t="s">
        <v>134</v>
      </c>
      <c r="AB55" s="79"/>
      <c r="AC55" s="42"/>
      <c r="AD55" s="42"/>
      <c r="AE55" s="42"/>
      <c r="AF55" s="42"/>
      <c r="AG55" s="42"/>
      <c r="AH55" s="42"/>
      <c r="AI55" s="42"/>
      <c r="AJ55" s="42"/>
      <c r="AK55" s="42"/>
      <c r="AL55" s="107" t="s">
        <v>197</v>
      </c>
      <c r="AN55" s="18" t="s">
        <v>134</v>
      </c>
      <c r="AO55" s="79"/>
      <c r="AP55" s="42"/>
      <c r="AQ55" s="42"/>
      <c r="AR55" s="42"/>
      <c r="AS55" s="42"/>
      <c r="AT55" s="42"/>
      <c r="AU55" s="42"/>
      <c r="AV55" s="42"/>
      <c r="AW55" s="42"/>
      <c r="AX55" s="42"/>
      <c r="AY55" s="107" t="s">
        <v>200</v>
      </c>
      <c r="BA55" s="18" t="s">
        <v>134</v>
      </c>
      <c r="BB55" s="79"/>
      <c r="BC55" s="42"/>
      <c r="BD55" s="42"/>
      <c r="BE55" s="42"/>
      <c r="BF55" s="42"/>
      <c r="BG55" s="42"/>
      <c r="BH55" s="42"/>
      <c r="BI55" s="42"/>
      <c r="BJ55" s="42"/>
      <c r="BK55" s="42"/>
      <c r="BL55" s="107" t="s">
        <v>199</v>
      </c>
    </row>
    <row r="56" spans="1:64">
      <c r="A56" s="18" t="s">
        <v>135</v>
      </c>
      <c r="B56" s="73">
        <v>0.30624999999999997</v>
      </c>
      <c r="C56" s="28"/>
      <c r="D56" s="28"/>
      <c r="E56" s="28"/>
      <c r="F56" s="28"/>
      <c r="G56" s="28"/>
      <c r="H56" s="28"/>
      <c r="I56" s="28"/>
      <c r="J56" s="28"/>
      <c r="K56" s="28"/>
      <c r="L56" s="107" t="s">
        <v>197</v>
      </c>
      <c r="M56" s="62"/>
      <c r="N56" s="18" t="s">
        <v>135</v>
      </c>
      <c r="O56" s="73">
        <v>0.30624999999999997</v>
      </c>
      <c r="P56" s="28"/>
      <c r="Q56" s="28"/>
      <c r="R56" s="28"/>
      <c r="S56" s="28"/>
      <c r="T56" s="28"/>
      <c r="U56" s="28"/>
      <c r="V56" s="28"/>
      <c r="W56" s="28"/>
      <c r="X56" s="28"/>
      <c r="Y56" s="107" t="s">
        <v>196</v>
      </c>
      <c r="AA56" s="18" t="s">
        <v>135</v>
      </c>
      <c r="AB56" s="74"/>
      <c r="AC56" s="5"/>
      <c r="AD56" s="5"/>
      <c r="AE56" s="5"/>
      <c r="AF56" s="5"/>
      <c r="AG56" s="5"/>
      <c r="AH56" s="5"/>
      <c r="AI56" s="5"/>
      <c r="AJ56" s="5"/>
      <c r="AK56" s="5"/>
      <c r="AL56" s="107" t="s">
        <v>198</v>
      </c>
      <c r="AN56" s="18" t="s">
        <v>135</v>
      </c>
      <c r="AO56" s="74"/>
      <c r="AP56" s="5"/>
      <c r="AQ56" s="5"/>
      <c r="AR56" s="5"/>
      <c r="AS56" s="5"/>
      <c r="AT56" s="5"/>
      <c r="AU56" s="5"/>
      <c r="AV56" s="5"/>
      <c r="AW56" s="5"/>
      <c r="AX56" s="5"/>
      <c r="AY56" s="107" t="s">
        <v>201</v>
      </c>
      <c r="BA56" s="18" t="s">
        <v>135</v>
      </c>
      <c r="BB56" s="74"/>
      <c r="BC56" s="5"/>
      <c r="BD56" s="5"/>
      <c r="BE56" s="5"/>
      <c r="BF56" s="5"/>
      <c r="BG56" s="5"/>
      <c r="BH56" s="5"/>
      <c r="BI56" s="5"/>
      <c r="BJ56" s="5"/>
      <c r="BK56" s="5"/>
      <c r="BL56" s="107" t="s">
        <v>200</v>
      </c>
    </row>
    <row r="57" spans="1:64">
      <c r="A57" s="18" t="s">
        <v>136</v>
      </c>
      <c r="B57" s="73">
        <v>0.30624999999999997</v>
      </c>
      <c r="C57" s="28"/>
      <c r="D57" s="28"/>
      <c r="E57" s="28"/>
      <c r="F57" s="28"/>
      <c r="G57" s="28"/>
      <c r="H57" s="28"/>
      <c r="I57" s="28"/>
      <c r="J57" s="28"/>
      <c r="K57" s="28"/>
      <c r="L57" s="107" t="s">
        <v>198</v>
      </c>
      <c r="M57" s="62"/>
      <c r="N57" s="18" t="s">
        <v>136</v>
      </c>
      <c r="O57" s="73">
        <v>0.30624999999999997</v>
      </c>
      <c r="P57" s="28"/>
      <c r="Q57" s="28"/>
      <c r="R57" s="28"/>
      <c r="S57" s="28"/>
      <c r="T57" s="28"/>
      <c r="U57" s="28"/>
      <c r="V57" s="28"/>
      <c r="W57" s="28"/>
      <c r="X57" s="28"/>
      <c r="Y57" s="107" t="s">
        <v>197</v>
      </c>
      <c r="AA57" s="18" t="s">
        <v>136</v>
      </c>
      <c r="AB57" s="79"/>
      <c r="AC57" s="42"/>
      <c r="AD57" s="42"/>
      <c r="AE57" s="42"/>
      <c r="AF57" s="42"/>
      <c r="AG57" s="42"/>
      <c r="AH57" s="42"/>
      <c r="AI57" s="42"/>
      <c r="AJ57" s="42"/>
      <c r="AK57" s="42"/>
      <c r="AL57" s="107" t="s">
        <v>199</v>
      </c>
      <c r="AN57" s="18" t="s">
        <v>136</v>
      </c>
      <c r="AO57" s="79"/>
      <c r="AP57" s="42"/>
      <c r="AQ57" s="42"/>
      <c r="AR57" s="42"/>
      <c r="AS57" s="42"/>
      <c r="AT57" s="42"/>
      <c r="AU57" s="42"/>
      <c r="AV57" s="42"/>
      <c r="AW57" s="42"/>
      <c r="AX57" s="42"/>
      <c r="AY57" s="107" t="s">
        <v>202</v>
      </c>
      <c r="BA57" s="18" t="s">
        <v>136</v>
      </c>
      <c r="BB57" s="79"/>
      <c r="BC57" s="42"/>
      <c r="BD57" s="42"/>
      <c r="BE57" s="42"/>
      <c r="BF57" s="42"/>
      <c r="BG57" s="42"/>
      <c r="BH57" s="42"/>
      <c r="BI57" s="42"/>
      <c r="BJ57" s="42"/>
      <c r="BK57" s="42"/>
      <c r="BL57" s="107" t="s">
        <v>201</v>
      </c>
    </row>
    <row r="58" spans="1:64">
      <c r="A58" s="18" t="s">
        <v>137</v>
      </c>
      <c r="B58" s="73">
        <v>0.30624999999999997</v>
      </c>
      <c r="C58" s="28"/>
      <c r="D58" s="28"/>
      <c r="E58" s="28"/>
      <c r="F58" s="28"/>
      <c r="G58" s="28"/>
      <c r="H58" s="28"/>
      <c r="I58" s="28"/>
      <c r="J58" s="28"/>
      <c r="K58" s="28"/>
      <c r="L58" s="107" t="s">
        <v>199</v>
      </c>
      <c r="M58" s="62"/>
      <c r="N58" s="18" t="s">
        <v>137</v>
      </c>
      <c r="O58" s="73">
        <v>0.30624999999999997</v>
      </c>
      <c r="P58" s="28"/>
      <c r="Q58" s="28"/>
      <c r="R58" s="28"/>
      <c r="S58" s="28"/>
      <c r="T58" s="28"/>
      <c r="U58" s="28"/>
      <c r="V58" s="28"/>
      <c r="W58" s="28"/>
      <c r="X58" s="28"/>
      <c r="Y58" s="107" t="s">
        <v>198</v>
      </c>
      <c r="AA58" s="18" t="s">
        <v>137</v>
      </c>
      <c r="AB58" s="74"/>
      <c r="AC58" s="5"/>
      <c r="AD58" s="5"/>
      <c r="AE58" s="5"/>
      <c r="AF58" s="5"/>
      <c r="AG58" s="5"/>
      <c r="AH58" s="5"/>
      <c r="AI58" s="5"/>
      <c r="AJ58" s="5"/>
      <c r="AK58" s="5"/>
      <c r="AL58" s="107" t="s">
        <v>200</v>
      </c>
      <c r="AN58" s="18" t="s">
        <v>137</v>
      </c>
      <c r="AO58" s="74"/>
      <c r="AP58" s="5"/>
      <c r="AQ58" s="5"/>
      <c r="AR58" s="5"/>
      <c r="AS58" s="5"/>
      <c r="AT58" s="5"/>
      <c r="AU58" s="5"/>
      <c r="AV58" s="5"/>
      <c r="AW58" s="5"/>
      <c r="AX58" s="5"/>
      <c r="AY58" s="107" t="s">
        <v>203</v>
      </c>
      <c r="BA58" s="18" t="s">
        <v>137</v>
      </c>
      <c r="BB58" s="74"/>
      <c r="BC58" s="5"/>
      <c r="BD58" s="5"/>
      <c r="BE58" s="5"/>
      <c r="BF58" s="5"/>
      <c r="BG58" s="5"/>
      <c r="BH58" s="5"/>
      <c r="BI58" s="5"/>
      <c r="BJ58" s="5"/>
      <c r="BK58" s="5"/>
      <c r="BL58" s="107" t="s">
        <v>202</v>
      </c>
    </row>
    <row r="59" spans="1:64">
      <c r="A59" s="18" t="s">
        <v>138</v>
      </c>
      <c r="B59" s="73">
        <v>0.30624999999999997</v>
      </c>
      <c r="C59" s="28"/>
      <c r="D59" s="28"/>
      <c r="E59" s="28"/>
      <c r="F59" s="28"/>
      <c r="G59" s="28"/>
      <c r="H59" s="28"/>
      <c r="I59" s="28"/>
      <c r="J59" s="28"/>
      <c r="K59" s="28"/>
      <c r="L59" s="107" t="s">
        <v>200</v>
      </c>
      <c r="M59" s="62"/>
      <c r="N59" s="18" t="s">
        <v>138</v>
      </c>
      <c r="O59" s="73">
        <v>0.30624999999999997</v>
      </c>
      <c r="P59" s="28"/>
      <c r="Q59" s="28"/>
      <c r="R59" s="28"/>
      <c r="S59" s="28"/>
      <c r="T59" s="28"/>
      <c r="U59" s="28"/>
      <c r="V59" s="28"/>
      <c r="W59" s="28"/>
      <c r="X59" s="28"/>
      <c r="Y59" s="107" t="s">
        <v>199</v>
      </c>
      <c r="AA59" s="18" t="s">
        <v>138</v>
      </c>
      <c r="AB59" s="79"/>
      <c r="AC59" s="42"/>
      <c r="AD59" s="42"/>
      <c r="AE59" s="42"/>
      <c r="AF59" s="42"/>
      <c r="AG59" s="42"/>
      <c r="AH59" s="42"/>
      <c r="AI59" s="42"/>
      <c r="AJ59" s="42"/>
      <c r="AK59" s="42"/>
      <c r="AL59" s="107" t="s">
        <v>201</v>
      </c>
      <c r="AN59" s="18" t="s">
        <v>138</v>
      </c>
      <c r="AO59" s="79"/>
      <c r="AP59" s="42"/>
      <c r="AQ59" s="42"/>
      <c r="AR59" s="42"/>
      <c r="AS59" s="42"/>
      <c r="AT59" s="42"/>
      <c r="AU59" s="42"/>
      <c r="AV59" s="42"/>
      <c r="AW59" s="42"/>
      <c r="AX59" s="42"/>
      <c r="AY59" s="107" t="s">
        <v>204</v>
      </c>
      <c r="BA59" s="18" t="s">
        <v>138</v>
      </c>
      <c r="BB59" s="79"/>
      <c r="BC59" s="42"/>
      <c r="BD59" s="42"/>
      <c r="BE59" s="42"/>
      <c r="BF59" s="42"/>
      <c r="BG59" s="42"/>
      <c r="BH59" s="42"/>
      <c r="BI59" s="42"/>
      <c r="BJ59" s="42"/>
      <c r="BK59" s="42"/>
      <c r="BL59" s="107" t="s">
        <v>203</v>
      </c>
    </row>
    <row r="60" spans="1:64">
      <c r="A60" s="18" t="s">
        <v>139</v>
      </c>
      <c r="B60" s="73">
        <v>0.30624999999999997</v>
      </c>
      <c r="C60" s="28"/>
      <c r="D60" s="28"/>
      <c r="E60" s="28"/>
      <c r="F60" s="28"/>
      <c r="G60" s="28"/>
      <c r="H60" s="28"/>
      <c r="I60" s="28"/>
      <c r="J60" s="28"/>
      <c r="K60" s="28"/>
      <c r="L60" s="107" t="s">
        <v>201</v>
      </c>
      <c r="M60" s="62"/>
      <c r="N60" s="18" t="s">
        <v>139</v>
      </c>
      <c r="O60" s="73">
        <v>0.30624999999999997</v>
      </c>
      <c r="P60" s="28"/>
      <c r="Q60" s="28"/>
      <c r="R60" s="28"/>
      <c r="S60" s="28"/>
      <c r="T60" s="28"/>
      <c r="U60" s="28"/>
      <c r="V60" s="28"/>
      <c r="W60" s="28"/>
      <c r="X60" s="28"/>
      <c r="Y60" s="107" t="s">
        <v>200</v>
      </c>
      <c r="AA60" s="18" t="s">
        <v>139</v>
      </c>
      <c r="AB60" s="74"/>
      <c r="AC60" s="5"/>
      <c r="AD60" s="5"/>
      <c r="AE60" s="5"/>
      <c r="AF60" s="5"/>
      <c r="AG60" s="5"/>
      <c r="AH60" s="5"/>
      <c r="AI60" s="5"/>
      <c r="AJ60" s="5"/>
      <c r="AK60" s="5"/>
      <c r="AL60" s="107" t="s">
        <v>202</v>
      </c>
      <c r="AN60" s="18" t="s">
        <v>139</v>
      </c>
      <c r="AO60" s="74"/>
      <c r="AP60" s="5"/>
      <c r="AQ60" s="5"/>
      <c r="AR60" s="5"/>
      <c r="AS60" s="5"/>
      <c r="AT60" s="5"/>
      <c r="AU60" s="5"/>
      <c r="AV60" s="5"/>
      <c r="AW60" s="5"/>
      <c r="AX60" s="5"/>
      <c r="AY60" s="107" t="s">
        <v>205</v>
      </c>
      <c r="BA60" s="18" t="s">
        <v>139</v>
      </c>
      <c r="BB60" s="74"/>
      <c r="BC60" s="5"/>
      <c r="BD60" s="5"/>
      <c r="BE60" s="5"/>
      <c r="BF60" s="5"/>
      <c r="BG60" s="5"/>
      <c r="BH60" s="5"/>
      <c r="BI60" s="5"/>
      <c r="BJ60" s="5"/>
      <c r="BK60" s="5"/>
      <c r="BL60" s="107" t="s">
        <v>204</v>
      </c>
    </row>
    <row r="61" spans="1:64">
      <c r="A61" s="18" t="s">
        <v>140</v>
      </c>
      <c r="B61" s="73">
        <v>0.30624999999999997</v>
      </c>
      <c r="C61" s="109"/>
      <c r="D61" s="109"/>
      <c r="E61" s="109"/>
      <c r="F61" s="109"/>
      <c r="G61" s="109"/>
      <c r="H61" s="109"/>
      <c r="I61" s="109"/>
      <c r="J61" s="109"/>
      <c r="K61" s="109"/>
      <c r="L61" s="107" t="s">
        <v>202</v>
      </c>
      <c r="M61" s="62"/>
      <c r="N61" s="18" t="s">
        <v>140</v>
      </c>
      <c r="O61" s="73">
        <v>0.30624999999999997</v>
      </c>
      <c r="P61" s="109"/>
      <c r="Q61" s="109"/>
      <c r="R61" s="109"/>
      <c r="S61" s="109"/>
      <c r="T61" s="109"/>
      <c r="U61" s="109"/>
      <c r="V61" s="109"/>
      <c r="W61" s="109"/>
      <c r="X61" s="109"/>
      <c r="Y61" s="107" t="s">
        <v>201</v>
      </c>
      <c r="AA61" s="18" t="s">
        <v>140</v>
      </c>
      <c r="AB61" s="79"/>
      <c r="AC61" s="112" t="s">
        <v>28</v>
      </c>
      <c r="AD61" s="112"/>
      <c r="AE61" s="112"/>
      <c r="AF61" s="112"/>
      <c r="AG61" s="112"/>
      <c r="AH61" s="112"/>
      <c r="AI61" s="112"/>
      <c r="AJ61" s="112"/>
      <c r="AK61" s="112"/>
      <c r="AL61" s="107" t="s">
        <v>203</v>
      </c>
      <c r="AN61" s="18" t="s">
        <v>140</v>
      </c>
      <c r="AO61" s="79"/>
      <c r="AP61" s="112" t="s">
        <v>28</v>
      </c>
      <c r="AQ61" s="112"/>
      <c r="AR61" s="112"/>
      <c r="AS61" s="112"/>
      <c r="AT61" s="112"/>
      <c r="AU61" s="112"/>
      <c r="AV61" s="112"/>
      <c r="AW61" s="112"/>
      <c r="AX61" s="112"/>
      <c r="AY61" s="107" t="s">
        <v>206</v>
      </c>
      <c r="BA61" s="18" t="s">
        <v>140</v>
      </c>
      <c r="BB61" s="79"/>
      <c r="BC61" s="112" t="s">
        <v>28</v>
      </c>
      <c r="BD61" s="112"/>
      <c r="BE61" s="112"/>
      <c r="BF61" s="112"/>
      <c r="BG61" s="112"/>
      <c r="BH61" s="112"/>
      <c r="BI61" s="112"/>
      <c r="BJ61" s="112"/>
      <c r="BK61" s="112"/>
      <c r="BL61" s="107" t="s">
        <v>205</v>
      </c>
    </row>
    <row r="62" spans="1:64">
      <c r="A62" s="18" t="s">
        <v>141</v>
      </c>
      <c r="B62" s="73">
        <v>0.30624999999999997</v>
      </c>
      <c r="C62" s="28"/>
      <c r="D62" s="28"/>
      <c r="E62" s="28"/>
      <c r="F62" s="28"/>
      <c r="G62" s="28"/>
      <c r="H62" s="28"/>
      <c r="I62" s="28"/>
      <c r="J62" s="28"/>
      <c r="K62" s="28"/>
      <c r="L62" s="107" t="s">
        <v>203</v>
      </c>
      <c r="M62" s="62"/>
      <c r="N62" s="18" t="s">
        <v>141</v>
      </c>
      <c r="O62" s="73">
        <v>0.30624999999999997</v>
      </c>
      <c r="P62" s="28"/>
      <c r="Q62" s="28"/>
      <c r="R62" s="28"/>
      <c r="S62" s="28"/>
      <c r="T62" s="28"/>
      <c r="U62" s="28"/>
      <c r="V62" s="28"/>
      <c r="W62" s="28"/>
      <c r="X62" s="28"/>
      <c r="Y62" s="107" t="s">
        <v>202</v>
      </c>
      <c r="AA62" s="18" t="s">
        <v>141</v>
      </c>
      <c r="AB62" s="74"/>
      <c r="AC62" s="5"/>
      <c r="AD62" s="5"/>
      <c r="AE62" s="5"/>
      <c r="AF62" s="5"/>
      <c r="AG62" s="5"/>
      <c r="AH62" s="5"/>
      <c r="AI62" s="5"/>
      <c r="AJ62" s="5"/>
      <c r="AK62" s="5"/>
      <c r="AL62" s="107" t="s">
        <v>204</v>
      </c>
      <c r="AN62" s="18" t="s">
        <v>141</v>
      </c>
      <c r="AO62" s="74"/>
      <c r="AP62" s="5"/>
      <c r="AQ62" s="5"/>
      <c r="AR62" s="5"/>
      <c r="AS62" s="5"/>
      <c r="AT62" s="5"/>
      <c r="AU62" s="5"/>
      <c r="AV62" s="5"/>
      <c r="AW62" s="5"/>
      <c r="AX62" s="5"/>
      <c r="AY62" s="107" t="s">
        <v>207</v>
      </c>
      <c r="BA62" s="18" t="s">
        <v>141</v>
      </c>
      <c r="BB62" s="74"/>
      <c r="BC62" s="5"/>
      <c r="BD62" s="5"/>
      <c r="BE62" s="5"/>
      <c r="BF62" s="5"/>
      <c r="BG62" s="5"/>
      <c r="BH62" s="5"/>
      <c r="BI62" s="5"/>
      <c r="BJ62" s="5"/>
      <c r="BK62" s="5"/>
      <c r="BL62" s="107" t="s">
        <v>206</v>
      </c>
    </row>
    <row r="63" spans="1:64">
      <c r="A63" s="18" t="s">
        <v>142</v>
      </c>
      <c r="B63" s="73">
        <v>0.30624999999999997</v>
      </c>
      <c r="C63" s="28"/>
      <c r="D63" s="28"/>
      <c r="E63" s="28"/>
      <c r="F63" s="28"/>
      <c r="G63" s="28"/>
      <c r="H63" s="28"/>
      <c r="I63" s="28"/>
      <c r="J63" s="28"/>
      <c r="K63" s="28"/>
      <c r="L63" s="107" t="s">
        <v>204</v>
      </c>
      <c r="M63" s="62"/>
      <c r="N63" s="18" t="s">
        <v>142</v>
      </c>
      <c r="O63" s="73">
        <v>0.30624999999999997</v>
      </c>
      <c r="P63" s="28"/>
      <c r="Q63" s="28"/>
      <c r="R63" s="28"/>
      <c r="S63" s="28"/>
      <c r="T63" s="28"/>
      <c r="U63" s="28"/>
      <c r="V63" s="28"/>
      <c r="W63" s="28"/>
      <c r="X63" s="28"/>
      <c r="Y63" s="107" t="s">
        <v>203</v>
      </c>
      <c r="AA63" s="18" t="s">
        <v>142</v>
      </c>
      <c r="AB63" s="79"/>
      <c r="AC63" s="42"/>
      <c r="AD63" s="42"/>
      <c r="AE63" s="42"/>
      <c r="AF63" s="42"/>
      <c r="AG63" s="42"/>
      <c r="AH63" s="42"/>
      <c r="AI63" s="42"/>
      <c r="AJ63" s="42"/>
      <c r="AK63" s="42"/>
      <c r="AL63" s="107" t="s">
        <v>205</v>
      </c>
      <c r="AN63" s="18" t="s">
        <v>142</v>
      </c>
      <c r="AO63" s="79"/>
      <c r="AP63" s="42"/>
      <c r="AQ63" s="42"/>
      <c r="AR63" s="42"/>
      <c r="AS63" s="42"/>
      <c r="AT63" s="42"/>
      <c r="AU63" s="42"/>
      <c r="AV63" s="42"/>
      <c r="AW63" s="42"/>
      <c r="AX63" s="42"/>
      <c r="AY63" s="107" t="s">
        <v>208</v>
      </c>
      <c r="BA63" s="18" t="s">
        <v>142</v>
      </c>
      <c r="BB63" s="79"/>
      <c r="BC63" s="42"/>
      <c r="BD63" s="42"/>
      <c r="BE63" s="42"/>
      <c r="BF63" s="42"/>
      <c r="BG63" s="42"/>
      <c r="BH63" s="42"/>
      <c r="BI63" s="42"/>
      <c r="BJ63" s="42"/>
      <c r="BK63" s="42"/>
      <c r="BL63" s="107" t="s">
        <v>207</v>
      </c>
    </row>
    <row r="64" spans="1:64">
      <c r="A64" s="18" t="s">
        <v>143</v>
      </c>
      <c r="B64" s="73">
        <v>0.30624999999999997</v>
      </c>
      <c r="C64" s="28"/>
      <c r="D64" s="28"/>
      <c r="E64" s="28"/>
      <c r="F64" s="28"/>
      <c r="G64" s="28"/>
      <c r="H64" s="28"/>
      <c r="I64" s="28"/>
      <c r="J64" s="28"/>
      <c r="K64" s="28"/>
      <c r="L64" s="107" t="s">
        <v>205</v>
      </c>
      <c r="M64" s="62"/>
      <c r="N64" s="18" t="s">
        <v>143</v>
      </c>
      <c r="O64" s="73">
        <v>0.30624999999999997</v>
      </c>
      <c r="P64" s="28"/>
      <c r="Q64" s="28"/>
      <c r="R64" s="28"/>
      <c r="S64" s="28"/>
      <c r="T64" s="28"/>
      <c r="U64" s="28"/>
      <c r="V64" s="28"/>
      <c r="W64" s="28"/>
      <c r="X64" s="28"/>
      <c r="Y64" s="107" t="s">
        <v>204</v>
      </c>
      <c r="AA64" s="18" t="s">
        <v>143</v>
      </c>
      <c r="AB64" s="74"/>
      <c r="AC64" s="5"/>
      <c r="AD64" s="5"/>
      <c r="AE64" s="5"/>
      <c r="AF64" s="5"/>
      <c r="AG64" s="5"/>
      <c r="AH64" s="5"/>
      <c r="AI64" s="5"/>
      <c r="AJ64" s="5"/>
      <c r="AK64" s="5"/>
      <c r="AL64" s="107" t="s">
        <v>206</v>
      </c>
      <c r="AN64" s="18" t="s">
        <v>143</v>
      </c>
      <c r="AO64" s="74"/>
      <c r="AP64" s="5"/>
      <c r="AQ64" s="5"/>
      <c r="AR64" s="5"/>
      <c r="AS64" s="5"/>
      <c r="AT64" s="5"/>
      <c r="AU64" s="5"/>
      <c r="AV64" s="5"/>
      <c r="AW64" s="5"/>
      <c r="AX64" s="5"/>
      <c r="AY64" s="107" t="s">
        <v>209</v>
      </c>
      <c r="BA64" s="18" t="s">
        <v>143</v>
      </c>
      <c r="BB64" s="74"/>
      <c r="BC64" s="5"/>
      <c r="BD64" s="5"/>
      <c r="BE64" s="5"/>
      <c r="BF64" s="5"/>
      <c r="BG64" s="5"/>
      <c r="BH64" s="5"/>
      <c r="BI64" s="5"/>
      <c r="BJ64" s="5"/>
      <c r="BK64" s="5"/>
      <c r="BL64" s="107" t="s">
        <v>208</v>
      </c>
    </row>
    <row r="65" spans="1:64">
      <c r="A65" s="18" t="s">
        <v>144</v>
      </c>
      <c r="B65" s="73">
        <v>0.30624999999999997</v>
      </c>
      <c r="C65" s="28"/>
      <c r="D65" s="28"/>
      <c r="E65" s="28"/>
      <c r="F65" s="28"/>
      <c r="G65" s="28"/>
      <c r="H65" s="28"/>
      <c r="I65" s="28"/>
      <c r="J65" s="28"/>
      <c r="K65" s="28"/>
      <c r="L65" s="107" t="s">
        <v>206</v>
      </c>
      <c r="M65" s="62"/>
      <c r="N65" s="18" t="s">
        <v>144</v>
      </c>
      <c r="O65" s="73">
        <v>0.30624999999999997</v>
      </c>
      <c r="P65" s="28"/>
      <c r="Q65" s="28"/>
      <c r="R65" s="28"/>
      <c r="S65" s="28"/>
      <c r="T65" s="28"/>
      <c r="U65" s="28"/>
      <c r="V65" s="28"/>
      <c r="W65" s="28"/>
      <c r="X65" s="28"/>
      <c r="Y65" s="107" t="s">
        <v>205</v>
      </c>
      <c r="AA65" s="18" t="s">
        <v>144</v>
      </c>
      <c r="AB65" s="79"/>
      <c r="AC65" s="42"/>
      <c r="AD65" s="42"/>
      <c r="AE65" s="42"/>
      <c r="AF65" s="42"/>
      <c r="AG65" s="42"/>
      <c r="AH65" s="42"/>
      <c r="AI65" s="42"/>
      <c r="AJ65" s="42"/>
      <c r="AK65" s="42"/>
      <c r="AL65" s="107" t="s">
        <v>207</v>
      </c>
      <c r="AN65" s="18" t="s">
        <v>144</v>
      </c>
      <c r="AO65" s="79"/>
      <c r="AP65" s="42"/>
      <c r="AQ65" s="42" t="s">
        <v>18</v>
      </c>
      <c r="AR65" s="42"/>
      <c r="AS65" s="42" t="s">
        <v>18</v>
      </c>
      <c r="AT65" s="42"/>
      <c r="AU65" s="42" t="s">
        <v>18</v>
      </c>
      <c r="AV65" s="42"/>
      <c r="AW65" s="42"/>
      <c r="AX65" s="42" t="s">
        <v>18</v>
      </c>
      <c r="AY65" s="107" t="s">
        <v>210</v>
      </c>
      <c r="BA65" s="18" t="s">
        <v>144</v>
      </c>
      <c r="BB65" s="79"/>
      <c r="BC65" s="42" t="s">
        <v>18</v>
      </c>
      <c r="BD65" s="42"/>
      <c r="BE65" s="42"/>
      <c r="BF65" s="42" t="s">
        <v>18</v>
      </c>
      <c r="BG65" s="42"/>
      <c r="BH65" s="42" t="s">
        <v>18</v>
      </c>
      <c r="BI65" s="42"/>
      <c r="BJ65" s="42"/>
      <c r="BK65" s="42"/>
      <c r="BL65" s="107" t="s">
        <v>209</v>
      </c>
    </row>
    <row r="66" spans="1:64">
      <c r="A66" s="18" t="s">
        <v>145</v>
      </c>
      <c r="B66" s="73">
        <v>0.30624999999999997</v>
      </c>
      <c r="C66" s="29"/>
      <c r="D66" s="29"/>
      <c r="E66" s="29"/>
      <c r="F66" s="29"/>
      <c r="G66" s="29"/>
      <c r="H66" s="29"/>
      <c r="I66" s="29"/>
      <c r="J66" s="29"/>
      <c r="K66" s="29"/>
      <c r="L66" s="107" t="s">
        <v>207</v>
      </c>
      <c r="M66" s="62"/>
      <c r="N66" s="18" t="s">
        <v>145</v>
      </c>
      <c r="O66" s="73">
        <v>0.30624999999999997</v>
      </c>
      <c r="P66" s="29"/>
      <c r="Q66" s="29"/>
      <c r="R66" s="29"/>
      <c r="S66" s="29"/>
      <c r="T66" s="29"/>
      <c r="U66" s="29"/>
      <c r="V66" s="29"/>
      <c r="W66" s="29"/>
      <c r="X66" s="29"/>
      <c r="Y66" s="107" t="s">
        <v>206</v>
      </c>
      <c r="AA66" s="18" t="s">
        <v>145</v>
      </c>
      <c r="AB66" s="77"/>
      <c r="AC66" s="20"/>
      <c r="AD66" s="20"/>
      <c r="AE66" s="20"/>
      <c r="AF66" s="20"/>
      <c r="AG66" s="20"/>
      <c r="AH66" s="20"/>
      <c r="AI66" s="20"/>
      <c r="AJ66" s="20"/>
      <c r="AK66" s="20"/>
      <c r="AL66" s="107" t="s">
        <v>208</v>
      </c>
      <c r="AN66" s="18" t="s">
        <v>145</v>
      </c>
      <c r="AO66" s="77"/>
      <c r="AP66" s="20"/>
      <c r="AQ66" s="20"/>
      <c r="AR66" s="20"/>
      <c r="AS66" s="20"/>
      <c r="AT66" s="20"/>
      <c r="AU66" s="20"/>
      <c r="AV66" s="20"/>
      <c r="AW66" s="20"/>
      <c r="AX66" s="20"/>
      <c r="AY66" s="107" t="s">
        <v>211</v>
      </c>
      <c r="BA66" s="18" t="s">
        <v>145</v>
      </c>
      <c r="BB66" s="77"/>
      <c r="BC66" s="20"/>
      <c r="BD66" s="20"/>
      <c r="BE66" s="20"/>
      <c r="BF66" s="20"/>
      <c r="BG66" s="20"/>
      <c r="BH66" s="20"/>
      <c r="BI66" s="20"/>
      <c r="BJ66" s="20"/>
      <c r="BK66" s="20"/>
      <c r="BL66" s="107" t="s">
        <v>210</v>
      </c>
    </row>
    <row r="67" spans="1:64">
      <c r="C67" s="45"/>
      <c r="D67" s="45"/>
      <c r="E67" s="45"/>
      <c r="F67" s="45"/>
      <c r="G67" s="45"/>
      <c r="H67" s="45"/>
      <c r="I67" s="45"/>
      <c r="J67" s="45"/>
      <c r="K67" s="45"/>
      <c r="L67" s="62"/>
      <c r="M67" s="62"/>
      <c r="N67" s="18"/>
    </row>
    <row r="68" spans="1:64">
      <c r="C68" s="46"/>
      <c r="D68" s="46"/>
      <c r="E68" s="46"/>
      <c r="F68" s="46"/>
      <c r="G68" s="46"/>
      <c r="H68" s="46"/>
      <c r="I68" s="46"/>
      <c r="J68" s="46"/>
      <c r="K68" s="46"/>
      <c r="M68" s="62"/>
    </row>
    <row r="69" spans="1:64">
      <c r="A69" s="102" t="s">
        <v>63</v>
      </c>
      <c r="B69" s="56"/>
      <c r="M69" s="62"/>
      <c r="N69" s="102" t="s">
        <v>63</v>
      </c>
      <c r="O69" s="56"/>
      <c r="AA69" s="102" t="s">
        <v>63</v>
      </c>
      <c r="AB69" s="56"/>
      <c r="AN69" s="102" t="s">
        <v>63</v>
      </c>
      <c r="AO69" s="56"/>
      <c r="BA69" s="102" t="s">
        <v>63</v>
      </c>
      <c r="BB69" s="56"/>
    </row>
    <row r="70" spans="1:64">
      <c r="A70" s="103" t="s">
        <v>88</v>
      </c>
      <c r="B70" s="108" t="s">
        <v>83</v>
      </c>
      <c r="C70" s="108"/>
      <c r="D70" s="108"/>
      <c r="E70" s="108"/>
      <c r="F70" s="108"/>
      <c r="G70" s="108"/>
      <c r="H70" s="108"/>
      <c r="I70" s="108"/>
      <c r="J70" s="108"/>
      <c r="K70" s="108"/>
      <c r="M70" s="62"/>
      <c r="N70" s="103"/>
      <c r="O70" s="108"/>
      <c r="P70" s="108"/>
      <c r="Q70" s="108"/>
      <c r="R70" s="108"/>
      <c r="S70" s="108"/>
      <c r="T70" s="108"/>
      <c r="U70" s="108"/>
      <c r="V70" s="108"/>
      <c r="W70" s="108"/>
      <c r="X70" s="108"/>
      <c r="AA70" s="103"/>
      <c r="AB70" s="108"/>
      <c r="AC70" s="108"/>
      <c r="AD70" s="108"/>
      <c r="AE70" s="108"/>
      <c r="AF70" s="108"/>
      <c r="AG70" s="108"/>
      <c r="AH70" s="108"/>
      <c r="AI70" s="108"/>
      <c r="AJ70" s="108"/>
      <c r="AK70" s="108"/>
      <c r="AN70" s="103"/>
      <c r="AO70" s="108"/>
      <c r="AP70" s="108"/>
      <c r="AQ70" s="108"/>
      <c r="AR70" s="108"/>
      <c r="AS70" s="108"/>
      <c r="AT70" s="108"/>
      <c r="AU70" s="108"/>
      <c r="AV70" s="108"/>
      <c r="AW70" s="108"/>
      <c r="AX70" s="108"/>
      <c r="BA70" s="103"/>
      <c r="BB70" s="108"/>
      <c r="BC70" s="108"/>
      <c r="BD70" s="108"/>
      <c r="BE70" s="108"/>
      <c r="BF70" s="108"/>
      <c r="BG70" s="108"/>
      <c r="BH70" s="108"/>
      <c r="BI70" s="108"/>
      <c r="BJ70" s="108"/>
      <c r="BK70" s="108"/>
    </row>
    <row r="71" spans="1:64">
      <c r="A71" s="103"/>
      <c r="B71" s="108"/>
      <c r="C71" s="108"/>
      <c r="D71" s="108"/>
      <c r="E71" s="108"/>
      <c r="F71" s="108"/>
      <c r="G71" s="108"/>
      <c r="H71" s="108"/>
      <c r="I71" s="108"/>
      <c r="J71" s="108"/>
      <c r="K71" s="108"/>
      <c r="M71" s="62"/>
      <c r="N71" s="103"/>
      <c r="O71" s="108"/>
      <c r="P71" s="108"/>
      <c r="Q71" s="108"/>
      <c r="R71" s="108"/>
      <c r="S71" s="108"/>
      <c r="T71" s="108"/>
      <c r="U71" s="108"/>
      <c r="V71" s="108"/>
      <c r="W71" s="108"/>
      <c r="X71" s="108"/>
      <c r="AA71" s="103"/>
      <c r="AB71" s="108"/>
      <c r="AC71" s="108"/>
      <c r="AD71" s="108"/>
      <c r="AE71" s="108"/>
      <c r="AF71" s="108"/>
      <c r="AG71" s="108"/>
      <c r="AH71" s="108"/>
      <c r="AI71" s="108"/>
      <c r="AJ71" s="108"/>
      <c r="AK71" s="108"/>
      <c r="AN71" s="103"/>
      <c r="AO71" s="108"/>
      <c r="AP71" s="108"/>
      <c r="AQ71" s="108"/>
      <c r="AR71" s="108"/>
      <c r="AS71" s="108"/>
      <c r="AT71" s="108"/>
      <c r="AU71" s="108"/>
      <c r="AV71" s="108"/>
      <c r="AW71" s="108"/>
      <c r="AX71" s="108"/>
      <c r="BA71" s="103"/>
      <c r="BB71" s="108"/>
      <c r="BC71" s="108"/>
      <c r="BD71" s="108"/>
      <c r="BE71" s="108"/>
      <c r="BF71" s="108"/>
      <c r="BG71" s="108"/>
      <c r="BH71" s="108"/>
      <c r="BI71" s="108"/>
      <c r="BJ71" s="108"/>
      <c r="BK71" s="108"/>
    </row>
    <row r="72" spans="1:64">
      <c r="A72" s="103"/>
      <c r="B72" s="108"/>
      <c r="C72" s="108"/>
      <c r="D72" s="108"/>
      <c r="E72" s="108"/>
      <c r="F72" s="108"/>
      <c r="G72" s="108"/>
      <c r="H72" s="108"/>
      <c r="I72" s="108"/>
      <c r="J72" s="108"/>
      <c r="K72" s="108"/>
      <c r="M72" s="62"/>
      <c r="N72" s="103"/>
      <c r="O72" s="108"/>
      <c r="P72" s="108"/>
      <c r="Q72" s="108"/>
      <c r="R72" s="108"/>
      <c r="S72" s="108"/>
      <c r="T72" s="108"/>
      <c r="U72" s="108"/>
      <c r="V72" s="108"/>
      <c r="W72" s="108"/>
      <c r="X72" s="108"/>
      <c r="AA72" s="103"/>
      <c r="AB72" s="108"/>
      <c r="AC72" s="108"/>
      <c r="AD72" s="108"/>
      <c r="AE72" s="108"/>
      <c r="AF72" s="108"/>
      <c r="AG72" s="108"/>
      <c r="AH72" s="108"/>
      <c r="AI72" s="108"/>
      <c r="AJ72" s="108"/>
      <c r="AK72" s="108"/>
      <c r="AN72" s="103"/>
      <c r="AO72" s="108"/>
      <c r="AP72" s="108"/>
      <c r="AQ72" s="108"/>
      <c r="AR72" s="108"/>
      <c r="AS72" s="108"/>
      <c r="AT72" s="108"/>
      <c r="AU72" s="108"/>
      <c r="AV72" s="108"/>
      <c r="AW72" s="108"/>
      <c r="AX72" s="108"/>
      <c r="BA72" s="103"/>
      <c r="BB72" s="108"/>
      <c r="BC72" s="108"/>
      <c r="BD72" s="108"/>
      <c r="BE72" s="108"/>
      <c r="BF72" s="108"/>
      <c r="BG72" s="108"/>
      <c r="BH72" s="108"/>
      <c r="BI72" s="108"/>
      <c r="BJ72" s="108"/>
      <c r="BK72" s="108"/>
    </row>
    <row r="73" spans="1:64">
      <c r="A73" s="103"/>
      <c r="B73" s="108"/>
      <c r="C73" s="108"/>
      <c r="D73" s="108"/>
      <c r="E73" s="108"/>
      <c r="F73" s="108"/>
      <c r="G73" s="108"/>
      <c r="H73" s="108"/>
      <c r="I73" s="108"/>
      <c r="J73" s="108"/>
      <c r="K73" s="108"/>
      <c r="M73" s="62"/>
      <c r="N73" s="103"/>
      <c r="O73" s="108"/>
      <c r="P73" s="108"/>
      <c r="Q73" s="108"/>
      <c r="R73" s="108"/>
      <c r="S73" s="108"/>
      <c r="T73" s="108"/>
      <c r="U73" s="108"/>
      <c r="V73" s="108"/>
      <c r="W73" s="108"/>
      <c r="X73" s="108"/>
      <c r="AA73" s="103"/>
      <c r="AB73" s="108"/>
      <c r="AC73" s="108"/>
      <c r="AD73" s="108"/>
      <c r="AE73" s="108"/>
      <c r="AF73" s="108"/>
      <c r="AG73" s="108"/>
      <c r="AH73" s="108"/>
      <c r="AI73" s="108"/>
      <c r="AJ73" s="108"/>
      <c r="AK73" s="108"/>
      <c r="AN73" s="103"/>
      <c r="AO73" s="108"/>
      <c r="AP73" s="108"/>
      <c r="AQ73" s="108"/>
      <c r="AR73" s="108"/>
      <c r="AS73" s="108"/>
      <c r="AT73" s="108"/>
      <c r="AU73" s="108"/>
      <c r="AV73" s="108"/>
      <c r="AW73" s="108"/>
      <c r="AX73" s="108"/>
      <c r="BA73" s="103"/>
      <c r="BB73" s="108"/>
      <c r="BC73" s="108"/>
      <c r="BD73" s="108"/>
      <c r="BE73" s="108"/>
      <c r="BF73" s="108"/>
      <c r="BG73" s="108"/>
      <c r="BH73" s="108"/>
      <c r="BI73" s="108"/>
      <c r="BJ73" s="108"/>
      <c r="BK73" s="108"/>
    </row>
    <row r="74" spans="1:64">
      <c r="A74" s="103"/>
      <c r="B74" s="108"/>
      <c r="C74" s="108"/>
      <c r="D74" s="108"/>
      <c r="E74" s="108"/>
      <c r="F74" s="108"/>
      <c r="G74" s="108"/>
      <c r="H74" s="108"/>
      <c r="I74" s="108"/>
      <c r="J74" s="108"/>
      <c r="K74" s="108"/>
      <c r="M74" s="62"/>
      <c r="N74" s="103"/>
      <c r="O74" s="108"/>
      <c r="P74" s="108"/>
      <c r="Q74" s="108"/>
      <c r="R74" s="108"/>
      <c r="S74" s="108"/>
      <c r="T74" s="108"/>
      <c r="U74" s="108"/>
      <c r="V74" s="108"/>
      <c r="W74" s="108"/>
      <c r="X74" s="108"/>
      <c r="AA74" s="103"/>
      <c r="AB74" s="108"/>
      <c r="AC74" s="108"/>
      <c r="AD74" s="108"/>
      <c r="AE74" s="108"/>
      <c r="AF74" s="108"/>
      <c r="AG74" s="108"/>
      <c r="AH74" s="108"/>
      <c r="AI74" s="108"/>
      <c r="AJ74" s="108"/>
      <c r="AK74" s="108"/>
      <c r="AN74" s="103"/>
      <c r="AO74" s="108"/>
      <c r="AP74" s="108"/>
      <c r="AQ74" s="108"/>
      <c r="AR74" s="108"/>
      <c r="AS74" s="108"/>
      <c r="AT74" s="108"/>
      <c r="AU74" s="108"/>
      <c r="AV74" s="108"/>
      <c r="AW74" s="108"/>
      <c r="AX74" s="108"/>
      <c r="BA74" s="103"/>
      <c r="BB74" s="108"/>
      <c r="BC74" s="108"/>
      <c r="BD74" s="108"/>
      <c r="BE74" s="108"/>
      <c r="BF74" s="108"/>
      <c r="BG74" s="108"/>
      <c r="BH74" s="108"/>
      <c r="BI74" s="108"/>
      <c r="BJ74" s="108"/>
      <c r="BK74" s="108"/>
    </row>
    <row r="75" spans="1:64">
      <c r="A75" s="103"/>
      <c r="B75" s="108"/>
      <c r="C75" s="108"/>
      <c r="D75" s="108"/>
      <c r="E75" s="108"/>
      <c r="F75" s="108"/>
      <c r="G75" s="108"/>
      <c r="H75" s="108"/>
      <c r="I75" s="108"/>
      <c r="J75" s="108"/>
      <c r="K75" s="108"/>
      <c r="M75" s="62"/>
      <c r="N75" s="103"/>
      <c r="O75" s="108"/>
      <c r="P75" s="108"/>
      <c r="Q75" s="108"/>
      <c r="R75" s="108"/>
      <c r="S75" s="108"/>
      <c r="T75" s="108"/>
      <c r="U75" s="108"/>
      <c r="V75" s="108"/>
      <c r="W75" s="108"/>
      <c r="X75" s="108"/>
      <c r="AA75" s="103"/>
      <c r="AB75" s="108"/>
      <c r="AC75" s="108"/>
      <c r="AD75" s="108"/>
      <c r="AE75" s="108"/>
      <c r="AF75" s="108"/>
      <c r="AG75" s="108"/>
      <c r="AH75" s="108"/>
      <c r="AI75" s="108"/>
      <c r="AJ75" s="108"/>
      <c r="AK75" s="108"/>
      <c r="AN75" s="103"/>
      <c r="AO75" s="108"/>
      <c r="AP75" s="108"/>
      <c r="AQ75" s="108"/>
      <c r="AR75" s="108"/>
      <c r="AS75" s="108"/>
      <c r="AT75" s="108"/>
      <c r="AU75" s="108"/>
      <c r="AV75" s="108"/>
      <c r="AW75" s="108"/>
      <c r="AX75" s="108"/>
      <c r="BA75" s="103"/>
      <c r="BB75" s="108"/>
      <c r="BC75" s="108"/>
      <c r="BD75" s="108"/>
      <c r="BE75" s="108"/>
      <c r="BF75" s="108"/>
      <c r="BG75" s="108"/>
      <c r="BH75" s="108"/>
      <c r="BI75" s="108"/>
      <c r="BJ75" s="108"/>
      <c r="BK75" s="108"/>
    </row>
    <row r="76" spans="1:64">
      <c r="A76" s="103"/>
      <c r="B76" s="108"/>
      <c r="C76" s="108"/>
      <c r="D76" s="108"/>
      <c r="E76" s="108"/>
      <c r="F76" s="108"/>
      <c r="G76" s="108"/>
      <c r="H76" s="108"/>
      <c r="I76" s="108"/>
      <c r="J76" s="108"/>
      <c r="K76" s="108"/>
      <c r="M76" s="62"/>
      <c r="N76" s="103"/>
      <c r="O76" s="108"/>
      <c r="P76" s="108"/>
      <c r="Q76" s="108"/>
      <c r="R76" s="108"/>
      <c r="S76" s="108"/>
      <c r="T76" s="108"/>
      <c r="U76" s="108"/>
      <c r="V76" s="108"/>
      <c r="W76" s="108"/>
      <c r="X76" s="108"/>
      <c r="AA76" s="103"/>
      <c r="AB76" s="108"/>
      <c r="AC76" s="108"/>
      <c r="AD76" s="108"/>
      <c r="AE76" s="108"/>
      <c r="AF76" s="108"/>
      <c r="AG76" s="108"/>
      <c r="AH76" s="108"/>
      <c r="AI76" s="108"/>
      <c r="AJ76" s="108"/>
      <c r="AK76" s="108"/>
      <c r="AN76" s="103"/>
      <c r="AO76" s="108"/>
      <c r="AP76" s="108"/>
      <c r="AQ76" s="108"/>
      <c r="AR76" s="108"/>
      <c r="AS76" s="108"/>
      <c r="AT76" s="108"/>
      <c r="AU76" s="108"/>
      <c r="AV76" s="108"/>
      <c r="AW76" s="108"/>
      <c r="AX76" s="108"/>
      <c r="BA76" s="103"/>
      <c r="BB76" s="108"/>
      <c r="BC76" s="108"/>
      <c r="BD76" s="108"/>
      <c r="BE76" s="108"/>
      <c r="BF76" s="108"/>
      <c r="BG76" s="108"/>
      <c r="BH76" s="108"/>
      <c r="BI76" s="108"/>
      <c r="BJ76" s="108"/>
      <c r="BK76" s="108"/>
    </row>
    <row r="77" spans="1:64">
      <c r="A77" s="103"/>
      <c r="B77" s="108"/>
      <c r="C77" s="108"/>
      <c r="D77" s="108"/>
      <c r="E77" s="108"/>
      <c r="F77" s="108"/>
      <c r="G77" s="108"/>
      <c r="H77" s="108"/>
      <c r="I77" s="108"/>
      <c r="J77" s="108"/>
      <c r="K77" s="108"/>
      <c r="M77" s="62"/>
      <c r="N77" s="103"/>
      <c r="O77" s="108"/>
      <c r="P77" s="108"/>
      <c r="Q77" s="108"/>
      <c r="R77" s="108"/>
      <c r="S77" s="108"/>
      <c r="T77" s="108"/>
      <c r="U77" s="108"/>
      <c r="V77" s="108"/>
      <c r="W77" s="108"/>
      <c r="X77" s="108"/>
      <c r="AA77" s="103"/>
      <c r="AB77" s="108"/>
      <c r="AC77" s="108"/>
      <c r="AD77" s="108"/>
      <c r="AE77" s="108"/>
      <c r="AF77" s="108"/>
      <c r="AG77" s="108"/>
      <c r="AH77" s="108"/>
      <c r="AI77" s="108"/>
      <c r="AJ77" s="108"/>
      <c r="AK77" s="108"/>
      <c r="AN77" s="103"/>
      <c r="AO77" s="108"/>
      <c r="AP77" s="108"/>
      <c r="AQ77" s="108"/>
      <c r="AR77" s="108"/>
      <c r="AS77" s="108"/>
      <c r="AT77" s="108"/>
      <c r="AU77" s="108"/>
      <c r="AV77" s="108"/>
      <c r="AW77" s="108"/>
      <c r="AX77" s="108"/>
      <c r="BA77" s="103"/>
      <c r="BB77" s="108"/>
      <c r="BC77" s="108"/>
      <c r="BD77" s="108"/>
      <c r="BE77" s="108"/>
      <c r="BF77" s="108"/>
      <c r="BG77" s="108"/>
      <c r="BH77" s="108"/>
      <c r="BI77" s="108"/>
      <c r="BJ77" s="108"/>
      <c r="BK77" s="108"/>
    </row>
    <row r="78" spans="1:64">
      <c r="A78" s="103"/>
      <c r="B78" s="108"/>
      <c r="C78" s="108"/>
      <c r="D78" s="108"/>
      <c r="E78" s="108"/>
      <c r="F78" s="108"/>
      <c r="G78" s="108"/>
      <c r="H78" s="108"/>
      <c r="I78" s="108"/>
      <c r="J78" s="108"/>
      <c r="K78" s="108"/>
      <c r="M78" s="62"/>
      <c r="N78" s="103"/>
      <c r="O78" s="108"/>
      <c r="P78" s="108"/>
      <c r="Q78" s="108"/>
      <c r="R78" s="108"/>
      <c r="S78" s="108"/>
      <c r="T78" s="108"/>
      <c r="U78" s="108"/>
      <c r="V78" s="108"/>
      <c r="W78" s="108"/>
      <c r="X78" s="108"/>
      <c r="AA78" s="103"/>
      <c r="AB78" s="108"/>
      <c r="AC78" s="108"/>
      <c r="AD78" s="108"/>
      <c r="AE78" s="108"/>
      <c r="AF78" s="108"/>
      <c r="AG78" s="108"/>
      <c r="AH78" s="108"/>
      <c r="AI78" s="108"/>
      <c r="AJ78" s="108"/>
      <c r="AK78" s="108"/>
      <c r="AN78" s="103"/>
      <c r="AO78" s="108"/>
      <c r="AP78" s="108"/>
      <c r="AQ78" s="108"/>
      <c r="AR78" s="108"/>
      <c r="AS78" s="108"/>
      <c r="AT78" s="108"/>
      <c r="AU78" s="108"/>
      <c r="AV78" s="108"/>
      <c r="AW78" s="108"/>
      <c r="AX78" s="108"/>
      <c r="BA78" s="103"/>
      <c r="BB78" s="108"/>
      <c r="BC78" s="108"/>
      <c r="BD78" s="108"/>
      <c r="BE78" s="108"/>
      <c r="BF78" s="108"/>
      <c r="BG78" s="108"/>
      <c r="BH78" s="108"/>
      <c r="BI78" s="108"/>
      <c r="BJ78" s="108"/>
      <c r="BK78" s="108"/>
    </row>
    <row r="79" spans="1:64">
      <c r="A79" s="103"/>
      <c r="B79" s="108"/>
      <c r="C79" s="108"/>
      <c r="D79" s="108"/>
      <c r="E79" s="108"/>
      <c r="F79" s="108"/>
      <c r="G79" s="108"/>
      <c r="H79" s="108"/>
      <c r="I79" s="108"/>
      <c r="J79" s="108"/>
      <c r="K79" s="108"/>
      <c r="M79" s="62"/>
      <c r="N79" s="103"/>
      <c r="O79" s="108"/>
      <c r="P79" s="108"/>
      <c r="Q79" s="108"/>
      <c r="R79" s="108"/>
      <c r="S79" s="108"/>
      <c r="T79" s="108"/>
      <c r="U79" s="108"/>
      <c r="V79" s="108"/>
      <c r="W79" s="108"/>
      <c r="X79" s="108"/>
      <c r="AA79" s="103"/>
      <c r="AB79" s="108"/>
      <c r="AC79" s="108"/>
      <c r="AD79" s="108"/>
      <c r="AE79" s="108"/>
      <c r="AF79" s="108"/>
      <c r="AG79" s="108"/>
      <c r="AH79" s="108"/>
      <c r="AI79" s="108"/>
      <c r="AJ79" s="108"/>
      <c r="AK79" s="108"/>
      <c r="AN79" s="103"/>
      <c r="AO79" s="108"/>
      <c r="AP79" s="108"/>
      <c r="AQ79" s="108"/>
      <c r="AR79" s="108"/>
      <c r="AS79" s="108"/>
      <c r="AT79" s="108"/>
      <c r="AU79" s="108"/>
      <c r="AV79" s="108"/>
      <c r="AW79" s="108"/>
      <c r="AX79" s="108"/>
      <c r="BA79" s="103"/>
      <c r="BB79" s="108"/>
      <c r="BC79" s="108"/>
      <c r="BD79" s="108"/>
      <c r="BE79" s="108"/>
      <c r="BF79" s="108"/>
      <c r="BG79" s="108"/>
      <c r="BH79" s="108"/>
      <c r="BI79" s="108"/>
      <c r="BJ79" s="108"/>
      <c r="BK79" s="108"/>
    </row>
    <row r="80" spans="1:64">
      <c r="A80" s="103"/>
      <c r="B80" s="108"/>
      <c r="C80" s="108"/>
      <c r="D80" s="108"/>
      <c r="E80" s="108"/>
      <c r="F80" s="108"/>
      <c r="G80" s="108"/>
      <c r="H80" s="108"/>
      <c r="I80" s="108"/>
      <c r="J80" s="108"/>
      <c r="K80" s="108"/>
      <c r="M80" s="62"/>
      <c r="N80" s="103"/>
      <c r="O80" s="108"/>
      <c r="P80" s="108"/>
      <c r="Q80" s="108"/>
      <c r="R80" s="108"/>
      <c r="S80" s="108"/>
      <c r="T80" s="108"/>
      <c r="U80" s="108"/>
      <c r="V80" s="108"/>
      <c r="W80" s="108"/>
      <c r="X80" s="108"/>
      <c r="AA80" s="103"/>
      <c r="AB80" s="108"/>
      <c r="AC80" s="108"/>
      <c r="AD80" s="108"/>
      <c r="AE80" s="108"/>
      <c r="AF80" s="108"/>
      <c r="AG80" s="108"/>
      <c r="AH80" s="108"/>
      <c r="AI80" s="108"/>
      <c r="AJ80" s="108"/>
      <c r="AK80" s="108"/>
      <c r="AN80" s="103"/>
      <c r="AO80" s="108"/>
      <c r="AP80" s="108"/>
      <c r="AQ80" s="108"/>
      <c r="AR80" s="108"/>
      <c r="AS80" s="108"/>
      <c r="AT80" s="108"/>
      <c r="AU80" s="108"/>
      <c r="AV80" s="108"/>
      <c r="AW80" s="108"/>
      <c r="AX80" s="108"/>
      <c r="BA80" s="103"/>
      <c r="BB80" s="108"/>
      <c r="BC80" s="108"/>
      <c r="BD80" s="108"/>
      <c r="BE80" s="108"/>
      <c r="BF80" s="108"/>
      <c r="BG80" s="108"/>
      <c r="BH80" s="108"/>
      <c r="BI80" s="108"/>
      <c r="BJ80" s="108"/>
      <c r="BK80" s="108"/>
    </row>
    <row r="81" spans="1:63">
      <c r="A81" s="103"/>
      <c r="B81" s="108"/>
      <c r="C81" s="108"/>
      <c r="D81" s="108"/>
      <c r="E81" s="108"/>
      <c r="F81" s="108"/>
      <c r="G81" s="108"/>
      <c r="H81" s="108"/>
      <c r="I81" s="108"/>
      <c r="J81" s="108"/>
      <c r="K81" s="108"/>
      <c r="M81" s="62"/>
      <c r="N81" s="103"/>
      <c r="O81" s="108"/>
      <c r="P81" s="108"/>
      <c r="Q81" s="108"/>
      <c r="R81" s="108"/>
      <c r="S81" s="108"/>
      <c r="T81" s="108"/>
      <c r="U81" s="108"/>
      <c r="V81" s="108"/>
      <c r="W81" s="108"/>
      <c r="X81" s="108"/>
      <c r="AA81" s="103"/>
      <c r="AB81" s="108"/>
      <c r="AC81" s="108"/>
      <c r="AD81" s="108"/>
      <c r="AE81" s="108"/>
      <c r="AF81" s="108"/>
      <c r="AG81" s="108"/>
      <c r="AH81" s="108"/>
      <c r="AI81" s="108"/>
      <c r="AJ81" s="108"/>
      <c r="AK81" s="108"/>
      <c r="AN81" s="103"/>
      <c r="AO81" s="108"/>
      <c r="AP81" s="108"/>
      <c r="AQ81" s="108"/>
      <c r="AR81" s="108"/>
      <c r="AS81" s="108"/>
      <c r="AT81" s="108"/>
      <c r="AU81" s="108"/>
      <c r="AV81" s="108"/>
      <c r="AW81" s="108"/>
      <c r="AX81" s="108"/>
      <c r="BA81" s="103"/>
      <c r="BB81" s="108"/>
      <c r="BC81" s="108"/>
      <c r="BD81" s="108"/>
      <c r="BE81" s="108"/>
      <c r="BF81" s="108"/>
      <c r="BG81" s="108"/>
      <c r="BH81" s="108"/>
      <c r="BI81" s="108"/>
      <c r="BJ81" s="108"/>
      <c r="BK81" s="108"/>
    </row>
    <row r="82" spans="1:63">
      <c r="A82" s="103"/>
      <c r="B82" s="108"/>
      <c r="C82" s="108"/>
      <c r="D82" s="108"/>
      <c r="E82" s="108"/>
      <c r="F82" s="108"/>
      <c r="G82" s="108"/>
      <c r="H82" s="108"/>
      <c r="I82" s="108"/>
      <c r="J82" s="108"/>
      <c r="K82" s="108"/>
      <c r="M82" s="62"/>
      <c r="N82" s="103"/>
      <c r="O82" s="108"/>
      <c r="P82" s="108"/>
      <c r="Q82" s="108"/>
      <c r="R82" s="108"/>
      <c r="S82" s="108"/>
      <c r="T82" s="108"/>
      <c r="U82" s="108"/>
      <c r="V82" s="108"/>
      <c r="W82" s="108"/>
      <c r="X82" s="108"/>
      <c r="AA82" s="103"/>
      <c r="AB82" s="108"/>
      <c r="AC82" s="108"/>
      <c r="AD82" s="108"/>
      <c r="AE82" s="108"/>
      <c r="AF82" s="108"/>
      <c r="AG82" s="108"/>
      <c r="AH82" s="108"/>
      <c r="AI82" s="108"/>
      <c r="AJ82" s="108"/>
      <c r="AK82" s="108"/>
      <c r="AN82" s="103"/>
      <c r="AO82" s="108"/>
      <c r="AP82" s="108"/>
      <c r="AQ82" s="108"/>
      <c r="AR82" s="108"/>
      <c r="AS82" s="108"/>
      <c r="AT82" s="108"/>
      <c r="AU82" s="108"/>
      <c r="AV82" s="108"/>
      <c r="AW82" s="108"/>
      <c r="AX82" s="108"/>
      <c r="BA82" s="103"/>
      <c r="BB82" s="108"/>
      <c r="BC82" s="108"/>
      <c r="BD82" s="108"/>
      <c r="BE82" s="108"/>
      <c r="BF82" s="108"/>
      <c r="BG82" s="108"/>
      <c r="BH82" s="108"/>
      <c r="BI82" s="108"/>
      <c r="BJ82" s="108"/>
      <c r="BK82" s="108"/>
    </row>
    <row r="83" spans="1:63">
      <c r="A83" s="103"/>
      <c r="B83" s="108"/>
      <c r="C83" s="108"/>
      <c r="D83" s="108"/>
      <c r="E83" s="108"/>
      <c r="F83" s="108"/>
      <c r="G83" s="108"/>
      <c r="H83" s="108"/>
      <c r="I83" s="108"/>
      <c r="J83" s="108"/>
      <c r="K83" s="108"/>
      <c r="M83" s="62"/>
      <c r="N83" s="103"/>
      <c r="O83" s="108"/>
      <c r="P83" s="108"/>
      <c r="Q83" s="108"/>
      <c r="R83" s="108"/>
      <c r="S83" s="108"/>
      <c r="T83" s="108"/>
      <c r="U83" s="108"/>
      <c r="V83" s="108"/>
      <c r="W83" s="108"/>
      <c r="X83" s="108"/>
      <c r="AA83" s="103"/>
      <c r="AB83" s="108"/>
      <c r="AC83" s="108"/>
      <c r="AD83" s="108"/>
      <c r="AE83" s="108"/>
      <c r="AF83" s="108"/>
      <c r="AG83" s="108"/>
      <c r="AH83" s="108"/>
      <c r="AI83" s="108"/>
      <c r="AJ83" s="108"/>
      <c r="AK83" s="108"/>
      <c r="AN83" s="103"/>
      <c r="AO83" s="108"/>
      <c r="AP83" s="108"/>
      <c r="AQ83" s="108"/>
      <c r="AR83" s="108"/>
      <c r="AS83" s="108"/>
      <c r="AT83" s="108"/>
      <c r="AU83" s="108"/>
      <c r="AV83" s="108"/>
      <c r="AW83" s="108"/>
      <c r="AX83" s="108"/>
      <c r="BA83" s="103"/>
      <c r="BB83" s="108"/>
      <c r="BC83" s="108"/>
      <c r="BD83" s="108"/>
      <c r="BE83" s="108"/>
      <c r="BF83" s="108"/>
      <c r="BG83" s="108"/>
      <c r="BH83" s="108"/>
      <c r="BI83" s="108"/>
      <c r="BJ83" s="108"/>
      <c r="BK83" s="108"/>
    </row>
    <row r="84" spans="1:63">
      <c r="A84" s="103"/>
      <c r="B84" s="108"/>
      <c r="C84" s="108"/>
      <c r="D84" s="108"/>
      <c r="E84" s="108"/>
      <c r="F84" s="108"/>
      <c r="G84" s="108"/>
      <c r="H84" s="108"/>
      <c r="I84" s="108"/>
      <c r="J84" s="108"/>
      <c r="K84" s="108"/>
      <c r="M84" s="62"/>
      <c r="N84" s="103"/>
      <c r="O84" s="108"/>
      <c r="P84" s="108"/>
      <c r="Q84" s="108"/>
      <c r="R84" s="108"/>
      <c r="S84" s="108"/>
      <c r="T84" s="108"/>
      <c r="U84" s="108"/>
      <c r="V84" s="108"/>
      <c r="W84" s="108"/>
      <c r="X84" s="108"/>
      <c r="AA84" s="103"/>
      <c r="AB84" s="108"/>
      <c r="AC84" s="108"/>
      <c r="AD84" s="108"/>
      <c r="AE84" s="108"/>
      <c r="AF84" s="108"/>
      <c r="AG84" s="108"/>
      <c r="AH84" s="108"/>
      <c r="AI84" s="108"/>
      <c r="AJ84" s="108"/>
      <c r="AK84" s="108"/>
      <c r="AN84" s="103"/>
      <c r="AO84" s="108"/>
      <c r="AP84" s="108"/>
      <c r="AQ84" s="108"/>
      <c r="AR84" s="108"/>
      <c r="AS84" s="108"/>
      <c r="AT84" s="108"/>
      <c r="AU84" s="108"/>
      <c r="AV84" s="108"/>
      <c r="AW84" s="108"/>
      <c r="AX84" s="108"/>
      <c r="BA84" s="103"/>
      <c r="BB84" s="108"/>
      <c r="BC84" s="108"/>
      <c r="BD84" s="108"/>
      <c r="BE84" s="108"/>
      <c r="BF84" s="108"/>
      <c r="BG84" s="108"/>
      <c r="BH84" s="108"/>
      <c r="BI84" s="108"/>
      <c r="BJ84" s="108"/>
      <c r="BK84" s="108"/>
    </row>
    <row r="85" spans="1:63">
      <c r="A85" s="103"/>
      <c r="B85" s="108"/>
      <c r="C85" s="108"/>
      <c r="D85" s="108"/>
      <c r="E85" s="108"/>
      <c r="F85" s="108"/>
      <c r="G85" s="108"/>
      <c r="H85" s="108"/>
      <c r="I85" s="108"/>
      <c r="J85" s="108"/>
      <c r="K85" s="108"/>
      <c r="M85" s="62"/>
      <c r="N85" s="103"/>
      <c r="O85" s="108"/>
      <c r="P85" s="108"/>
      <c r="Q85" s="108"/>
      <c r="R85" s="108"/>
      <c r="S85" s="108"/>
      <c r="T85" s="108"/>
      <c r="U85" s="108"/>
      <c r="V85" s="108"/>
      <c r="W85" s="108"/>
      <c r="X85" s="108"/>
      <c r="AA85" s="103"/>
      <c r="AB85" s="108"/>
      <c r="AC85" s="108"/>
      <c r="AD85" s="108"/>
      <c r="AE85" s="108"/>
      <c r="AF85" s="108"/>
      <c r="AG85" s="108"/>
      <c r="AH85" s="108"/>
      <c r="AI85" s="108"/>
      <c r="AJ85" s="108"/>
      <c r="AK85" s="108"/>
      <c r="AN85" s="103"/>
      <c r="AO85" s="108"/>
      <c r="AP85" s="108"/>
      <c r="AQ85" s="108"/>
      <c r="AR85" s="108"/>
      <c r="AS85" s="108"/>
      <c r="AT85" s="108"/>
      <c r="AU85" s="108"/>
      <c r="AV85" s="108"/>
      <c r="AW85" s="108"/>
      <c r="AX85" s="108"/>
      <c r="BA85" s="103"/>
      <c r="BB85" s="108"/>
      <c r="BC85" s="108"/>
      <c r="BD85" s="108"/>
      <c r="BE85" s="108"/>
      <c r="BF85" s="108"/>
      <c r="BG85" s="108"/>
      <c r="BH85" s="108"/>
      <c r="BI85" s="108"/>
      <c r="BJ85" s="108"/>
      <c r="BK85" s="108"/>
    </row>
    <row r="86" spans="1:63">
      <c r="A86" s="103"/>
      <c r="B86" s="108"/>
      <c r="C86" s="108"/>
      <c r="D86" s="108"/>
      <c r="E86" s="108"/>
      <c r="F86" s="108"/>
      <c r="G86" s="108"/>
      <c r="H86" s="108"/>
      <c r="I86" s="108"/>
      <c r="J86" s="108"/>
      <c r="K86" s="108"/>
      <c r="M86" s="62"/>
      <c r="N86" s="103"/>
      <c r="O86" s="108"/>
      <c r="P86" s="108"/>
      <c r="Q86" s="108"/>
      <c r="R86" s="108"/>
      <c r="S86" s="108"/>
      <c r="T86" s="108"/>
      <c r="U86" s="108"/>
      <c r="V86" s="108"/>
      <c r="W86" s="108"/>
      <c r="X86" s="108"/>
      <c r="AA86" s="103"/>
      <c r="AB86" s="108"/>
      <c r="AC86" s="108"/>
      <c r="AD86" s="108"/>
      <c r="AE86" s="108"/>
      <c r="AF86" s="108"/>
      <c r="AG86" s="108"/>
      <c r="AH86" s="108"/>
      <c r="AI86" s="108"/>
      <c r="AJ86" s="108"/>
      <c r="AK86" s="108"/>
      <c r="AN86" s="103"/>
      <c r="AO86" s="108"/>
      <c r="AP86" s="108"/>
      <c r="AQ86" s="108"/>
      <c r="AR86" s="108"/>
      <c r="AS86" s="108"/>
      <c r="AT86" s="108"/>
      <c r="AU86" s="108"/>
      <c r="AV86" s="108"/>
      <c r="AW86" s="108"/>
      <c r="AX86" s="108"/>
      <c r="BA86" s="103"/>
      <c r="BB86" s="108"/>
      <c r="BC86" s="108"/>
      <c r="BD86" s="108"/>
      <c r="BE86" s="108"/>
      <c r="BF86" s="108"/>
      <c r="BG86" s="108"/>
      <c r="BH86" s="108"/>
      <c r="BI86" s="108"/>
      <c r="BJ86" s="108"/>
      <c r="BK86" s="108"/>
    </row>
    <row r="87" spans="1:63">
      <c r="A87" s="103"/>
      <c r="B87" s="108"/>
      <c r="C87" s="108"/>
      <c r="D87" s="108"/>
      <c r="E87" s="108"/>
      <c r="F87" s="108"/>
      <c r="G87" s="108"/>
      <c r="H87" s="108"/>
      <c r="I87" s="108"/>
      <c r="J87" s="108"/>
      <c r="K87" s="108"/>
      <c r="M87" s="62"/>
      <c r="N87" s="103"/>
      <c r="O87" s="108"/>
      <c r="P87" s="108"/>
      <c r="Q87" s="108"/>
      <c r="R87" s="108"/>
      <c r="S87" s="108"/>
      <c r="T87" s="108"/>
      <c r="U87" s="108"/>
      <c r="V87" s="108"/>
      <c r="W87" s="108"/>
      <c r="X87" s="108"/>
      <c r="AA87" s="103"/>
      <c r="AB87" s="108"/>
      <c r="AC87" s="108"/>
      <c r="AD87" s="108"/>
      <c r="AE87" s="108"/>
      <c r="AF87" s="108"/>
      <c r="AG87" s="108"/>
      <c r="AH87" s="108"/>
      <c r="AI87" s="108"/>
      <c r="AJ87" s="108"/>
      <c r="AK87" s="108"/>
      <c r="AN87" s="103"/>
      <c r="AO87" s="108"/>
      <c r="AP87" s="108"/>
      <c r="AQ87" s="108"/>
      <c r="AR87" s="108"/>
      <c r="AS87" s="108"/>
      <c r="AT87" s="108"/>
      <c r="AU87" s="108"/>
      <c r="AV87" s="108"/>
      <c r="AW87" s="108"/>
      <c r="AX87" s="108"/>
      <c r="BA87" s="103"/>
      <c r="BB87" s="108"/>
      <c r="BC87" s="108"/>
      <c r="BD87" s="108"/>
      <c r="BE87" s="108"/>
      <c r="BF87" s="108"/>
      <c r="BG87" s="108"/>
      <c r="BH87" s="108"/>
      <c r="BI87" s="108"/>
      <c r="BJ87" s="108"/>
      <c r="BK87" s="108"/>
    </row>
    <row r="88" spans="1:63">
      <c r="A88" s="103"/>
      <c r="B88" s="108"/>
      <c r="C88" s="108"/>
      <c r="D88" s="108"/>
      <c r="E88" s="108"/>
      <c r="F88" s="108"/>
      <c r="G88" s="108"/>
      <c r="H88" s="108"/>
      <c r="I88" s="108"/>
      <c r="J88" s="108"/>
      <c r="K88" s="108"/>
      <c r="M88" s="62"/>
      <c r="N88" s="103"/>
      <c r="O88" s="108"/>
      <c r="P88" s="108"/>
      <c r="Q88" s="108"/>
      <c r="R88" s="108"/>
      <c r="S88" s="108"/>
      <c r="T88" s="108"/>
      <c r="U88" s="108"/>
      <c r="V88" s="108"/>
      <c r="W88" s="108"/>
      <c r="X88" s="108"/>
      <c r="AA88" s="103"/>
      <c r="AB88" s="108"/>
      <c r="AC88" s="108"/>
      <c r="AD88" s="108"/>
      <c r="AE88" s="108"/>
      <c r="AF88" s="108"/>
      <c r="AG88" s="108"/>
      <c r="AH88" s="108"/>
      <c r="AI88" s="108"/>
      <c r="AJ88" s="108"/>
      <c r="AK88" s="108"/>
      <c r="AN88" s="103"/>
      <c r="AO88" s="108"/>
      <c r="AP88" s="108"/>
      <c r="AQ88" s="108"/>
      <c r="AR88" s="108"/>
      <c r="AS88" s="108"/>
      <c r="AT88" s="108"/>
      <c r="AU88" s="108"/>
      <c r="AV88" s="108"/>
      <c r="AW88" s="108"/>
      <c r="AX88" s="108"/>
      <c r="BA88" s="103"/>
      <c r="BB88" s="108"/>
      <c r="BC88" s="108"/>
      <c r="BD88" s="108"/>
      <c r="BE88" s="108"/>
      <c r="BF88" s="108"/>
      <c r="BG88" s="108"/>
      <c r="BH88" s="108"/>
      <c r="BI88" s="108"/>
      <c r="BJ88" s="108"/>
      <c r="BK88" s="108"/>
    </row>
    <row r="89" spans="1:63">
      <c r="A89" s="103"/>
      <c r="B89" s="108"/>
      <c r="C89" s="108"/>
      <c r="D89" s="108"/>
      <c r="E89" s="108"/>
      <c r="F89" s="108"/>
      <c r="G89" s="108"/>
      <c r="H89" s="108"/>
      <c r="I89" s="108"/>
      <c r="J89" s="108"/>
      <c r="K89" s="108"/>
      <c r="M89" s="62"/>
      <c r="N89" s="103"/>
      <c r="O89" s="108"/>
      <c r="P89" s="108"/>
      <c r="Q89" s="108"/>
      <c r="R89" s="108"/>
      <c r="S89" s="108"/>
      <c r="T89" s="108"/>
      <c r="U89" s="108"/>
      <c r="V89" s="108"/>
      <c r="W89" s="108"/>
      <c r="X89" s="108"/>
      <c r="AA89" s="103"/>
      <c r="AB89" s="108"/>
      <c r="AC89" s="108"/>
      <c r="AD89" s="108"/>
      <c r="AE89" s="108"/>
      <c r="AF89" s="108"/>
      <c r="AG89" s="108"/>
      <c r="AH89" s="108"/>
      <c r="AI89" s="108"/>
      <c r="AJ89" s="108"/>
      <c r="AK89" s="108"/>
      <c r="AN89" s="103"/>
      <c r="AO89" s="108"/>
      <c r="AP89" s="108"/>
      <c r="AQ89" s="108"/>
      <c r="AR89" s="108"/>
      <c r="AS89" s="108"/>
      <c r="AT89" s="108"/>
      <c r="AU89" s="108"/>
      <c r="AV89" s="108"/>
      <c r="AW89" s="108"/>
      <c r="AX89" s="108"/>
      <c r="BA89" s="103"/>
      <c r="BB89" s="108"/>
      <c r="BC89" s="108"/>
      <c r="BD89" s="108"/>
      <c r="BE89" s="108"/>
      <c r="BF89" s="108"/>
      <c r="BG89" s="108"/>
      <c r="BH89" s="108"/>
      <c r="BI89" s="108"/>
      <c r="BJ89" s="108"/>
      <c r="BK89" s="108"/>
    </row>
    <row r="90" spans="1:63">
      <c r="A90" s="103"/>
      <c r="B90" s="108"/>
      <c r="C90" s="108"/>
      <c r="D90" s="108"/>
      <c r="E90" s="108"/>
      <c r="F90" s="108"/>
      <c r="G90" s="108"/>
      <c r="H90" s="108"/>
      <c r="I90" s="108"/>
      <c r="J90" s="108"/>
      <c r="K90" s="108"/>
      <c r="M90" s="62"/>
      <c r="N90" s="103"/>
      <c r="O90" s="108"/>
      <c r="P90" s="108"/>
      <c r="Q90" s="108"/>
      <c r="R90" s="108"/>
      <c r="S90" s="108"/>
      <c r="T90" s="108"/>
      <c r="U90" s="108"/>
      <c r="V90" s="108"/>
      <c r="W90" s="108"/>
      <c r="X90" s="108"/>
      <c r="AA90" s="103"/>
      <c r="AB90" s="108"/>
      <c r="AC90" s="108"/>
      <c r="AD90" s="108"/>
      <c r="AE90" s="108"/>
      <c r="AF90" s="108"/>
      <c r="AG90" s="108"/>
      <c r="AH90" s="108"/>
      <c r="AI90" s="108"/>
      <c r="AJ90" s="108"/>
      <c r="AK90" s="108"/>
      <c r="AN90" s="103"/>
      <c r="AO90" s="108"/>
      <c r="AP90" s="108"/>
      <c r="AQ90" s="108"/>
      <c r="AR90" s="108"/>
      <c r="AS90" s="108"/>
      <c r="AT90" s="108"/>
      <c r="AU90" s="108"/>
      <c r="AV90" s="108"/>
      <c r="AW90" s="108"/>
      <c r="AX90" s="108"/>
      <c r="BA90" s="103"/>
      <c r="BB90" s="108"/>
      <c r="BC90" s="108"/>
      <c r="BD90" s="108"/>
      <c r="BE90" s="108"/>
      <c r="BF90" s="108"/>
      <c r="BG90" s="108"/>
      <c r="BH90" s="108"/>
      <c r="BI90" s="108"/>
      <c r="BJ90" s="108"/>
      <c r="BK90" s="108"/>
    </row>
    <row r="91" spans="1:63">
      <c r="A91" s="103"/>
      <c r="B91" s="108"/>
      <c r="C91" s="108"/>
      <c r="D91" s="108"/>
      <c r="E91" s="108"/>
      <c r="F91" s="108"/>
      <c r="G91" s="108"/>
      <c r="H91" s="108"/>
      <c r="I91" s="108"/>
      <c r="J91" s="108"/>
      <c r="K91" s="108"/>
      <c r="M91" s="62"/>
      <c r="N91" s="103"/>
      <c r="O91" s="108"/>
      <c r="P91" s="108"/>
      <c r="Q91" s="108"/>
      <c r="R91" s="108"/>
      <c r="S91" s="108"/>
      <c r="T91" s="108"/>
      <c r="U91" s="108"/>
      <c r="V91" s="108"/>
      <c r="W91" s="108"/>
      <c r="X91" s="108"/>
      <c r="AA91" s="103"/>
      <c r="AB91" s="108"/>
      <c r="AC91" s="108"/>
      <c r="AD91" s="108"/>
      <c r="AE91" s="108"/>
      <c r="AF91" s="108"/>
      <c r="AG91" s="108"/>
      <c r="AH91" s="108"/>
      <c r="AI91" s="108"/>
      <c r="AJ91" s="108"/>
      <c r="AK91" s="108"/>
      <c r="AN91" s="103"/>
      <c r="AO91" s="108"/>
      <c r="AP91" s="108"/>
      <c r="AQ91" s="108"/>
      <c r="AR91" s="108"/>
      <c r="AS91" s="108"/>
      <c r="AT91" s="108"/>
      <c r="AU91" s="108"/>
      <c r="AV91" s="108"/>
      <c r="AW91" s="108"/>
      <c r="AX91" s="108"/>
      <c r="BA91" s="103"/>
      <c r="BB91" s="108"/>
      <c r="BC91" s="108"/>
      <c r="BD91" s="108"/>
      <c r="BE91" s="108"/>
      <c r="BF91" s="108"/>
      <c r="BG91" s="108"/>
      <c r="BH91" s="108"/>
      <c r="BI91" s="108"/>
      <c r="BJ91" s="108"/>
      <c r="BK91" s="108"/>
    </row>
    <row r="92" spans="1:63">
      <c r="A92" s="103"/>
      <c r="B92" s="108"/>
      <c r="C92" s="108"/>
      <c r="D92" s="108"/>
      <c r="E92" s="108"/>
      <c r="F92" s="108"/>
      <c r="G92" s="108"/>
      <c r="H92" s="108"/>
      <c r="I92" s="108"/>
      <c r="J92" s="108"/>
      <c r="K92" s="108"/>
      <c r="M92" s="62"/>
      <c r="N92" s="103"/>
      <c r="O92" s="108"/>
      <c r="P92" s="108"/>
      <c r="Q92" s="108"/>
      <c r="R92" s="108"/>
      <c r="S92" s="108"/>
      <c r="T92" s="108"/>
      <c r="U92" s="108"/>
      <c r="V92" s="108"/>
      <c r="W92" s="108"/>
      <c r="X92" s="108"/>
      <c r="AA92" s="103"/>
      <c r="AB92" s="108"/>
      <c r="AC92" s="108"/>
      <c r="AD92" s="108"/>
      <c r="AE92" s="108"/>
      <c r="AF92" s="108"/>
      <c r="AG92" s="108"/>
      <c r="AH92" s="108"/>
      <c r="AI92" s="108"/>
      <c r="AJ92" s="108"/>
      <c r="AK92" s="108"/>
      <c r="AN92" s="103"/>
      <c r="AO92" s="108"/>
      <c r="AP92" s="108"/>
      <c r="AQ92" s="108"/>
      <c r="AR92" s="108"/>
      <c r="AS92" s="108"/>
      <c r="AT92" s="108"/>
      <c r="AU92" s="108"/>
      <c r="AV92" s="108"/>
      <c r="AW92" s="108"/>
      <c r="AX92" s="108"/>
      <c r="BA92" s="103"/>
      <c r="BB92" s="108"/>
      <c r="BC92" s="108"/>
      <c r="BD92" s="108"/>
      <c r="BE92" s="108"/>
      <c r="BF92" s="108"/>
      <c r="BG92" s="108"/>
      <c r="BH92" s="108"/>
      <c r="BI92" s="108"/>
      <c r="BJ92" s="108"/>
      <c r="BK92" s="108"/>
    </row>
    <row r="93" spans="1:63">
      <c r="M93" s="62"/>
      <c r="R93" s="66" t="s">
        <v>64</v>
      </c>
      <c r="S93" s="66" t="s">
        <v>65</v>
      </c>
    </row>
    <row r="94" spans="1:63">
      <c r="A94" s="17" t="s">
        <v>66</v>
      </c>
      <c r="B94" s="17"/>
      <c r="C94" s="30" t="s">
        <v>53</v>
      </c>
      <c r="D94" s="30" t="s">
        <v>54</v>
      </c>
      <c r="E94" s="30" t="s">
        <v>55</v>
      </c>
      <c r="F94" s="30" t="s">
        <v>56</v>
      </c>
      <c r="G94" s="30" t="s">
        <v>57</v>
      </c>
      <c r="H94" s="30" t="s">
        <v>58</v>
      </c>
      <c r="I94" s="30" t="s">
        <v>59</v>
      </c>
      <c r="J94" s="30" t="s">
        <v>60</v>
      </c>
      <c r="K94" s="30" t="s">
        <v>61</v>
      </c>
      <c r="L94" s="35" t="s">
        <v>67</v>
      </c>
      <c r="M94" s="62"/>
      <c r="N94" s="17" t="s">
        <v>68</v>
      </c>
      <c r="O94" s="17" t="s">
        <v>69</v>
      </c>
      <c r="P94" s="17" t="s">
        <v>70</v>
      </c>
      <c r="R94" s="17" t="s">
        <v>71</v>
      </c>
      <c r="S94" s="17" t="s">
        <v>72</v>
      </c>
      <c r="U94" s="17" t="s">
        <v>80</v>
      </c>
      <c r="W94" s="17" t="s">
        <v>86</v>
      </c>
      <c r="AA94" s="98" t="s">
        <v>87</v>
      </c>
      <c r="AB94" s="99" t="s">
        <v>53</v>
      </c>
      <c r="AC94" s="99" t="s">
        <v>54</v>
      </c>
      <c r="AD94" s="99" t="s">
        <v>55</v>
      </c>
      <c r="AE94" s="99" t="s">
        <v>56</v>
      </c>
      <c r="AF94" s="99" t="s">
        <v>57</v>
      </c>
      <c r="AG94" s="99" t="s">
        <v>58</v>
      </c>
      <c r="AH94" s="99" t="s">
        <v>59</v>
      </c>
      <c r="AI94" s="99" t="s">
        <v>60</v>
      </c>
      <c r="AJ94" s="99" t="s">
        <v>61</v>
      </c>
      <c r="AK94" s="100" t="s">
        <v>73</v>
      </c>
      <c r="AN94" s="24"/>
      <c r="AO94" s="25"/>
      <c r="AP94" s="25"/>
      <c r="BA94" s="24"/>
      <c r="BB94" s="24"/>
      <c r="BC94" s="25"/>
    </row>
    <row r="95" spans="1:63">
      <c r="A95" s="18" t="s">
        <v>87</v>
      </c>
      <c r="B95" s="22"/>
      <c r="C95" s="36">
        <f t="shared" ref="C95:H110" si="10">COUNTIF(C8:C8,"√")+COUNTIF(P8:P8,"√")+COUNTIF(AC8:AC8,"√")+COUNTIF(AP8:AP8,"√")+COUNTIF(BC8:BC8,"√")</f>
        <v>0</v>
      </c>
      <c r="D95" s="36">
        <f t="shared" si="10"/>
        <v>0</v>
      </c>
      <c r="E95" s="36">
        <f t="shared" si="10"/>
        <v>0</v>
      </c>
      <c r="F95" s="36">
        <f t="shared" si="10"/>
        <v>0</v>
      </c>
      <c r="G95" s="36">
        <f t="shared" si="10"/>
        <v>0</v>
      </c>
      <c r="H95" s="36">
        <f t="shared" si="10"/>
        <v>0</v>
      </c>
      <c r="I95" s="36">
        <f>COUNTIF(I8:I8,"√")+COUNTIF(V8:V8,"√")+COUNTIF(AI8:AI8,"√")+COUNTIF(AV8:AV8,"√")+COUNTIF(BI8:BI8,"√")</f>
        <v>0</v>
      </c>
      <c r="J95" s="36">
        <f>COUNTIF(J8:J8,"√")+COUNTIF(W8:W8,"√")+COUNTIF(AJ8:AJ8,"√")+COUNTIF(AW8:AW8,"√")+COUNTIF(BJ8:BJ8,"√")</f>
        <v>0</v>
      </c>
      <c r="K95" s="36">
        <f>COUNTIF(K8:K8,"√")+COUNTIF(X8:X8,"√")+COUNTIF(AK8:AK8,"√")+COUNTIF(AX8:AX8,"√")+COUNTIF(BK8:BK8,"√")</f>
        <v>0</v>
      </c>
      <c r="L95" s="5">
        <f>COUNTIF(C8:K8,"√")+COUNTIF(P8:X8,"√")+COUNTIF(AC8:AK8,"√")+COUNTIF(AP8:AX8,"√")+COUNTIF(BC8:BK8,"√")</f>
        <v>0</v>
      </c>
      <c r="M95" s="62"/>
      <c r="N95" s="18" t="s">
        <v>87</v>
      </c>
      <c r="O95" s="82">
        <f>SUM(B8,O8,AB8,AO8,BB8)+R95</f>
        <v>0.61249999999999993</v>
      </c>
      <c r="P95" s="61" t="str">
        <f>IF(O95&gt;=Bdd!$N$2,"OK","INSUFFISANT")</f>
        <v>INSUFFISANT</v>
      </c>
      <c r="Q95" s="43"/>
      <c r="R95" s="83">
        <f>S95*Bdd!$P$3</f>
        <v>0</v>
      </c>
      <c r="S95" s="67"/>
      <c r="T95" s="43"/>
      <c r="U95" s="84">
        <f>SUM('S01'!O95)</f>
        <v>0.61249999999999993</v>
      </c>
      <c r="W95" s="84">
        <f>SUM(Bdd!$R$2-U95)</f>
        <v>63.554166666666674</v>
      </c>
      <c r="AA95" s="90" t="str">
        <f>C2</f>
        <v>LUNDI 31/12/18</v>
      </c>
      <c r="AB95" s="62">
        <f>IF($AA$94&lt;&gt;"",VLOOKUP($AA$94,$A$7:$K$66,3,0),"")</f>
        <v>0</v>
      </c>
      <c r="AC95" s="62">
        <f>IF($AA$94&lt;&gt;"",VLOOKUP($AA$94,$A$7:$K$66,4,0),"")</f>
        <v>0</v>
      </c>
      <c r="AD95" s="62">
        <f>IF($AA$94&lt;&gt;"",VLOOKUP($AA$94,$A$7:$K$66,5,0),"")</f>
        <v>0</v>
      </c>
      <c r="AE95" s="62">
        <f>IF($AA$94&lt;&gt;"",VLOOKUP($AA$94,$A$7:$K$66,6,0),"")</f>
        <v>0</v>
      </c>
      <c r="AF95" s="62">
        <f>IF($AA$94&lt;&gt;"",VLOOKUP($AA$94,$A$7:$K$66,7,0),"")</f>
        <v>0</v>
      </c>
      <c r="AG95" s="62">
        <f>IF($AA$94&lt;&gt;"",VLOOKUP($AA$94,$A$7:$K$66,8,0),"")</f>
        <v>0</v>
      </c>
      <c r="AH95" s="62">
        <f>IF($AA$94&lt;&gt;"",VLOOKUP($AA$94,$A$7:$K$66,9,0),"")</f>
        <v>0</v>
      </c>
      <c r="AI95" s="62">
        <f>IF($AA$94&lt;&gt;"",VLOOKUP($AA$94,$A$7:$K$66,10,0),"")</f>
        <v>0</v>
      </c>
      <c r="AJ95" s="62">
        <f>IF($AA$94&lt;&gt;"",VLOOKUP($AA$94,$A$7:$K$66,11,0),"")</f>
        <v>0</v>
      </c>
      <c r="AK95" s="88">
        <f>IF($AA$94&lt;&gt;"",VLOOKUP($AA$94,$A$7:$K$66,2,0),"")</f>
        <v>0.30624999999999997</v>
      </c>
      <c r="AN95" s="19"/>
      <c r="AO95" s="62" t="str">
        <f>IF(AN94&lt;&gt;"",VLOOKUP(AN94,P7:Y66,2,0),"")</f>
        <v/>
      </c>
      <c r="AP95" s="62"/>
      <c r="BA95" s="19"/>
      <c r="BB95" s="19"/>
      <c r="BC95" s="62"/>
    </row>
    <row r="96" spans="1:63">
      <c r="A96" s="18" t="s">
        <v>88</v>
      </c>
      <c r="B96" s="19"/>
      <c r="C96" s="27">
        <f t="shared" si="10"/>
        <v>0</v>
      </c>
      <c r="D96" s="71">
        <f t="shared" si="10"/>
        <v>0</v>
      </c>
      <c r="E96" s="71">
        <f t="shared" si="10"/>
        <v>0</v>
      </c>
      <c r="F96" s="71">
        <f t="shared" ref="F96:G153" si="11">COUNTIF(F9:F9,"√")+COUNTIF(S9:S9,"√")+COUNTIF(AF9:AF9,"√")+COUNTIF(AS9:AS9,"√")+COUNTIF(BF9:BF9,"√")</f>
        <v>0</v>
      </c>
      <c r="G96" s="71">
        <f t="shared" si="10"/>
        <v>0</v>
      </c>
      <c r="H96" s="71">
        <f t="shared" ref="H96:H153" si="12">COUNTIF(H9:H9,"√")+COUNTIF(U9:U9,"√")+COUNTIF(AH9:AH9,"√")+COUNTIF(AU9:AU9,"√")+COUNTIF(BH9:BH9,"√")</f>
        <v>0</v>
      </c>
      <c r="I96" s="71">
        <f t="shared" ref="I96:I153" si="13">COUNTIF(I9:I9,"√")+COUNTIF(V9:V9,"√")+COUNTIF(AI9:AI9,"√")+COUNTIF(AV9:AV9,"√")+COUNTIF(BI9:BI9,"√")</f>
        <v>0</v>
      </c>
      <c r="J96" s="71">
        <f t="shared" ref="J96:J153" si="14">COUNTIF(J9:J9,"√")+COUNTIF(W9:W9,"√")+COUNTIF(AJ9:AJ9,"√")+COUNTIF(AW9:AW9,"√")+COUNTIF(BJ9:BJ9,"√")</f>
        <v>0</v>
      </c>
      <c r="K96" s="71">
        <f t="shared" ref="K96:K153" si="15">COUNTIF(K9:K9,"√")+COUNTIF(X9:X9,"√")+COUNTIF(AK9:AK9,"√")+COUNTIF(AX9:AX9,"√")+COUNTIF(BK9:BK9,"√")</f>
        <v>0</v>
      </c>
      <c r="L96" s="42">
        <f t="shared" ref="L96:L153" si="16">COUNTIF(C9:K9,"√")+COUNTIF(P9:X9,"√")+COUNTIF(AC9:AK9,"√")+COUNTIF(AP9:AX9,"√")+COUNTIF(BC9:BK9,"√")</f>
        <v>0</v>
      </c>
      <c r="M96" s="62"/>
      <c r="N96" s="18" t="s">
        <v>88</v>
      </c>
      <c r="O96" s="80">
        <f>SUM(B9,O9,AB9,AO9,BB9)+R96</f>
        <v>0.61249999999999993</v>
      </c>
      <c r="P96" s="61" t="str">
        <f>IF(O96&gt;=Bdd!$N$2,"OK","INSUFFISANT")</f>
        <v>INSUFFISANT</v>
      </c>
      <c r="Q96" s="59"/>
      <c r="R96" s="83">
        <f>S96*Bdd!$P$3</f>
        <v>0</v>
      </c>
      <c r="S96" s="67"/>
      <c r="T96" s="62"/>
      <c r="U96" s="85">
        <f>SUM('S01'!O96)</f>
        <v>0.61249999999999993</v>
      </c>
      <c r="V96" s="55"/>
      <c r="W96" s="81">
        <f>SUM(Bdd!$R$2-U96)</f>
        <v>63.554166666666674</v>
      </c>
      <c r="AA96" s="91" t="str">
        <f>P2</f>
        <v>MARDI 01/01/19</v>
      </c>
      <c r="AB96" s="62">
        <f>IF($AA$94&lt;&gt;"",VLOOKUP($AA$94,$N$7:$X$66,3,0),"")</f>
        <v>0</v>
      </c>
      <c r="AC96" s="62">
        <f>IF($AA$94&lt;&gt;"",VLOOKUP($AA$94,$N$7:$X$66,4,0),"")</f>
        <v>0</v>
      </c>
      <c r="AD96" s="62">
        <f>IF($AA$94&lt;&gt;"",VLOOKUP($AA$94,$N$7:$X$66,5,0),"")</f>
        <v>0</v>
      </c>
      <c r="AE96" s="62">
        <f>IF($AA$94&lt;&gt;"",VLOOKUP($AA$94,$N$7:$X$66,6,0),"")</f>
        <v>0</v>
      </c>
      <c r="AF96" s="62">
        <f>IF($AA$94&lt;&gt;"",VLOOKUP($AA$94,$N$7:$X$66,7,0),"")</f>
        <v>0</v>
      </c>
      <c r="AG96" s="62">
        <f>IF($AA$94&lt;&gt;"",VLOOKUP($AA$94,$N$7:$X$66,8,0),"")</f>
        <v>0</v>
      </c>
      <c r="AH96" s="62">
        <f>IF($AA$94&lt;&gt;"",VLOOKUP($AA$94,$N$7:$X$66,9,0),"")</f>
        <v>0</v>
      </c>
      <c r="AI96" s="62">
        <f>IF($AA$94&lt;&gt;"",VLOOKUP($AA$94,$N$7:$X$66,10,0),"")</f>
        <v>0</v>
      </c>
      <c r="AJ96" s="62">
        <f>IF($AA$94&lt;&gt;"",VLOOKUP($AA$94,$N$7:$X$66,11,0),"")</f>
        <v>0</v>
      </c>
      <c r="AK96" s="89">
        <f>IF($AA$94&lt;&gt;"",VLOOKUP($AA$94,$N$7:$X$66,2,0),"")</f>
        <v>0.30624999999999997</v>
      </c>
      <c r="AN96" s="19"/>
      <c r="AO96" s="62" t="str">
        <f>IF(AN94&lt;&gt;"",VLOOKUP(AN94,AB7:AK66,2,0),"")</f>
        <v/>
      </c>
      <c r="AP96" s="62"/>
      <c r="BA96" s="19"/>
      <c r="BB96" s="19"/>
      <c r="BC96" s="62"/>
    </row>
    <row r="97" spans="1:56">
      <c r="A97" s="18" t="s">
        <v>89</v>
      </c>
      <c r="B97" s="22"/>
      <c r="C97" s="36">
        <f t="shared" si="10"/>
        <v>0</v>
      </c>
      <c r="D97" s="36">
        <f t="shared" si="10"/>
        <v>0</v>
      </c>
      <c r="E97" s="36">
        <f t="shared" si="10"/>
        <v>0</v>
      </c>
      <c r="F97" s="36">
        <f t="shared" si="11"/>
        <v>0</v>
      </c>
      <c r="G97" s="36">
        <f t="shared" si="10"/>
        <v>0</v>
      </c>
      <c r="H97" s="36">
        <f t="shared" si="12"/>
        <v>0</v>
      </c>
      <c r="I97" s="36">
        <f t="shared" si="13"/>
        <v>0</v>
      </c>
      <c r="J97" s="36">
        <f t="shared" si="14"/>
        <v>0</v>
      </c>
      <c r="K97" s="36">
        <f t="shared" si="15"/>
        <v>0</v>
      </c>
      <c r="L97" s="5">
        <f t="shared" si="16"/>
        <v>0</v>
      </c>
      <c r="M97" s="62"/>
      <c r="N97" s="18" t="s">
        <v>89</v>
      </c>
      <c r="O97" s="82">
        <f t="shared" ref="O97:O153" si="17">SUM(B10,O10,AB10,AO10,BB10)+R97</f>
        <v>0.61249999999999993</v>
      </c>
      <c r="P97" s="61" t="str">
        <f>IF(O97&gt;=Bdd!$N$2,"OK","INSUFFISANT")</f>
        <v>INSUFFISANT</v>
      </c>
      <c r="Q97" s="69"/>
      <c r="R97" s="83">
        <f>S97*Bdd!$P$3</f>
        <v>0</v>
      </c>
      <c r="S97" s="67"/>
      <c r="T97" s="42"/>
      <c r="U97" s="84">
        <f>SUM('S01'!O97)</f>
        <v>0.61249999999999993</v>
      </c>
      <c r="V97" s="55"/>
      <c r="W97" s="84">
        <f>SUM(Bdd!$R$2-U97)</f>
        <v>63.554166666666674</v>
      </c>
      <c r="AA97" s="37" t="str">
        <f>AC2</f>
        <v>MERCREDI 02/01/19</v>
      </c>
      <c r="AB97" s="62">
        <f>IF($AA$94&lt;&gt;"",VLOOKUP($AA$94,$AA$7:$AK$66,3,0),"")</f>
        <v>0</v>
      </c>
      <c r="AC97" s="62">
        <f>IF($AA$94&lt;&gt;"",VLOOKUP($AA$94,$AA$7:$AK$66,4,0),"")</f>
        <v>0</v>
      </c>
      <c r="AD97" s="62">
        <f>IF($AA$94&lt;&gt;"",VLOOKUP($AA$94,$AA$7:$AK$66,5,0),"")</f>
        <v>0</v>
      </c>
      <c r="AE97" s="62">
        <f>IF($AA$94&lt;&gt;"",VLOOKUP($AA$94,$AA$7:$AK$66,6,0),"")</f>
        <v>0</v>
      </c>
      <c r="AF97" s="62">
        <f>IF($AA$94&lt;&gt;"",VLOOKUP($AA$94,$AA$7:$AK$66,7,0),"")</f>
        <v>0</v>
      </c>
      <c r="AG97" s="62">
        <f>IF($AA$94&lt;&gt;"",VLOOKUP($AA$94,$AA$7:$AK$66,8,0),"")</f>
        <v>0</v>
      </c>
      <c r="AH97" s="62">
        <f>IF($AA$94&lt;&gt;"",VLOOKUP($AA$94,$AA$7:$AK$66,9,0),"")</f>
        <v>0</v>
      </c>
      <c r="AI97" s="62">
        <f>IF($AA$94&lt;&gt;"",VLOOKUP($AA$94,$AA$7:$AK$66,10,0),"")</f>
        <v>0</v>
      </c>
      <c r="AJ97" s="62">
        <f>IF($AA$94&lt;&gt;"",VLOOKUP($AA$94,$AA$7:$AK$66,11,0),"")</f>
        <v>0</v>
      </c>
      <c r="AK97" s="89">
        <f>IF($AA$94&lt;&gt;"",VLOOKUP($AA$94,$AA$7:$AK$66,2,0),"")</f>
        <v>0</v>
      </c>
      <c r="AN97" s="19"/>
      <c r="AO97" s="62" t="str">
        <f>IF(AM94&lt;&gt;"",VLOOKUP(AM94,AM7:AW66,3,0),"")</f>
        <v/>
      </c>
      <c r="AP97" s="62"/>
      <c r="BA97" s="19"/>
      <c r="BB97" s="19"/>
      <c r="BC97" s="62"/>
    </row>
    <row r="98" spans="1:56">
      <c r="A98" s="18" t="s">
        <v>90</v>
      </c>
      <c r="B98" s="19"/>
      <c r="C98" s="27">
        <f t="shared" si="10"/>
        <v>0</v>
      </c>
      <c r="D98" s="71">
        <f t="shared" si="10"/>
        <v>0</v>
      </c>
      <c r="E98" s="71">
        <f t="shared" si="10"/>
        <v>0</v>
      </c>
      <c r="F98" s="71">
        <f t="shared" si="11"/>
        <v>0</v>
      </c>
      <c r="G98" s="71">
        <f t="shared" si="10"/>
        <v>0</v>
      </c>
      <c r="H98" s="71">
        <f t="shared" si="12"/>
        <v>0</v>
      </c>
      <c r="I98" s="71">
        <f t="shared" si="13"/>
        <v>0</v>
      </c>
      <c r="J98" s="71">
        <f t="shared" si="14"/>
        <v>0</v>
      </c>
      <c r="K98" s="71">
        <f t="shared" si="15"/>
        <v>0</v>
      </c>
      <c r="L98" s="42">
        <f t="shared" si="16"/>
        <v>0</v>
      </c>
      <c r="M98" s="62"/>
      <c r="N98" s="18" t="s">
        <v>90</v>
      </c>
      <c r="O98" s="80">
        <f t="shared" si="17"/>
        <v>0.61249999999999993</v>
      </c>
      <c r="P98" s="61" t="str">
        <f>IF(O98&gt;=Bdd!$N$2,"OK","INSUFFISANT")</f>
        <v>INSUFFISANT</v>
      </c>
      <c r="Q98" s="59"/>
      <c r="R98" s="83">
        <f>S98*Bdd!$P$3</f>
        <v>0</v>
      </c>
      <c r="S98" s="67"/>
      <c r="U98" s="85">
        <f>SUM('S01'!O98)</f>
        <v>0.61249999999999993</v>
      </c>
      <c r="W98" s="81">
        <f>SUM(Bdd!$R$2-U98)</f>
        <v>63.554166666666674</v>
      </c>
      <c r="AA98" s="91" t="str">
        <f>AP2</f>
        <v>JEUDI 03/01/19</v>
      </c>
      <c r="AB98" s="62">
        <f>IF($AA$94&lt;&gt;"",VLOOKUP($AA$94,$AN$7:$AX$66,3,0),"")</f>
        <v>0</v>
      </c>
      <c r="AC98" s="62">
        <f>IF($AA$94&lt;&gt;"",VLOOKUP($AA$94,$AN$7:$AX$66,4,0),"")</f>
        <v>0</v>
      </c>
      <c r="AD98" s="62">
        <f>IF($AA$94&lt;&gt;"",VLOOKUP($AA$94,$AN$7:$AX$66,5,0),"")</f>
        <v>0</v>
      </c>
      <c r="AE98" s="62">
        <f>IF($AA$94&lt;&gt;"",VLOOKUP($AA$94,$AN$7:$AX$66,6,0),"")</f>
        <v>0</v>
      </c>
      <c r="AF98" s="62">
        <f>IF($AA$94&lt;&gt;"",VLOOKUP($AA$94,$AN$7:$AX$66,7,0),"")</f>
        <v>0</v>
      </c>
      <c r="AG98" s="62">
        <f>IF($AA$94&lt;&gt;"",VLOOKUP($AA$94,$AN$7:$AX$66,8,0),"")</f>
        <v>0</v>
      </c>
      <c r="AH98" s="62">
        <f>IF($AA$94&lt;&gt;"",VLOOKUP($AA$94,$AN$7:$AX$66,9,0),"")</f>
        <v>0</v>
      </c>
      <c r="AI98" s="62">
        <f>IF($AA$94&lt;&gt;"",VLOOKUP($AA$94,$AN$7:$AX$66,10,0),"")</f>
        <v>0</v>
      </c>
      <c r="AJ98" s="62">
        <f>IF($AA$94&lt;&gt;"",VLOOKUP($AA$94,$AN$7:$AX$66,11,0),"")</f>
        <v>0</v>
      </c>
      <c r="AK98" s="89">
        <f>IF($AA$94&lt;&gt;"",VLOOKUP($AA$94,$AN$7:$AX$66,2,0),"")</f>
        <v>0</v>
      </c>
      <c r="AN98" s="19"/>
      <c r="AO98" s="62" t="str">
        <f>IF(AN94&lt;&gt;"",VLOOKUP(AN94,BA7:BL66,2,0),"")</f>
        <v/>
      </c>
      <c r="AP98" s="62"/>
      <c r="BA98" s="19"/>
      <c r="BB98" s="19"/>
      <c r="BC98" s="62"/>
    </row>
    <row r="99" spans="1:56">
      <c r="A99" s="18" t="s">
        <v>91</v>
      </c>
      <c r="B99" s="22"/>
      <c r="C99" s="36">
        <f t="shared" si="10"/>
        <v>0</v>
      </c>
      <c r="D99" s="36">
        <f t="shared" si="10"/>
        <v>0</v>
      </c>
      <c r="E99" s="36">
        <f t="shared" si="10"/>
        <v>0</v>
      </c>
      <c r="F99" s="36">
        <f t="shared" si="11"/>
        <v>0</v>
      </c>
      <c r="G99" s="36">
        <f t="shared" si="10"/>
        <v>0</v>
      </c>
      <c r="H99" s="36">
        <f t="shared" si="12"/>
        <v>0</v>
      </c>
      <c r="I99" s="36">
        <f t="shared" si="13"/>
        <v>0</v>
      </c>
      <c r="J99" s="36">
        <f t="shared" si="14"/>
        <v>0</v>
      </c>
      <c r="K99" s="36">
        <f t="shared" si="15"/>
        <v>0</v>
      </c>
      <c r="L99" s="5">
        <f t="shared" si="16"/>
        <v>0</v>
      </c>
      <c r="M99" s="62"/>
      <c r="N99" s="18" t="s">
        <v>91</v>
      </c>
      <c r="O99" s="82">
        <f t="shared" si="17"/>
        <v>0.61249999999999993</v>
      </c>
      <c r="P99" s="61" t="str">
        <f>IF(O99&gt;=Bdd!$N$2,"OK","INSUFFISANT")</f>
        <v>INSUFFISANT</v>
      </c>
      <c r="Q99" s="59"/>
      <c r="R99" s="83">
        <f>S99*Bdd!$P$3</f>
        <v>0</v>
      </c>
      <c r="S99" s="67"/>
      <c r="U99" s="84">
        <f>SUM('S01'!O99)</f>
        <v>0.61249999999999993</v>
      </c>
      <c r="W99" s="84">
        <f>SUM(Bdd!$R$2-U99)</f>
        <v>63.554166666666674</v>
      </c>
      <c r="AA99" s="37" t="str">
        <f>BC2</f>
        <v>VENDREDI 04/01/19</v>
      </c>
      <c r="AB99" s="62">
        <f>IF($AA$94&lt;&gt;"",VLOOKUP($AA$94,$BA$7:$BK$66,3,0),"")</f>
        <v>0</v>
      </c>
      <c r="AC99" s="62">
        <f>IF($AA$94&lt;&gt;"",VLOOKUP($AA$94,$BA$7:$BK$66,4,0),"")</f>
        <v>0</v>
      </c>
      <c r="AD99" s="62">
        <f>IF($AA$94&lt;&gt;"",VLOOKUP($AA$94,$BA$7:$BK$66,5,0),"")</f>
        <v>0</v>
      </c>
      <c r="AE99" s="62">
        <f>IF($AA$94&lt;&gt;"",VLOOKUP($AA$94,$BA$7:$BK$66,6,0),"")</f>
        <v>0</v>
      </c>
      <c r="AF99" s="62">
        <f>IF($AA$94&lt;&gt;"",VLOOKUP($AA$94,$BA$7:$BK$66,7,0),"")</f>
        <v>0</v>
      </c>
      <c r="AG99" s="62">
        <f>IF($AA$94&lt;&gt;"",VLOOKUP($AA$94,$BA$7:$BK$66,8,0),"")</f>
        <v>0</v>
      </c>
      <c r="AH99" s="62">
        <f>IF($AA$94&lt;&gt;"",VLOOKUP($AA$94,$BA$7:$BK$66,9,0),"")</f>
        <v>0</v>
      </c>
      <c r="AI99" s="62">
        <f>IF($AA$94&lt;&gt;"",VLOOKUP($AA$94,$BA$7:$BK$66,10,0),"")</f>
        <v>0</v>
      </c>
      <c r="AJ99" s="62">
        <f>IF($AA$94&lt;&gt;"",VLOOKUP($AA$94,$BA$7:$BK$66,11,0),"")</f>
        <v>0</v>
      </c>
      <c r="AK99" s="89">
        <f>IF($AA$94&lt;&gt;"",VLOOKUP($AA$94,$BA$7:$BK$66,2,0),"")</f>
        <v>0</v>
      </c>
      <c r="AN99" s="19"/>
      <c r="AO99" s="62" t="str">
        <f>IF(AN94&lt;&gt;"",VLOOKUP(AN94,BO7:BX66,2,0),"")</f>
        <v/>
      </c>
      <c r="AP99" s="62"/>
      <c r="BA99" s="19"/>
      <c r="BB99" s="19"/>
      <c r="BC99" s="62"/>
    </row>
    <row r="100" spans="1:56">
      <c r="A100" s="18" t="s">
        <v>92</v>
      </c>
      <c r="B100" s="19"/>
      <c r="C100" s="71">
        <f t="shared" si="10"/>
        <v>0</v>
      </c>
      <c r="D100" s="71">
        <f t="shared" si="10"/>
        <v>0</v>
      </c>
      <c r="E100" s="71">
        <f t="shared" si="10"/>
        <v>0</v>
      </c>
      <c r="F100" s="71">
        <f t="shared" si="11"/>
        <v>0</v>
      </c>
      <c r="G100" s="71">
        <f t="shared" si="10"/>
        <v>0</v>
      </c>
      <c r="H100" s="71">
        <f t="shared" si="12"/>
        <v>0</v>
      </c>
      <c r="I100" s="71">
        <f t="shared" si="13"/>
        <v>0</v>
      </c>
      <c r="J100" s="71">
        <f t="shared" si="14"/>
        <v>0</v>
      </c>
      <c r="K100" s="71">
        <f t="shared" si="15"/>
        <v>0</v>
      </c>
      <c r="L100" s="42">
        <f t="shared" si="16"/>
        <v>0</v>
      </c>
      <c r="M100" s="62"/>
      <c r="N100" s="18" t="s">
        <v>92</v>
      </c>
      <c r="O100" s="80">
        <f t="shared" si="17"/>
        <v>0.61249999999999993</v>
      </c>
      <c r="P100" s="61" t="str">
        <f>IF(O100&gt;=Bdd!$N$2,"OK","INSUFFISANT")</f>
        <v>INSUFFISANT</v>
      </c>
      <c r="Q100" s="59"/>
      <c r="R100" s="83">
        <f>S100*Bdd!$P$3</f>
        <v>0</v>
      </c>
      <c r="S100" s="67"/>
      <c r="U100" s="85">
        <f>SUM('S01'!O100)</f>
        <v>0.61249999999999993</v>
      </c>
      <c r="W100" s="81">
        <f>SUM(Bdd!$R$2-U100)</f>
        <v>63.554166666666674</v>
      </c>
      <c r="AA100" s="92"/>
      <c r="AB100" s="93"/>
      <c r="AC100" s="94"/>
      <c r="AD100" s="95"/>
      <c r="AE100" s="95"/>
      <c r="AF100" s="95"/>
      <c r="AG100" s="95"/>
      <c r="AH100" s="95"/>
      <c r="AI100" s="95"/>
      <c r="AJ100" s="96" t="s">
        <v>81</v>
      </c>
      <c r="AK100" s="97">
        <f>SUM(AK95:AK99)</f>
        <v>0.61249999999999993</v>
      </c>
      <c r="AN100" s="19"/>
      <c r="AO100" s="19"/>
      <c r="AP100" s="62"/>
      <c r="BA100" s="19"/>
      <c r="BB100" s="19"/>
      <c r="BC100" s="62"/>
    </row>
    <row r="101" spans="1:56">
      <c r="A101" s="18" t="s">
        <v>93</v>
      </c>
      <c r="B101" s="21"/>
      <c r="C101" s="36">
        <f t="shared" si="10"/>
        <v>0</v>
      </c>
      <c r="D101" s="36">
        <f t="shared" si="10"/>
        <v>0</v>
      </c>
      <c r="E101" s="36">
        <f t="shared" si="10"/>
        <v>0</v>
      </c>
      <c r="F101" s="36">
        <f t="shared" si="11"/>
        <v>0</v>
      </c>
      <c r="G101" s="36">
        <f t="shared" si="10"/>
        <v>0</v>
      </c>
      <c r="H101" s="36">
        <f t="shared" si="12"/>
        <v>0</v>
      </c>
      <c r="I101" s="36">
        <f t="shared" si="13"/>
        <v>0</v>
      </c>
      <c r="J101" s="36">
        <f t="shared" si="14"/>
        <v>0</v>
      </c>
      <c r="K101" s="36">
        <f t="shared" si="15"/>
        <v>0</v>
      </c>
      <c r="L101" s="5">
        <f t="shared" si="16"/>
        <v>0</v>
      </c>
      <c r="M101" s="62"/>
      <c r="N101" s="18" t="s">
        <v>93</v>
      </c>
      <c r="O101" s="82">
        <f t="shared" si="17"/>
        <v>0.61249999999999993</v>
      </c>
      <c r="P101" s="61" t="str">
        <f>IF(O101&gt;=Bdd!$N$2,"OK","INSUFFISANT")</f>
        <v>INSUFFISANT</v>
      </c>
      <c r="Q101" s="59"/>
      <c r="R101" s="83">
        <f>S101*Bdd!$P$3</f>
        <v>0</v>
      </c>
      <c r="S101" s="67"/>
      <c r="U101" s="84">
        <f>SUM('S01'!O101)</f>
        <v>0.61249999999999993</v>
      </c>
      <c r="W101" s="84">
        <f>SUM(Bdd!$R$2-U101)</f>
        <v>63.554166666666674</v>
      </c>
      <c r="AC101" s="62"/>
      <c r="AP101" s="62"/>
      <c r="BC101" s="62"/>
    </row>
    <row r="102" spans="1:56">
      <c r="A102" s="18" t="s">
        <v>94</v>
      </c>
      <c r="B102" s="19"/>
      <c r="C102" s="27">
        <f t="shared" si="10"/>
        <v>0</v>
      </c>
      <c r="D102" s="71">
        <f t="shared" si="10"/>
        <v>0</v>
      </c>
      <c r="E102" s="71">
        <f t="shared" si="10"/>
        <v>0</v>
      </c>
      <c r="F102" s="71">
        <f t="shared" si="11"/>
        <v>0</v>
      </c>
      <c r="G102" s="71">
        <f t="shared" si="10"/>
        <v>0</v>
      </c>
      <c r="H102" s="71">
        <f t="shared" si="12"/>
        <v>0</v>
      </c>
      <c r="I102" s="71">
        <f t="shared" si="13"/>
        <v>0</v>
      </c>
      <c r="J102" s="71">
        <f t="shared" si="14"/>
        <v>0</v>
      </c>
      <c r="K102" s="71">
        <f t="shared" si="15"/>
        <v>0</v>
      </c>
      <c r="L102" s="42">
        <f t="shared" si="16"/>
        <v>0</v>
      </c>
      <c r="M102" s="62"/>
      <c r="N102" s="18" t="s">
        <v>94</v>
      </c>
      <c r="O102" s="80">
        <f t="shared" si="17"/>
        <v>0.61249999999999993</v>
      </c>
      <c r="P102" s="61" t="str">
        <f>IF(O102&gt;=Bdd!$N$2,"OK","INSUFFISANT")</f>
        <v>INSUFFISANT</v>
      </c>
      <c r="Q102" s="59"/>
      <c r="R102" s="83">
        <f>S102*Bdd!$P$3</f>
        <v>0</v>
      </c>
      <c r="S102" s="67"/>
      <c r="U102" s="85">
        <f>SUM('S01'!O102)</f>
        <v>0.61249999999999993</v>
      </c>
      <c r="W102" s="81">
        <f>SUM(Bdd!$R$2-U102)</f>
        <v>63.554166666666674</v>
      </c>
      <c r="AA102" s="19"/>
      <c r="AB102" s="19"/>
      <c r="AC102" s="62"/>
      <c r="AD102" s="26"/>
      <c r="AN102" s="19"/>
      <c r="AO102" s="19"/>
      <c r="AP102" s="62"/>
      <c r="AQ102" s="26"/>
      <c r="BA102" s="19"/>
      <c r="BB102" s="19"/>
      <c r="BC102" s="62"/>
      <c r="BD102" s="26"/>
    </row>
    <row r="103" spans="1:56">
      <c r="A103" s="18" t="s">
        <v>95</v>
      </c>
      <c r="B103" s="22"/>
      <c r="C103" s="36">
        <f t="shared" si="10"/>
        <v>0</v>
      </c>
      <c r="D103" s="36">
        <f t="shared" si="10"/>
        <v>0</v>
      </c>
      <c r="E103" s="36">
        <f t="shared" si="10"/>
        <v>0</v>
      </c>
      <c r="F103" s="36">
        <f t="shared" si="11"/>
        <v>0</v>
      </c>
      <c r="G103" s="36">
        <f t="shared" si="10"/>
        <v>0</v>
      </c>
      <c r="H103" s="36">
        <f t="shared" si="12"/>
        <v>0</v>
      </c>
      <c r="I103" s="36">
        <f t="shared" si="13"/>
        <v>0</v>
      </c>
      <c r="J103" s="36">
        <f t="shared" si="14"/>
        <v>0</v>
      </c>
      <c r="K103" s="36">
        <f t="shared" si="15"/>
        <v>0</v>
      </c>
      <c r="L103" s="5">
        <f t="shared" si="16"/>
        <v>0</v>
      </c>
      <c r="M103" s="62"/>
      <c r="N103" s="18" t="s">
        <v>95</v>
      </c>
      <c r="O103" s="82">
        <f t="shared" si="17"/>
        <v>0.61249999999999993</v>
      </c>
      <c r="P103" s="61" t="str">
        <f>IF(O103&gt;=Bdd!$N$2,"OK","INSUFFISANT")</f>
        <v>INSUFFISANT</v>
      </c>
      <c r="Q103" s="59"/>
      <c r="R103" s="83">
        <f>S103*Bdd!$P$3</f>
        <v>0</v>
      </c>
      <c r="S103" s="67"/>
      <c r="U103" s="84">
        <f>SUM('S01'!O103)</f>
        <v>0.61249999999999993</v>
      </c>
      <c r="W103" s="84">
        <f>SUM(Bdd!$R$2-U103)</f>
        <v>63.554166666666674</v>
      </c>
      <c r="AA103" s="19"/>
      <c r="AB103" s="19"/>
      <c r="AC103" s="62"/>
      <c r="AN103" s="19"/>
      <c r="AO103" s="19"/>
      <c r="AP103" s="62"/>
      <c r="BA103" s="19"/>
      <c r="BB103" s="19"/>
      <c r="BC103" s="62"/>
    </row>
    <row r="104" spans="1:56">
      <c r="A104" s="18" t="s">
        <v>96</v>
      </c>
      <c r="C104" s="27">
        <f t="shared" si="10"/>
        <v>0</v>
      </c>
      <c r="D104" s="71">
        <f t="shared" si="10"/>
        <v>0</v>
      </c>
      <c r="E104" s="71">
        <f t="shared" si="10"/>
        <v>0</v>
      </c>
      <c r="F104" s="71">
        <f t="shared" si="11"/>
        <v>0</v>
      </c>
      <c r="G104" s="71">
        <f t="shared" si="10"/>
        <v>0</v>
      </c>
      <c r="H104" s="71">
        <f t="shared" si="12"/>
        <v>0</v>
      </c>
      <c r="I104" s="71">
        <f t="shared" si="13"/>
        <v>0</v>
      </c>
      <c r="J104" s="71">
        <f t="shared" si="14"/>
        <v>0</v>
      </c>
      <c r="K104" s="71">
        <f t="shared" si="15"/>
        <v>0</v>
      </c>
      <c r="L104" s="42">
        <f t="shared" si="16"/>
        <v>0</v>
      </c>
      <c r="M104" s="62"/>
      <c r="N104" s="18" t="s">
        <v>96</v>
      </c>
      <c r="O104" s="80">
        <f t="shared" si="17"/>
        <v>0.61249999999999993</v>
      </c>
      <c r="P104" s="61" t="str">
        <f>IF(O104&gt;=Bdd!$N$2,"OK","INSUFFISANT")</f>
        <v>INSUFFISANT</v>
      </c>
      <c r="Q104" s="59"/>
      <c r="R104" s="83">
        <f>S104*Bdd!$P$3</f>
        <v>0</v>
      </c>
      <c r="S104" s="67"/>
      <c r="U104" s="85">
        <f>SUM('S01'!O104)</f>
        <v>0.61249999999999993</v>
      </c>
      <c r="W104" s="81">
        <f>SUM(Bdd!$R$2-U104)</f>
        <v>63.554166666666674</v>
      </c>
      <c r="AC104" s="62"/>
      <c r="AP104" s="62"/>
      <c r="BC104" s="62"/>
    </row>
    <row r="105" spans="1:56">
      <c r="A105" s="18" t="s">
        <v>97</v>
      </c>
      <c r="B105" s="22"/>
      <c r="C105" s="36">
        <f t="shared" si="10"/>
        <v>0</v>
      </c>
      <c r="D105" s="36">
        <f t="shared" si="10"/>
        <v>0</v>
      </c>
      <c r="E105" s="36">
        <f t="shared" si="10"/>
        <v>0</v>
      </c>
      <c r="F105" s="36">
        <f t="shared" si="11"/>
        <v>0</v>
      </c>
      <c r="G105" s="36">
        <f t="shared" si="10"/>
        <v>0</v>
      </c>
      <c r="H105" s="36">
        <f t="shared" si="12"/>
        <v>0</v>
      </c>
      <c r="I105" s="36">
        <f t="shared" si="13"/>
        <v>0</v>
      </c>
      <c r="J105" s="36">
        <f t="shared" si="14"/>
        <v>0</v>
      </c>
      <c r="K105" s="36">
        <f t="shared" si="15"/>
        <v>0</v>
      </c>
      <c r="L105" s="5">
        <f t="shared" si="16"/>
        <v>0</v>
      </c>
      <c r="M105" s="62"/>
      <c r="N105" s="18" t="s">
        <v>97</v>
      </c>
      <c r="O105" s="82">
        <f t="shared" si="17"/>
        <v>0.61249999999999993</v>
      </c>
      <c r="P105" s="61" t="str">
        <f>IF(O105&gt;=Bdd!$N$2,"OK","INSUFFISANT")</f>
        <v>INSUFFISANT</v>
      </c>
      <c r="Q105" s="59"/>
      <c r="R105" s="83">
        <f>S105*Bdd!$P$3</f>
        <v>0</v>
      </c>
      <c r="S105" s="67"/>
      <c r="U105" s="84">
        <f>SUM('S01'!O105)</f>
        <v>0.61249999999999993</v>
      </c>
      <c r="W105" s="84">
        <f>SUM(Bdd!$R$2-U105)</f>
        <v>63.554166666666674</v>
      </c>
      <c r="AA105" s="19"/>
      <c r="AB105" s="19"/>
      <c r="AC105" s="62"/>
      <c r="AD105" s="26"/>
      <c r="AN105" s="19"/>
      <c r="AO105" s="19"/>
      <c r="AP105" s="62"/>
      <c r="AQ105" s="26"/>
      <c r="BA105" s="19"/>
      <c r="BB105" s="19"/>
      <c r="BC105" s="62"/>
      <c r="BD105" s="26"/>
    </row>
    <row r="106" spans="1:56">
      <c r="A106" s="18" t="s">
        <v>98</v>
      </c>
      <c r="B106" s="19"/>
      <c r="C106" s="71">
        <f t="shared" si="10"/>
        <v>0</v>
      </c>
      <c r="D106" s="71">
        <f t="shared" si="10"/>
        <v>0</v>
      </c>
      <c r="E106" s="71">
        <f t="shared" si="10"/>
        <v>0</v>
      </c>
      <c r="F106" s="71">
        <f t="shared" si="11"/>
        <v>0</v>
      </c>
      <c r="G106" s="71">
        <f t="shared" si="10"/>
        <v>0</v>
      </c>
      <c r="H106" s="71">
        <f t="shared" si="12"/>
        <v>0</v>
      </c>
      <c r="I106" s="71">
        <f t="shared" si="13"/>
        <v>0</v>
      </c>
      <c r="J106" s="71">
        <f t="shared" si="14"/>
        <v>0</v>
      </c>
      <c r="K106" s="71">
        <f t="shared" si="15"/>
        <v>0</v>
      </c>
      <c r="L106" s="42">
        <f t="shared" si="16"/>
        <v>0</v>
      </c>
      <c r="M106" s="62"/>
      <c r="N106" s="18" t="s">
        <v>98</v>
      </c>
      <c r="O106" s="80">
        <f t="shared" si="17"/>
        <v>0.61249999999999993</v>
      </c>
      <c r="P106" s="61" t="str">
        <f>IF(O106&gt;=Bdd!$N$2,"OK","INSUFFISANT")</f>
        <v>INSUFFISANT</v>
      </c>
      <c r="Q106" s="59"/>
      <c r="R106" s="83">
        <f>S106*Bdd!$P$3</f>
        <v>0</v>
      </c>
      <c r="S106" s="67"/>
      <c r="U106" s="85">
        <f>SUM('S01'!O106)</f>
        <v>0.61249999999999993</v>
      </c>
      <c r="W106" s="81">
        <f>SUM(Bdd!$R$2-U106)</f>
        <v>63.554166666666674</v>
      </c>
      <c r="AA106" s="19"/>
      <c r="AB106" s="19"/>
      <c r="AC106" s="62"/>
      <c r="AN106" s="19"/>
      <c r="AO106" s="19"/>
      <c r="AP106" s="62"/>
      <c r="BA106" s="19"/>
      <c r="BB106" s="19"/>
      <c r="BC106" s="62"/>
    </row>
    <row r="107" spans="1:56">
      <c r="A107" s="18" t="s">
        <v>99</v>
      </c>
      <c r="B107" s="22"/>
      <c r="C107" s="36">
        <f t="shared" si="10"/>
        <v>0</v>
      </c>
      <c r="D107" s="36">
        <f t="shared" si="10"/>
        <v>0</v>
      </c>
      <c r="E107" s="36">
        <f t="shared" si="10"/>
        <v>0</v>
      </c>
      <c r="F107" s="36">
        <f t="shared" si="11"/>
        <v>0</v>
      </c>
      <c r="G107" s="36">
        <f t="shared" si="10"/>
        <v>0</v>
      </c>
      <c r="H107" s="36">
        <f t="shared" si="12"/>
        <v>0</v>
      </c>
      <c r="I107" s="36">
        <f t="shared" si="13"/>
        <v>0</v>
      </c>
      <c r="J107" s="36">
        <f t="shared" si="14"/>
        <v>0</v>
      </c>
      <c r="K107" s="36">
        <f t="shared" si="15"/>
        <v>0</v>
      </c>
      <c r="L107" s="5">
        <f t="shared" si="16"/>
        <v>0</v>
      </c>
      <c r="M107" s="62"/>
      <c r="N107" s="18" t="s">
        <v>99</v>
      </c>
      <c r="O107" s="82">
        <f t="shared" si="17"/>
        <v>0.61249999999999993</v>
      </c>
      <c r="P107" s="61" t="str">
        <f>IF(O107&gt;=Bdd!$N$2,"OK","INSUFFISANT")</f>
        <v>INSUFFISANT</v>
      </c>
      <c r="Q107" s="59"/>
      <c r="R107" s="83">
        <f>S107*Bdd!$P$3</f>
        <v>0</v>
      </c>
      <c r="S107" s="67"/>
      <c r="U107" s="84">
        <f>SUM('S01'!O107)</f>
        <v>0.61249999999999993</v>
      </c>
      <c r="W107" s="84">
        <f>SUM(Bdd!$R$2-U107)</f>
        <v>63.554166666666674</v>
      </c>
      <c r="AA107" s="19"/>
      <c r="AB107" s="19"/>
      <c r="AC107" s="62"/>
      <c r="AN107" s="19"/>
      <c r="AO107" s="19"/>
      <c r="AP107" s="62"/>
      <c r="BA107" s="19"/>
      <c r="BB107" s="19"/>
      <c r="BC107" s="62"/>
    </row>
    <row r="108" spans="1:56">
      <c r="A108" s="18" t="s">
        <v>100</v>
      </c>
      <c r="B108" s="19"/>
      <c r="C108" s="71">
        <f t="shared" si="10"/>
        <v>0</v>
      </c>
      <c r="D108" s="71">
        <f t="shared" si="10"/>
        <v>0</v>
      </c>
      <c r="E108" s="71">
        <f t="shared" si="10"/>
        <v>0</v>
      </c>
      <c r="F108" s="71">
        <f t="shared" si="11"/>
        <v>0</v>
      </c>
      <c r="G108" s="71">
        <f t="shared" si="10"/>
        <v>0</v>
      </c>
      <c r="H108" s="71">
        <f t="shared" si="12"/>
        <v>0</v>
      </c>
      <c r="I108" s="71">
        <f t="shared" si="13"/>
        <v>0</v>
      </c>
      <c r="J108" s="71">
        <f t="shared" si="14"/>
        <v>0</v>
      </c>
      <c r="K108" s="71">
        <f t="shared" si="15"/>
        <v>0</v>
      </c>
      <c r="L108" s="42">
        <f t="shared" si="16"/>
        <v>0</v>
      </c>
      <c r="M108" s="62"/>
      <c r="N108" s="18" t="s">
        <v>100</v>
      </c>
      <c r="O108" s="80">
        <f t="shared" si="17"/>
        <v>0.61249999999999993</v>
      </c>
      <c r="P108" s="61" t="str">
        <f>IF(O108&gt;=Bdd!$N$2,"OK","INSUFFISANT")</f>
        <v>INSUFFISANT</v>
      </c>
      <c r="Q108" s="59"/>
      <c r="R108" s="83">
        <f>S108*Bdd!$P$3</f>
        <v>0</v>
      </c>
      <c r="S108" s="67"/>
      <c r="U108" s="85">
        <f>SUM('S01'!O108)</f>
        <v>0.61249999999999993</v>
      </c>
      <c r="W108" s="81">
        <f>SUM(Bdd!$R$2-U108)</f>
        <v>63.554166666666674</v>
      </c>
      <c r="AA108" s="19"/>
      <c r="AB108" s="19"/>
      <c r="AC108" s="62"/>
      <c r="AN108" s="19"/>
      <c r="AO108" s="19"/>
      <c r="AP108" s="62"/>
      <c r="BA108" s="19"/>
      <c r="BB108" s="19"/>
      <c r="BC108" s="62"/>
    </row>
    <row r="109" spans="1:56">
      <c r="A109" s="18" t="s">
        <v>101</v>
      </c>
      <c r="B109" s="22"/>
      <c r="C109" s="36">
        <f t="shared" si="10"/>
        <v>0</v>
      </c>
      <c r="D109" s="36">
        <f t="shared" si="10"/>
        <v>0</v>
      </c>
      <c r="E109" s="36">
        <f t="shared" si="10"/>
        <v>0</v>
      </c>
      <c r="F109" s="36">
        <f t="shared" si="11"/>
        <v>0</v>
      </c>
      <c r="G109" s="36">
        <f t="shared" si="10"/>
        <v>0</v>
      </c>
      <c r="H109" s="36">
        <f t="shared" si="12"/>
        <v>0</v>
      </c>
      <c r="I109" s="36">
        <f t="shared" si="13"/>
        <v>0</v>
      </c>
      <c r="J109" s="36">
        <f t="shared" si="14"/>
        <v>0</v>
      </c>
      <c r="K109" s="36">
        <f t="shared" si="15"/>
        <v>0</v>
      </c>
      <c r="L109" s="5">
        <f t="shared" si="16"/>
        <v>0</v>
      </c>
      <c r="M109" s="62"/>
      <c r="N109" s="18" t="s">
        <v>101</v>
      </c>
      <c r="O109" s="82">
        <f t="shared" si="17"/>
        <v>0.61249999999999993</v>
      </c>
      <c r="P109" s="61" t="str">
        <f>IF(O109&gt;=Bdd!$N$2,"OK","INSUFFISANT")</f>
        <v>INSUFFISANT</v>
      </c>
      <c r="Q109" s="59"/>
      <c r="R109" s="83">
        <f>S109*Bdd!$P$3</f>
        <v>0</v>
      </c>
      <c r="S109" s="67"/>
      <c r="U109" s="84">
        <f>SUM('S01'!O109)</f>
        <v>0.61249999999999993</v>
      </c>
      <c r="W109" s="84">
        <f>SUM(Bdd!$R$2-U109)</f>
        <v>63.554166666666674</v>
      </c>
      <c r="AA109" s="19"/>
      <c r="AB109" s="19"/>
      <c r="AC109" s="62"/>
      <c r="AN109" s="19"/>
      <c r="AO109" s="19"/>
      <c r="AP109" s="62"/>
      <c r="BA109" s="19"/>
      <c r="BB109" s="19"/>
      <c r="BC109" s="62"/>
    </row>
    <row r="110" spans="1:56">
      <c r="A110" s="18" t="s">
        <v>102</v>
      </c>
      <c r="B110" s="44"/>
      <c r="C110" s="71">
        <f t="shared" si="10"/>
        <v>0</v>
      </c>
      <c r="D110" s="71">
        <f t="shared" si="10"/>
        <v>0</v>
      </c>
      <c r="E110" s="71">
        <f t="shared" si="10"/>
        <v>0</v>
      </c>
      <c r="F110" s="71">
        <f t="shared" si="11"/>
        <v>0</v>
      </c>
      <c r="G110" s="71">
        <f t="shared" si="10"/>
        <v>0</v>
      </c>
      <c r="H110" s="71">
        <f t="shared" si="12"/>
        <v>0</v>
      </c>
      <c r="I110" s="71">
        <f t="shared" si="13"/>
        <v>0</v>
      </c>
      <c r="J110" s="71">
        <f t="shared" si="14"/>
        <v>0</v>
      </c>
      <c r="K110" s="71">
        <f t="shared" si="15"/>
        <v>0</v>
      </c>
      <c r="L110" s="42">
        <f t="shared" si="16"/>
        <v>0</v>
      </c>
      <c r="M110" s="62"/>
      <c r="N110" s="18" t="s">
        <v>102</v>
      </c>
      <c r="O110" s="80">
        <f t="shared" si="17"/>
        <v>0.61249999999999993</v>
      </c>
      <c r="P110" s="61" t="str">
        <f>IF(O110&gt;=Bdd!$N$2,"OK","INSUFFISANT")</f>
        <v>INSUFFISANT</v>
      </c>
      <c r="Q110" s="59"/>
      <c r="R110" s="83">
        <f>S110*Bdd!$P$3</f>
        <v>0</v>
      </c>
      <c r="S110" s="67"/>
      <c r="U110" s="85">
        <f>SUM('S01'!O110)</f>
        <v>0.61249999999999993</v>
      </c>
      <c r="W110" s="81">
        <f>SUM(Bdd!$R$2-U110)</f>
        <v>63.554166666666674</v>
      </c>
      <c r="AA110" s="19"/>
      <c r="AB110" s="19"/>
      <c r="AC110" s="62"/>
      <c r="AN110" s="19"/>
      <c r="AO110" s="19"/>
      <c r="AP110" s="62"/>
      <c r="BA110" s="19"/>
      <c r="BB110" s="19"/>
      <c r="BC110" s="62"/>
    </row>
    <row r="111" spans="1:56">
      <c r="A111" s="18" t="s">
        <v>103</v>
      </c>
      <c r="B111" s="22"/>
      <c r="C111" s="36">
        <f t="shared" ref="C111:E153" si="18">COUNTIF(C24:C24,"√")+COUNTIF(P24:P24,"√")+COUNTIF(AC24:AC24,"√")+COUNTIF(AP24:AP24,"√")+COUNTIF(BC24:BC24,"√")</f>
        <v>0</v>
      </c>
      <c r="D111" s="36">
        <f t="shared" si="18"/>
        <v>0</v>
      </c>
      <c r="E111" s="36">
        <f t="shared" si="18"/>
        <v>0</v>
      </c>
      <c r="F111" s="36">
        <f t="shared" si="11"/>
        <v>0</v>
      </c>
      <c r="G111" s="36">
        <f t="shared" si="11"/>
        <v>0</v>
      </c>
      <c r="H111" s="36">
        <f t="shared" si="12"/>
        <v>0</v>
      </c>
      <c r="I111" s="36">
        <f t="shared" si="13"/>
        <v>0</v>
      </c>
      <c r="J111" s="36">
        <f t="shared" si="14"/>
        <v>0</v>
      </c>
      <c r="K111" s="36">
        <f t="shared" si="15"/>
        <v>0</v>
      </c>
      <c r="L111" s="5">
        <f t="shared" si="16"/>
        <v>0</v>
      </c>
      <c r="M111" s="62"/>
      <c r="N111" s="18" t="s">
        <v>103</v>
      </c>
      <c r="O111" s="82">
        <f t="shared" si="17"/>
        <v>0.61249999999999993</v>
      </c>
      <c r="P111" s="61" t="str">
        <f>IF(O111&gt;=Bdd!$N$2,"OK","INSUFFISANT")</f>
        <v>INSUFFISANT</v>
      </c>
      <c r="Q111" s="59"/>
      <c r="R111" s="83">
        <f>S111*Bdd!$P$3</f>
        <v>0</v>
      </c>
      <c r="S111" s="67"/>
      <c r="U111" s="84">
        <f>SUM('S01'!O111)</f>
        <v>0.61249999999999993</v>
      </c>
      <c r="W111" s="84">
        <f>SUM(Bdd!$R$2-U111)</f>
        <v>63.554166666666674</v>
      </c>
      <c r="AA111" s="19"/>
      <c r="AB111" s="19"/>
      <c r="AC111" s="62"/>
      <c r="AN111" s="19"/>
      <c r="AO111" s="19"/>
      <c r="AP111" s="62"/>
      <c r="BA111" s="19"/>
      <c r="BB111" s="19"/>
      <c r="BC111" s="62"/>
    </row>
    <row r="112" spans="1:56">
      <c r="A112" s="18" t="s">
        <v>104</v>
      </c>
      <c r="B112" s="44"/>
      <c r="C112" s="71">
        <f t="shared" si="18"/>
        <v>0</v>
      </c>
      <c r="D112" s="71">
        <f t="shared" si="18"/>
        <v>0</v>
      </c>
      <c r="E112" s="71">
        <f t="shared" si="18"/>
        <v>0</v>
      </c>
      <c r="F112" s="71">
        <f t="shared" si="11"/>
        <v>0</v>
      </c>
      <c r="G112" s="71">
        <f t="shared" si="11"/>
        <v>0</v>
      </c>
      <c r="H112" s="71">
        <f t="shared" si="12"/>
        <v>0</v>
      </c>
      <c r="I112" s="71">
        <f t="shared" si="13"/>
        <v>0</v>
      </c>
      <c r="J112" s="71">
        <f t="shared" si="14"/>
        <v>0</v>
      </c>
      <c r="K112" s="71">
        <f t="shared" si="15"/>
        <v>0</v>
      </c>
      <c r="L112" s="42">
        <f t="shared" si="16"/>
        <v>0</v>
      </c>
      <c r="M112" s="62"/>
      <c r="N112" s="18" t="s">
        <v>104</v>
      </c>
      <c r="O112" s="80">
        <f t="shared" si="17"/>
        <v>0.61249999999999993</v>
      </c>
      <c r="P112" s="61" t="str">
        <f>IF(O112&gt;=Bdd!$N$2,"OK","INSUFFISANT")</f>
        <v>INSUFFISANT</v>
      </c>
      <c r="Q112" s="59"/>
      <c r="R112" s="83">
        <f>S112*Bdd!$P$3</f>
        <v>0</v>
      </c>
      <c r="S112" s="67"/>
      <c r="U112" s="85">
        <f>SUM('S01'!O112)</f>
        <v>0.61249999999999993</v>
      </c>
      <c r="W112" s="81">
        <f>SUM(Bdd!$R$2-U112)</f>
        <v>63.554166666666674</v>
      </c>
      <c r="AA112" s="19"/>
      <c r="AB112" s="19"/>
      <c r="AC112" s="62"/>
      <c r="AN112" s="19"/>
      <c r="AO112" s="19"/>
      <c r="AP112" s="62"/>
      <c r="BA112" s="19"/>
      <c r="BB112" s="19"/>
      <c r="BC112" s="62"/>
    </row>
    <row r="113" spans="1:56">
      <c r="A113" s="18" t="s">
        <v>105</v>
      </c>
      <c r="B113" s="22"/>
      <c r="C113" s="36">
        <f t="shared" si="18"/>
        <v>0</v>
      </c>
      <c r="D113" s="36">
        <f t="shared" si="18"/>
        <v>0</v>
      </c>
      <c r="E113" s="36">
        <f t="shared" si="18"/>
        <v>0</v>
      </c>
      <c r="F113" s="36">
        <f t="shared" si="11"/>
        <v>0</v>
      </c>
      <c r="G113" s="36">
        <f t="shared" si="11"/>
        <v>0</v>
      </c>
      <c r="H113" s="36">
        <f t="shared" si="12"/>
        <v>0</v>
      </c>
      <c r="I113" s="36">
        <f t="shared" si="13"/>
        <v>0</v>
      </c>
      <c r="J113" s="36">
        <f t="shared" si="14"/>
        <v>0</v>
      </c>
      <c r="K113" s="36">
        <f t="shared" si="15"/>
        <v>0</v>
      </c>
      <c r="L113" s="5">
        <f t="shared" si="16"/>
        <v>0</v>
      </c>
      <c r="M113" s="62"/>
      <c r="N113" s="18" t="s">
        <v>105</v>
      </c>
      <c r="O113" s="82">
        <f t="shared" si="17"/>
        <v>0.61249999999999993</v>
      </c>
      <c r="P113" s="61" t="str">
        <f>IF(O113&gt;=Bdd!$N$2,"OK","INSUFFISANT")</f>
        <v>INSUFFISANT</v>
      </c>
      <c r="Q113" s="59"/>
      <c r="R113" s="83">
        <f>S113*Bdd!$P$3</f>
        <v>0</v>
      </c>
      <c r="S113" s="67"/>
      <c r="U113" s="84">
        <f>SUM('S01'!O113)</f>
        <v>0.61249999999999993</v>
      </c>
      <c r="W113" s="84">
        <f>SUM(Bdd!$R$2-U113)</f>
        <v>63.554166666666674</v>
      </c>
      <c r="AA113" s="19"/>
      <c r="AB113" s="19"/>
      <c r="AC113" s="62"/>
      <c r="AN113" s="19"/>
      <c r="AO113" s="19"/>
      <c r="AP113" s="62"/>
      <c r="BA113" s="19"/>
      <c r="BB113" s="19"/>
      <c r="BC113" s="62"/>
    </row>
    <row r="114" spans="1:56">
      <c r="A114" s="18" t="s">
        <v>106</v>
      </c>
      <c r="B114" s="44"/>
      <c r="C114" s="71">
        <f t="shared" si="18"/>
        <v>0</v>
      </c>
      <c r="D114" s="71">
        <f t="shared" si="18"/>
        <v>0</v>
      </c>
      <c r="E114" s="71">
        <f t="shared" si="18"/>
        <v>0</v>
      </c>
      <c r="F114" s="71">
        <f t="shared" si="11"/>
        <v>0</v>
      </c>
      <c r="G114" s="71">
        <f t="shared" si="11"/>
        <v>0</v>
      </c>
      <c r="H114" s="71">
        <f t="shared" si="12"/>
        <v>0</v>
      </c>
      <c r="I114" s="71">
        <f t="shared" si="13"/>
        <v>0</v>
      </c>
      <c r="J114" s="71">
        <f t="shared" si="14"/>
        <v>0</v>
      </c>
      <c r="K114" s="71">
        <f t="shared" si="15"/>
        <v>0</v>
      </c>
      <c r="L114" s="42">
        <f t="shared" si="16"/>
        <v>0</v>
      </c>
      <c r="M114" s="62"/>
      <c r="N114" s="18" t="s">
        <v>106</v>
      </c>
      <c r="O114" s="80">
        <f t="shared" si="17"/>
        <v>0.61249999999999993</v>
      </c>
      <c r="P114" s="61" t="str">
        <f>IF(O114&gt;=Bdd!$N$2,"OK","INSUFFISANT")</f>
        <v>INSUFFISANT</v>
      </c>
      <c r="Q114" s="59"/>
      <c r="R114" s="83">
        <f>S114*Bdd!$P$3</f>
        <v>0</v>
      </c>
      <c r="S114" s="67"/>
      <c r="U114" s="85">
        <f>SUM('S01'!O114)</f>
        <v>0.61249999999999993</v>
      </c>
      <c r="W114" s="81">
        <f>SUM(Bdd!$R$2-U114)</f>
        <v>63.554166666666674</v>
      </c>
      <c r="AA114" s="19"/>
      <c r="AB114" s="19"/>
      <c r="AC114" s="62"/>
      <c r="AN114" s="19"/>
      <c r="AO114" s="19"/>
      <c r="AP114" s="62"/>
      <c r="BA114" s="19"/>
      <c r="BB114" s="19"/>
      <c r="BC114" s="62"/>
    </row>
    <row r="115" spans="1:56">
      <c r="A115" s="18" t="s">
        <v>107</v>
      </c>
      <c r="B115" s="22"/>
      <c r="C115" s="36">
        <f t="shared" si="18"/>
        <v>0</v>
      </c>
      <c r="D115" s="36">
        <f t="shared" si="18"/>
        <v>0</v>
      </c>
      <c r="E115" s="36">
        <f t="shared" si="18"/>
        <v>0</v>
      </c>
      <c r="F115" s="36">
        <f t="shared" si="11"/>
        <v>0</v>
      </c>
      <c r="G115" s="36">
        <f t="shared" si="11"/>
        <v>0</v>
      </c>
      <c r="H115" s="36">
        <f t="shared" si="12"/>
        <v>0</v>
      </c>
      <c r="I115" s="36">
        <f t="shared" si="13"/>
        <v>0</v>
      </c>
      <c r="J115" s="36">
        <f t="shared" si="14"/>
        <v>0</v>
      </c>
      <c r="K115" s="36">
        <f t="shared" si="15"/>
        <v>0</v>
      </c>
      <c r="L115" s="5">
        <f t="shared" si="16"/>
        <v>0</v>
      </c>
      <c r="M115" s="62"/>
      <c r="N115" s="18" t="s">
        <v>107</v>
      </c>
      <c r="O115" s="82">
        <f t="shared" si="17"/>
        <v>0.61249999999999993</v>
      </c>
      <c r="P115" s="61" t="str">
        <f>IF(O115&gt;=Bdd!$N$2,"OK","INSUFFISANT")</f>
        <v>INSUFFISANT</v>
      </c>
      <c r="Q115" s="59"/>
      <c r="R115" s="83">
        <f>S115*Bdd!$P$3</f>
        <v>0</v>
      </c>
      <c r="S115" s="67"/>
      <c r="U115" s="84">
        <f>SUM('S01'!O115)</f>
        <v>0.61249999999999993</v>
      </c>
      <c r="W115" s="84">
        <f>SUM(Bdd!$R$2-U115)</f>
        <v>63.554166666666674</v>
      </c>
      <c r="AA115" s="19"/>
      <c r="AB115" s="19"/>
      <c r="AC115" s="62"/>
      <c r="AN115" s="19"/>
      <c r="AO115" s="19"/>
      <c r="AP115" s="62"/>
      <c r="BA115" s="19"/>
      <c r="BB115" s="19"/>
      <c r="BC115" s="62"/>
    </row>
    <row r="116" spans="1:56">
      <c r="A116" s="18" t="s">
        <v>108</v>
      </c>
      <c r="B116" s="44"/>
      <c r="C116" s="71">
        <f t="shared" si="18"/>
        <v>0</v>
      </c>
      <c r="D116" s="71">
        <f t="shared" si="18"/>
        <v>0</v>
      </c>
      <c r="E116" s="71">
        <f t="shared" si="18"/>
        <v>0</v>
      </c>
      <c r="F116" s="71">
        <f t="shared" si="11"/>
        <v>0</v>
      </c>
      <c r="G116" s="71">
        <f t="shared" si="11"/>
        <v>0</v>
      </c>
      <c r="H116" s="71">
        <f t="shared" si="12"/>
        <v>0</v>
      </c>
      <c r="I116" s="71">
        <f t="shared" si="13"/>
        <v>0</v>
      </c>
      <c r="J116" s="71">
        <f t="shared" si="14"/>
        <v>0</v>
      </c>
      <c r="K116" s="71">
        <f t="shared" si="15"/>
        <v>0</v>
      </c>
      <c r="L116" s="42">
        <f t="shared" si="16"/>
        <v>0</v>
      </c>
      <c r="M116" s="62"/>
      <c r="N116" s="18" t="s">
        <v>108</v>
      </c>
      <c r="O116" s="80">
        <f t="shared" si="17"/>
        <v>0.61249999999999993</v>
      </c>
      <c r="P116" s="61" t="str">
        <f>IF(O116&gt;=Bdd!$N$2,"OK","INSUFFISANT")</f>
        <v>INSUFFISANT</v>
      </c>
      <c r="Q116" s="59"/>
      <c r="R116" s="83">
        <f>S116*Bdd!$P$3</f>
        <v>0</v>
      </c>
      <c r="S116" s="67"/>
      <c r="U116" s="85">
        <f>SUM('S01'!O116)</f>
        <v>0.61249999999999993</v>
      </c>
      <c r="W116" s="81">
        <f>SUM(Bdd!$R$2-U116)</f>
        <v>63.554166666666674</v>
      </c>
      <c r="AA116" s="19"/>
      <c r="AB116" s="19"/>
      <c r="AC116" s="62"/>
      <c r="AN116" s="19"/>
      <c r="AO116" s="19"/>
      <c r="AP116" s="62"/>
      <c r="BA116" s="19"/>
      <c r="BB116" s="19"/>
      <c r="BC116" s="62"/>
    </row>
    <row r="117" spans="1:56">
      <c r="A117" s="18" t="s">
        <v>109</v>
      </c>
      <c r="B117" s="22"/>
      <c r="C117" s="36">
        <f t="shared" si="18"/>
        <v>0</v>
      </c>
      <c r="D117" s="36">
        <f t="shared" si="18"/>
        <v>0</v>
      </c>
      <c r="E117" s="36">
        <f t="shared" si="18"/>
        <v>0</v>
      </c>
      <c r="F117" s="36">
        <f t="shared" si="11"/>
        <v>0</v>
      </c>
      <c r="G117" s="36">
        <f t="shared" si="11"/>
        <v>0</v>
      </c>
      <c r="H117" s="36">
        <f t="shared" si="12"/>
        <v>0</v>
      </c>
      <c r="I117" s="36">
        <f t="shared" si="13"/>
        <v>0</v>
      </c>
      <c r="J117" s="36">
        <f t="shared" si="14"/>
        <v>0</v>
      </c>
      <c r="K117" s="36">
        <f t="shared" si="15"/>
        <v>0</v>
      </c>
      <c r="L117" s="5">
        <f t="shared" si="16"/>
        <v>0</v>
      </c>
      <c r="M117" s="62"/>
      <c r="N117" s="18" t="s">
        <v>109</v>
      </c>
      <c r="O117" s="82">
        <f t="shared" si="17"/>
        <v>0.61249999999999993</v>
      </c>
      <c r="P117" s="61" t="str">
        <f>IF(O117&gt;=Bdd!$N$2,"OK","INSUFFISANT")</f>
        <v>INSUFFISANT</v>
      </c>
      <c r="Q117" s="59"/>
      <c r="R117" s="83">
        <f>S117*Bdd!$P$3</f>
        <v>0</v>
      </c>
      <c r="S117" s="67"/>
      <c r="U117" s="84">
        <f>SUM('S01'!O117)</f>
        <v>0.61249999999999993</v>
      </c>
      <c r="W117" s="84">
        <f>SUM(Bdd!$R$2-U117)</f>
        <v>63.554166666666674</v>
      </c>
      <c r="AA117" s="19"/>
      <c r="AB117" s="19"/>
      <c r="AC117" s="62"/>
      <c r="AN117" s="19"/>
      <c r="AO117" s="19"/>
      <c r="AP117" s="62"/>
      <c r="BA117" s="19"/>
      <c r="BB117" s="19"/>
      <c r="BC117" s="62"/>
    </row>
    <row r="118" spans="1:56">
      <c r="A118" s="18" t="s">
        <v>110</v>
      </c>
      <c r="B118" s="44"/>
      <c r="C118" s="71">
        <f t="shared" si="18"/>
        <v>1</v>
      </c>
      <c r="D118" s="71">
        <f t="shared" si="18"/>
        <v>2</v>
      </c>
      <c r="E118" s="71">
        <f t="shared" si="18"/>
        <v>2</v>
      </c>
      <c r="F118" s="71">
        <f t="shared" si="11"/>
        <v>2</v>
      </c>
      <c r="G118" s="71">
        <f t="shared" si="11"/>
        <v>0</v>
      </c>
      <c r="H118" s="71">
        <f t="shared" si="12"/>
        <v>2</v>
      </c>
      <c r="I118" s="71">
        <f t="shared" si="13"/>
        <v>2</v>
      </c>
      <c r="J118" s="71">
        <f t="shared" si="14"/>
        <v>2</v>
      </c>
      <c r="K118" s="71">
        <f t="shared" si="15"/>
        <v>1</v>
      </c>
      <c r="L118" s="42">
        <f t="shared" si="16"/>
        <v>14</v>
      </c>
      <c r="M118" s="62"/>
      <c r="N118" s="18" t="s">
        <v>110</v>
      </c>
      <c r="O118" s="80">
        <f t="shared" si="17"/>
        <v>0.61249999999999993</v>
      </c>
      <c r="P118" s="61" t="str">
        <f>IF(O118&gt;=Bdd!$N$2,"OK","INSUFFISANT")</f>
        <v>INSUFFISANT</v>
      </c>
      <c r="Q118" s="59"/>
      <c r="R118" s="83">
        <f>S118*Bdd!$P$3</f>
        <v>0</v>
      </c>
      <c r="S118" s="67"/>
      <c r="U118" s="85">
        <f>SUM('S01'!O118)</f>
        <v>0.61249999999999993</v>
      </c>
      <c r="W118" s="81">
        <f>SUM(Bdd!$R$2-U118)</f>
        <v>63.554166666666674</v>
      </c>
      <c r="AA118" s="19"/>
      <c r="AB118" s="19"/>
      <c r="AC118" s="62"/>
      <c r="AN118" s="19"/>
      <c r="AO118" s="19"/>
      <c r="AP118" s="62"/>
      <c r="BA118" s="19"/>
      <c r="BB118" s="19"/>
      <c r="BC118" s="62"/>
    </row>
    <row r="119" spans="1:56">
      <c r="A119" s="18" t="s">
        <v>111</v>
      </c>
      <c r="B119" s="22"/>
      <c r="C119" s="36">
        <f t="shared" si="18"/>
        <v>2</v>
      </c>
      <c r="D119" s="36">
        <f t="shared" si="18"/>
        <v>2</v>
      </c>
      <c r="E119" s="36">
        <f t="shared" si="18"/>
        <v>0</v>
      </c>
      <c r="F119" s="36">
        <f t="shared" si="11"/>
        <v>1</v>
      </c>
      <c r="G119" s="36">
        <f t="shared" si="11"/>
        <v>1</v>
      </c>
      <c r="H119" s="36">
        <f t="shared" si="12"/>
        <v>2</v>
      </c>
      <c r="I119" s="36">
        <f t="shared" si="13"/>
        <v>1</v>
      </c>
      <c r="J119" s="36">
        <f t="shared" si="14"/>
        <v>1</v>
      </c>
      <c r="K119" s="36">
        <f t="shared" si="15"/>
        <v>2</v>
      </c>
      <c r="L119" s="5">
        <f t="shared" si="16"/>
        <v>12</v>
      </c>
      <c r="M119" s="62"/>
      <c r="N119" s="18" t="s">
        <v>111</v>
      </c>
      <c r="O119" s="82">
        <f t="shared" si="17"/>
        <v>0.61249999999999993</v>
      </c>
      <c r="P119" s="61" t="str">
        <f>IF(O119&gt;=Bdd!$N$2,"OK","INSUFFISANT")</f>
        <v>INSUFFISANT</v>
      </c>
      <c r="Q119" s="59"/>
      <c r="R119" s="83">
        <f>S119*Bdd!$P$3</f>
        <v>0</v>
      </c>
      <c r="S119" s="67"/>
      <c r="U119" s="84">
        <f>SUM('S01'!O119)</f>
        <v>0.61249999999999993</v>
      </c>
      <c r="W119" s="84">
        <f>SUM(Bdd!$R$2-U119)</f>
        <v>63.554166666666674</v>
      </c>
      <c r="AA119" s="19"/>
      <c r="AB119" s="19"/>
      <c r="AC119" s="62"/>
      <c r="AN119" s="19"/>
      <c r="AO119" s="19"/>
      <c r="AP119" s="62"/>
      <c r="BA119" s="19"/>
      <c r="BB119" s="19"/>
      <c r="BC119" s="62"/>
    </row>
    <row r="120" spans="1:56">
      <c r="A120" s="18" t="s">
        <v>112</v>
      </c>
      <c r="B120" s="44"/>
      <c r="C120" s="71">
        <f t="shared" si="18"/>
        <v>0</v>
      </c>
      <c r="D120" s="71">
        <f t="shared" si="18"/>
        <v>0</v>
      </c>
      <c r="E120" s="71">
        <f t="shared" si="18"/>
        <v>0</v>
      </c>
      <c r="F120" s="71">
        <f t="shared" si="11"/>
        <v>0</v>
      </c>
      <c r="G120" s="71">
        <f t="shared" si="11"/>
        <v>0</v>
      </c>
      <c r="H120" s="71">
        <f t="shared" si="12"/>
        <v>0</v>
      </c>
      <c r="I120" s="71">
        <f t="shared" si="13"/>
        <v>0</v>
      </c>
      <c r="J120" s="71">
        <f t="shared" si="14"/>
        <v>0</v>
      </c>
      <c r="K120" s="71">
        <f t="shared" si="15"/>
        <v>0</v>
      </c>
      <c r="L120" s="42">
        <f t="shared" si="16"/>
        <v>0</v>
      </c>
      <c r="M120" s="62"/>
      <c r="N120" s="18" t="s">
        <v>112</v>
      </c>
      <c r="O120" s="80">
        <f t="shared" si="17"/>
        <v>0.61249999999999993</v>
      </c>
      <c r="P120" s="61" t="str">
        <f>IF(O120&gt;=Bdd!$N$2,"OK","INSUFFISANT")</f>
        <v>INSUFFISANT</v>
      </c>
      <c r="Q120" s="59"/>
      <c r="R120" s="83">
        <f>S120*Bdd!$P$3</f>
        <v>0</v>
      </c>
      <c r="S120" s="67"/>
      <c r="U120" s="85">
        <f>SUM('S01'!O120)</f>
        <v>0.61249999999999993</v>
      </c>
      <c r="W120" s="81">
        <f>SUM(Bdd!$R$2-U120)</f>
        <v>63.554166666666674</v>
      </c>
      <c r="AA120" s="19"/>
      <c r="AB120" s="19"/>
      <c r="AC120" s="62"/>
      <c r="AN120" s="19"/>
      <c r="AO120" s="19"/>
      <c r="AP120" s="62"/>
      <c r="BA120" s="19"/>
      <c r="BB120" s="19"/>
      <c r="BC120" s="62"/>
    </row>
    <row r="121" spans="1:56">
      <c r="A121" s="18" t="s">
        <v>113</v>
      </c>
      <c r="B121" s="22"/>
      <c r="C121" s="36">
        <f t="shared" si="18"/>
        <v>0</v>
      </c>
      <c r="D121" s="36">
        <f t="shared" si="18"/>
        <v>0</v>
      </c>
      <c r="E121" s="36">
        <f t="shared" si="18"/>
        <v>0</v>
      </c>
      <c r="F121" s="36">
        <f t="shared" si="11"/>
        <v>0</v>
      </c>
      <c r="G121" s="36">
        <f t="shared" si="11"/>
        <v>0</v>
      </c>
      <c r="H121" s="36">
        <f t="shared" si="12"/>
        <v>0</v>
      </c>
      <c r="I121" s="36">
        <f t="shared" si="13"/>
        <v>0</v>
      </c>
      <c r="J121" s="36">
        <f t="shared" si="14"/>
        <v>0</v>
      </c>
      <c r="K121" s="36">
        <f t="shared" si="15"/>
        <v>0</v>
      </c>
      <c r="L121" s="5">
        <f t="shared" si="16"/>
        <v>0</v>
      </c>
      <c r="M121" s="62"/>
      <c r="N121" s="18" t="s">
        <v>113</v>
      </c>
      <c r="O121" s="82">
        <f t="shared" si="17"/>
        <v>0.61249999999999993</v>
      </c>
      <c r="P121" s="61" t="str">
        <f>IF(O121&gt;=Bdd!$N$2,"OK","INSUFFISANT")</f>
        <v>INSUFFISANT</v>
      </c>
      <c r="Q121" s="59"/>
      <c r="R121" s="83">
        <f>S121*Bdd!$P$3</f>
        <v>0</v>
      </c>
      <c r="S121" s="67"/>
      <c r="U121" s="84">
        <f>SUM('S01'!O121)</f>
        <v>0.61249999999999993</v>
      </c>
      <c r="W121" s="84">
        <f>SUM(Bdd!$R$2-U121)</f>
        <v>63.554166666666674</v>
      </c>
      <c r="AA121" s="19"/>
      <c r="AB121" s="19"/>
      <c r="AC121" s="62"/>
      <c r="AN121" s="19"/>
      <c r="AO121" s="19"/>
      <c r="AP121" s="62"/>
      <c r="BA121" s="19"/>
      <c r="BB121" s="19"/>
      <c r="BC121" s="62"/>
    </row>
    <row r="122" spans="1:56">
      <c r="A122" s="18" t="s">
        <v>114</v>
      </c>
      <c r="B122" s="44"/>
      <c r="C122" s="71">
        <f t="shared" si="18"/>
        <v>0</v>
      </c>
      <c r="D122" s="71">
        <f t="shared" si="18"/>
        <v>0</v>
      </c>
      <c r="E122" s="71">
        <f t="shared" si="18"/>
        <v>0</v>
      </c>
      <c r="F122" s="71">
        <f t="shared" si="11"/>
        <v>0</v>
      </c>
      <c r="G122" s="71">
        <f t="shared" si="11"/>
        <v>0</v>
      </c>
      <c r="H122" s="71">
        <f t="shared" si="12"/>
        <v>0</v>
      </c>
      <c r="I122" s="71">
        <f t="shared" si="13"/>
        <v>0</v>
      </c>
      <c r="J122" s="71">
        <f t="shared" si="14"/>
        <v>0</v>
      </c>
      <c r="K122" s="71">
        <f t="shared" si="15"/>
        <v>0</v>
      </c>
      <c r="L122" s="42">
        <f t="shared" si="16"/>
        <v>0</v>
      </c>
      <c r="M122" s="62"/>
      <c r="N122" s="18" t="s">
        <v>114</v>
      </c>
      <c r="O122" s="80">
        <f t="shared" si="17"/>
        <v>0.61249999999999993</v>
      </c>
      <c r="P122" s="61" t="str">
        <f>IF(O122&gt;=Bdd!$N$2,"OK","INSUFFISANT")</f>
        <v>INSUFFISANT</v>
      </c>
      <c r="Q122" s="59"/>
      <c r="R122" s="83">
        <f>S122*Bdd!$P$3</f>
        <v>0</v>
      </c>
      <c r="S122" s="67"/>
      <c r="U122" s="85">
        <f>SUM('S01'!O122)</f>
        <v>0.61249999999999993</v>
      </c>
      <c r="W122" s="81">
        <f>SUM(Bdd!$R$2-U122)</f>
        <v>63.554166666666674</v>
      </c>
      <c r="AA122" s="19"/>
      <c r="AB122" s="19"/>
      <c r="AC122" s="62"/>
      <c r="AN122" s="19"/>
      <c r="AO122" s="19"/>
      <c r="AP122" s="62"/>
      <c r="BA122" s="19"/>
      <c r="BB122" s="19"/>
      <c r="BC122" s="62"/>
    </row>
    <row r="123" spans="1:56">
      <c r="A123" s="18" t="s">
        <v>115</v>
      </c>
      <c r="B123" s="22"/>
      <c r="C123" s="36">
        <f t="shared" si="18"/>
        <v>0</v>
      </c>
      <c r="D123" s="36">
        <f t="shared" si="18"/>
        <v>0</v>
      </c>
      <c r="E123" s="36">
        <f t="shared" si="18"/>
        <v>0</v>
      </c>
      <c r="F123" s="36">
        <f t="shared" si="11"/>
        <v>0</v>
      </c>
      <c r="G123" s="36">
        <f t="shared" si="11"/>
        <v>0</v>
      </c>
      <c r="H123" s="36">
        <f t="shared" si="12"/>
        <v>0</v>
      </c>
      <c r="I123" s="36">
        <f t="shared" si="13"/>
        <v>0</v>
      </c>
      <c r="J123" s="36">
        <f t="shared" si="14"/>
        <v>0</v>
      </c>
      <c r="K123" s="36">
        <f t="shared" si="15"/>
        <v>0</v>
      </c>
      <c r="L123" s="5">
        <f t="shared" si="16"/>
        <v>0</v>
      </c>
      <c r="M123" s="62"/>
      <c r="N123" s="18" t="s">
        <v>115</v>
      </c>
      <c r="O123" s="82">
        <f t="shared" si="17"/>
        <v>0.61249999999999993</v>
      </c>
      <c r="P123" s="61" t="str">
        <f>IF(O123&gt;=Bdd!$N$2,"OK","INSUFFISANT")</f>
        <v>INSUFFISANT</v>
      </c>
      <c r="Q123" s="59"/>
      <c r="R123" s="83">
        <f>S123*Bdd!$P$3</f>
        <v>0</v>
      </c>
      <c r="S123" s="67"/>
      <c r="U123" s="84">
        <f>SUM('S01'!O123)</f>
        <v>0.61249999999999993</v>
      </c>
      <c r="W123" s="84">
        <f>SUM(Bdd!$R$2-U123)</f>
        <v>63.554166666666674</v>
      </c>
      <c r="AA123" s="19"/>
      <c r="AB123" s="19"/>
      <c r="AC123" s="62"/>
      <c r="AD123" s="26"/>
      <c r="AN123" s="19"/>
      <c r="AO123" s="19"/>
      <c r="AP123" s="62"/>
      <c r="AQ123" s="26"/>
      <c r="BA123" s="19"/>
      <c r="BB123" s="19"/>
      <c r="BC123" s="62"/>
      <c r="BD123" s="26"/>
    </row>
    <row r="124" spans="1:56">
      <c r="A124" s="18" t="s">
        <v>116</v>
      </c>
      <c r="B124" s="44"/>
      <c r="C124" s="71">
        <f t="shared" si="18"/>
        <v>0</v>
      </c>
      <c r="D124" s="71">
        <f t="shared" si="18"/>
        <v>0</v>
      </c>
      <c r="E124" s="71">
        <f t="shared" si="18"/>
        <v>0</v>
      </c>
      <c r="F124" s="71">
        <f t="shared" si="11"/>
        <v>0</v>
      </c>
      <c r="G124" s="71">
        <f t="shared" si="11"/>
        <v>0</v>
      </c>
      <c r="H124" s="71">
        <f t="shared" si="12"/>
        <v>0</v>
      </c>
      <c r="I124" s="71">
        <f t="shared" si="13"/>
        <v>0</v>
      </c>
      <c r="J124" s="71">
        <f t="shared" si="14"/>
        <v>0</v>
      </c>
      <c r="K124" s="71">
        <f t="shared" si="15"/>
        <v>0</v>
      </c>
      <c r="L124" s="42">
        <f t="shared" si="16"/>
        <v>0</v>
      </c>
      <c r="M124" s="62"/>
      <c r="N124" s="18" t="s">
        <v>116</v>
      </c>
      <c r="O124" s="80">
        <f t="shared" si="17"/>
        <v>0.61249999999999993</v>
      </c>
      <c r="P124" s="61" t="str">
        <f>IF(O124&gt;=Bdd!$N$2,"OK","INSUFFISANT")</f>
        <v>INSUFFISANT</v>
      </c>
      <c r="Q124" s="59"/>
      <c r="R124" s="83">
        <f>S124*Bdd!$P$3</f>
        <v>0</v>
      </c>
      <c r="S124" s="67"/>
      <c r="U124" s="85">
        <f>SUM('S01'!O124)</f>
        <v>0.61249999999999993</v>
      </c>
      <c r="W124" s="81">
        <f>SUM(Bdd!$R$2-U124)</f>
        <v>63.554166666666674</v>
      </c>
      <c r="AA124" s="19"/>
      <c r="AB124" s="19"/>
      <c r="AC124" s="62"/>
      <c r="AN124" s="19"/>
      <c r="AO124" s="19"/>
      <c r="AP124" s="62"/>
      <c r="BA124" s="19"/>
      <c r="BB124" s="19"/>
      <c r="BC124" s="62"/>
    </row>
    <row r="125" spans="1:56">
      <c r="A125" s="18" t="s">
        <v>117</v>
      </c>
      <c r="B125" s="22"/>
      <c r="C125" s="36">
        <f t="shared" si="18"/>
        <v>0</v>
      </c>
      <c r="D125" s="36">
        <f t="shared" si="18"/>
        <v>0</v>
      </c>
      <c r="E125" s="36">
        <f t="shared" si="18"/>
        <v>0</v>
      </c>
      <c r="F125" s="36">
        <f t="shared" si="11"/>
        <v>0</v>
      </c>
      <c r="G125" s="36">
        <f t="shared" si="11"/>
        <v>0</v>
      </c>
      <c r="H125" s="36">
        <f t="shared" si="12"/>
        <v>0</v>
      </c>
      <c r="I125" s="36">
        <f t="shared" si="13"/>
        <v>0</v>
      </c>
      <c r="J125" s="36">
        <f t="shared" si="14"/>
        <v>0</v>
      </c>
      <c r="K125" s="36">
        <f t="shared" si="15"/>
        <v>0</v>
      </c>
      <c r="L125" s="5">
        <f t="shared" si="16"/>
        <v>0</v>
      </c>
      <c r="M125" s="62"/>
      <c r="N125" s="18" t="s">
        <v>117</v>
      </c>
      <c r="O125" s="82">
        <f t="shared" si="17"/>
        <v>0.61249999999999993</v>
      </c>
      <c r="P125" s="61" t="str">
        <f>IF(O125&gt;=Bdd!$N$2,"OK","INSUFFISANT")</f>
        <v>INSUFFISANT</v>
      </c>
      <c r="Q125" s="59"/>
      <c r="R125" s="83">
        <f>S125*Bdd!$P$3</f>
        <v>0</v>
      </c>
      <c r="S125" s="67"/>
      <c r="U125" s="84">
        <f>SUM('S01'!O125)</f>
        <v>0.61249999999999993</v>
      </c>
      <c r="W125" s="84">
        <f>SUM(Bdd!$R$2-U125)</f>
        <v>63.554166666666674</v>
      </c>
      <c r="AA125" s="19"/>
      <c r="AB125" s="19"/>
      <c r="AC125" s="62"/>
      <c r="AN125" s="19"/>
      <c r="AO125" s="19"/>
      <c r="AP125" s="62"/>
      <c r="BA125" s="19"/>
      <c r="BB125" s="19"/>
      <c r="BC125" s="62"/>
    </row>
    <row r="126" spans="1:56">
      <c r="A126" s="18" t="s">
        <v>118</v>
      </c>
      <c r="B126" s="44"/>
      <c r="C126" s="71">
        <f t="shared" si="18"/>
        <v>2</v>
      </c>
      <c r="D126" s="71">
        <f t="shared" si="18"/>
        <v>2</v>
      </c>
      <c r="E126" s="71">
        <f t="shared" si="18"/>
        <v>2</v>
      </c>
      <c r="F126" s="71">
        <f t="shared" si="11"/>
        <v>2</v>
      </c>
      <c r="G126" s="71">
        <f t="shared" si="11"/>
        <v>0</v>
      </c>
      <c r="H126" s="71">
        <f t="shared" si="12"/>
        <v>2</v>
      </c>
      <c r="I126" s="71">
        <f t="shared" si="13"/>
        <v>2</v>
      </c>
      <c r="J126" s="71">
        <f t="shared" si="14"/>
        <v>1</v>
      </c>
      <c r="K126" s="71">
        <f t="shared" si="15"/>
        <v>0</v>
      </c>
      <c r="L126" s="42">
        <f t="shared" si="16"/>
        <v>13</v>
      </c>
      <c r="M126" s="62"/>
      <c r="N126" s="18" t="s">
        <v>118</v>
      </c>
      <c r="O126" s="80">
        <f t="shared" si="17"/>
        <v>0.61249999999999993</v>
      </c>
      <c r="P126" s="61" t="str">
        <f>IF(O126&gt;=Bdd!$N$2,"OK","INSUFFISANT")</f>
        <v>INSUFFISANT</v>
      </c>
      <c r="Q126" s="59"/>
      <c r="R126" s="83">
        <f>S126*Bdd!$P$3</f>
        <v>0</v>
      </c>
      <c r="S126" s="67"/>
      <c r="U126" s="85">
        <f>SUM('S01'!O126)</f>
        <v>0.61249999999999993</v>
      </c>
      <c r="W126" s="81">
        <f>SUM(Bdd!$R$2-U126)</f>
        <v>63.554166666666674</v>
      </c>
      <c r="AA126" s="19"/>
      <c r="AB126" s="19"/>
      <c r="AC126" s="62"/>
      <c r="AN126" s="19"/>
      <c r="AO126" s="19"/>
      <c r="AP126" s="62"/>
      <c r="BA126" s="19"/>
      <c r="BB126" s="19"/>
      <c r="BC126" s="62"/>
    </row>
    <row r="127" spans="1:56">
      <c r="A127" s="18" t="s">
        <v>119</v>
      </c>
      <c r="B127" s="22"/>
      <c r="C127" s="36">
        <f t="shared" si="18"/>
        <v>0</v>
      </c>
      <c r="D127" s="36">
        <f t="shared" si="18"/>
        <v>0</v>
      </c>
      <c r="E127" s="36">
        <f t="shared" si="18"/>
        <v>0</v>
      </c>
      <c r="F127" s="36">
        <f t="shared" si="11"/>
        <v>0</v>
      </c>
      <c r="G127" s="36">
        <f t="shared" si="11"/>
        <v>0</v>
      </c>
      <c r="H127" s="36">
        <f t="shared" si="12"/>
        <v>0</v>
      </c>
      <c r="I127" s="36">
        <f t="shared" si="13"/>
        <v>0</v>
      </c>
      <c r="J127" s="36">
        <f t="shared" si="14"/>
        <v>0</v>
      </c>
      <c r="K127" s="36">
        <f t="shared" si="15"/>
        <v>0</v>
      </c>
      <c r="L127" s="5">
        <f t="shared" si="16"/>
        <v>0</v>
      </c>
      <c r="M127" s="62"/>
      <c r="N127" s="18" t="s">
        <v>119</v>
      </c>
      <c r="O127" s="82">
        <f t="shared" si="17"/>
        <v>0.61249999999999993</v>
      </c>
      <c r="P127" s="61" t="str">
        <f>IF(O127&gt;=Bdd!$N$2,"OK","INSUFFISANT")</f>
        <v>INSUFFISANT</v>
      </c>
      <c r="Q127" s="59"/>
      <c r="R127" s="83">
        <f>S127*Bdd!$P$3</f>
        <v>0</v>
      </c>
      <c r="S127" s="67"/>
      <c r="U127" s="84">
        <f>SUM('S01'!O127)</f>
        <v>0.61249999999999993</v>
      </c>
      <c r="W127" s="84">
        <f>SUM(Bdd!$R$2-U127)</f>
        <v>63.554166666666674</v>
      </c>
      <c r="AA127" s="19"/>
      <c r="AB127" s="19"/>
      <c r="AC127" s="62"/>
      <c r="AN127" s="19"/>
      <c r="AO127" s="19"/>
      <c r="AP127" s="62"/>
      <c r="BA127" s="19"/>
      <c r="BB127" s="19"/>
      <c r="BC127" s="62"/>
    </row>
    <row r="128" spans="1:56">
      <c r="A128" s="18" t="s">
        <v>120</v>
      </c>
      <c r="B128" s="44"/>
      <c r="C128" s="71">
        <f t="shared" si="18"/>
        <v>1</v>
      </c>
      <c r="D128" s="71">
        <f t="shared" si="18"/>
        <v>2</v>
      </c>
      <c r="E128" s="71">
        <f t="shared" si="18"/>
        <v>1</v>
      </c>
      <c r="F128" s="71">
        <f t="shared" si="11"/>
        <v>0</v>
      </c>
      <c r="G128" s="71">
        <f t="shared" si="11"/>
        <v>2</v>
      </c>
      <c r="H128" s="71">
        <f t="shared" si="12"/>
        <v>1</v>
      </c>
      <c r="I128" s="71">
        <f t="shared" si="13"/>
        <v>1</v>
      </c>
      <c r="J128" s="71">
        <f t="shared" si="14"/>
        <v>1</v>
      </c>
      <c r="K128" s="71">
        <f t="shared" si="15"/>
        <v>1</v>
      </c>
      <c r="L128" s="42">
        <f t="shared" si="16"/>
        <v>10</v>
      </c>
      <c r="M128" s="62"/>
      <c r="N128" s="18" t="s">
        <v>120</v>
      </c>
      <c r="O128" s="80">
        <f t="shared" si="17"/>
        <v>0.61249999999999993</v>
      </c>
      <c r="P128" s="61" t="str">
        <f>IF(O128&gt;=Bdd!$N$2,"OK","INSUFFISANT")</f>
        <v>INSUFFISANT</v>
      </c>
      <c r="Q128" s="59"/>
      <c r="R128" s="83">
        <f>S128*Bdd!$P$3</f>
        <v>0</v>
      </c>
      <c r="S128" s="67"/>
      <c r="U128" s="85">
        <f>SUM('S01'!O128)</f>
        <v>0.61249999999999993</v>
      </c>
      <c r="W128" s="81">
        <f>SUM(Bdd!$R$2-U128)</f>
        <v>63.554166666666674</v>
      </c>
      <c r="AA128" s="19"/>
      <c r="AB128" s="19"/>
      <c r="AC128" s="62"/>
      <c r="AN128" s="19"/>
      <c r="AO128" s="19"/>
      <c r="AP128" s="62"/>
      <c r="BA128" s="19"/>
      <c r="BB128" s="19"/>
      <c r="BC128" s="62"/>
    </row>
    <row r="129" spans="1:55">
      <c r="A129" s="18" t="s">
        <v>121</v>
      </c>
      <c r="B129" s="22"/>
      <c r="C129" s="36">
        <f t="shared" si="18"/>
        <v>0</v>
      </c>
      <c r="D129" s="36">
        <f t="shared" si="18"/>
        <v>0</v>
      </c>
      <c r="E129" s="36">
        <f t="shared" si="18"/>
        <v>0</v>
      </c>
      <c r="F129" s="36">
        <f t="shared" si="11"/>
        <v>0</v>
      </c>
      <c r="G129" s="36">
        <f t="shared" si="11"/>
        <v>0</v>
      </c>
      <c r="H129" s="36">
        <f t="shared" si="12"/>
        <v>0</v>
      </c>
      <c r="I129" s="36">
        <f t="shared" si="13"/>
        <v>0</v>
      </c>
      <c r="J129" s="36">
        <f t="shared" si="14"/>
        <v>0</v>
      </c>
      <c r="K129" s="36">
        <f t="shared" si="15"/>
        <v>0</v>
      </c>
      <c r="L129" s="5">
        <f t="shared" si="16"/>
        <v>0</v>
      </c>
      <c r="M129" s="62"/>
      <c r="N129" s="18" t="s">
        <v>121</v>
      </c>
      <c r="O129" s="82">
        <f t="shared" si="17"/>
        <v>0.61249999999999993</v>
      </c>
      <c r="P129" s="61" t="str">
        <f>IF(O129&gt;=Bdd!$N$2,"OK","INSUFFISANT")</f>
        <v>INSUFFISANT</v>
      </c>
      <c r="Q129" s="59"/>
      <c r="R129" s="83">
        <f>S129*Bdd!$P$3</f>
        <v>0</v>
      </c>
      <c r="S129" s="67"/>
      <c r="U129" s="84">
        <f>SUM('S01'!O129)</f>
        <v>0.61249999999999993</v>
      </c>
      <c r="W129" s="84">
        <f>SUM(Bdd!$R$2-U129)</f>
        <v>63.554166666666674</v>
      </c>
      <c r="AA129" s="19"/>
      <c r="AB129" s="19"/>
      <c r="AC129" s="62"/>
      <c r="AN129" s="19"/>
      <c r="AO129" s="19"/>
      <c r="AP129" s="62"/>
      <c r="BA129" s="19"/>
      <c r="BB129" s="19"/>
      <c r="BC129" s="62"/>
    </row>
    <row r="130" spans="1:55">
      <c r="A130" s="18" t="s">
        <v>122</v>
      </c>
      <c r="B130" s="43"/>
      <c r="C130" s="71">
        <f t="shared" si="18"/>
        <v>0</v>
      </c>
      <c r="D130" s="71">
        <f t="shared" si="18"/>
        <v>0</v>
      </c>
      <c r="E130" s="71">
        <f t="shared" si="18"/>
        <v>0</v>
      </c>
      <c r="F130" s="71">
        <f t="shared" si="11"/>
        <v>0</v>
      </c>
      <c r="G130" s="71">
        <f t="shared" si="11"/>
        <v>0</v>
      </c>
      <c r="H130" s="71">
        <f t="shared" si="12"/>
        <v>0</v>
      </c>
      <c r="I130" s="71">
        <f t="shared" si="13"/>
        <v>0</v>
      </c>
      <c r="J130" s="71">
        <f t="shared" si="14"/>
        <v>0</v>
      </c>
      <c r="K130" s="71">
        <f t="shared" si="15"/>
        <v>0</v>
      </c>
      <c r="L130" s="42">
        <f t="shared" si="16"/>
        <v>0</v>
      </c>
      <c r="M130" s="62"/>
      <c r="N130" s="18" t="s">
        <v>122</v>
      </c>
      <c r="O130" s="80">
        <f t="shared" si="17"/>
        <v>0.61249999999999993</v>
      </c>
      <c r="P130" s="61" t="str">
        <f>IF(O130&gt;=Bdd!$N$2,"OK","INSUFFISANT")</f>
        <v>INSUFFISANT</v>
      </c>
      <c r="Q130" s="59"/>
      <c r="R130" s="83">
        <f>S130*Bdd!$P$3</f>
        <v>0</v>
      </c>
      <c r="S130" s="67"/>
      <c r="U130" s="85">
        <f>SUM('S01'!O130)</f>
        <v>0.61249999999999993</v>
      </c>
      <c r="W130" s="81">
        <f>SUM(Bdd!$R$2-U130)</f>
        <v>63.554166666666674</v>
      </c>
      <c r="AC130" s="62"/>
      <c r="AP130" s="62"/>
      <c r="BC130" s="62"/>
    </row>
    <row r="131" spans="1:55">
      <c r="A131" s="18" t="s">
        <v>123</v>
      </c>
      <c r="B131" s="22"/>
      <c r="C131" s="36">
        <f t="shared" si="18"/>
        <v>0</v>
      </c>
      <c r="D131" s="36">
        <f t="shared" si="18"/>
        <v>0</v>
      </c>
      <c r="E131" s="36">
        <f t="shared" si="18"/>
        <v>0</v>
      </c>
      <c r="F131" s="36">
        <f t="shared" si="11"/>
        <v>0</v>
      </c>
      <c r="G131" s="36">
        <f t="shared" si="11"/>
        <v>0</v>
      </c>
      <c r="H131" s="36">
        <f t="shared" si="12"/>
        <v>0</v>
      </c>
      <c r="I131" s="36">
        <f t="shared" si="13"/>
        <v>0</v>
      </c>
      <c r="J131" s="36">
        <f t="shared" si="14"/>
        <v>0</v>
      </c>
      <c r="K131" s="36">
        <f t="shared" si="15"/>
        <v>0</v>
      </c>
      <c r="L131" s="5">
        <f t="shared" si="16"/>
        <v>0</v>
      </c>
      <c r="M131" s="62"/>
      <c r="N131" s="18" t="s">
        <v>123</v>
      </c>
      <c r="O131" s="82">
        <f t="shared" si="17"/>
        <v>0.61249999999999993</v>
      </c>
      <c r="P131" s="61" t="str">
        <f>IF(O131&gt;=Bdd!$N$2,"OK","INSUFFISANT")</f>
        <v>INSUFFISANT</v>
      </c>
      <c r="Q131" s="59"/>
      <c r="R131" s="83">
        <f>S131*Bdd!$P$3</f>
        <v>0</v>
      </c>
      <c r="S131" s="67"/>
      <c r="U131" s="84">
        <f>SUM('S01'!O131)</f>
        <v>0.61249999999999993</v>
      </c>
      <c r="W131" s="84">
        <f>SUM(Bdd!$R$2-U131)</f>
        <v>63.554166666666674</v>
      </c>
      <c r="AA131" s="19"/>
      <c r="AB131" s="19"/>
      <c r="AC131" s="62"/>
      <c r="AN131" s="19"/>
      <c r="AO131" s="19"/>
      <c r="AP131" s="62"/>
      <c r="BA131" s="19"/>
      <c r="BB131" s="19"/>
      <c r="BC131" s="62"/>
    </row>
    <row r="132" spans="1:55">
      <c r="A132" s="18" t="s">
        <v>124</v>
      </c>
      <c r="B132" s="43"/>
      <c r="C132" s="71">
        <f t="shared" si="18"/>
        <v>0</v>
      </c>
      <c r="D132" s="71">
        <f t="shared" si="18"/>
        <v>0</v>
      </c>
      <c r="E132" s="71">
        <f t="shared" si="18"/>
        <v>0</v>
      </c>
      <c r="F132" s="71">
        <f t="shared" si="11"/>
        <v>0</v>
      </c>
      <c r="G132" s="71">
        <f t="shared" si="11"/>
        <v>0</v>
      </c>
      <c r="H132" s="71">
        <f t="shared" si="12"/>
        <v>0</v>
      </c>
      <c r="I132" s="71">
        <f t="shared" si="13"/>
        <v>0</v>
      </c>
      <c r="J132" s="71">
        <f t="shared" si="14"/>
        <v>0</v>
      </c>
      <c r="K132" s="71">
        <f t="shared" si="15"/>
        <v>0</v>
      </c>
      <c r="L132" s="42">
        <f t="shared" si="16"/>
        <v>0</v>
      </c>
      <c r="M132" s="62"/>
      <c r="N132" s="18" t="s">
        <v>124</v>
      </c>
      <c r="O132" s="80">
        <f t="shared" si="17"/>
        <v>0.61249999999999993</v>
      </c>
      <c r="P132" s="61" t="str">
        <f>IF(O132&gt;=Bdd!$N$2,"OK","INSUFFISANT")</f>
        <v>INSUFFISANT</v>
      </c>
      <c r="Q132" s="59"/>
      <c r="R132" s="83">
        <f>S132*Bdd!$P$3</f>
        <v>0</v>
      </c>
      <c r="S132" s="67"/>
      <c r="U132" s="85">
        <f>SUM('S01'!O132)</f>
        <v>0.61249999999999993</v>
      </c>
      <c r="W132" s="81">
        <f>SUM(Bdd!$R$2-U132)</f>
        <v>63.554166666666674</v>
      </c>
      <c r="AC132" s="62"/>
      <c r="AP132" s="62"/>
      <c r="BC132" s="62"/>
    </row>
    <row r="133" spans="1:55">
      <c r="A133" s="18" t="s">
        <v>125</v>
      </c>
      <c r="B133" s="21"/>
      <c r="C133" s="36">
        <f t="shared" si="18"/>
        <v>0</v>
      </c>
      <c r="D133" s="36">
        <f t="shared" si="18"/>
        <v>0</v>
      </c>
      <c r="E133" s="36">
        <f t="shared" si="18"/>
        <v>0</v>
      </c>
      <c r="F133" s="36">
        <f t="shared" si="11"/>
        <v>0</v>
      </c>
      <c r="G133" s="36">
        <f t="shared" si="11"/>
        <v>0</v>
      </c>
      <c r="H133" s="36">
        <f t="shared" si="12"/>
        <v>0</v>
      </c>
      <c r="I133" s="36">
        <f t="shared" si="13"/>
        <v>0</v>
      </c>
      <c r="J133" s="36">
        <f t="shared" si="14"/>
        <v>0</v>
      </c>
      <c r="K133" s="36">
        <f t="shared" si="15"/>
        <v>0</v>
      </c>
      <c r="L133" s="5">
        <f t="shared" si="16"/>
        <v>0</v>
      </c>
      <c r="M133" s="62"/>
      <c r="N133" s="18" t="s">
        <v>125</v>
      </c>
      <c r="O133" s="82">
        <f t="shared" si="17"/>
        <v>0.61249999999999993</v>
      </c>
      <c r="P133" s="61" t="str">
        <f>IF(O133&gt;=Bdd!$N$2,"OK","INSUFFISANT")</f>
        <v>INSUFFISANT</v>
      </c>
      <c r="Q133" s="59"/>
      <c r="R133" s="83">
        <f>S133*Bdd!$P$3</f>
        <v>0</v>
      </c>
      <c r="S133" s="67"/>
      <c r="U133" s="84">
        <f>SUM('S01'!O133)</f>
        <v>0.61249999999999993</v>
      </c>
      <c r="W133" s="84">
        <f>SUM(Bdd!$R$2-U133)</f>
        <v>63.554166666666674</v>
      </c>
      <c r="AC133" s="62"/>
      <c r="AP133" s="62"/>
      <c r="BC133" s="62"/>
    </row>
    <row r="134" spans="1:55">
      <c r="A134" s="18" t="s">
        <v>126</v>
      </c>
      <c r="B134" s="44"/>
      <c r="C134" s="71">
        <f t="shared" si="18"/>
        <v>0</v>
      </c>
      <c r="D134" s="71">
        <f t="shared" si="18"/>
        <v>0</v>
      </c>
      <c r="E134" s="71">
        <f t="shared" si="18"/>
        <v>0</v>
      </c>
      <c r="F134" s="71">
        <f t="shared" si="11"/>
        <v>0</v>
      </c>
      <c r="G134" s="71">
        <f t="shared" si="11"/>
        <v>0</v>
      </c>
      <c r="H134" s="71">
        <f t="shared" si="12"/>
        <v>0</v>
      </c>
      <c r="I134" s="71">
        <f t="shared" si="13"/>
        <v>0</v>
      </c>
      <c r="J134" s="71">
        <f t="shared" si="14"/>
        <v>0</v>
      </c>
      <c r="K134" s="71">
        <f t="shared" si="15"/>
        <v>0</v>
      </c>
      <c r="L134" s="42">
        <f t="shared" si="16"/>
        <v>0</v>
      </c>
      <c r="M134" s="62"/>
      <c r="N134" s="18" t="s">
        <v>126</v>
      </c>
      <c r="O134" s="80">
        <f t="shared" si="17"/>
        <v>0.61249999999999993</v>
      </c>
      <c r="P134" s="61" t="str">
        <f>IF(O134&gt;=Bdd!$N$2,"OK","INSUFFISANT")</f>
        <v>INSUFFISANT</v>
      </c>
      <c r="Q134" s="59"/>
      <c r="R134" s="83">
        <f>S134*Bdd!$P$3</f>
        <v>0</v>
      </c>
      <c r="S134" s="67"/>
      <c r="U134" s="85">
        <f>SUM('S01'!O134)</f>
        <v>0.61249999999999993</v>
      </c>
      <c r="W134" s="81">
        <f>SUM(Bdd!$R$2-U134)</f>
        <v>63.554166666666674</v>
      </c>
      <c r="AA134" s="19"/>
      <c r="AB134" s="19"/>
      <c r="AC134" s="62"/>
      <c r="AN134" s="19"/>
      <c r="AO134" s="19"/>
      <c r="AP134" s="62"/>
      <c r="BA134" s="19"/>
      <c r="BB134" s="19"/>
      <c r="BC134" s="62"/>
    </row>
    <row r="135" spans="1:55">
      <c r="A135" s="18" t="s">
        <v>127</v>
      </c>
      <c r="B135" s="22"/>
      <c r="C135" s="36">
        <f t="shared" si="18"/>
        <v>0</v>
      </c>
      <c r="D135" s="36">
        <f t="shared" si="18"/>
        <v>0</v>
      </c>
      <c r="E135" s="36">
        <f t="shared" si="18"/>
        <v>0</v>
      </c>
      <c r="F135" s="36">
        <f t="shared" si="11"/>
        <v>0</v>
      </c>
      <c r="G135" s="36">
        <f t="shared" si="11"/>
        <v>0</v>
      </c>
      <c r="H135" s="36">
        <f t="shared" si="12"/>
        <v>0</v>
      </c>
      <c r="I135" s="36">
        <f t="shared" si="13"/>
        <v>0</v>
      </c>
      <c r="J135" s="36">
        <f t="shared" si="14"/>
        <v>0</v>
      </c>
      <c r="K135" s="36">
        <f t="shared" si="15"/>
        <v>0</v>
      </c>
      <c r="L135" s="5">
        <f t="shared" si="16"/>
        <v>0</v>
      </c>
      <c r="M135" s="62"/>
      <c r="N135" s="18" t="s">
        <v>127</v>
      </c>
      <c r="O135" s="82">
        <f t="shared" si="17"/>
        <v>0.61249999999999993</v>
      </c>
      <c r="P135" s="61" t="str">
        <f>IF(O135&gt;=Bdd!$N$2,"OK","INSUFFISANT")</f>
        <v>INSUFFISANT</v>
      </c>
      <c r="Q135" s="59"/>
      <c r="R135" s="83">
        <f>S135*Bdd!$P$3</f>
        <v>0</v>
      </c>
      <c r="S135" s="67"/>
      <c r="U135" s="84">
        <f>SUM('S01'!O135)</f>
        <v>0.61249999999999993</v>
      </c>
      <c r="W135" s="84">
        <f>SUM(Bdd!$R$2-U135)</f>
        <v>63.554166666666674</v>
      </c>
      <c r="AA135" s="19"/>
      <c r="AB135" s="19"/>
      <c r="AC135" s="62"/>
      <c r="AN135" s="19"/>
      <c r="AO135" s="19"/>
      <c r="AP135" s="62"/>
      <c r="BA135" s="19"/>
      <c r="BB135" s="19"/>
      <c r="BC135" s="62"/>
    </row>
    <row r="136" spans="1:55">
      <c r="A136" s="18" t="s">
        <v>128</v>
      </c>
      <c r="B136" s="44"/>
      <c r="C136" s="71">
        <f t="shared" si="18"/>
        <v>1</v>
      </c>
      <c r="D136" s="71">
        <f t="shared" si="18"/>
        <v>2</v>
      </c>
      <c r="E136" s="71">
        <f t="shared" si="18"/>
        <v>2</v>
      </c>
      <c r="F136" s="71">
        <f t="shared" si="11"/>
        <v>2</v>
      </c>
      <c r="G136" s="71">
        <f t="shared" si="11"/>
        <v>0</v>
      </c>
      <c r="H136" s="71">
        <f t="shared" si="12"/>
        <v>0</v>
      </c>
      <c r="I136" s="71">
        <f t="shared" si="13"/>
        <v>2</v>
      </c>
      <c r="J136" s="71">
        <f t="shared" si="14"/>
        <v>1</v>
      </c>
      <c r="K136" s="71">
        <f t="shared" si="15"/>
        <v>1</v>
      </c>
      <c r="L136" s="42">
        <f t="shared" si="16"/>
        <v>11</v>
      </c>
      <c r="M136" s="62"/>
      <c r="N136" s="18" t="s">
        <v>128</v>
      </c>
      <c r="O136" s="80">
        <f t="shared" si="17"/>
        <v>0.61249999999999993</v>
      </c>
      <c r="P136" s="61" t="str">
        <f>IF(O136&gt;=Bdd!$N$2,"OK","INSUFFISANT")</f>
        <v>INSUFFISANT</v>
      </c>
      <c r="Q136" s="59"/>
      <c r="R136" s="83">
        <f>S136*Bdd!$P$3</f>
        <v>0</v>
      </c>
      <c r="S136" s="67"/>
      <c r="U136" s="85">
        <f>SUM('S01'!O136)</f>
        <v>0.61249999999999993</v>
      </c>
      <c r="W136" s="81">
        <f>SUM(Bdd!$R$2-U136)</f>
        <v>63.554166666666674</v>
      </c>
      <c r="AA136" s="19"/>
      <c r="AB136" s="19"/>
      <c r="AC136" s="62"/>
      <c r="AN136" s="19"/>
      <c r="AO136" s="19"/>
      <c r="AP136" s="62"/>
      <c r="BA136" s="19"/>
      <c r="BB136" s="19"/>
      <c r="BC136" s="62"/>
    </row>
    <row r="137" spans="1:55">
      <c r="A137" s="18" t="s">
        <v>129</v>
      </c>
      <c r="B137" s="22"/>
      <c r="C137" s="36">
        <f t="shared" si="18"/>
        <v>1</v>
      </c>
      <c r="D137" s="36">
        <f t="shared" si="18"/>
        <v>2</v>
      </c>
      <c r="E137" s="36">
        <f t="shared" si="18"/>
        <v>2</v>
      </c>
      <c r="F137" s="36">
        <f t="shared" si="11"/>
        <v>1</v>
      </c>
      <c r="G137" s="36">
        <f t="shared" si="11"/>
        <v>1</v>
      </c>
      <c r="H137" s="36">
        <f t="shared" si="12"/>
        <v>1</v>
      </c>
      <c r="I137" s="36">
        <f t="shared" si="13"/>
        <v>2</v>
      </c>
      <c r="J137" s="36">
        <f t="shared" si="14"/>
        <v>1</v>
      </c>
      <c r="K137" s="36">
        <f t="shared" si="15"/>
        <v>1</v>
      </c>
      <c r="L137" s="5">
        <f t="shared" si="16"/>
        <v>12</v>
      </c>
      <c r="M137" s="62"/>
      <c r="N137" s="18" t="s">
        <v>129</v>
      </c>
      <c r="O137" s="82">
        <f t="shared" si="17"/>
        <v>0.61249999999999993</v>
      </c>
      <c r="P137" s="61" t="str">
        <f>IF(O137&gt;=Bdd!$N$2,"OK","INSUFFISANT")</f>
        <v>INSUFFISANT</v>
      </c>
      <c r="Q137" s="59"/>
      <c r="R137" s="83">
        <f>S137*Bdd!$P$3</f>
        <v>0</v>
      </c>
      <c r="S137" s="67"/>
      <c r="U137" s="84">
        <f>SUM('S01'!O137)</f>
        <v>0.61249999999999993</v>
      </c>
      <c r="W137" s="84">
        <f>SUM(Bdd!$R$2-U137)</f>
        <v>63.554166666666674</v>
      </c>
      <c r="AA137" s="19"/>
      <c r="AB137" s="19"/>
      <c r="AC137" s="62"/>
      <c r="AN137" s="19"/>
      <c r="AO137" s="19"/>
      <c r="AP137" s="62"/>
      <c r="BA137" s="19"/>
      <c r="BB137" s="19"/>
      <c r="BC137" s="62"/>
    </row>
    <row r="138" spans="1:55">
      <c r="A138" s="18" t="s">
        <v>130</v>
      </c>
      <c r="B138" s="44"/>
      <c r="C138" s="71">
        <f t="shared" si="18"/>
        <v>0</v>
      </c>
      <c r="D138" s="71">
        <f t="shared" si="18"/>
        <v>0</v>
      </c>
      <c r="E138" s="71">
        <f t="shared" si="18"/>
        <v>0</v>
      </c>
      <c r="F138" s="71">
        <f t="shared" si="11"/>
        <v>0</v>
      </c>
      <c r="G138" s="71">
        <f t="shared" si="11"/>
        <v>0</v>
      </c>
      <c r="H138" s="71">
        <f t="shared" si="12"/>
        <v>0</v>
      </c>
      <c r="I138" s="71">
        <f t="shared" si="13"/>
        <v>0</v>
      </c>
      <c r="J138" s="71">
        <f t="shared" si="14"/>
        <v>0</v>
      </c>
      <c r="K138" s="71">
        <f t="shared" si="15"/>
        <v>0</v>
      </c>
      <c r="L138" s="42">
        <f t="shared" si="16"/>
        <v>0</v>
      </c>
      <c r="M138" s="62"/>
      <c r="N138" s="18" t="s">
        <v>130</v>
      </c>
      <c r="O138" s="80">
        <f t="shared" si="17"/>
        <v>0.61249999999999993</v>
      </c>
      <c r="P138" s="61" t="str">
        <f>IF(O138&gt;=Bdd!$N$2,"OK","INSUFFISANT")</f>
        <v>INSUFFISANT</v>
      </c>
      <c r="Q138" s="59"/>
      <c r="R138" s="83">
        <f>S138*Bdd!$P$3</f>
        <v>0</v>
      </c>
      <c r="S138" s="67"/>
      <c r="U138" s="85">
        <f>SUM('S01'!O138)</f>
        <v>0.61249999999999993</v>
      </c>
      <c r="W138" s="81">
        <f>SUM(Bdd!$R$2-U138)</f>
        <v>63.554166666666674</v>
      </c>
      <c r="AA138" s="19"/>
      <c r="AB138" s="19"/>
      <c r="AC138" s="62"/>
      <c r="AN138" s="19"/>
      <c r="AO138" s="19"/>
      <c r="AP138" s="62"/>
      <c r="BA138" s="19"/>
      <c r="BB138" s="19"/>
      <c r="BC138" s="62"/>
    </row>
    <row r="139" spans="1:55">
      <c r="A139" s="18" t="s">
        <v>131</v>
      </c>
      <c r="B139" s="22"/>
      <c r="C139" s="36">
        <f t="shared" si="18"/>
        <v>0</v>
      </c>
      <c r="D139" s="36">
        <f t="shared" si="18"/>
        <v>0</v>
      </c>
      <c r="E139" s="36">
        <f t="shared" si="18"/>
        <v>0</v>
      </c>
      <c r="F139" s="36">
        <f t="shared" si="11"/>
        <v>0</v>
      </c>
      <c r="G139" s="36">
        <f t="shared" si="11"/>
        <v>0</v>
      </c>
      <c r="H139" s="36">
        <f t="shared" si="12"/>
        <v>0</v>
      </c>
      <c r="I139" s="36">
        <f t="shared" si="13"/>
        <v>0</v>
      </c>
      <c r="J139" s="36">
        <f t="shared" si="14"/>
        <v>0</v>
      </c>
      <c r="K139" s="36">
        <f t="shared" si="15"/>
        <v>0</v>
      </c>
      <c r="L139" s="5">
        <f t="shared" si="16"/>
        <v>0</v>
      </c>
      <c r="M139" s="62"/>
      <c r="N139" s="18" t="s">
        <v>131</v>
      </c>
      <c r="O139" s="82">
        <f t="shared" si="17"/>
        <v>0.61249999999999993</v>
      </c>
      <c r="P139" s="61" t="str">
        <f>IF(O139&gt;=Bdd!$N$2,"OK","INSUFFISANT")</f>
        <v>INSUFFISANT</v>
      </c>
      <c r="Q139" s="59"/>
      <c r="R139" s="83">
        <f>S139*Bdd!$P$3</f>
        <v>0</v>
      </c>
      <c r="S139" s="67"/>
      <c r="U139" s="84">
        <f>SUM('S01'!O139)</f>
        <v>0.61249999999999993</v>
      </c>
      <c r="W139" s="84">
        <f>SUM(Bdd!$R$2-U139)</f>
        <v>63.554166666666674</v>
      </c>
      <c r="AA139" s="19"/>
      <c r="AB139" s="19"/>
      <c r="AC139" s="62"/>
      <c r="AN139" s="19"/>
      <c r="AO139" s="19"/>
      <c r="AP139" s="62"/>
      <c r="BA139" s="19"/>
      <c r="BB139" s="19"/>
      <c r="BC139" s="62"/>
    </row>
    <row r="140" spans="1:55">
      <c r="A140" s="18" t="s">
        <v>132</v>
      </c>
      <c r="B140" s="44"/>
      <c r="C140" s="71">
        <f t="shared" si="18"/>
        <v>0</v>
      </c>
      <c r="D140" s="71">
        <f t="shared" si="18"/>
        <v>0</v>
      </c>
      <c r="E140" s="71">
        <f t="shared" si="18"/>
        <v>0</v>
      </c>
      <c r="F140" s="71">
        <f t="shared" si="11"/>
        <v>0</v>
      </c>
      <c r="G140" s="71">
        <f t="shared" si="11"/>
        <v>0</v>
      </c>
      <c r="H140" s="71">
        <f t="shared" si="12"/>
        <v>0</v>
      </c>
      <c r="I140" s="71">
        <f t="shared" si="13"/>
        <v>0</v>
      </c>
      <c r="J140" s="71">
        <f t="shared" si="14"/>
        <v>0</v>
      </c>
      <c r="K140" s="71">
        <f t="shared" si="15"/>
        <v>0</v>
      </c>
      <c r="L140" s="42">
        <f t="shared" si="16"/>
        <v>0</v>
      </c>
      <c r="M140" s="62"/>
      <c r="N140" s="18" t="s">
        <v>132</v>
      </c>
      <c r="O140" s="80">
        <f t="shared" si="17"/>
        <v>0.61249999999999993</v>
      </c>
      <c r="P140" s="61" t="str">
        <f>IF(O140&gt;=Bdd!$N$2,"OK","INSUFFISANT")</f>
        <v>INSUFFISANT</v>
      </c>
      <c r="Q140" s="59"/>
      <c r="R140" s="83">
        <f>S140*Bdd!$P$3</f>
        <v>0</v>
      </c>
      <c r="S140" s="67"/>
      <c r="U140" s="85">
        <f>SUM('S01'!O140)</f>
        <v>0.61249999999999993</v>
      </c>
      <c r="W140" s="81">
        <f>SUM(Bdd!$R$2-U140)</f>
        <v>63.554166666666674</v>
      </c>
      <c r="AA140" s="19"/>
      <c r="AB140" s="19"/>
      <c r="AC140" s="62"/>
      <c r="AN140" s="19"/>
      <c r="AO140" s="19"/>
      <c r="AP140" s="62"/>
      <c r="BA140" s="19"/>
      <c r="BB140" s="19"/>
      <c r="BC140" s="62"/>
    </row>
    <row r="141" spans="1:55">
      <c r="A141" s="18" t="s">
        <v>133</v>
      </c>
      <c r="B141" s="22"/>
      <c r="C141" s="36">
        <f t="shared" si="18"/>
        <v>0</v>
      </c>
      <c r="D141" s="36">
        <f t="shared" si="18"/>
        <v>0</v>
      </c>
      <c r="E141" s="36">
        <f t="shared" si="18"/>
        <v>0</v>
      </c>
      <c r="F141" s="36">
        <f t="shared" si="11"/>
        <v>0</v>
      </c>
      <c r="G141" s="36">
        <f t="shared" si="11"/>
        <v>0</v>
      </c>
      <c r="H141" s="36">
        <f t="shared" si="12"/>
        <v>0</v>
      </c>
      <c r="I141" s="36">
        <f t="shared" si="13"/>
        <v>0</v>
      </c>
      <c r="J141" s="36">
        <f t="shared" si="14"/>
        <v>0</v>
      </c>
      <c r="K141" s="36">
        <f t="shared" si="15"/>
        <v>0</v>
      </c>
      <c r="L141" s="5">
        <f t="shared" si="16"/>
        <v>0</v>
      </c>
      <c r="M141" s="62"/>
      <c r="N141" s="18" t="s">
        <v>133</v>
      </c>
      <c r="O141" s="82">
        <f t="shared" si="17"/>
        <v>0.61249999999999993</v>
      </c>
      <c r="P141" s="61" t="str">
        <f>IF(O141&gt;=Bdd!$N$2,"OK","INSUFFISANT")</f>
        <v>INSUFFISANT</v>
      </c>
      <c r="Q141" s="59"/>
      <c r="R141" s="83">
        <f>S141*Bdd!$P$3</f>
        <v>0</v>
      </c>
      <c r="S141" s="67"/>
      <c r="U141" s="84">
        <f>SUM('S01'!O141)</f>
        <v>0.61249999999999993</v>
      </c>
      <c r="W141" s="84">
        <f>SUM(Bdd!$R$2-U141)</f>
        <v>63.554166666666674</v>
      </c>
      <c r="AA141" s="19"/>
      <c r="AB141" s="19"/>
      <c r="AC141" s="62"/>
      <c r="AN141" s="19"/>
      <c r="AO141" s="19"/>
      <c r="AP141" s="62"/>
      <c r="BA141" s="19"/>
      <c r="BB141" s="19"/>
      <c r="BC141" s="62"/>
    </row>
    <row r="142" spans="1:55">
      <c r="A142" s="18" t="s">
        <v>134</v>
      </c>
      <c r="B142" s="44"/>
      <c r="C142" s="71">
        <f t="shared" si="18"/>
        <v>0</v>
      </c>
      <c r="D142" s="71">
        <f t="shared" si="18"/>
        <v>0</v>
      </c>
      <c r="E142" s="71">
        <f t="shared" si="18"/>
        <v>0</v>
      </c>
      <c r="F142" s="71">
        <f t="shared" si="11"/>
        <v>0</v>
      </c>
      <c r="G142" s="71">
        <f t="shared" si="11"/>
        <v>0</v>
      </c>
      <c r="H142" s="71">
        <f t="shared" si="12"/>
        <v>0</v>
      </c>
      <c r="I142" s="71">
        <f t="shared" si="13"/>
        <v>0</v>
      </c>
      <c r="J142" s="71">
        <f t="shared" si="14"/>
        <v>0</v>
      </c>
      <c r="K142" s="71">
        <f t="shared" si="15"/>
        <v>0</v>
      </c>
      <c r="L142" s="42">
        <f t="shared" si="16"/>
        <v>0</v>
      </c>
      <c r="M142" s="62"/>
      <c r="N142" s="18" t="s">
        <v>134</v>
      </c>
      <c r="O142" s="80">
        <f t="shared" si="17"/>
        <v>0.61249999999999993</v>
      </c>
      <c r="P142" s="61" t="str">
        <f>IF(O142&gt;=Bdd!$N$2,"OK","INSUFFISANT")</f>
        <v>INSUFFISANT</v>
      </c>
      <c r="Q142" s="59"/>
      <c r="R142" s="83">
        <f>S142*Bdd!$P$3</f>
        <v>0</v>
      </c>
      <c r="S142" s="67"/>
      <c r="U142" s="85">
        <f>SUM('S01'!O142)</f>
        <v>0.61249999999999993</v>
      </c>
      <c r="W142" s="81">
        <f>SUM(Bdd!$R$2-U142)</f>
        <v>63.554166666666674</v>
      </c>
      <c r="AA142" s="19"/>
      <c r="AB142" s="19"/>
      <c r="AC142" s="62"/>
      <c r="AN142" s="19"/>
      <c r="AO142" s="19"/>
      <c r="AP142" s="62"/>
      <c r="BA142" s="19"/>
      <c r="BB142" s="19"/>
      <c r="BC142" s="62"/>
    </row>
    <row r="143" spans="1:55">
      <c r="A143" s="18" t="s">
        <v>135</v>
      </c>
      <c r="B143" s="22"/>
      <c r="C143" s="36">
        <f t="shared" si="18"/>
        <v>0</v>
      </c>
      <c r="D143" s="36">
        <f t="shared" si="18"/>
        <v>0</v>
      </c>
      <c r="E143" s="36">
        <f t="shared" si="18"/>
        <v>0</v>
      </c>
      <c r="F143" s="36">
        <f t="shared" si="11"/>
        <v>0</v>
      </c>
      <c r="G143" s="36">
        <f t="shared" si="11"/>
        <v>0</v>
      </c>
      <c r="H143" s="36">
        <f t="shared" si="12"/>
        <v>0</v>
      </c>
      <c r="I143" s="36">
        <f t="shared" si="13"/>
        <v>0</v>
      </c>
      <c r="J143" s="36">
        <f t="shared" si="14"/>
        <v>0</v>
      </c>
      <c r="K143" s="36">
        <f t="shared" si="15"/>
        <v>0</v>
      </c>
      <c r="L143" s="5">
        <f t="shared" si="16"/>
        <v>0</v>
      </c>
      <c r="M143" s="62"/>
      <c r="N143" s="18" t="s">
        <v>135</v>
      </c>
      <c r="O143" s="82">
        <f t="shared" si="17"/>
        <v>0.61249999999999993</v>
      </c>
      <c r="P143" s="61" t="str">
        <f>IF(O143&gt;=Bdd!$N$2,"OK","INSUFFISANT")</f>
        <v>INSUFFISANT</v>
      </c>
      <c r="Q143" s="59"/>
      <c r="R143" s="83">
        <f>S143*Bdd!$P$3</f>
        <v>0</v>
      </c>
      <c r="S143" s="67"/>
      <c r="U143" s="84">
        <f>SUM('S01'!O143)</f>
        <v>0.61249999999999993</v>
      </c>
      <c r="W143" s="84">
        <f>SUM(Bdd!$R$2-U143)</f>
        <v>63.554166666666674</v>
      </c>
      <c r="AA143" s="19"/>
      <c r="AB143" s="19"/>
      <c r="AC143" s="62"/>
      <c r="AN143" s="19"/>
      <c r="AO143" s="19"/>
      <c r="AP143" s="62"/>
      <c r="BA143" s="19"/>
      <c r="BB143" s="19"/>
      <c r="BC143" s="62"/>
    </row>
    <row r="144" spans="1:55">
      <c r="A144" s="18" t="s">
        <v>136</v>
      </c>
      <c r="B144" s="44"/>
      <c r="C144" s="71">
        <f t="shared" si="18"/>
        <v>0</v>
      </c>
      <c r="D144" s="71">
        <f t="shared" si="18"/>
        <v>0</v>
      </c>
      <c r="E144" s="71">
        <f t="shared" si="18"/>
        <v>0</v>
      </c>
      <c r="F144" s="71">
        <f t="shared" si="11"/>
        <v>0</v>
      </c>
      <c r="G144" s="71">
        <f t="shared" si="11"/>
        <v>0</v>
      </c>
      <c r="H144" s="71">
        <f t="shared" si="12"/>
        <v>0</v>
      </c>
      <c r="I144" s="71">
        <f t="shared" si="13"/>
        <v>0</v>
      </c>
      <c r="J144" s="71">
        <f t="shared" si="14"/>
        <v>0</v>
      </c>
      <c r="K144" s="71">
        <f t="shared" si="15"/>
        <v>0</v>
      </c>
      <c r="L144" s="42">
        <f t="shared" si="16"/>
        <v>0</v>
      </c>
      <c r="M144" s="62"/>
      <c r="N144" s="18" t="s">
        <v>136</v>
      </c>
      <c r="O144" s="80">
        <f t="shared" si="17"/>
        <v>0.61249999999999993</v>
      </c>
      <c r="P144" s="61" t="str">
        <f>IF(O144&gt;=Bdd!$N$2,"OK","INSUFFISANT")</f>
        <v>INSUFFISANT</v>
      </c>
      <c r="Q144" s="59"/>
      <c r="R144" s="83">
        <f>S144*Bdd!$P$3</f>
        <v>0</v>
      </c>
      <c r="S144" s="67"/>
      <c r="U144" s="85">
        <f>SUM('S01'!O144)</f>
        <v>0.61249999999999993</v>
      </c>
      <c r="W144" s="81">
        <f>SUM(Bdd!$R$2-U144)</f>
        <v>63.554166666666674</v>
      </c>
      <c r="AA144" s="19"/>
      <c r="AB144" s="19"/>
      <c r="AC144" s="62"/>
      <c r="AN144" s="19"/>
      <c r="AO144" s="19"/>
      <c r="AP144" s="62"/>
      <c r="BA144" s="19"/>
      <c r="BB144" s="19"/>
      <c r="BC144" s="62"/>
    </row>
    <row r="145" spans="1:55">
      <c r="A145" s="18" t="s">
        <v>137</v>
      </c>
      <c r="B145" s="22"/>
      <c r="C145" s="36">
        <f t="shared" si="18"/>
        <v>0</v>
      </c>
      <c r="D145" s="36">
        <f t="shared" si="18"/>
        <v>0</v>
      </c>
      <c r="E145" s="36">
        <f t="shared" si="18"/>
        <v>0</v>
      </c>
      <c r="F145" s="36">
        <f t="shared" si="11"/>
        <v>0</v>
      </c>
      <c r="G145" s="36">
        <f t="shared" si="11"/>
        <v>0</v>
      </c>
      <c r="H145" s="36">
        <f t="shared" si="12"/>
        <v>0</v>
      </c>
      <c r="I145" s="36">
        <f t="shared" si="13"/>
        <v>0</v>
      </c>
      <c r="J145" s="36">
        <f t="shared" si="14"/>
        <v>0</v>
      </c>
      <c r="K145" s="36">
        <f t="shared" si="15"/>
        <v>0</v>
      </c>
      <c r="L145" s="5">
        <f t="shared" si="16"/>
        <v>0</v>
      </c>
      <c r="M145" s="62"/>
      <c r="N145" s="18" t="s">
        <v>137</v>
      </c>
      <c r="O145" s="82">
        <f t="shared" si="17"/>
        <v>0.61249999999999993</v>
      </c>
      <c r="P145" s="61" t="str">
        <f>IF(O145&gt;=Bdd!$N$2,"OK","INSUFFISANT")</f>
        <v>INSUFFISANT</v>
      </c>
      <c r="Q145" s="59"/>
      <c r="R145" s="83">
        <f>S145*Bdd!$P$3</f>
        <v>0</v>
      </c>
      <c r="S145" s="67"/>
      <c r="U145" s="84">
        <f>SUM('S01'!O145)</f>
        <v>0.61249999999999993</v>
      </c>
      <c r="W145" s="84">
        <f>SUM(Bdd!$R$2-U145)</f>
        <v>63.554166666666674</v>
      </c>
      <c r="AA145" s="19"/>
      <c r="AB145" s="19"/>
      <c r="AC145" s="62"/>
      <c r="AN145" s="19"/>
      <c r="AO145" s="19"/>
      <c r="AP145" s="62"/>
      <c r="BA145" s="19"/>
      <c r="BB145" s="19"/>
      <c r="BC145" s="62"/>
    </row>
    <row r="146" spans="1:55">
      <c r="A146" s="18" t="s">
        <v>138</v>
      </c>
      <c r="B146" s="44"/>
      <c r="C146" s="71">
        <f t="shared" si="18"/>
        <v>0</v>
      </c>
      <c r="D146" s="71">
        <f t="shared" si="18"/>
        <v>0</v>
      </c>
      <c r="E146" s="71">
        <f t="shared" si="18"/>
        <v>0</v>
      </c>
      <c r="F146" s="71">
        <f t="shared" si="11"/>
        <v>0</v>
      </c>
      <c r="G146" s="71">
        <f t="shared" si="11"/>
        <v>0</v>
      </c>
      <c r="H146" s="71">
        <f t="shared" si="12"/>
        <v>0</v>
      </c>
      <c r="I146" s="71">
        <f t="shared" si="13"/>
        <v>0</v>
      </c>
      <c r="J146" s="71">
        <f t="shared" si="14"/>
        <v>0</v>
      </c>
      <c r="K146" s="71">
        <f t="shared" si="15"/>
        <v>0</v>
      </c>
      <c r="L146" s="42">
        <f t="shared" si="16"/>
        <v>0</v>
      </c>
      <c r="M146" s="62"/>
      <c r="N146" s="18" t="s">
        <v>138</v>
      </c>
      <c r="O146" s="80">
        <f t="shared" si="17"/>
        <v>0.61249999999999993</v>
      </c>
      <c r="P146" s="61" t="str">
        <f>IF(O146&gt;=Bdd!$N$2,"OK","INSUFFISANT")</f>
        <v>INSUFFISANT</v>
      </c>
      <c r="Q146" s="59"/>
      <c r="R146" s="83">
        <f>S146*Bdd!$P$3</f>
        <v>0</v>
      </c>
      <c r="S146" s="67"/>
      <c r="U146" s="85">
        <f>SUM('S01'!O146)</f>
        <v>0.61249999999999993</v>
      </c>
      <c r="W146" s="81">
        <f>SUM(Bdd!$R$2-U146)</f>
        <v>63.554166666666674</v>
      </c>
      <c r="AA146" s="19"/>
      <c r="AB146" s="19"/>
      <c r="AC146" s="62"/>
      <c r="AN146" s="19"/>
      <c r="AO146" s="19"/>
      <c r="AP146" s="62"/>
      <c r="BA146" s="19"/>
      <c r="BB146" s="19"/>
      <c r="BC146" s="62"/>
    </row>
    <row r="147" spans="1:55">
      <c r="A147" s="18" t="s">
        <v>139</v>
      </c>
      <c r="B147" s="22"/>
      <c r="C147" s="36">
        <f t="shared" si="18"/>
        <v>0</v>
      </c>
      <c r="D147" s="36">
        <f t="shared" si="18"/>
        <v>0</v>
      </c>
      <c r="E147" s="36">
        <f t="shared" si="18"/>
        <v>0</v>
      </c>
      <c r="F147" s="36">
        <f t="shared" si="11"/>
        <v>0</v>
      </c>
      <c r="G147" s="36">
        <f t="shared" si="11"/>
        <v>0</v>
      </c>
      <c r="H147" s="36">
        <f t="shared" si="12"/>
        <v>0</v>
      </c>
      <c r="I147" s="36">
        <f t="shared" si="13"/>
        <v>0</v>
      </c>
      <c r="J147" s="36">
        <f t="shared" si="14"/>
        <v>0</v>
      </c>
      <c r="K147" s="36">
        <f t="shared" si="15"/>
        <v>0</v>
      </c>
      <c r="L147" s="5">
        <f t="shared" si="16"/>
        <v>0</v>
      </c>
      <c r="M147" s="62"/>
      <c r="N147" s="18" t="s">
        <v>139</v>
      </c>
      <c r="O147" s="82">
        <f t="shared" si="17"/>
        <v>0.61249999999999993</v>
      </c>
      <c r="P147" s="61" t="str">
        <f>IF(O147&gt;=Bdd!$N$2,"OK","INSUFFISANT")</f>
        <v>INSUFFISANT</v>
      </c>
      <c r="Q147" s="59"/>
      <c r="R147" s="83">
        <f>S147*Bdd!$P$3</f>
        <v>0</v>
      </c>
      <c r="S147" s="67"/>
      <c r="U147" s="84">
        <f>SUM('S01'!O147)</f>
        <v>0.61249999999999993</v>
      </c>
      <c r="W147" s="84">
        <f>SUM(Bdd!$R$2-U147)</f>
        <v>63.554166666666674</v>
      </c>
      <c r="AA147" s="19"/>
      <c r="AB147" s="19"/>
      <c r="AC147" s="62"/>
      <c r="AN147" s="19"/>
      <c r="AO147" s="19"/>
      <c r="AP147" s="62"/>
      <c r="BA147" s="19"/>
      <c r="BB147" s="19"/>
      <c r="BC147" s="62"/>
    </row>
    <row r="148" spans="1:55">
      <c r="A148" s="18" t="s">
        <v>140</v>
      </c>
      <c r="B148" s="44"/>
      <c r="C148" s="71">
        <f t="shared" si="18"/>
        <v>0</v>
      </c>
      <c r="D148" s="71">
        <f t="shared" si="18"/>
        <v>0</v>
      </c>
      <c r="E148" s="71">
        <f t="shared" si="18"/>
        <v>0</v>
      </c>
      <c r="F148" s="71">
        <f t="shared" si="11"/>
        <v>0</v>
      </c>
      <c r="G148" s="71">
        <f t="shared" si="11"/>
        <v>0</v>
      </c>
      <c r="H148" s="71">
        <f t="shared" si="12"/>
        <v>0</v>
      </c>
      <c r="I148" s="71">
        <f t="shared" si="13"/>
        <v>0</v>
      </c>
      <c r="J148" s="71">
        <f t="shared" si="14"/>
        <v>0</v>
      </c>
      <c r="K148" s="71">
        <f t="shared" si="15"/>
        <v>0</v>
      </c>
      <c r="L148" s="42">
        <f t="shared" si="16"/>
        <v>0</v>
      </c>
      <c r="M148" s="62"/>
      <c r="N148" s="18" t="s">
        <v>140</v>
      </c>
      <c r="O148" s="80">
        <f t="shared" si="17"/>
        <v>0.61249999999999993</v>
      </c>
      <c r="P148" s="61" t="str">
        <f>IF(O148&gt;=Bdd!$N$2,"OK","INSUFFISANT")</f>
        <v>INSUFFISANT</v>
      </c>
      <c r="Q148" s="59"/>
      <c r="R148" s="83">
        <f>S148*Bdd!$P$3</f>
        <v>0</v>
      </c>
      <c r="S148" s="67"/>
      <c r="U148" s="85">
        <f>SUM('S01'!O148)</f>
        <v>0.61249999999999993</v>
      </c>
      <c r="W148" s="81">
        <f>SUM(Bdd!$R$2-U148)</f>
        <v>63.554166666666674</v>
      </c>
      <c r="AA148" s="19"/>
      <c r="AB148" s="19"/>
      <c r="AC148" s="62"/>
      <c r="AN148" s="19"/>
      <c r="AO148" s="19"/>
      <c r="AP148" s="62"/>
      <c r="BA148" s="19"/>
      <c r="BB148" s="19"/>
      <c r="BC148" s="62"/>
    </row>
    <row r="149" spans="1:55">
      <c r="A149" s="18" t="s">
        <v>141</v>
      </c>
      <c r="B149" s="22"/>
      <c r="C149" s="36">
        <f t="shared" si="18"/>
        <v>0</v>
      </c>
      <c r="D149" s="36">
        <f t="shared" si="18"/>
        <v>0</v>
      </c>
      <c r="E149" s="36">
        <f t="shared" si="18"/>
        <v>0</v>
      </c>
      <c r="F149" s="36">
        <f t="shared" si="11"/>
        <v>0</v>
      </c>
      <c r="G149" s="36">
        <f t="shared" si="11"/>
        <v>0</v>
      </c>
      <c r="H149" s="36">
        <f t="shared" si="12"/>
        <v>0</v>
      </c>
      <c r="I149" s="36">
        <f t="shared" si="13"/>
        <v>0</v>
      </c>
      <c r="J149" s="36">
        <f t="shared" si="14"/>
        <v>0</v>
      </c>
      <c r="K149" s="36">
        <f t="shared" si="15"/>
        <v>0</v>
      </c>
      <c r="L149" s="5">
        <f t="shared" si="16"/>
        <v>0</v>
      </c>
      <c r="M149" s="62"/>
      <c r="N149" s="18" t="s">
        <v>141</v>
      </c>
      <c r="O149" s="82">
        <f t="shared" si="17"/>
        <v>0.61249999999999993</v>
      </c>
      <c r="P149" s="61" t="str">
        <f>IF(O149&gt;=Bdd!$N$2,"OK","INSUFFISANT")</f>
        <v>INSUFFISANT</v>
      </c>
      <c r="Q149" s="59"/>
      <c r="R149" s="83">
        <f>S149*Bdd!$P$3</f>
        <v>0</v>
      </c>
      <c r="S149" s="67"/>
      <c r="U149" s="84">
        <f>SUM('S01'!O149)</f>
        <v>0.61249999999999993</v>
      </c>
      <c r="W149" s="84">
        <f>SUM(Bdd!$R$2-U149)</f>
        <v>63.554166666666674</v>
      </c>
      <c r="AA149" s="19"/>
      <c r="AB149" s="19"/>
      <c r="AC149" s="62"/>
      <c r="AN149" s="19"/>
      <c r="AO149" s="19"/>
      <c r="AP149" s="62"/>
      <c r="BA149" s="19"/>
      <c r="BB149" s="19"/>
      <c r="BC149" s="62"/>
    </row>
    <row r="150" spans="1:55">
      <c r="A150" s="18" t="s">
        <v>142</v>
      </c>
      <c r="B150" s="44"/>
      <c r="C150" s="71">
        <f t="shared" si="18"/>
        <v>0</v>
      </c>
      <c r="D150" s="71">
        <f t="shared" si="18"/>
        <v>0</v>
      </c>
      <c r="E150" s="71">
        <f t="shared" si="18"/>
        <v>0</v>
      </c>
      <c r="F150" s="71">
        <f t="shared" si="11"/>
        <v>0</v>
      </c>
      <c r="G150" s="71">
        <f t="shared" si="11"/>
        <v>0</v>
      </c>
      <c r="H150" s="71">
        <f t="shared" si="12"/>
        <v>0</v>
      </c>
      <c r="I150" s="71">
        <f t="shared" si="13"/>
        <v>0</v>
      </c>
      <c r="J150" s="71">
        <f t="shared" si="14"/>
        <v>0</v>
      </c>
      <c r="K150" s="71">
        <f t="shared" si="15"/>
        <v>0</v>
      </c>
      <c r="L150" s="42">
        <f t="shared" si="16"/>
        <v>0</v>
      </c>
      <c r="M150" s="62"/>
      <c r="N150" s="18" t="s">
        <v>142</v>
      </c>
      <c r="O150" s="80">
        <f t="shared" si="17"/>
        <v>0.61249999999999993</v>
      </c>
      <c r="P150" s="61" t="str">
        <f>IF(O150&gt;=Bdd!$N$2,"OK","INSUFFISANT")</f>
        <v>INSUFFISANT</v>
      </c>
      <c r="Q150" s="59"/>
      <c r="R150" s="83">
        <f>S150*Bdd!$P$3</f>
        <v>0</v>
      </c>
      <c r="S150" s="67"/>
      <c r="U150" s="85">
        <f>SUM('S01'!O150)</f>
        <v>0.61249999999999993</v>
      </c>
      <c r="W150" s="81">
        <f>SUM(Bdd!$R$2-U150)</f>
        <v>63.554166666666674</v>
      </c>
      <c r="AA150" s="19"/>
      <c r="AB150" s="19"/>
      <c r="AC150" s="62"/>
      <c r="AN150" s="19"/>
      <c r="AO150" s="19"/>
      <c r="AP150" s="62"/>
      <c r="BA150" s="19"/>
      <c r="BB150" s="19"/>
      <c r="BC150" s="62"/>
    </row>
    <row r="151" spans="1:55">
      <c r="A151" s="18" t="s">
        <v>143</v>
      </c>
      <c r="B151" s="22"/>
      <c r="C151" s="36">
        <f t="shared" si="18"/>
        <v>0</v>
      </c>
      <c r="D151" s="36">
        <f t="shared" si="18"/>
        <v>0</v>
      </c>
      <c r="E151" s="36">
        <f t="shared" si="18"/>
        <v>0</v>
      </c>
      <c r="F151" s="36">
        <f t="shared" si="11"/>
        <v>0</v>
      </c>
      <c r="G151" s="36">
        <f t="shared" si="11"/>
        <v>0</v>
      </c>
      <c r="H151" s="36">
        <f t="shared" si="12"/>
        <v>0</v>
      </c>
      <c r="I151" s="36">
        <f t="shared" si="13"/>
        <v>0</v>
      </c>
      <c r="J151" s="36">
        <f t="shared" si="14"/>
        <v>0</v>
      </c>
      <c r="K151" s="36">
        <f t="shared" si="15"/>
        <v>0</v>
      </c>
      <c r="L151" s="5">
        <f t="shared" si="16"/>
        <v>0</v>
      </c>
      <c r="M151" s="62"/>
      <c r="N151" s="18" t="s">
        <v>143</v>
      </c>
      <c r="O151" s="82">
        <f t="shared" si="17"/>
        <v>0.61249999999999993</v>
      </c>
      <c r="P151" s="61" t="str">
        <f>IF(O151&gt;=Bdd!$N$2,"OK","INSUFFISANT")</f>
        <v>INSUFFISANT</v>
      </c>
      <c r="Q151" s="59"/>
      <c r="R151" s="83">
        <f>S151*Bdd!$P$3</f>
        <v>0</v>
      </c>
      <c r="S151" s="67"/>
      <c r="U151" s="84">
        <f>SUM('S01'!O151)</f>
        <v>0.61249999999999993</v>
      </c>
      <c r="W151" s="84">
        <f>SUM(Bdd!$R$2-U151)</f>
        <v>63.554166666666674</v>
      </c>
      <c r="AA151" s="19"/>
      <c r="AB151" s="19"/>
      <c r="AC151" s="62"/>
      <c r="AN151" s="19"/>
      <c r="AO151" s="19"/>
      <c r="AP151" s="62"/>
      <c r="BA151" s="19"/>
      <c r="BB151" s="19"/>
      <c r="BC151" s="62"/>
    </row>
    <row r="152" spans="1:55">
      <c r="A152" s="18" t="s">
        <v>144</v>
      </c>
      <c r="B152" s="44"/>
      <c r="C152" s="27">
        <f t="shared" si="18"/>
        <v>1</v>
      </c>
      <c r="D152" s="71">
        <f t="shared" si="18"/>
        <v>1</v>
      </c>
      <c r="E152" s="71">
        <f t="shared" si="18"/>
        <v>0</v>
      </c>
      <c r="F152" s="71">
        <f t="shared" si="11"/>
        <v>2</v>
      </c>
      <c r="G152" s="71">
        <f t="shared" si="11"/>
        <v>0</v>
      </c>
      <c r="H152" s="71">
        <f t="shared" si="12"/>
        <v>2</v>
      </c>
      <c r="I152" s="71">
        <f t="shared" si="13"/>
        <v>0</v>
      </c>
      <c r="J152" s="71">
        <f t="shared" si="14"/>
        <v>0</v>
      </c>
      <c r="K152" s="71">
        <f t="shared" si="15"/>
        <v>1</v>
      </c>
      <c r="L152" s="42">
        <f t="shared" si="16"/>
        <v>7</v>
      </c>
      <c r="M152" s="62"/>
      <c r="N152" s="18" t="s">
        <v>144</v>
      </c>
      <c r="O152" s="80">
        <f t="shared" si="17"/>
        <v>0.61249999999999993</v>
      </c>
      <c r="P152" s="61" t="str">
        <f>IF(O152&gt;=Bdd!$N$2,"OK","INSUFFISANT")</f>
        <v>INSUFFISANT</v>
      </c>
      <c r="Q152" s="59"/>
      <c r="R152" s="83">
        <f>S152*Bdd!$P$3</f>
        <v>0</v>
      </c>
      <c r="S152" s="67"/>
      <c r="U152" s="85">
        <f>SUM('S01'!O152)</f>
        <v>0.61249999999999993</v>
      </c>
      <c r="W152" s="81">
        <f>SUM(Bdd!$R$2-U152)</f>
        <v>63.554166666666674</v>
      </c>
      <c r="AC152" s="62"/>
      <c r="AP152" s="62"/>
      <c r="BC152" s="62"/>
    </row>
    <row r="153" spans="1:55">
      <c r="A153" s="18" t="s">
        <v>145</v>
      </c>
      <c r="B153" s="21"/>
      <c r="C153" s="36">
        <f t="shared" si="18"/>
        <v>0</v>
      </c>
      <c r="D153" s="36">
        <f t="shared" si="18"/>
        <v>0</v>
      </c>
      <c r="E153" s="36">
        <f t="shared" si="18"/>
        <v>0</v>
      </c>
      <c r="F153" s="36">
        <f t="shared" si="11"/>
        <v>0</v>
      </c>
      <c r="G153" s="36">
        <f t="shared" si="11"/>
        <v>0</v>
      </c>
      <c r="H153" s="36">
        <f t="shared" si="12"/>
        <v>0</v>
      </c>
      <c r="I153" s="36">
        <f t="shared" si="13"/>
        <v>0</v>
      </c>
      <c r="J153" s="36">
        <f t="shared" si="14"/>
        <v>0</v>
      </c>
      <c r="K153" s="36">
        <f t="shared" si="15"/>
        <v>0</v>
      </c>
      <c r="L153" s="5">
        <f t="shared" si="16"/>
        <v>0</v>
      </c>
      <c r="M153" s="62"/>
      <c r="N153" s="18" t="s">
        <v>145</v>
      </c>
      <c r="O153" s="82">
        <f t="shared" si="17"/>
        <v>0.61249999999999993</v>
      </c>
      <c r="P153" s="61" t="str">
        <f>IF(O153&gt;=Bdd!$N$2,"OK","INSUFFISANT")</f>
        <v>INSUFFISANT</v>
      </c>
      <c r="Q153" s="59"/>
      <c r="R153" s="83">
        <f>S153*Bdd!$P$3</f>
        <v>0</v>
      </c>
      <c r="S153" s="67"/>
      <c r="U153" s="84">
        <f>SUM('S01'!O153)</f>
        <v>0.61249999999999993</v>
      </c>
      <c r="W153" s="84">
        <f>SUM(Bdd!$R$2-U153)</f>
        <v>63.554166666666674</v>
      </c>
    </row>
    <row r="154" spans="1:55">
      <c r="E154" s="62"/>
      <c r="M154" s="62"/>
    </row>
  </sheetData>
  <mergeCells count="155">
    <mergeCell ref="B92:K92"/>
    <mergeCell ref="O92:X92"/>
    <mergeCell ref="AB92:AK92"/>
    <mergeCell ref="AO92:AX92"/>
    <mergeCell ref="BB92:BK92"/>
    <mergeCell ref="P39:X39"/>
    <mergeCell ref="C33:K33"/>
    <mergeCell ref="P33:X33"/>
    <mergeCell ref="AC33:AK33"/>
    <mergeCell ref="C36:K36"/>
    <mergeCell ref="P36:X36"/>
    <mergeCell ref="AB71:AK71"/>
    <mergeCell ref="AB72:AK72"/>
    <mergeCell ref="AB70:AK70"/>
    <mergeCell ref="C61:K61"/>
    <mergeCell ref="P61:X61"/>
    <mergeCell ref="AC61:AK61"/>
    <mergeCell ref="AP61:AX61"/>
    <mergeCell ref="BC61:BK61"/>
    <mergeCell ref="AB73:AK73"/>
    <mergeCell ref="AB74:AK74"/>
    <mergeCell ref="AB75:AK75"/>
    <mergeCell ref="AB76:AK76"/>
    <mergeCell ref="AB77:AK77"/>
    <mergeCell ref="C3:K3"/>
    <mergeCell ref="P3:X3"/>
    <mergeCell ref="AC3:AK3"/>
    <mergeCell ref="AP3:AX3"/>
    <mergeCell ref="BC3:BK3"/>
    <mergeCell ref="C15:K15"/>
    <mergeCell ref="P15:X15"/>
    <mergeCell ref="BC2:BE2"/>
    <mergeCell ref="A1:Y1"/>
    <mergeCell ref="C2:E2"/>
    <mergeCell ref="P2:R2"/>
    <mergeCell ref="AC2:AE2"/>
    <mergeCell ref="AP2:AR2"/>
    <mergeCell ref="C18:K18"/>
    <mergeCell ref="P18:X18"/>
    <mergeCell ref="AC18:AK18"/>
    <mergeCell ref="AP18:AX18"/>
    <mergeCell ref="BC18:BK18"/>
    <mergeCell ref="AC15:AK15"/>
    <mergeCell ref="AP15:AX15"/>
    <mergeCell ref="BC15:BK15"/>
    <mergeCell ref="C40:K40"/>
    <mergeCell ref="P40:X40"/>
    <mergeCell ref="AC40:AK40"/>
    <mergeCell ref="AP40:AX40"/>
    <mergeCell ref="BC40:BK40"/>
    <mergeCell ref="AP33:AX33"/>
    <mergeCell ref="BC33:BK33"/>
    <mergeCell ref="C39:K39"/>
    <mergeCell ref="B83:K83"/>
    <mergeCell ref="O83:X83"/>
    <mergeCell ref="AO83:AX83"/>
    <mergeCell ref="B82:K82"/>
    <mergeCell ref="B73:K73"/>
    <mergeCell ref="B74:K74"/>
    <mergeCell ref="B75:K75"/>
    <mergeCell ref="B76:K76"/>
    <mergeCell ref="B77:K77"/>
    <mergeCell ref="B78:K78"/>
    <mergeCell ref="B79:K79"/>
    <mergeCell ref="B80:K80"/>
    <mergeCell ref="B81:K81"/>
    <mergeCell ref="AB85:AK85"/>
    <mergeCell ref="AB86:AK86"/>
    <mergeCell ref="AB84:AK84"/>
    <mergeCell ref="AB87:AK87"/>
    <mergeCell ref="AB88:AK88"/>
    <mergeCell ref="AB78:AK78"/>
    <mergeCell ref="AB79:AK79"/>
    <mergeCell ref="AB81:AK81"/>
    <mergeCell ref="AB80:AK80"/>
    <mergeCell ref="AB82:AK82"/>
    <mergeCell ref="AB83:AK83"/>
    <mergeCell ref="B89:K89"/>
    <mergeCell ref="B90:K90"/>
    <mergeCell ref="B91:K91"/>
    <mergeCell ref="O70:X70"/>
    <mergeCell ref="O71:X71"/>
    <mergeCell ref="O72:X72"/>
    <mergeCell ref="O73:X73"/>
    <mergeCell ref="O74:X74"/>
    <mergeCell ref="O75:X75"/>
    <mergeCell ref="O76:X76"/>
    <mergeCell ref="O77:X77"/>
    <mergeCell ref="O78:X78"/>
    <mergeCell ref="O79:X79"/>
    <mergeCell ref="O80:X80"/>
    <mergeCell ref="O81:X81"/>
    <mergeCell ref="O82:X82"/>
    <mergeCell ref="B84:K84"/>
    <mergeCell ref="B85:K85"/>
    <mergeCell ref="B86:K86"/>
    <mergeCell ref="B87:K87"/>
    <mergeCell ref="B88:K88"/>
    <mergeCell ref="B70:K70"/>
    <mergeCell ref="B71:K71"/>
    <mergeCell ref="B72:K72"/>
    <mergeCell ref="O89:X89"/>
    <mergeCell ref="O90:X90"/>
    <mergeCell ref="O91:X91"/>
    <mergeCell ref="AO70:AX70"/>
    <mergeCell ref="AO71:AX71"/>
    <mergeCell ref="AO72:AX72"/>
    <mergeCell ref="AO73:AX73"/>
    <mergeCell ref="AO74:AX74"/>
    <mergeCell ref="AO75:AX75"/>
    <mergeCell ref="AO76:AX76"/>
    <mergeCell ref="AO77:AX77"/>
    <mergeCell ref="AO78:AX78"/>
    <mergeCell ref="AO79:AX79"/>
    <mergeCell ref="AO80:AX80"/>
    <mergeCell ref="AO81:AX81"/>
    <mergeCell ref="AO82:AX82"/>
    <mergeCell ref="O84:X84"/>
    <mergeCell ref="O85:X85"/>
    <mergeCell ref="O86:X86"/>
    <mergeCell ref="O87:X87"/>
    <mergeCell ref="O88:X88"/>
    <mergeCell ref="AB89:AK89"/>
    <mergeCell ref="AB90:AK90"/>
    <mergeCell ref="AB91:AK91"/>
    <mergeCell ref="BB79:BK79"/>
    <mergeCell ref="BB80:BK80"/>
    <mergeCell ref="BB81:BK81"/>
    <mergeCell ref="BB82:BK82"/>
    <mergeCell ref="AO84:AX84"/>
    <mergeCell ref="AO85:AX85"/>
    <mergeCell ref="AO86:AX86"/>
    <mergeCell ref="AO87:AX87"/>
    <mergeCell ref="AO88:AX88"/>
    <mergeCell ref="BB83:BK83"/>
    <mergeCell ref="BB70:BK70"/>
    <mergeCell ref="BB71:BK71"/>
    <mergeCell ref="BB72:BK72"/>
    <mergeCell ref="BB73:BK73"/>
    <mergeCell ref="BB74:BK74"/>
    <mergeCell ref="BB75:BK75"/>
    <mergeCell ref="BB76:BK76"/>
    <mergeCell ref="BB77:BK77"/>
    <mergeCell ref="BB78:BK78"/>
    <mergeCell ref="BB89:BK89"/>
    <mergeCell ref="BB90:BK90"/>
    <mergeCell ref="BB91:BK91"/>
    <mergeCell ref="BB84:BK84"/>
    <mergeCell ref="BB85:BK85"/>
    <mergeCell ref="BB86:BK86"/>
    <mergeCell ref="BB87:BK87"/>
    <mergeCell ref="BB88:BK88"/>
    <mergeCell ref="AO89:AX89"/>
    <mergeCell ref="AO90:AX90"/>
    <mergeCell ref="AO91:AX91"/>
  </mergeCells>
  <conditionalFormatting sqref="AY3 BL7 N4:O5 L7 Y7 AA4:AB5 AL7 L3:L5 AY5 A4:B5 AN4:AO5 BA4:BB5 AL3:AM6 Y3:Y5 BL3:BL5 AY4:AZ4 AY7:AZ7">
    <cfRule type="containsText" dxfId="128" priority="322" operator="containsText" text="OK">
      <formula>NOT(ISERROR(SEARCH("OK",A3)))</formula>
    </cfRule>
    <cfRule type="containsText" dxfId="127" priority="323" operator="containsText" text="INSUFFISANT">
      <formula>NOT(ISERROR(SEARCH("INSUFFISANT",A3)))</formula>
    </cfRule>
  </conditionalFormatting>
  <conditionalFormatting sqref="BC5:BK5 AP5:AX5 AC5:AK5 C5:K5 P5:X5">
    <cfRule type="cellIs" dxfId="126" priority="320" operator="equal">
      <formula>"INSUFFISANT"</formula>
    </cfRule>
    <cfRule type="cellIs" dxfId="125" priority="321" operator="equal">
      <formula>"OK"</formula>
    </cfRule>
  </conditionalFormatting>
  <conditionalFormatting sqref="Y8:Y66 L8:L67 AL8:AL66 AY8:AY66 BL8:BL66">
    <cfRule type="cellIs" dxfId="124" priority="314" operator="equal">
      <formula>"SUCCESSION"</formula>
    </cfRule>
    <cfRule type="cellIs" dxfId="123" priority="315" operator="equal">
      <formula>"SANTÉ"</formula>
    </cfRule>
    <cfRule type="cellIs" dxfId="122" priority="316" operator="equal">
      <formula>"RÉSILIATION"</formula>
    </cfRule>
    <cfRule type="cellIs" dxfId="121" priority="317" operator="equal">
      <formula>"MOBILITÉ_BANCAIRE"</formula>
    </cfRule>
    <cfRule type="cellIs" dxfId="120" priority="318" operator="equal">
      <formula>"VAM"</formula>
    </cfRule>
    <cfRule type="cellIs" dxfId="119" priority="319" operator="equal">
      <formula>"TOUT_FLUX"</formula>
    </cfRule>
  </conditionalFormatting>
  <conditionalFormatting sqref="P8:X66 AC8:AK66 AP8:AX66 BC8:BK66 C8:K67 C69:K92 P69:X92 AC69:AK92 AP69:AX92 BC69:BK92">
    <cfRule type="cellIs" dxfId="118" priority="313" operator="equal">
      <formula>"√"</formula>
    </cfRule>
  </conditionalFormatting>
  <conditionalFormatting sqref="AO95:AO99 AB95:AK99">
    <cfRule type="cellIs" dxfId="117" priority="41" operator="equal">
      <formula>0</formula>
    </cfRule>
  </conditionalFormatting>
  <conditionalFormatting sqref="R95:R153">
    <cfRule type="cellIs" dxfId="116" priority="31" operator="equal">
      <formula>"##########"</formula>
    </cfRule>
    <cfRule type="cellIs" dxfId="115" priority="1" operator="equal">
      <formula>0</formula>
    </cfRule>
  </conditionalFormatting>
  <conditionalFormatting sqref="P95:P153">
    <cfRule type="cellIs" dxfId="114" priority="30" operator="equal">
      <formula>"OK"</formula>
    </cfRule>
  </conditionalFormatting>
  <conditionalFormatting sqref="P95:P153">
    <cfRule type="cellIs" dxfId="113" priority="29" operator="equal">
      <formula>"INSUFFISANT"</formula>
    </cfRule>
  </conditionalFormatting>
  <conditionalFormatting sqref="B2">
    <cfRule type="cellIs" dxfId="112" priority="26" operator="equal">
      <formula>"[Haute/39H]"</formula>
    </cfRule>
    <cfRule type="cellIs" dxfId="111" priority="27" operator="equal">
      <formula>"[Basse/32H]"</formula>
    </cfRule>
    <cfRule type="cellIs" dxfId="110" priority="28" operator="equal">
      <formula>"[Normal/36H]"</formula>
    </cfRule>
  </conditionalFormatting>
  <conditionalFormatting sqref="O2">
    <cfRule type="cellIs" dxfId="109" priority="11" operator="equal">
      <formula>"[Haute/39H]"</formula>
    </cfRule>
    <cfRule type="cellIs" dxfId="108" priority="12" operator="equal">
      <formula>"[Basse/32H]"</formula>
    </cfRule>
    <cfRule type="cellIs" dxfId="107" priority="13" operator="equal">
      <formula>"[Normal/36H]"</formula>
    </cfRule>
  </conditionalFormatting>
  <conditionalFormatting sqref="AB2">
    <cfRule type="cellIs" dxfId="106" priority="8" operator="equal">
      <formula>"[Haute/39H]"</formula>
    </cfRule>
    <cfRule type="cellIs" dxfId="105" priority="9" operator="equal">
      <formula>"[Basse/32H]"</formula>
    </cfRule>
    <cfRule type="cellIs" dxfId="104" priority="10" operator="equal">
      <formula>"[Normal/36H]"</formula>
    </cfRule>
  </conditionalFormatting>
  <conditionalFormatting sqref="AO2">
    <cfRule type="cellIs" dxfId="103" priority="5" operator="equal">
      <formula>"[Haute/39H]"</formula>
    </cfRule>
    <cfRule type="cellIs" dxfId="102" priority="6" operator="equal">
      <formula>"[Basse/32H]"</formula>
    </cfRule>
    <cfRule type="cellIs" dxfId="101" priority="7" operator="equal">
      <formula>"[Normal/36H]"</formula>
    </cfRule>
  </conditionalFormatting>
  <conditionalFormatting sqref="BB2">
    <cfRule type="cellIs" dxfId="100" priority="2" operator="equal">
      <formula>"[Haute/39H]"</formula>
    </cfRule>
    <cfRule type="cellIs" dxfId="99" priority="3" operator="equal">
      <formula>"[Basse/32H]"</formula>
    </cfRule>
    <cfRule type="cellIs" dxfId="98" priority="4" operator="equal">
      <formula>"[Normal/36H]"</formula>
    </cfRule>
  </conditionalFormatting>
  <dataValidations count="4">
    <dataValidation type="list" allowBlank="1" showInputMessage="1" showErrorMessage="1" sqref="AA94 AN70:AN92 AA70:AA92 N70:N92 A70:A92 BA70:BA92">
      <formula1>Gestionnaire</formula1>
    </dataValidation>
    <dataValidation type="list" allowBlank="1" showInputMessage="1" showErrorMessage="1" sqref="BC62:BK66 C8:K14 C34:K35 C37:K38 C41:K60 P62:X66 C16:K17 C62:K66 P8:X14 AC8:AK14 AC16:AK17 P34:X35 AC34:AK39 AP16:AX17 AP8:AX14 BC16:BK17 P37:X38 BC34:BK39 AP34:AX39 P41:X60 AC41:AK60 AP41:AX60 BC41:BK60 BC8:BK14 P19:X32 AC19:AK32 AP19:AX32 BC19:BK32 AC62:AK66 AP62:AX66 P16:X17 C19:K32">
      <formula1>Ok</formula1>
    </dataValidation>
    <dataValidation type="list" allowBlank="1" showInputMessage="1" showErrorMessage="1" sqref="L8:L66 AY8:AY66 AL8:AL66 Y8:Y66 BL8:BL66">
      <formula1>Activité</formula1>
    </dataValidation>
    <dataValidation type="list" allowBlank="1" showInputMessage="1" showErrorMessage="1" sqref="B2 AB2 O2 AO2 BB2">
      <formula1>Sem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BL154"/>
  <sheetViews>
    <sheetView workbookViewId="0">
      <pane ySplit="7" topLeftCell="A29" activePane="bottomLeft" state="frozen"/>
      <selection activeCell="R104" sqref="R104"/>
      <selection pane="bottomLeft" activeCell="BC3" sqref="BC3:BK3"/>
    </sheetView>
  </sheetViews>
  <sheetFormatPr baseColWidth="10" defaultColWidth="11.42578125" defaultRowHeight="15"/>
  <cols>
    <col min="1" max="1" width="26.7109375" customWidth="1"/>
    <col min="2" max="2" width="10.7109375" customWidth="1"/>
    <col min="12" max="12" width="20.7109375" customWidth="1"/>
    <col min="13" max="13" width="5.7109375" style="48" customWidth="1"/>
    <col min="14" max="14" width="26.7109375" customWidth="1"/>
    <col min="15" max="15" width="10.7109375" customWidth="1"/>
    <col min="25" max="25" width="20.7109375" customWidth="1"/>
    <col min="26" max="26" width="5.7109375" customWidth="1"/>
    <col min="27" max="27" width="26.7109375" customWidth="1"/>
    <col min="28" max="28" width="10.7109375" customWidth="1"/>
    <col min="38" max="38" width="20.7109375" customWidth="1"/>
    <col min="39" max="39" width="5.7109375" customWidth="1"/>
    <col min="40" max="40" width="26.7109375" customWidth="1"/>
    <col min="41" max="41" width="10.7109375" customWidth="1"/>
    <col min="51" max="51" width="20.7109375" customWidth="1"/>
    <col min="52" max="52" width="5.7109375" customWidth="1"/>
    <col min="53" max="53" width="26.7109375" customWidth="1"/>
    <col min="54" max="54" width="10.7109375" customWidth="1"/>
    <col min="64" max="64" width="20.7109375" customWidth="1"/>
  </cols>
  <sheetData>
    <row r="1" spans="1:64">
      <c r="A1" s="118"/>
      <c r="B1" s="118"/>
      <c r="C1" s="118"/>
      <c r="D1" s="118"/>
      <c r="E1" s="118"/>
      <c r="F1" s="118"/>
      <c r="G1" s="118"/>
      <c r="H1" s="118"/>
      <c r="I1" s="118"/>
      <c r="J1" s="118"/>
      <c r="K1" s="118"/>
      <c r="L1" s="118"/>
      <c r="M1" s="118"/>
      <c r="N1" s="118"/>
      <c r="O1" s="118"/>
      <c r="P1" s="118"/>
      <c r="Q1" s="118"/>
      <c r="R1" s="118"/>
      <c r="S1" s="118"/>
      <c r="T1" s="118"/>
      <c r="U1" s="118"/>
      <c r="V1" s="118"/>
      <c r="W1" s="118"/>
      <c r="X1" s="118"/>
      <c r="Y1" s="118"/>
    </row>
    <row r="2" spans="1:64" ht="20.100000000000001" customHeight="1">
      <c r="A2" s="105" t="s">
        <v>85</v>
      </c>
      <c r="B2" s="63" t="s">
        <v>30</v>
      </c>
      <c r="C2" s="119" t="s">
        <v>74</v>
      </c>
      <c r="D2" s="119"/>
      <c r="E2" s="119"/>
      <c r="F2" s="43"/>
      <c r="G2" s="42"/>
      <c r="H2" s="106" t="s">
        <v>75</v>
      </c>
      <c r="I2" s="42"/>
      <c r="J2" s="42"/>
      <c r="K2" s="43"/>
      <c r="L2" s="14"/>
      <c r="M2" s="14"/>
      <c r="N2" s="13"/>
      <c r="O2" s="63" t="s">
        <v>30</v>
      </c>
      <c r="P2" s="119" t="s">
        <v>76</v>
      </c>
      <c r="Q2" s="119"/>
      <c r="R2" s="119"/>
      <c r="T2" s="62"/>
      <c r="U2" s="62"/>
      <c r="V2" s="62"/>
      <c r="W2" s="62"/>
      <c r="Y2" s="14"/>
      <c r="AA2" s="13"/>
      <c r="AB2" s="63" t="s">
        <v>30</v>
      </c>
      <c r="AC2" s="119" t="s">
        <v>77</v>
      </c>
      <c r="AD2" s="119"/>
      <c r="AE2" s="119"/>
      <c r="AG2" s="62"/>
      <c r="AH2" s="62"/>
      <c r="AI2" s="62"/>
      <c r="AJ2" s="62"/>
      <c r="AL2" s="14"/>
      <c r="AN2" s="13"/>
      <c r="AO2" s="63" t="s">
        <v>30</v>
      </c>
      <c r="AP2" s="119" t="s">
        <v>78</v>
      </c>
      <c r="AQ2" s="119"/>
      <c r="AR2" s="119"/>
      <c r="AT2" s="62"/>
      <c r="AU2" s="62"/>
      <c r="AV2" s="62"/>
      <c r="AW2" s="62"/>
      <c r="AY2" s="14"/>
      <c r="BA2" s="13"/>
      <c r="BB2" s="63" t="s">
        <v>30</v>
      </c>
      <c r="BC2" s="119" t="s">
        <v>79</v>
      </c>
      <c r="BD2" s="119"/>
      <c r="BE2" s="119"/>
      <c r="BG2" s="62"/>
      <c r="BH2" s="62"/>
      <c r="BI2" s="62"/>
      <c r="BJ2" s="62"/>
      <c r="BL2" s="14"/>
    </row>
    <row r="3" spans="1:64">
      <c r="A3" s="38"/>
      <c r="B3" s="54"/>
      <c r="C3" s="113"/>
      <c r="D3" s="114"/>
      <c r="E3" s="114"/>
      <c r="F3" s="114"/>
      <c r="G3" s="114"/>
      <c r="H3" s="114"/>
      <c r="I3" s="114"/>
      <c r="J3" s="114"/>
      <c r="K3" s="114"/>
      <c r="L3" s="15"/>
      <c r="M3" s="62"/>
      <c r="N3" s="6"/>
      <c r="O3" s="49"/>
      <c r="P3" s="113"/>
      <c r="Q3" s="114"/>
      <c r="R3" s="114"/>
      <c r="S3" s="114"/>
      <c r="T3" s="114"/>
      <c r="U3" s="114"/>
      <c r="V3" s="114"/>
      <c r="W3" s="114"/>
      <c r="X3" s="114"/>
      <c r="Y3" s="15"/>
      <c r="AA3" s="6"/>
      <c r="AB3" s="49"/>
      <c r="AC3" s="115"/>
      <c r="AD3" s="116"/>
      <c r="AE3" s="116"/>
      <c r="AF3" s="116"/>
      <c r="AG3" s="116"/>
      <c r="AH3" s="116"/>
      <c r="AI3" s="116"/>
      <c r="AJ3" s="116"/>
      <c r="AK3" s="116"/>
      <c r="AL3" s="57"/>
      <c r="AM3" s="15"/>
      <c r="AN3" s="6"/>
      <c r="AO3" s="49"/>
      <c r="AP3" s="115"/>
      <c r="AQ3" s="116"/>
      <c r="AR3" s="116"/>
      <c r="AS3" s="116"/>
      <c r="AT3" s="116"/>
      <c r="AU3" s="116"/>
      <c r="AV3" s="116"/>
      <c r="AW3" s="116"/>
      <c r="AX3" s="116"/>
      <c r="AY3" s="15"/>
      <c r="BA3" s="6"/>
      <c r="BB3" s="49"/>
      <c r="BC3" s="115"/>
      <c r="BD3" s="116"/>
      <c r="BE3" s="116"/>
      <c r="BF3" s="116"/>
      <c r="BG3" s="116"/>
      <c r="BH3" s="116"/>
      <c r="BI3" s="116"/>
      <c r="BJ3" s="116"/>
      <c r="BK3" s="116"/>
      <c r="BL3" s="15"/>
    </row>
    <row r="4" spans="1:64">
      <c r="A4" s="8" t="s">
        <v>48</v>
      </c>
      <c r="B4" s="50"/>
      <c r="C4" s="47">
        <v>30</v>
      </c>
      <c r="D4" s="47">
        <v>30</v>
      </c>
      <c r="E4" s="47">
        <v>30</v>
      </c>
      <c r="F4" s="47">
        <v>30</v>
      </c>
      <c r="G4" s="47">
        <v>30</v>
      </c>
      <c r="H4" s="47">
        <v>30</v>
      </c>
      <c r="I4" s="47">
        <v>30</v>
      </c>
      <c r="J4" s="47">
        <v>30</v>
      </c>
      <c r="K4" s="47">
        <v>30</v>
      </c>
      <c r="L4" s="2"/>
      <c r="M4" s="62"/>
      <c r="N4" s="8" t="s">
        <v>48</v>
      </c>
      <c r="O4" s="50"/>
      <c r="P4" s="47">
        <v>30</v>
      </c>
      <c r="Q4" s="47">
        <v>30</v>
      </c>
      <c r="R4" s="47">
        <v>30</v>
      </c>
      <c r="S4" s="47">
        <v>30</v>
      </c>
      <c r="T4" s="47">
        <v>30</v>
      </c>
      <c r="U4" s="47">
        <v>30</v>
      </c>
      <c r="V4" s="47">
        <v>30</v>
      </c>
      <c r="W4" s="47">
        <v>30</v>
      </c>
      <c r="X4" s="47">
        <v>30</v>
      </c>
      <c r="Y4" s="2"/>
      <c r="AA4" s="8" t="s">
        <v>48</v>
      </c>
      <c r="AB4" s="50"/>
      <c r="AC4" s="47">
        <v>30</v>
      </c>
      <c r="AD4" s="47">
        <v>30</v>
      </c>
      <c r="AE4" s="47">
        <v>30</v>
      </c>
      <c r="AF4" s="47">
        <v>30</v>
      </c>
      <c r="AG4" s="47">
        <v>30</v>
      </c>
      <c r="AH4" s="47">
        <v>30</v>
      </c>
      <c r="AI4" s="47">
        <v>30</v>
      </c>
      <c r="AJ4" s="47">
        <v>30</v>
      </c>
      <c r="AK4" s="47">
        <v>30</v>
      </c>
      <c r="AL4" s="57"/>
      <c r="AM4" s="15"/>
      <c r="AN4" s="8" t="s">
        <v>48</v>
      </c>
      <c r="AO4" s="50"/>
      <c r="AP4" s="47">
        <v>30</v>
      </c>
      <c r="AQ4" s="47">
        <v>30</v>
      </c>
      <c r="AR4" s="47">
        <v>30</v>
      </c>
      <c r="AS4" s="47">
        <v>30</v>
      </c>
      <c r="AT4" s="47">
        <v>30</v>
      </c>
      <c r="AU4" s="47">
        <v>30</v>
      </c>
      <c r="AV4" s="47">
        <v>30</v>
      </c>
      <c r="AW4" s="47">
        <v>30</v>
      </c>
      <c r="AX4" s="47">
        <v>30</v>
      </c>
      <c r="AY4" s="15"/>
      <c r="AZ4" s="15"/>
      <c r="BA4" s="8" t="s">
        <v>48</v>
      </c>
      <c r="BB4" s="50"/>
      <c r="BC4" s="47">
        <v>30</v>
      </c>
      <c r="BD4" s="47">
        <v>30</v>
      </c>
      <c r="BE4" s="47">
        <v>30</v>
      </c>
      <c r="BF4" s="47">
        <v>30</v>
      </c>
      <c r="BG4" s="47">
        <v>30</v>
      </c>
      <c r="BH4" s="47">
        <v>30</v>
      </c>
      <c r="BI4" s="47">
        <v>30</v>
      </c>
      <c r="BJ4" s="47">
        <v>30</v>
      </c>
      <c r="BK4" s="47">
        <v>30</v>
      </c>
      <c r="BL4" s="15"/>
    </row>
    <row r="5" spans="1:64">
      <c r="A5" s="16" t="s">
        <v>49</v>
      </c>
      <c r="B5" s="51"/>
      <c r="C5" s="39" t="str">
        <f>IF(C6&gt;=C4,"OK","INSUFFISANT")</f>
        <v>INSUFFISANT</v>
      </c>
      <c r="D5" s="39" t="str">
        <f t="shared" ref="D5:K5" si="0">IF(D6&gt;=D4,"OK","INSUFFISANT")</f>
        <v>INSUFFISANT</v>
      </c>
      <c r="E5" s="39" t="str">
        <f t="shared" si="0"/>
        <v>INSUFFISANT</v>
      </c>
      <c r="F5" s="39" t="str">
        <f t="shared" si="0"/>
        <v>INSUFFISANT</v>
      </c>
      <c r="G5" s="39" t="str">
        <f t="shared" si="0"/>
        <v>INSUFFISANT</v>
      </c>
      <c r="H5" s="39" t="str">
        <f t="shared" si="0"/>
        <v>INSUFFISANT</v>
      </c>
      <c r="I5" s="39" t="str">
        <f t="shared" si="0"/>
        <v>INSUFFISANT</v>
      </c>
      <c r="J5" s="39" t="str">
        <f t="shared" si="0"/>
        <v>INSUFFISANT</v>
      </c>
      <c r="K5" s="39" t="str">
        <f t="shared" si="0"/>
        <v>INSUFFISANT</v>
      </c>
      <c r="L5" s="2"/>
      <c r="M5" s="62"/>
      <c r="N5" s="16" t="s">
        <v>49</v>
      </c>
      <c r="O5" s="51"/>
      <c r="P5" s="12" t="str">
        <f t="shared" ref="P5:X5" si="1">IF(P6&gt;=P4,"OK","INSUFFISANT")</f>
        <v>INSUFFISANT</v>
      </c>
      <c r="Q5" s="12" t="str">
        <f t="shared" si="1"/>
        <v>INSUFFISANT</v>
      </c>
      <c r="R5" s="12" t="str">
        <f t="shared" si="1"/>
        <v>INSUFFISANT</v>
      </c>
      <c r="S5" s="12" t="str">
        <f t="shared" si="1"/>
        <v>INSUFFISANT</v>
      </c>
      <c r="T5" s="12" t="str">
        <f t="shared" si="1"/>
        <v>INSUFFISANT</v>
      </c>
      <c r="U5" s="12" t="str">
        <f t="shared" si="1"/>
        <v>INSUFFISANT</v>
      </c>
      <c r="V5" s="12" t="str">
        <f t="shared" si="1"/>
        <v>INSUFFISANT</v>
      </c>
      <c r="W5" s="12" t="str">
        <f t="shared" si="1"/>
        <v>INSUFFISANT</v>
      </c>
      <c r="X5" s="12" t="str">
        <f t="shared" si="1"/>
        <v>INSUFFISANT</v>
      </c>
      <c r="Y5" s="2"/>
      <c r="AA5" s="16" t="s">
        <v>49</v>
      </c>
      <c r="AB5" s="51"/>
      <c r="AC5" s="12" t="str">
        <f>IF(O95&gt;=AC4,"OK","INSUFFISANT")</f>
        <v>INSUFFISANT</v>
      </c>
      <c r="AD5" s="12" t="str">
        <f t="shared" ref="AD5:AK5" si="2">IF(AD6&gt;=AD4,"OK","INSUFFISANT")</f>
        <v>INSUFFISANT</v>
      </c>
      <c r="AE5" s="12" t="str">
        <f t="shared" si="2"/>
        <v>INSUFFISANT</v>
      </c>
      <c r="AF5" s="12" t="str">
        <f t="shared" si="2"/>
        <v>INSUFFISANT</v>
      </c>
      <c r="AG5" s="12" t="str">
        <f t="shared" si="2"/>
        <v>INSUFFISANT</v>
      </c>
      <c r="AH5" s="12" t="str">
        <f t="shared" si="2"/>
        <v>INSUFFISANT</v>
      </c>
      <c r="AI5" s="12" t="str">
        <f t="shared" si="2"/>
        <v>INSUFFISANT</v>
      </c>
      <c r="AJ5" s="12" t="str">
        <f t="shared" si="2"/>
        <v>INSUFFISANT</v>
      </c>
      <c r="AK5" s="12" t="str">
        <f t="shared" si="2"/>
        <v>INSUFFISANT</v>
      </c>
      <c r="AL5" s="57"/>
      <c r="AM5" s="15"/>
      <c r="AN5" s="16" t="s">
        <v>49</v>
      </c>
      <c r="AO5" s="51"/>
      <c r="AP5" s="12" t="str">
        <f>IF(AP6&gt;=AP4,"OK","INSUFFISANT")</f>
        <v>INSUFFISANT</v>
      </c>
      <c r="AQ5" s="12" t="str">
        <f t="shared" ref="AQ5:AX5" si="3">IF(AQ6&gt;=AQ4,"OK","INSUFFISANT")</f>
        <v>INSUFFISANT</v>
      </c>
      <c r="AR5" s="12" t="str">
        <f t="shared" si="3"/>
        <v>INSUFFISANT</v>
      </c>
      <c r="AS5" s="12" t="str">
        <f t="shared" si="3"/>
        <v>INSUFFISANT</v>
      </c>
      <c r="AT5" s="12" t="str">
        <f t="shared" si="3"/>
        <v>INSUFFISANT</v>
      </c>
      <c r="AU5" s="12" t="str">
        <f t="shared" si="3"/>
        <v>INSUFFISANT</v>
      </c>
      <c r="AV5" s="12" t="str">
        <f t="shared" si="3"/>
        <v>INSUFFISANT</v>
      </c>
      <c r="AW5" s="12" t="str">
        <f t="shared" si="3"/>
        <v>INSUFFISANT</v>
      </c>
      <c r="AX5" s="12" t="str">
        <f t="shared" si="3"/>
        <v>INSUFFISANT</v>
      </c>
      <c r="AY5" s="2"/>
      <c r="BA5" s="16" t="s">
        <v>49</v>
      </c>
      <c r="BB5" s="51"/>
      <c r="BC5" s="12" t="str">
        <f>IF(BC6&gt;=BC4,"OK","INSUFFISANT")</f>
        <v>INSUFFISANT</v>
      </c>
      <c r="BD5" s="12" t="str">
        <f t="shared" ref="BD5:BK5" si="4">IF(BD6&gt;=BD4,"OK","INSUFFISANT")</f>
        <v>INSUFFISANT</v>
      </c>
      <c r="BE5" s="12" t="str">
        <f t="shared" si="4"/>
        <v>INSUFFISANT</v>
      </c>
      <c r="BF5" s="12" t="str">
        <f t="shared" si="4"/>
        <v>INSUFFISANT</v>
      </c>
      <c r="BG5" s="12" t="str">
        <f t="shared" si="4"/>
        <v>INSUFFISANT</v>
      </c>
      <c r="BH5" s="12" t="str">
        <f t="shared" si="4"/>
        <v>INSUFFISANT</v>
      </c>
      <c r="BI5" s="12" t="str">
        <f t="shared" si="4"/>
        <v>INSUFFISANT</v>
      </c>
      <c r="BJ5" s="12" t="str">
        <f t="shared" si="4"/>
        <v>INSUFFISANT</v>
      </c>
      <c r="BK5" s="12" t="str">
        <f t="shared" si="4"/>
        <v>INSUFFISANT</v>
      </c>
      <c r="BL5" s="2"/>
    </row>
    <row r="6" spans="1:64">
      <c r="A6" s="38" t="s">
        <v>50</v>
      </c>
      <c r="B6" s="40"/>
      <c r="C6" s="40">
        <f t="shared" ref="C6:K6" si="5">COUNTIF(C8:C70,"√")</f>
        <v>0</v>
      </c>
      <c r="D6" s="40">
        <f t="shared" si="5"/>
        <v>0</v>
      </c>
      <c r="E6" s="40">
        <f t="shared" si="5"/>
        <v>0</v>
      </c>
      <c r="F6" s="40">
        <f t="shared" si="5"/>
        <v>0</v>
      </c>
      <c r="G6" s="40">
        <f t="shared" si="5"/>
        <v>0</v>
      </c>
      <c r="H6" s="40">
        <f t="shared" si="5"/>
        <v>0</v>
      </c>
      <c r="I6" s="40">
        <f t="shared" si="5"/>
        <v>0</v>
      </c>
      <c r="J6" s="40">
        <f t="shared" si="5"/>
        <v>0</v>
      </c>
      <c r="K6" s="40">
        <f t="shared" si="5"/>
        <v>0</v>
      </c>
      <c r="L6" s="62"/>
      <c r="M6" s="62"/>
      <c r="N6" s="6" t="s">
        <v>50</v>
      </c>
      <c r="O6" s="1"/>
      <c r="P6" s="1">
        <f t="shared" ref="P6:X6" si="6">COUNTIF(P8:P70,"√")</f>
        <v>0</v>
      </c>
      <c r="Q6" s="1">
        <f t="shared" si="6"/>
        <v>0</v>
      </c>
      <c r="R6" s="1">
        <f t="shared" si="6"/>
        <v>0</v>
      </c>
      <c r="S6" s="1">
        <f t="shared" si="6"/>
        <v>0</v>
      </c>
      <c r="T6" s="1">
        <f t="shared" si="6"/>
        <v>0</v>
      </c>
      <c r="U6" s="1">
        <f t="shared" si="6"/>
        <v>0</v>
      </c>
      <c r="V6" s="1">
        <f t="shared" si="6"/>
        <v>0</v>
      </c>
      <c r="W6" s="1">
        <f t="shared" si="6"/>
        <v>0</v>
      </c>
      <c r="X6" s="1">
        <f t="shared" si="6"/>
        <v>0</v>
      </c>
      <c r="Y6" s="62"/>
      <c r="AA6" s="6" t="s">
        <v>50</v>
      </c>
      <c r="AB6" s="1"/>
      <c r="AC6" s="1">
        <f t="shared" ref="AC6:AK6" si="7">COUNTIF(AC8:AC70,"√")</f>
        <v>0</v>
      </c>
      <c r="AD6" s="1">
        <f t="shared" si="7"/>
        <v>0</v>
      </c>
      <c r="AE6" s="1">
        <f t="shared" si="7"/>
        <v>0</v>
      </c>
      <c r="AF6" s="1">
        <f t="shared" si="7"/>
        <v>0</v>
      </c>
      <c r="AG6" s="1">
        <f t="shared" si="7"/>
        <v>0</v>
      </c>
      <c r="AH6" s="1">
        <f t="shared" si="7"/>
        <v>0</v>
      </c>
      <c r="AI6" s="1">
        <f t="shared" si="7"/>
        <v>0</v>
      </c>
      <c r="AJ6" s="1">
        <f t="shared" si="7"/>
        <v>0</v>
      </c>
      <c r="AK6" s="1">
        <f t="shared" si="7"/>
        <v>0</v>
      </c>
      <c r="AL6" s="58"/>
      <c r="AM6" s="15"/>
      <c r="AN6" s="6" t="s">
        <v>50</v>
      </c>
      <c r="AO6" s="1"/>
      <c r="AP6" s="1">
        <f t="shared" ref="AP6:AX6" si="8">COUNTIF(AP8:AP70,"√")</f>
        <v>0</v>
      </c>
      <c r="AQ6" s="1">
        <f t="shared" si="8"/>
        <v>0</v>
      </c>
      <c r="AR6" s="1">
        <f t="shared" si="8"/>
        <v>0</v>
      </c>
      <c r="AS6" s="1">
        <f t="shared" si="8"/>
        <v>0</v>
      </c>
      <c r="AT6" s="1">
        <f t="shared" si="8"/>
        <v>0</v>
      </c>
      <c r="AU6" s="1">
        <f t="shared" si="8"/>
        <v>0</v>
      </c>
      <c r="AV6" s="1">
        <f t="shared" si="8"/>
        <v>0</v>
      </c>
      <c r="AW6" s="1">
        <f t="shared" si="8"/>
        <v>0</v>
      </c>
      <c r="AX6" s="1">
        <f t="shared" si="8"/>
        <v>0</v>
      </c>
      <c r="AY6" s="62"/>
      <c r="BA6" s="6" t="s">
        <v>50</v>
      </c>
      <c r="BB6" s="1"/>
      <c r="BC6" s="1">
        <f t="shared" ref="BC6:BK6" si="9">COUNTIF(BC8:BC70,"√")</f>
        <v>0</v>
      </c>
      <c r="BD6" s="1">
        <f t="shared" si="9"/>
        <v>0</v>
      </c>
      <c r="BE6" s="1">
        <f t="shared" si="9"/>
        <v>0</v>
      </c>
      <c r="BF6" s="1">
        <f t="shared" si="9"/>
        <v>0</v>
      </c>
      <c r="BG6" s="1">
        <f t="shared" si="9"/>
        <v>0</v>
      </c>
      <c r="BH6" s="1">
        <f t="shared" si="9"/>
        <v>0</v>
      </c>
      <c r="BI6" s="1">
        <f t="shared" si="9"/>
        <v>0</v>
      </c>
      <c r="BJ6" s="1">
        <f t="shared" si="9"/>
        <v>0</v>
      </c>
      <c r="BK6" s="1">
        <f t="shared" si="9"/>
        <v>0</v>
      </c>
      <c r="BL6" s="62"/>
    </row>
    <row r="7" spans="1:64">
      <c r="A7" s="38" t="s">
        <v>51</v>
      </c>
      <c r="B7" s="53" t="s">
        <v>52</v>
      </c>
      <c r="C7" s="41" t="s">
        <v>53</v>
      </c>
      <c r="D7" s="41" t="s">
        <v>54</v>
      </c>
      <c r="E7" s="41" t="s">
        <v>55</v>
      </c>
      <c r="F7" s="41" t="s">
        <v>56</v>
      </c>
      <c r="G7" s="41" t="s">
        <v>57</v>
      </c>
      <c r="H7" s="41" t="s">
        <v>58</v>
      </c>
      <c r="I7" s="41" t="s">
        <v>59</v>
      </c>
      <c r="J7" s="41" t="s">
        <v>60</v>
      </c>
      <c r="K7" s="41" t="s">
        <v>61</v>
      </c>
      <c r="L7" s="49" t="s">
        <v>62</v>
      </c>
      <c r="M7" s="62"/>
      <c r="N7" s="52" t="s">
        <v>51</v>
      </c>
      <c r="O7" s="53" t="s">
        <v>52</v>
      </c>
      <c r="P7" s="30" t="s">
        <v>53</v>
      </c>
      <c r="Q7" s="30" t="s">
        <v>54</v>
      </c>
      <c r="R7" s="30" t="s">
        <v>55</v>
      </c>
      <c r="S7" s="30" t="s">
        <v>56</v>
      </c>
      <c r="T7" s="30" t="s">
        <v>57</v>
      </c>
      <c r="U7" s="30" t="s">
        <v>58</v>
      </c>
      <c r="V7" s="30" t="s">
        <v>59</v>
      </c>
      <c r="W7" s="30" t="s">
        <v>60</v>
      </c>
      <c r="X7" s="30" t="s">
        <v>61</v>
      </c>
      <c r="Y7" s="7" t="s">
        <v>62</v>
      </c>
      <c r="AA7" s="23" t="s">
        <v>51</v>
      </c>
      <c r="AB7" s="53" t="s">
        <v>52</v>
      </c>
      <c r="AC7" s="30" t="s">
        <v>53</v>
      </c>
      <c r="AD7" s="30" t="s">
        <v>54</v>
      </c>
      <c r="AE7" s="30" t="s">
        <v>55</v>
      </c>
      <c r="AF7" s="30" t="s">
        <v>56</v>
      </c>
      <c r="AG7" s="30" t="s">
        <v>57</v>
      </c>
      <c r="AH7" s="30" t="s">
        <v>58</v>
      </c>
      <c r="AI7" s="30" t="s">
        <v>59</v>
      </c>
      <c r="AJ7" s="30" t="s">
        <v>60</v>
      </c>
      <c r="AK7" s="30" t="s">
        <v>61</v>
      </c>
      <c r="AL7" s="7" t="s">
        <v>62</v>
      </c>
      <c r="AN7" s="6" t="s">
        <v>51</v>
      </c>
      <c r="AO7" s="53" t="s">
        <v>52</v>
      </c>
      <c r="AP7" s="30" t="s">
        <v>53</v>
      </c>
      <c r="AQ7" s="30" t="s">
        <v>54</v>
      </c>
      <c r="AR7" s="30" t="s">
        <v>55</v>
      </c>
      <c r="AS7" s="30" t="s">
        <v>56</v>
      </c>
      <c r="AT7" s="30" t="s">
        <v>57</v>
      </c>
      <c r="AU7" s="30" t="s">
        <v>58</v>
      </c>
      <c r="AV7" s="30" t="s">
        <v>59</v>
      </c>
      <c r="AW7" s="30" t="s">
        <v>60</v>
      </c>
      <c r="AX7" s="30" t="s">
        <v>61</v>
      </c>
      <c r="AY7" s="7" t="s">
        <v>62</v>
      </c>
      <c r="AZ7" s="15"/>
      <c r="BA7" s="6" t="s">
        <v>51</v>
      </c>
      <c r="BB7" s="53" t="s">
        <v>52</v>
      </c>
      <c r="BC7" s="30" t="s">
        <v>53</v>
      </c>
      <c r="BD7" s="30" t="s">
        <v>54</v>
      </c>
      <c r="BE7" s="30" t="s">
        <v>55</v>
      </c>
      <c r="BF7" s="30" t="s">
        <v>56</v>
      </c>
      <c r="BG7" s="30" t="s">
        <v>57</v>
      </c>
      <c r="BH7" s="30" t="s">
        <v>58</v>
      </c>
      <c r="BI7" s="30" t="s">
        <v>59</v>
      </c>
      <c r="BJ7" s="30" t="s">
        <v>60</v>
      </c>
      <c r="BK7" s="30" t="s">
        <v>61</v>
      </c>
      <c r="BL7" s="7" t="s">
        <v>62</v>
      </c>
    </row>
    <row r="8" spans="1:64">
      <c r="A8" s="18" t="s">
        <v>87</v>
      </c>
      <c r="B8" s="86"/>
      <c r="C8" s="5"/>
      <c r="D8" s="5"/>
      <c r="E8" s="5"/>
      <c r="F8" s="5"/>
      <c r="G8" s="5"/>
      <c r="H8" s="5"/>
      <c r="I8" s="5"/>
      <c r="J8" s="5"/>
      <c r="K8" s="5"/>
      <c r="L8" s="62" t="s">
        <v>152</v>
      </c>
      <c r="M8" s="62"/>
      <c r="N8" s="18" t="s">
        <v>87</v>
      </c>
      <c r="O8" s="86"/>
      <c r="P8" s="5"/>
      <c r="Q8" s="5"/>
      <c r="R8" s="5"/>
      <c r="S8" s="5"/>
      <c r="T8" s="5"/>
      <c r="U8" s="5"/>
      <c r="V8" s="5"/>
      <c r="W8" s="5"/>
      <c r="X8" s="5"/>
      <c r="Y8" s="62" t="s">
        <v>149</v>
      </c>
      <c r="AA8" s="18" t="s">
        <v>87</v>
      </c>
      <c r="AB8" s="74"/>
      <c r="AC8" s="5"/>
      <c r="AD8" s="5"/>
      <c r="AE8" s="5"/>
      <c r="AF8" s="5"/>
      <c r="AG8" s="5"/>
      <c r="AH8" s="5"/>
      <c r="AI8" s="5"/>
      <c r="AJ8" s="5"/>
      <c r="AK8" s="5"/>
      <c r="AL8" s="62" t="s">
        <v>150</v>
      </c>
      <c r="AN8" s="18" t="s">
        <v>87</v>
      </c>
      <c r="AO8" s="74"/>
      <c r="AP8" s="5"/>
      <c r="AQ8" s="5"/>
      <c r="AR8" s="5"/>
      <c r="AS8" s="5"/>
      <c r="AT8" s="5"/>
      <c r="AU8" s="5"/>
      <c r="AV8" s="5"/>
      <c r="AW8" s="5"/>
      <c r="AX8" s="5"/>
      <c r="AY8" s="62" t="s">
        <v>152</v>
      </c>
      <c r="BA8" s="18" t="s">
        <v>87</v>
      </c>
      <c r="BB8" s="74"/>
      <c r="BC8" s="5"/>
      <c r="BD8" s="5"/>
      <c r="BE8" s="5"/>
      <c r="BF8" s="5"/>
      <c r="BG8" s="5"/>
      <c r="BH8" s="5"/>
      <c r="BI8" s="5"/>
      <c r="BJ8" s="5"/>
      <c r="BK8" s="5"/>
      <c r="BL8" s="62" t="s">
        <v>153</v>
      </c>
    </row>
    <row r="9" spans="1:64">
      <c r="A9" s="18" t="s">
        <v>88</v>
      </c>
      <c r="B9" s="87"/>
      <c r="C9" s="62"/>
      <c r="D9" s="62"/>
      <c r="E9" s="62"/>
      <c r="F9" s="62"/>
      <c r="G9" s="62"/>
      <c r="H9" s="62"/>
      <c r="I9" s="62"/>
      <c r="J9" s="62"/>
      <c r="K9" s="62"/>
      <c r="L9" s="107" t="s">
        <v>153</v>
      </c>
      <c r="M9" s="62"/>
      <c r="N9" s="18" t="s">
        <v>88</v>
      </c>
      <c r="O9" s="87"/>
      <c r="P9" s="62"/>
      <c r="Q9" s="62"/>
      <c r="R9" s="62"/>
      <c r="S9" s="62"/>
      <c r="T9" s="62"/>
      <c r="U9" s="62"/>
      <c r="V9" s="62"/>
      <c r="W9" s="62"/>
      <c r="X9" s="62"/>
      <c r="Y9" s="107" t="s">
        <v>150</v>
      </c>
      <c r="AA9" s="18" t="s">
        <v>88</v>
      </c>
      <c r="AB9" s="75"/>
      <c r="AC9" s="62"/>
      <c r="AD9" s="62"/>
      <c r="AE9" s="62"/>
      <c r="AF9" s="62"/>
      <c r="AG9" s="62"/>
      <c r="AH9" s="62"/>
      <c r="AI9" s="62"/>
      <c r="AJ9" s="62"/>
      <c r="AK9" s="62"/>
      <c r="AL9" s="107" t="s">
        <v>151</v>
      </c>
      <c r="AN9" s="18" t="s">
        <v>88</v>
      </c>
      <c r="AO9" s="75"/>
      <c r="AP9" s="62"/>
      <c r="AQ9" s="62"/>
      <c r="AR9" s="62"/>
      <c r="AS9" s="62"/>
      <c r="AT9" s="62"/>
      <c r="AU9" s="62"/>
      <c r="AV9" s="62"/>
      <c r="AW9" s="62"/>
      <c r="AX9" s="62"/>
      <c r="AY9" s="107" t="s">
        <v>153</v>
      </c>
      <c r="BA9" s="18" t="s">
        <v>88</v>
      </c>
      <c r="BB9" s="75"/>
      <c r="BC9" s="62"/>
      <c r="BD9" s="62"/>
      <c r="BE9" s="62"/>
      <c r="BF9" s="62"/>
      <c r="BG9" s="62"/>
      <c r="BH9" s="62"/>
      <c r="BI9" s="62"/>
      <c r="BJ9" s="62"/>
      <c r="BK9" s="62"/>
      <c r="BL9" s="107" t="s">
        <v>154</v>
      </c>
    </row>
    <row r="10" spans="1:64">
      <c r="A10" s="18" t="s">
        <v>89</v>
      </c>
      <c r="B10" s="86"/>
      <c r="C10" s="5"/>
      <c r="D10" s="5"/>
      <c r="E10" s="5"/>
      <c r="F10" s="5"/>
      <c r="G10" s="5"/>
      <c r="H10" s="5"/>
      <c r="I10" s="5"/>
      <c r="J10" s="5"/>
      <c r="K10" s="5"/>
      <c r="L10" s="107" t="s">
        <v>154</v>
      </c>
      <c r="M10" s="62"/>
      <c r="N10" s="18" t="s">
        <v>89</v>
      </c>
      <c r="O10" s="86"/>
      <c r="P10" s="5"/>
      <c r="Q10" s="5"/>
      <c r="R10" s="5"/>
      <c r="S10" s="5"/>
      <c r="T10" s="5"/>
      <c r="U10" s="5"/>
      <c r="V10" s="5"/>
      <c r="W10" s="5"/>
      <c r="X10" s="5"/>
      <c r="Y10" s="107" t="s">
        <v>151</v>
      </c>
      <c r="AA10" s="18" t="s">
        <v>89</v>
      </c>
      <c r="AB10" s="74"/>
      <c r="AC10" s="5"/>
      <c r="AD10" s="5"/>
      <c r="AE10" s="5"/>
      <c r="AF10" s="5"/>
      <c r="AG10" s="5"/>
      <c r="AH10" s="5"/>
      <c r="AI10" s="5"/>
      <c r="AJ10" s="5"/>
      <c r="AK10" s="5"/>
      <c r="AL10" s="107" t="s">
        <v>152</v>
      </c>
      <c r="AN10" s="18" t="s">
        <v>89</v>
      </c>
      <c r="AO10" s="74"/>
      <c r="AP10" s="5"/>
      <c r="AQ10" s="5"/>
      <c r="AR10" s="5"/>
      <c r="AS10" s="5"/>
      <c r="AT10" s="5"/>
      <c r="AU10" s="5"/>
      <c r="AV10" s="5"/>
      <c r="AW10" s="5"/>
      <c r="AX10" s="5"/>
      <c r="AY10" s="107" t="s">
        <v>154</v>
      </c>
      <c r="BA10" s="18" t="s">
        <v>89</v>
      </c>
      <c r="BB10" s="74"/>
      <c r="BC10" s="5"/>
      <c r="BD10" s="5"/>
      <c r="BE10" s="5"/>
      <c r="BF10" s="5"/>
      <c r="BG10" s="5"/>
      <c r="BH10" s="5"/>
      <c r="BI10" s="5"/>
      <c r="BJ10" s="5"/>
      <c r="BK10" s="5"/>
      <c r="BL10" s="107" t="s">
        <v>155</v>
      </c>
    </row>
    <row r="11" spans="1:64">
      <c r="A11" s="18" t="s">
        <v>90</v>
      </c>
      <c r="B11" s="87"/>
      <c r="C11" s="62"/>
      <c r="D11" s="62"/>
      <c r="E11" s="62"/>
      <c r="F11" s="62"/>
      <c r="G11" s="62"/>
      <c r="H11" s="62"/>
      <c r="I11" s="62"/>
      <c r="J11" s="62"/>
      <c r="K11" s="62"/>
      <c r="L11" s="107" t="s">
        <v>155</v>
      </c>
      <c r="M11" s="62"/>
      <c r="N11" s="18" t="s">
        <v>90</v>
      </c>
      <c r="O11" s="87"/>
      <c r="P11" s="62"/>
      <c r="Q11" s="62"/>
      <c r="R11" s="62"/>
      <c r="S11" s="62"/>
      <c r="T11" s="62"/>
      <c r="U11" s="62"/>
      <c r="V11" s="62"/>
      <c r="W11" s="62"/>
      <c r="X11" s="62"/>
      <c r="Y11" s="107" t="s">
        <v>152</v>
      </c>
      <c r="AA11" s="18" t="s">
        <v>90</v>
      </c>
      <c r="AB11" s="76"/>
      <c r="AC11" s="62"/>
      <c r="AD11" s="62"/>
      <c r="AE11" s="62"/>
      <c r="AF11" s="62"/>
      <c r="AG11" s="62"/>
      <c r="AH11" s="62"/>
      <c r="AI11" s="62"/>
      <c r="AJ11" s="62"/>
      <c r="AK11" s="62"/>
      <c r="AL11" s="107" t="s">
        <v>153</v>
      </c>
      <c r="AN11" s="18" t="s">
        <v>90</v>
      </c>
      <c r="AO11" s="76"/>
      <c r="AP11" s="62"/>
      <c r="AQ11" s="62"/>
      <c r="AR11" s="62"/>
      <c r="AS11" s="62"/>
      <c r="AT11" s="62"/>
      <c r="AU11" s="62"/>
      <c r="AV11" s="62"/>
      <c r="AW11" s="62"/>
      <c r="AX11" s="62"/>
      <c r="AY11" s="107" t="s">
        <v>155</v>
      </c>
      <c r="BA11" s="18" t="s">
        <v>90</v>
      </c>
      <c r="BB11" s="76"/>
      <c r="BC11" s="62"/>
      <c r="BD11" s="62"/>
      <c r="BE11" s="62"/>
      <c r="BF11" s="62"/>
      <c r="BG11" s="62"/>
      <c r="BH11" s="62"/>
      <c r="BI11" s="62"/>
      <c r="BJ11" s="62"/>
      <c r="BK11" s="62"/>
      <c r="BL11" s="107" t="s">
        <v>156</v>
      </c>
    </row>
    <row r="12" spans="1:64">
      <c r="A12" s="18" t="s">
        <v>91</v>
      </c>
      <c r="B12" s="86"/>
      <c r="C12" s="5"/>
      <c r="D12" s="5"/>
      <c r="E12" s="5"/>
      <c r="F12" s="5"/>
      <c r="G12" s="5"/>
      <c r="H12" s="5"/>
      <c r="I12" s="5"/>
      <c r="J12" s="5"/>
      <c r="K12" s="5"/>
      <c r="L12" s="107" t="s">
        <v>156</v>
      </c>
      <c r="M12" s="62"/>
      <c r="N12" s="18" t="s">
        <v>91</v>
      </c>
      <c r="O12" s="86"/>
      <c r="P12" s="5"/>
      <c r="Q12" s="5"/>
      <c r="R12" s="5"/>
      <c r="S12" s="5"/>
      <c r="T12" s="5"/>
      <c r="U12" s="5"/>
      <c r="V12" s="5"/>
      <c r="W12" s="5"/>
      <c r="X12" s="5"/>
      <c r="Y12" s="107" t="s">
        <v>153</v>
      </c>
      <c r="AA12" s="18" t="s">
        <v>91</v>
      </c>
      <c r="AB12" s="74"/>
      <c r="AC12" s="5"/>
      <c r="AD12" s="5"/>
      <c r="AE12" s="5"/>
      <c r="AF12" s="5"/>
      <c r="AG12" s="5"/>
      <c r="AH12" s="5"/>
      <c r="AI12" s="5"/>
      <c r="AJ12" s="5"/>
      <c r="AK12" s="5"/>
      <c r="AL12" s="107" t="s">
        <v>154</v>
      </c>
      <c r="AN12" s="18" t="s">
        <v>91</v>
      </c>
      <c r="AO12" s="74"/>
      <c r="AP12" s="5"/>
      <c r="AQ12" s="5"/>
      <c r="AR12" s="5"/>
      <c r="AS12" s="5"/>
      <c r="AT12" s="5"/>
      <c r="AU12" s="5"/>
      <c r="AV12" s="5"/>
      <c r="AW12" s="5"/>
      <c r="AX12" s="5"/>
      <c r="AY12" s="107" t="s">
        <v>156</v>
      </c>
      <c r="BA12" s="18" t="s">
        <v>91</v>
      </c>
      <c r="BB12" s="74"/>
      <c r="BC12" s="5"/>
      <c r="BD12" s="5"/>
      <c r="BE12" s="5"/>
      <c r="BF12" s="5"/>
      <c r="BG12" s="5"/>
      <c r="BH12" s="5"/>
      <c r="BI12" s="5"/>
      <c r="BJ12" s="5"/>
      <c r="BK12" s="5"/>
      <c r="BL12" s="107" t="s">
        <v>157</v>
      </c>
    </row>
    <row r="13" spans="1:64">
      <c r="A13" s="18" t="s">
        <v>92</v>
      </c>
      <c r="B13" s="87"/>
      <c r="C13" s="62"/>
      <c r="D13" s="62"/>
      <c r="E13" s="62"/>
      <c r="F13" s="62"/>
      <c r="G13" s="62"/>
      <c r="H13" s="62"/>
      <c r="I13" s="62"/>
      <c r="J13" s="62"/>
      <c r="K13" s="62"/>
      <c r="L13" s="107" t="s">
        <v>157</v>
      </c>
      <c r="M13" s="62"/>
      <c r="N13" s="18" t="s">
        <v>92</v>
      </c>
      <c r="O13" s="87"/>
      <c r="P13" s="62"/>
      <c r="Q13" s="62"/>
      <c r="R13" s="62"/>
      <c r="S13" s="62"/>
      <c r="T13" s="62"/>
      <c r="U13" s="62"/>
      <c r="V13" s="62"/>
      <c r="W13" s="62"/>
      <c r="X13" s="62"/>
      <c r="Y13" s="107" t="s">
        <v>154</v>
      </c>
      <c r="AA13" s="18" t="s">
        <v>92</v>
      </c>
      <c r="AB13" s="76"/>
      <c r="AC13" s="62"/>
      <c r="AD13" s="62"/>
      <c r="AE13" s="62"/>
      <c r="AF13" s="62"/>
      <c r="AG13" s="62"/>
      <c r="AH13" s="62"/>
      <c r="AI13" s="62"/>
      <c r="AJ13" s="62"/>
      <c r="AK13" s="62"/>
      <c r="AL13" s="107" t="s">
        <v>155</v>
      </c>
      <c r="AN13" s="18" t="s">
        <v>92</v>
      </c>
      <c r="AO13" s="76"/>
      <c r="AP13" s="62"/>
      <c r="AQ13" s="62"/>
      <c r="AR13" s="62"/>
      <c r="AS13" s="62"/>
      <c r="AT13" s="62"/>
      <c r="AU13" s="62"/>
      <c r="AV13" s="62"/>
      <c r="AW13" s="62"/>
      <c r="AX13" s="62"/>
      <c r="AY13" s="107" t="s">
        <v>157</v>
      </c>
      <c r="BA13" s="18" t="s">
        <v>92</v>
      </c>
      <c r="BB13" s="76"/>
      <c r="BC13" s="62"/>
      <c r="BD13" s="62"/>
      <c r="BE13" s="62"/>
      <c r="BF13" s="62"/>
      <c r="BG13" s="62"/>
      <c r="BH13" s="62"/>
      <c r="BI13" s="62"/>
      <c r="BJ13" s="62"/>
      <c r="BK13" s="62"/>
      <c r="BL13" s="107" t="s">
        <v>158</v>
      </c>
    </row>
    <row r="14" spans="1:64">
      <c r="A14" s="18" t="s">
        <v>93</v>
      </c>
      <c r="B14" s="86"/>
      <c r="C14" s="5"/>
      <c r="D14" s="5"/>
      <c r="E14" s="5"/>
      <c r="F14" s="5"/>
      <c r="G14" s="5"/>
      <c r="H14" s="5"/>
      <c r="I14" s="5"/>
      <c r="J14" s="5"/>
      <c r="K14" s="5"/>
      <c r="L14" s="107" t="s">
        <v>158</v>
      </c>
      <c r="M14" s="62"/>
      <c r="N14" s="18" t="s">
        <v>93</v>
      </c>
      <c r="O14" s="86"/>
      <c r="P14" s="5"/>
      <c r="Q14" s="5"/>
      <c r="R14" s="5"/>
      <c r="S14" s="5"/>
      <c r="T14" s="5"/>
      <c r="U14" s="5"/>
      <c r="V14" s="5"/>
      <c r="W14" s="5"/>
      <c r="X14" s="5"/>
      <c r="Y14" s="107" t="s">
        <v>155</v>
      </c>
      <c r="AA14" s="18" t="s">
        <v>93</v>
      </c>
      <c r="AB14" s="77"/>
      <c r="AC14" s="5"/>
      <c r="AD14" s="5"/>
      <c r="AE14" s="5"/>
      <c r="AF14" s="5"/>
      <c r="AG14" s="5"/>
      <c r="AH14" s="5"/>
      <c r="AI14" s="5"/>
      <c r="AJ14" s="5"/>
      <c r="AK14" s="5"/>
      <c r="AL14" s="107" t="s">
        <v>156</v>
      </c>
      <c r="AN14" s="18" t="s">
        <v>93</v>
      </c>
      <c r="AO14" s="77"/>
      <c r="AP14" s="5"/>
      <c r="AQ14" s="5"/>
      <c r="AR14" s="5"/>
      <c r="AS14" s="5"/>
      <c r="AT14" s="5"/>
      <c r="AU14" s="5"/>
      <c r="AV14" s="5"/>
      <c r="AW14" s="5"/>
      <c r="AX14" s="5"/>
      <c r="AY14" s="107" t="s">
        <v>158</v>
      </c>
      <c r="BA14" s="18" t="s">
        <v>93</v>
      </c>
      <c r="BB14" s="77"/>
      <c r="BC14" s="5"/>
      <c r="BD14" s="5"/>
      <c r="BE14" s="5"/>
      <c r="BF14" s="5"/>
      <c r="BG14" s="5"/>
      <c r="BH14" s="5"/>
      <c r="BI14" s="5"/>
      <c r="BJ14" s="5"/>
      <c r="BK14" s="5"/>
      <c r="BL14" s="107" t="s">
        <v>159</v>
      </c>
    </row>
    <row r="15" spans="1:64">
      <c r="A15" s="18" t="s">
        <v>94</v>
      </c>
      <c r="B15" s="87"/>
      <c r="C15" s="111" t="s">
        <v>28</v>
      </c>
      <c r="D15" s="111"/>
      <c r="E15" s="111"/>
      <c r="F15" s="111"/>
      <c r="G15" s="111"/>
      <c r="H15" s="111"/>
      <c r="I15" s="111"/>
      <c r="J15" s="111"/>
      <c r="K15" s="111"/>
      <c r="L15" s="107" t="s">
        <v>159</v>
      </c>
      <c r="M15" s="62"/>
      <c r="N15" s="18" t="s">
        <v>94</v>
      </c>
      <c r="O15" s="87"/>
      <c r="P15" s="111" t="s">
        <v>28</v>
      </c>
      <c r="Q15" s="111"/>
      <c r="R15" s="111"/>
      <c r="S15" s="111"/>
      <c r="T15" s="111"/>
      <c r="U15" s="111"/>
      <c r="V15" s="111"/>
      <c r="W15" s="111"/>
      <c r="X15" s="111"/>
      <c r="Y15" s="107" t="s">
        <v>156</v>
      </c>
      <c r="AA15" s="18" t="s">
        <v>94</v>
      </c>
      <c r="AB15" s="76"/>
      <c r="AC15" s="111" t="s">
        <v>28</v>
      </c>
      <c r="AD15" s="111"/>
      <c r="AE15" s="111"/>
      <c r="AF15" s="111"/>
      <c r="AG15" s="111"/>
      <c r="AH15" s="111"/>
      <c r="AI15" s="111"/>
      <c r="AJ15" s="111"/>
      <c r="AK15" s="111"/>
      <c r="AL15" s="107" t="s">
        <v>157</v>
      </c>
      <c r="AN15" s="18" t="s">
        <v>94</v>
      </c>
      <c r="AO15" s="76"/>
      <c r="AP15" s="111" t="s">
        <v>28</v>
      </c>
      <c r="AQ15" s="111"/>
      <c r="AR15" s="111"/>
      <c r="AS15" s="111"/>
      <c r="AT15" s="111"/>
      <c r="AU15" s="111"/>
      <c r="AV15" s="111"/>
      <c r="AW15" s="111"/>
      <c r="AX15" s="111"/>
      <c r="AY15" s="107" t="s">
        <v>159</v>
      </c>
      <c r="BA15" s="18" t="s">
        <v>94</v>
      </c>
      <c r="BB15" s="76"/>
      <c r="BC15" s="111" t="s">
        <v>28</v>
      </c>
      <c r="BD15" s="111"/>
      <c r="BE15" s="111"/>
      <c r="BF15" s="111"/>
      <c r="BG15" s="111"/>
      <c r="BH15" s="111"/>
      <c r="BI15" s="111"/>
      <c r="BJ15" s="111"/>
      <c r="BK15" s="111"/>
      <c r="BL15" s="107" t="s">
        <v>160</v>
      </c>
    </row>
    <row r="16" spans="1:64">
      <c r="A16" s="18" t="s">
        <v>95</v>
      </c>
      <c r="B16" s="86"/>
      <c r="C16" s="5"/>
      <c r="D16" s="5"/>
      <c r="E16" s="5"/>
      <c r="F16" s="5"/>
      <c r="G16" s="5"/>
      <c r="H16" s="5"/>
      <c r="I16" s="5"/>
      <c r="J16" s="5"/>
      <c r="K16" s="5"/>
      <c r="L16" s="107" t="s">
        <v>160</v>
      </c>
      <c r="M16" s="62"/>
      <c r="N16" s="18" t="s">
        <v>95</v>
      </c>
      <c r="O16" s="86"/>
      <c r="P16" s="5"/>
      <c r="Q16" s="5"/>
      <c r="R16" s="5"/>
      <c r="S16" s="5"/>
      <c r="T16" s="5"/>
      <c r="U16" s="5"/>
      <c r="V16" s="5"/>
      <c r="W16" s="5"/>
      <c r="X16" s="5"/>
      <c r="Y16" s="107" t="s">
        <v>157</v>
      </c>
      <c r="AA16" s="18" t="s">
        <v>95</v>
      </c>
      <c r="AB16" s="74"/>
      <c r="AC16" s="5"/>
      <c r="AD16" s="5"/>
      <c r="AE16" s="5"/>
      <c r="AF16" s="5"/>
      <c r="AG16" s="5"/>
      <c r="AH16" s="5"/>
      <c r="AI16" s="5"/>
      <c r="AJ16" s="5"/>
      <c r="AK16" s="5"/>
      <c r="AL16" s="107" t="s">
        <v>158</v>
      </c>
      <c r="AN16" s="18" t="s">
        <v>95</v>
      </c>
      <c r="AO16" s="74"/>
      <c r="AP16" s="5"/>
      <c r="AQ16" s="5"/>
      <c r="AR16" s="5"/>
      <c r="AS16" s="5"/>
      <c r="AT16" s="5"/>
      <c r="AU16" s="5"/>
      <c r="AV16" s="5"/>
      <c r="AW16" s="5"/>
      <c r="AX16" s="5"/>
      <c r="AY16" s="107" t="s">
        <v>160</v>
      </c>
      <c r="BA16" s="18" t="s">
        <v>95</v>
      </c>
      <c r="BB16" s="74"/>
      <c r="BC16" s="5"/>
      <c r="BD16" s="5"/>
      <c r="BE16" s="5"/>
      <c r="BF16" s="5"/>
      <c r="BG16" s="5"/>
      <c r="BH16" s="5"/>
      <c r="BI16" s="5"/>
      <c r="BJ16" s="5"/>
      <c r="BK16" s="5"/>
      <c r="BL16" s="107" t="s">
        <v>161</v>
      </c>
    </row>
    <row r="17" spans="1:64">
      <c r="A17" s="18" t="s">
        <v>96</v>
      </c>
      <c r="B17" s="87"/>
      <c r="C17" s="62"/>
      <c r="D17" s="62"/>
      <c r="E17" s="62"/>
      <c r="F17" s="62"/>
      <c r="G17" s="62"/>
      <c r="H17" s="62"/>
      <c r="I17" s="62"/>
      <c r="J17" s="62"/>
      <c r="K17" s="62"/>
      <c r="L17" s="107" t="s">
        <v>161</v>
      </c>
      <c r="M17" s="62"/>
      <c r="N17" s="18" t="s">
        <v>96</v>
      </c>
      <c r="O17" s="87"/>
      <c r="P17" s="62"/>
      <c r="Q17" s="62"/>
      <c r="R17" s="62"/>
      <c r="S17" s="62"/>
      <c r="T17" s="62"/>
      <c r="U17" s="62"/>
      <c r="V17" s="62"/>
      <c r="W17" s="62"/>
      <c r="X17" s="62"/>
      <c r="Y17" s="107" t="s">
        <v>158</v>
      </c>
      <c r="AA17" s="18" t="s">
        <v>96</v>
      </c>
      <c r="AB17" s="78"/>
      <c r="AC17" s="62"/>
      <c r="AD17" s="62"/>
      <c r="AE17" s="62"/>
      <c r="AF17" s="62"/>
      <c r="AG17" s="62"/>
      <c r="AH17" s="62"/>
      <c r="AI17" s="62"/>
      <c r="AJ17" s="62"/>
      <c r="AK17" s="62"/>
      <c r="AL17" s="107" t="s">
        <v>159</v>
      </c>
      <c r="AN17" s="18" t="s">
        <v>96</v>
      </c>
      <c r="AO17" s="78"/>
      <c r="AP17" s="62"/>
      <c r="AQ17" s="62"/>
      <c r="AR17" s="62"/>
      <c r="AS17" s="62"/>
      <c r="AT17" s="62"/>
      <c r="AU17" s="62"/>
      <c r="AV17" s="62"/>
      <c r="AW17" s="62"/>
      <c r="AX17" s="62"/>
      <c r="AY17" s="107" t="s">
        <v>161</v>
      </c>
      <c r="BA17" s="18" t="s">
        <v>96</v>
      </c>
      <c r="BB17" s="78"/>
      <c r="BC17" s="62"/>
      <c r="BD17" s="62"/>
      <c r="BE17" s="62"/>
      <c r="BF17" s="62"/>
      <c r="BG17" s="62"/>
      <c r="BH17" s="62"/>
      <c r="BI17" s="62"/>
      <c r="BJ17" s="62"/>
      <c r="BK17" s="62"/>
      <c r="BL17" s="107" t="s">
        <v>162</v>
      </c>
    </row>
    <row r="18" spans="1:64">
      <c r="A18" s="18" t="s">
        <v>97</v>
      </c>
      <c r="B18" s="86"/>
      <c r="C18" s="110" t="s">
        <v>28</v>
      </c>
      <c r="D18" s="110"/>
      <c r="E18" s="110"/>
      <c r="F18" s="110"/>
      <c r="G18" s="110"/>
      <c r="H18" s="110"/>
      <c r="I18" s="110"/>
      <c r="J18" s="110"/>
      <c r="K18" s="110"/>
      <c r="L18" s="107" t="s">
        <v>162</v>
      </c>
      <c r="M18" s="62"/>
      <c r="N18" s="18" t="s">
        <v>97</v>
      </c>
      <c r="O18" s="86"/>
      <c r="P18" s="110" t="s">
        <v>28</v>
      </c>
      <c r="Q18" s="110"/>
      <c r="R18" s="110"/>
      <c r="S18" s="110"/>
      <c r="T18" s="110"/>
      <c r="U18" s="110"/>
      <c r="V18" s="110"/>
      <c r="W18" s="110"/>
      <c r="X18" s="110"/>
      <c r="Y18" s="107" t="s">
        <v>159</v>
      </c>
      <c r="AA18" s="18" t="s">
        <v>97</v>
      </c>
      <c r="AB18" s="74"/>
      <c r="AC18" s="110" t="s">
        <v>28</v>
      </c>
      <c r="AD18" s="110"/>
      <c r="AE18" s="110"/>
      <c r="AF18" s="110"/>
      <c r="AG18" s="110"/>
      <c r="AH18" s="110"/>
      <c r="AI18" s="110"/>
      <c r="AJ18" s="110"/>
      <c r="AK18" s="110"/>
      <c r="AL18" s="107" t="s">
        <v>160</v>
      </c>
      <c r="AN18" s="18" t="s">
        <v>97</v>
      </c>
      <c r="AO18" s="74"/>
      <c r="AP18" s="110" t="s">
        <v>28</v>
      </c>
      <c r="AQ18" s="110"/>
      <c r="AR18" s="110"/>
      <c r="AS18" s="110"/>
      <c r="AT18" s="110"/>
      <c r="AU18" s="110"/>
      <c r="AV18" s="110"/>
      <c r="AW18" s="110"/>
      <c r="AX18" s="110"/>
      <c r="AY18" s="107" t="s">
        <v>162</v>
      </c>
      <c r="BA18" s="18" t="s">
        <v>97</v>
      </c>
      <c r="BB18" s="74"/>
      <c r="BC18" s="110" t="s">
        <v>28</v>
      </c>
      <c r="BD18" s="110"/>
      <c r="BE18" s="110"/>
      <c r="BF18" s="110"/>
      <c r="BG18" s="110"/>
      <c r="BH18" s="110"/>
      <c r="BI18" s="110"/>
      <c r="BJ18" s="110"/>
      <c r="BK18" s="110"/>
      <c r="BL18" s="107" t="s">
        <v>163</v>
      </c>
    </row>
    <row r="19" spans="1:64">
      <c r="A19" s="18" t="s">
        <v>98</v>
      </c>
      <c r="B19" s="87"/>
      <c r="C19" s="62"/>
      <c r="D19" s="62"/>
      <c r="E19" s="62"/>
      <c r="F19" s="62"/>
      <c r="G19" s="62"/>
      <c r="H19" s="62"/>
      <c r="I19" s="62"/>
      <c r="J19" s="62"/>
      <c r="K19" s="62"/>
      <c r="L19" s="107" t="s">
        <v>163</v>
      </c>
      <c r="M19" s="62"/>
      <c r="N19" s="18" t="s">
        <v>98</v>
      </c>
      <c r="O19" s="87"/>
      <c r="P19" s="62"/>
      <c r="Q19" s="62"/>
      <c r="R19" s="62"/>
      <c r="S19" s="62"/>
      <c r="T19" s="62"/>
      <c r="U19" s="62"/>
      <c r="V19" s="62"/>
      <c r="W19" s="62"/>
      <c r="X19" s="62"/>
      <c r="Y19" s="107" t="s">
        <v>160</v>
      </c>
      <c r="AA19" s="18" t="s">
        <v>98</v>
      </c>
      <c r="AB19" s="76"/>
      <c r="AC19" s="62"/>
      <c r="AD19" s="62"/>
      <c r="AE19" s="62"/>
      <c r="AF19" s="62"/>
      <c r="AG19" s="62"/>
      <c r="AH19" s="62"/>
      <c r="AI19" s="62"/>
      <c r="AJ19" s="62"/>
      <c r="AK19" s="62"/>
      <c r="AL19" s="107" t="s">
        <v>161</v>
      </c>
      <c r="AN19" s="18" t="s">
        <v>98</v>
      </c>
      <c r="AO19" s="76"/>
      <c r="AP19" s="62"/>
      <c r="AQ19" s="62"/>
      <c r="AR19" s="62"/>
      <c r="AS19" s="62"/>
      <c r="AT19" s="62"/>
      <c r="AU19" s="62"/>
      <c r="AV19" s="62"/>
      <c r="AW19" s="62"/>
      <c r="AX19" s="62"/>
      <c r="AY19" s="107" t="s">
        <v>163</v>
      </c>
      <c r="BA19" s="18" t="s">
        <v>98</v>
      </c>
      <c r="BB19" s="76"/>
      <c r="BC19" s="62"/>
      <c r="BD19" s="62"/>
      <c r="BE19" s="62"/>
      <c r="BF19" s="62"/>
      <c r="BG19" s="62"/>
      <c r="BH19" s="62"/>
      <c r="BI19" s="62"/>
      <c r="BJ19" s="62"/>
      <c r="BK19" s="62"/>
      <c r="BL19" s="107" t="s">
        <v>164</v>
      </c>
    </row>
    <row r="20" spans="1:64">
      <c r="A20" s="18" t="s">
        <v>99</v>
      </c>
      <c r="B20" s="86"/>
      <c r="C20" s="5"/>
      <c r="D20" s="5"/>
      <c r="E20" s="5"/>
      <c r="F20" s="5"/>
      <c r="G20" s="5"/>
      <c r="H20" s="5"/>
      <c r="I20" s="5"/>
      <c r="J20" s="5"/>
      <c r="K20" s="5"/>
      <c r="L20" s="107" t="s">
        <v>164</v>
      </c>
      <c r="M20" s="62"/>
      <c r="N20" s="18" t="s">
        <v>99</v>
      </c>
      <c r="O20" s="86"/>
      <c r="P20" s="5"/>
      <c r="Q20" s="5"/>
      <c r="R20" s="5"/>
      <c r="S20" s="5"/>
      <c r="T20" s="5"/>
      <c r="U20" s="5"/>
      <c r="V20" s="5"/>
      <c r="W20" s="5"/>
      <c r="X20" s="5"/>
      <c r="Y20" s="107" t="s">
        <v>161</v>
      </c>
      <c r="AA20" s="18" t="s">
        <v>99</v>
      </c>
      <c r="AB20" s="74"/>
      <c r="AC20" s="5"/>
      <c r="AD20" s="5"/>
      <c r="AE20" s="5"/>
      <c r="AF20" s="5"/>
      <c r="AG20" s="5"/>
      <c r="AH20" s="5"/>
      <c r="AI20" s="5"/>
      <c r="AJ20" s="5"/>
      <c r="AK20" s="5"/>
      <c r="AL20" s="107" t="s">
        <v>162</v>
      </c>
      <c r="AN20" s="18" t="s">
        <v>99</v>
      </c>
      <c r="AO20" s="74"/>
      <c r="AP20" s="5"/>
      <c r="AQ20" s="5"/>
      <c r="AR20" s="5"/>
      <c r="AS20" s="5"/>
      <c r="AT20" s="5"/>
      <c r="AU20" s="5"/>
      <c r="AV20" s="5"/>
      <c r="AW20" s="5"/>
      <c r="AX20" s="5"/>
      <c r="AY20" s="107" t="s">
        <v>164</v>
      </c>
      <c r="BA20" s="18" t="s">
        <v>99</v>
      </c>
      <c r="BB20" s="74"/>
      <c r="BC20" s="5"/>
      <c r="BD20" s="5"/>
      <c r="BE20" s="5"/>
      <c r="BF20" s="5"/>
      <c r="BG20" s="5"/>
      <c r="BH20" s="5"/>
      <c r="BI20" s="5"/>
      <c r="BJ20" s="5"/>
      <c r="BK20" s="5"/>
      <c r="BL20" s="107" t="s">
        <v>165</v>
      </c>
    </row>
    <row r="21" spans="1:64">
      <c r="A21" s="18" t="s">
        <v>100</v>
      </c>
      <c r="B21" s="87"/>
      <c r="C21" s="62"/>
      <c r="D21" s="62"/>
      <c r="E21" s="62"/>
      <c r="F21" s="62"/>
      <c r="G21" s="62"/>
      <c r="H21" s="62"/>
      <c r="I21" s="62"/>
      <c r="J21" s="62"/>
      <c r="K21" s="62"/>
      <c r="L21" s="107" t="s">
        <v>165</v>
      </c>
      <c r="M21" s="62"/>
      <c r="N21" s="18" t="s">
        <v>100</v>
      </c>
      <c r="O21" s="87"/>
      <c r="P21" s="62"/>
      <c r="Q21" s="62"/>
      <c r="R21" s="62"/>
      <c r="S21" s="62"/>
      <c r="T21" s="62"/>
      <c r="U21" s="62"/>
      <c r="V21" s="62"/>
      <c r="W21" s="62"/>
      <c r="X21" s="62"/>
      <c r="Y21" s="107" t="s">
        <v>162</v>
      </c>
      <c r="AA21" s="18" t="s">
        <v>100</v>
      </c>
      <c r="AB21" s="76"/>
      <c r="AC21" s="62"/>
      <c r="AD21" s="62"/>
      <c r="AE21" s="62"/>
      <c r="AF21" s="62"/>
      <c r="AG21" s="62"/>
      <c r="AH21" s="62"/>
      <c r="AI21" s="62"/>
      <c r="AJ21" s="62"/>
      <c r="AK21" s="62"/>
      <c r="AL21" s="107" t="s">
        <v>163</v>
      </c>
      <c r="AN21" s="18" t="s">
        <v>100</v>
      </c>
      <c r="AO21" s="76"/>
      <c r="AP21" s="62"/>
      <c r="AQ21" s="62"/>
      <c r="AR21" s="62"/>
      <c r="AS21" s="62"/>
      <c r="AT21" s="62"/>
      <c r="AU21" s="62"/>
      <c r="AV21" s="62"/>
      <c r="AW21" s="62"/>
      <c r="AX21" s="62"/>
      <c r="AY21" s="107" t="s">
        <v>165</v>
      </c>
      <c r="BA21" s="18" t="s">
        <v>100</v>
      </c>
      <c r="BB21" s="76"/>
      <c r="BC21" s="62"/>
      <c r="BD21" s="62"/>
      <c r="BE21" s="62"/>
      <c r="BF21" s="62"/>
      <c r="BG21" s="62"/>
      <c r="BH21" s="62"/>
      <c r="BI21" s="62"/>
      <c r="BJ21" s="62"/>
      <c r="BK21" s="62"/>
      <c r="BL21" s="107" t="s">
        <v>166</v>
      </c>
    </row>
    <row r="22" spans="1:64">
      <c r="A22" s="18" t="s">
        <v>101</v>
      </c>
      <c r="B22" s="86"/>
      <c r="C22" s="5"/>
      <c r="D22" s="5"/>
      <c r="E22" s="5"/>
      <c r="F22" s="5"/>
      <c r="G22" s="5"/>
      <c r="H22" s="5"/>
      <c r="I22" s="5"/>
      <c r="J22" s="5"/>
      <c r="K22" s="5"/>
      <c r="L22" s="107" t="s">
        <v>166</v>
      </c>
      <c r="M22" s="62"/>
      <c r="N22" s="18" t="s">
        <v>101</v>
      </c>
      <c r="O22" s="86"/>
      <c r="P22" s="5"/>
      <c r="Q22" s="5"/>
      <c r="R22" s="5"/>
      <c r="S22" s="5"/>
      <c r="T22" s="5"/>
      <c r="U22" s="5"/>
      <c r="V22" s="5"/>
      <c r="W22" s="5"/>
      <c r="X22" s="5"/>
      <c r="Y22" s="107" t="s">
        <v>163</v>
      </c>
      <c r="AA22" s="18" t="s">
        <v>101</v>
      </c>
      <c r="AB22" s="74"/>
      <c r="AC22" s="5"/>
      <c r="AD22" s="5"/>
      <c r="AE22" s="5"/>
      <c r="AF22" s="5"/>
      <c r="AG22" s="5"/>
      <c r="AH22" s="5"/>
      <c r="AI22" s="5"/>
      <c r="AJ22" s="5"/>
      <c r="AK22" s="5"/>
      <c r="AL22" s="107" t="s">
        <v>164</v>
      </c>
      <c r="AN22" s="18" t="s">
        <v>101</v>
      </c>
      <c r="AO22" s="74"/>
      <c r="AP22" s="5"/>
      <c r="AQ22" s="5"/>
      <c r="AR22" s="5"/>
      <c r="AS22" s="5"/>
      <c r="AT22" s="5"/>
      <c r="AU22" s="5"/>
      <c r="AV22" s="5"/>
      <c r="AW22" s="5"/>
      <c r="AX22" s="5"/>
      <c r="AY22" s="107" t="s">
        <v>166</v>
      </c>
      <c r="BA22" s="18" t="s">
        <v>101</v>
      </c>
      <c r="BB22" s="74"/>
      <c r="BC22" s="5"/>
      <c r="BD22" s="5"/>
      <c r="BE22" s="5"/>
      <c r="BF22" s="5"/>
      <c r="BG22" s="5"/>
      <c r="BH22" s="5"/>
      <c r="BI22" s="5"/>
      <c r="BJ22" s="5"/>
      <c r="BK22" s="5"/>
      <c r="BL22" s="107" t="s">
        <v>167</v>
      </c>
    </row>
    <row r="23" spans="1:64">
      <c r="A23" s="18" t="s">
        <v>102</v>
      </c>
      <c r="B23" s="87"/>
      <c r="C23" s="42"/>
      <c r="D23" s="42"/>
      <c r="E23" s="42"/>
      <c r="F23" s="42"/>
      <c r="G23" s="42"/>
      <c r="H23" s="42"/>
      <c r="I23" s="42"/>
      <c r="J23" s="42"/>
      <c r="K23" s="42"/>
      <c r="L23" s="107" t="s">
        <v>167</v>
      </c>
      <c r="M23" s="62"/>
      <c r="N23" s="18" t="s">
        <v>102</v>
      </c>
      <c r="O23" s="87"/>
      <c r="P23" s="42"/>
      <c r="Q23" s="42"/>
      <c r="R23" s="42"/>
      <c r="S23" s="42"/>
      <c r="T23" s="42"/>
      <c r="U23" s="42"/>
      <c r="V23" s="42"/>
      <c r="W23" s="42"/>
      <c r="X23" s="42"/>
      <c r="Y23" s="107" t="s">
        <v>164</v>
      </c>
      <c r="AA23" s="18" t="s">
        <v>102</v>
      </c>
      <c r="AB23" s="79"/>
      <c r="AC23" s="42"/>
      <c r="AD23" s="42"/>
      <c r="AE23" s="42"/>
      <c r="AF23" s="42"/>
      <c r="AG23" s="42"/>
      <c r="AH23" s="42"/>
      <c r="AI23" s="42"/>
      <c r="AJ23" s="42"/>
      <c r="AK23" s="42"/>
      <c r="AL23" s="107" t="s">
        <v>165</v>
      </c>
      <c r="AN23" s="18" t="s">
        <v>102</v>
      </c>
      <c r="AO23" s="79"/>
      <c r="AP23" s="42"/>
      <c r="AQ23" s="42"/>
      <c r="AR23" s="42"/>
      <c r="AS23" s="42"/>
      <c r="AT23" s="42"/>
      <c r="AU23" s="42"/>
      <c r="AV23" s="42"/>
      <c r="AW23" s="42"/>
      <c r="AX23" s="42"/>
      <c r="AY23" s="107" t="s">
        <v>167</v>
      </c>
      <c r="BA23" s="18" t="s">
        <v>102</v>
      </c>
      <c r="BB23" s="79"/>
      <c r="BC23" s="42"/>
      <c r="BD23" s="42"/>
      <c r="BE23" s="42"/>
      <c r="BF23" s="42"/>
      <c r="BG23" s="42"/>
      <c r="BH23" s="42"/>
      <c r="BI23" s="42"/>
      <c r="BJ23" s="42"/>
      <c r="BK23" s="42"/>
      <c r="BL23" s="107" t="s">
        <v>168</v>
      </c>
    </row>
    <row r="24" spans="1:64">
      <c r="A24" s="18" t="s">
        <v>103</v>
      </c>
      <c r="B24" s="86"/>
      <c r="C24" s="5"/>
      <c r="D24" s="5"/>
      <c r="E24" s="5"/>
      <c r="F24" s="5"/>
      <c r="G24" s="5"/>
      <c r="H24" s="5"/>
      <c r="I24" s="5"/>
      <c r="J24" s="5"/>
      <c r="K24" s="5"/>
      <c r="L24" s="107" t="s">
        <v>168</v>
      </c>
      <c r="M24" s="62"/>
      <c r="N24" s="18" t="s">
        <v>103</v>
      </c>
      <c r="O24" s="86"/>
      <c r="P24" s="5"/>
      <c r="Q24" s="5"/>
      <c r="R24" s="5"/>
      <c r="S24" s="5"/>
      <c r="T24" s="5"/>
      <c r="U24" s="5"/>
      <c r="V24" s="5"/>
      <c r="W24" s="5"/>
      <c r="X24" s="5"/>
      <c r="Y24" s="107" t="s">
        <v>165</v>
      </c>
      <c r="AA24" s="18" t="s">
        <v>103</v>
      </c>
      <c r="AB24" s="74"/>
      <c r="AC24" s="5"/>
      <c r="AD24" s="5"/>
      <c r="AE24" s="5"/>
      <c r="AF24" s="5"/>
      <c r="AG24" s="5"/>
      <c r="AH24" s="5"/>
      <c r="AI24" s="5"/>
      <c r="AJ24" s="5"/>
      <c r="AK24" s="5"/>
      <c r="AL24" s="107" t="s">
        <v>166</v>
      </c>
      <c r="AN24" s="18" t="s">
        <v>103</v>
      </c>
      <c r="AO24" s="74"/>
      <c r="AP24" s="5"/>
      <c r="AQ24" s="5"/>
      <c r="AR24" s="5"/>
      <c r="AS24" s="5"/>
      <c r="AT24" s="5"/>
      <c r="AU24" s="5"/>
      <c r="AV24" s="5"/>
      <c r="AW24" s="5"/>
      <c r="AX24" s="5"/>
      <c r="AY24" s="107" t="s">
        <v>168</v>
      </c>
      <c r="BA24" s="18" t="s">
        <v>103</v>
      </c>
      <c r="BB24" s="74"/>
      <c r="BC24" s="5"/>
      <c r="BD24" s="5"/>
      <c r="BE24" s="5"/>
      <c r="BF24" s="5"/>
      <c r="BG24" s="5"/>
      <c r="BH24" s="5"/>
      <c r="BI24" s="5"/>
      <c r="BJ24" s="5"/>
      <c r="BK24" s="5"/>
      <c r="BL24" s="107" t="s">
        <v>169</v>
      </c>
    </row>
    <row r="25" spans="1:64">
      <c r="A25" s="18" t="s">
        <v>104</v>
      </c>
      <c r="B25" s="87"/>
      <c r="C25" s="42"/>
      <c r="D25" s="42"/>
      <c r="E25" s="42"/>
      <c r="F25" s="42"/>
      <c r="G25" s="42"/>
      <c r="H25" s="42"/>
      <c r="I25" s="42"/>
      <c r="J25" s="42"/>
      <c r="K25" s="42"/>
      <c r="L25" s="107" t="s">
        <v>169</v>
      </c>
      <c r="M25" s="62"/>
      <c r="N25" s="18" t="s">
        <v>104</v>
      </c>
      <c r="O25" s="87"/>
      <c r="P25" s="42"/>
      <c r="Q25" s="42"/>
      <c r="R25" s="42"/>
      <c r="S25" s="42"/>
      <c r="T25" s="42"/>
      <c r="U25" s="42"/>
      <c r="V25" s="42"/>
      <c r="W25" s="42"/>
      <c r="X25" s="42"/>
      <c r="Y25" s="107" t="s">
        <v>166</v>
      </c>
      <c r="AA25" s="18" t="s">
        <v>104</v>
      </c>
      <c r="AB25" s="79"/>
      <c r="AC25" s="42"/>
      <c r="AD25" s="42"/>
      <c r="AE25" s="42"/>
      <c r="AF25" s="42"/>
      <c r="AG25" s="42"/>
      <c r="AH25" s="42"/>
      <c r="AI25" s="42"/>
      <c r="AJ25" s="42"/>
      <c r="AK25" s="42"/>
      <c r="AL25" s="107" t="s">
        <v>167</v>
      </c>
      <c r="AN25" s="18" t="s">
        <v>104</v>
      </c>
      <c r="AO25" s="79"/>
      <c r="AP25" s="42"/>
      <c r="AQ25" s="42"/>
      <c r="AR25" s="42"/>
      <c r="AS25" s="42"/>
      <c r="AT25" s="42"/>
      <c r="AU25" s="42"/>
      <c r="AV25" s="42"/>
      <c r="AW25" s="42"/>
      <c r="AX25" s="42"/>
      <c r="AY25" s="107" t="s">
        <v>169</v>
      </c>
      <c r="BA25" s="18" t="s">
        <v>104</v>
      </c>
      <c r="BB25" s="79"/>
      <c r="BC25" s="42"/>
      <c r="BD25" s="42"/>
      <c r="BE25" s="42"/>
      <c r="BF25" s="42"/>
      <c r="BG25" s="42"/>
      <c r="BH25" s="42"/>
      <c r="BI25" s="42"/>
      <c r="BJ25" s="42"/>
      <c r="BK25" s="42"/>
      <c r="BL25" s="107" t="s">
        <v>170</v>
      </c>
    </row>
    <row r="26" spans="1:64">
      <c r="A26" s="18" t="s">
        <v>105</v>
      </c>
      <c r="B26" s="86"/>
      <c r="C26" s="5"/>
      <c r="D26" s="5"/>
      <c r="E26" s="5"/>
      <c r="F26" s="5"/>
      <c r="G26" s="5"/>
      <c r="H26" s="5"/>
      <c r="I26" s="5"/>
      <c r="J26" s="5"/>
      <c r="K26" s="5"/>
      <c r="L26" s="107" t="s">
        <v>170</v>
      </c>
      <c r="M26" s="62"/>
      <c r="N26" s="18" t="s">
        <v>105</v>
      </c>
      <c r="O26" s="86"/>
      <c r="P26" s="5"/>
      <c r="Q26" s="5"/>
      <c r="R26" s="5"/>
      <c r="S26" s="5"/>
      <c r="T26" s="5"/>
      <c r="U26" s="5"/>
      <c r="V26" s="5"/>
      <c r="W26" s="5"/>
      <c r="X26" s="5"/>
      <c r="Y26" s="107" t="s">
        <v>167</v>
      </c>
      <c r="AA26" s="18" t="s">
        <v>105</v>
      </c>
      <c r="AB26" s="74"/>
      <c r="AC26" s="5"/>
      <c r="AD26" s="5"/>
      <c r="AE26" s="5"/>
      <c r="AF26" s="5"/>
      <c r="AG26" s="5"/>
      <c r="AH26" s="5"/>
      <c r="AI26" s="5"/>
      <c r="AJ26" s="5"/>
      <c r="AK26" s="5"/>
      <c r="AL26" s="107" t="s">
        <v>168</v>
      </c>
      <c r="AN26" s="18" t="s">
        <v>105</v>
      </c>
      <c r="AO26" s="74"/>
      <c r="AP26" s="5"/>
      <c r="AQ26" s="5"/>
      <c r="AR26" s="5"/>
      <c r="AS26" s="5"/>
      <c r="AT26" s="5"/>
      <c r="AU26" s="5"/>
      <c r="AV26" s="5"/>
      <c r="AW26" s="5"/>
      <c r="AX26" s="5"/>
      <c r="AY26" s="107" t="s">
        <v>170</v>
      </c>
      <c r="BA26" s="18" t="s">
        <v>105</v>
      </c>
      <c r="BB26" s="74"/>
      <c r="BC26" s="5"/>
      <c r="BD26" s="5"/>
      <c r="BE26" s="5"/>
      <c r="BF26" s="5"/>
      <c r="BG26" s="5"/>
      <c r="BH26" s="5"/>
      <c r="BI26" s="5"/>
      <c r="BJ26" s="5"/>
      <c r="BK26" s="5"/>
      <c r="BL26" s="107" t="s">
        <v>171</v>
      </c>
    </row>
    <row r="27" spans="1:64">
      <c r="A27" s="18" t="s">
        <v>106</v>
      </c>
      <c r="B27" s="87"/>
      <c r="C27" s="42"/>
      <c r="D27" s="42"/>
      <c r="E27" s="42"/>
      <c r="F27" s="42"/>
      <c r="G27" s="42"/>
      <c r="H27" s="42"/>
      <c r="I27" s="42"/>
      <c r="J27" s="42"/>
      <c r="K27" s="42"/>
      <c r="L27" s="107" t="s">
        <v>171</v>
      </c>
      <c r="M27" s="62"/>
      <c r="N27" s="18" t="s">
        <v>106</v>
      </c>
      <c r="O27" s="87"/>
      <c r="P27" s="42"/>
      <c r="Q27" s="42"/>
      <c r="R27" s="42"/>
      <c r="S27" s="42"/>
      <c r="T27" s="42"/>
      <c r="U27" s="42"/>
      <c r="V27" s="42"/>
      <c r="W27" s="42"/>
      <c r="X27" s="42"/>
      <c r="Y27" s="107" t="s">
        <v>168</v>
      </c>
      <c r="AA27" s="18" t="s">
        <v>106</v>
      </c>
      <c r="AB27" s="79"/>
      <c r="AC27" s="42"/>
      <c r="AD27" s="42"/>
      <c r="AE27" s="42"/>
      <c r="AF27" s="42"/>
      <c r="AG27" s="42"/>
      <c r="AH27" s="42"/>
      <c r="AI27" s="42"/>
      <c r="AJ27" s="42"/>
      <c r="AK27" s="42"/>
      <c r="AL27" s="107" t="s">
        <v>169</v>
      </c>
      <c r="AN27" s="18" t="s">
        <v>106</v>
      </c>
      <c r="AO27" s="79"/>
      <c r="AP27" s="42"/>
      <c r="AQ27" s="42"/>
      <c r="AR27" s="42"/>
      <c r="AS27" s="42"/>
      <c r="AT27" s="42"/>
      <c r="AU27" s="42"/>
      <c r="AV27" s="42"/>
      <c r="AW27" s="42"/>
      <c r="AX27" s="42"/>
      <c r="AY27" s="107" t="s">
        <v>171</v>
      </c>
      <c r="BA27" s="18" t="s">
        <v>106</v>
      </c>
      <c r="BB27" s="79"/>
      <c r="BC27" s="42"/>
      <c r="BD27" s="42"/>
      <c r="BE27" s="42"/>
      <c r="BF27" s="42"/>
      <c r="BG27" s="42"/>
      <c r="BH27" s="42"/>
      <c r="BI27" s="42"/>
      <c r="BJ27" s="42"/>
      <c r="BK27" s="42"/>
      <c r="BL27" s="107" t="s">
        <v>172</v>
      </c>
    </row>
    <row r="28" spans="1:64">
      <c r="A28" s="18" t="s">
        <v>107</v>
      </c>
      <c r="B28" s="86"/>
      <c r="C28" s="5"/>
      <c r="D28" s="5"/>
      <c r="E28" s="5"/>
      <c r="F28" s="5"/>
      <c r="G28" s="5"/>
      <c r="H28" s="5"/>
      <c r="I28" s="5"/>
      <c r="J28" s="5"/>
      <c r="K28" s="5"/>
      <c r="L28" s="107" t="s">
        <v>172</v>
      </c>
      <c r="M28" s="62"/>
      <c r="N28" s="18" t="s">
        <v>107</v>
      </c>
      <c r="O28" s="86"/>
      <c r="P28" s="5"/>
      <c r="Q28" s="5"/>
      <c r="R28" s="5"/>
      <c r="S28" s="5"/>
      <c r="T28" s="5"/>
      <c r="U28" s="5"/>
      <c r="V28" s="5"/>
      <c r="W28" s="5"/>
      <c r="X28" s="5"/>
      <c r="Y28" s="107" t="s">
        <v>169</v>
      </c>
      <c r="AA28" s="18" t="s">
        <v>107</v>
      </c>
      <c r="AB28" s="74"/>
      <c r="AC28" s="5"/>
      <c r="AD28" s="5"/>
      <c r="AE28" s="5"/>
      <c r="AF28" s="5"/>
      <c r="AG28" s="5"/>
      <c r="AH28" s="5"/>
      <c r="AI28" s="5"/>
      <c r="AJ28" s="5"/>
      <c r="AK28" s="5"/>
      <c r="AL28" s="107" t="s">
        <v>170</v>
      </c>
      <c r="AN28" s="18" t="s">
        <v>107</v>
      </c>
      <c r="AO28" s="74"/>
      <c r="AP28" s="5"/>
      <c r="AQ28" s="5"/>
      <c r="AR28" s="5"/>
      <c r="AS28" s="5"/>
      <c r="AT28" s="5"/>
      <c r="AU28" s="5"/>
      <c r="AV28" s="5"/>
      <c r="AW28" s="5"/>
      <c r="AX28" s="5"/>
      <c r="AY28" s="107" t="s">
        <v>172</v>
      </c>
      <c r="BA28" s="18" t="s">
        <v>107</v>
      </c>
      <c r="BB28" s="74"/>
      <c r="BC28" s="5"/>
      <c r="BD28" s="5"/>
      <c r="BE28" s="5"/>
      <c r="BF28" s="5"/>
      <c r="BG28" s="5"/>
      <c r="BH28" s="5"/>
      <c r="BI28" s="5"/>
      <c r="BJ28" s="5"/>
      <c r="BK28" s="5"/>
      <c r="BL28" s="107" t="s">
        <v>173</v>
      </c>
    </row>
    <row r="29" spans="1:64">
      <c r="A29" s="18" t="s">
        <v>108</v>
      </c>
      <c r="B29" s="87"/>
      <c r="C29" s="42"/>
      <c r="D29" s="42"/>
      <c r="E29" s="42"/>
      <c r="F29" s="42"/>
      <c r="G29" s="42"/>
      <c r="H29" s="42"/>
      <c r="I29" s="42"/>
      <c r="J29" s="42"/>
      <c r="K29" s="42"/>
      <c r="L29" s="107" t="s">
        <v>173</v>
      </c>
      <c r="M29" s="62"/>
      <c r="N29" s="18" t="s">
        <v>108</v>
      </c>
      <c r="O29" s="87"/>
      <c r="P29" s="42"/>
      <c r="Q29" s="42"/>
      <c r="R29" s="42"/>
      <c r="S29" s="42"/>
      <c r="T29" s="42"/>
      <c r="U29" s="42"/>
      <c r="V29" s="42"/>
      <c r="W29" s="42"/>
      <c r="X29" s="42"/>
      <c r="Y29" s="107" t="s">
        <v>170</v>
      </c>
      <c r="AA29" s="18" t="s">
        <v>108</v>
      </c>
      <c r="AB29" s="79"/>
      <c r="AC29" s="42"/>
      <c r="AD29" s="42"/>
      <c r="AE29" s="42"/>
      <c r="AF29" s="42"/>
      <c r="AG29" s="42"/>
      <c r="AH29" s="42"/>
      <c r="AI29" s="42"/>
      <c r="AJ29" s="42"/>
      <c r="AK29" s="42"/>
      <c r="AL29" s="107" t="s">
        <v>171</v>
      </c>
      <c r="AN29" s="18" t="s">
        <v>108</v>
      </c>
      <c r="AO29" s="79"/>
      <c r="AP29" s="42"/>
      <c r="AQ29" s="42"/>
      <c r="AR29" s="42"/>
      <c r="AS29" s="42"/>
      <c r="AT29" s="42"/>
      <c r="AU29" s="42"/>
      <c r="AV29" s="42"/>
      <c r="AW29" s="42"/>
      <c r="AX29" s="42"/>
      <c r="AY29" s="107" t="s">
        <v>173</v>
      </c>
      <c r="BA29" s="18" t="s">
        <v>108</v>
      </c>
      <c r="BB29" s="79"/>
      <c r="BC29" s="42"/>
      <c r="BD29" s="42"/>
      <c r="BE29" s="42"/>
      <c r="BF29" s="42"/>
      <c r="BG29" s="42"/>
      <c r="BH29" s="42"/>
      <c r="BI29" s="42"/>
      <c r="BJ29" s="42"/>
      <c r="BK29" s="42"/>
      <c r="BL29" s="107" t="s">
        <v>174</v>
      </c>
    </row>
    <row r="30" spans="1:64">
      <c r="A30" s="18" t="s">
        <v>109</v>
      </c>
      <c r="B30" s="86"/>
      <c r="C30" s="5"/>
      <c r="D30" s="5"/>
      <c r="E30" s="5"/>
      <c r="F30" s="5"/>
      <c r="G30" s="5"/>
      <c r="H30" s="5"/>
      <c r="I30" s="5"/>
      <c r="J30" s="5"/>
      <c r="K30" s="5"/>
      <c r="L30" s="107" t="s">
        <v>174</v>
      </c>
      <c r="M30" s="62"/>
      <c r="N30" s="18" t="s">
        <v>109</v>
      </c>
      <c r="O30" s="86"/>
      <c r="P30" s="5"/>
      <c r="Q30" s="5"/>
      <c r="R30" s="5"/>
      <c r="S30" s="5"/>
      <c r="T30" s="5"/>
      <c r="U30" s="5"/>
      <c r="V30" s="5"/>
      <c r="W30" s="5"/>
      <c r="X30" s="5"/>
      <c r="Y30" s="107" t="s">
        <v>171</v>
      </c>
      <c r="AA30" s="18" t="s">
        <v>109</v>
      </c>
      <c r="AB30" s="74"/>
      <c r="AC30" s="5"/>
      <c r="AD30" s="5"/>
      <c r="AE30" s="5"/>
      <c r="AF30" s="5"/>
      <c r="AG30" s="5"/>
      <c r="AH30" s="5"/>
      <c r="AI30" s="5"/>
      <c r="AJ30" s="5"/>
      <c r="AK30" s="5"/>
      <c r="AL30" s="107" t="s">
        <v>172</v>
      </c>
      <c r="AN30" s="18" t="s">
        <v>109</v>
      </c>
      <c r="AO30" s="74"/>
      <c r="AP30" s="5"/>
      <c r="AQ30" s="5"/>
      <c r="AR30" s="5"/>
      <c r="AS30" s="5"/>
      <c r="AT30" s="5"/>
      <c r="AU30" s="5"/>
      <c r="AV30" s="5"/>
      <c r="AW30" s="5"/>
      <c r="AX30" s="5"/>
      <c r="AY30" s="107" t="s">
        <v>174</v>
      </c>
      <c r="BA30" s="18" t="s">
        <v>109</v>
      </c>
      <c r="BB30" s="74"/>
      <c r="BC30" s="5"/>
      <c r="BD30" s="5"/>
      <c r="BE30" s="5"/>
      <c r="BF30" s="5"/>
      <c r="BG30" s="5"/>
      <c r="BH30" s="5"/>
      <c r="BI30" s="5"/>
      <c r="BJ30" s="5"/>
      <c r="BK30" s="5"/>
      <c r="BL30" s="107" t="s">
        <v>175</v>
      </c>
    </row>
    <row r="31" spans="1:64">
      <c r="A31" s="18" t="s">
        <v>110</v>
      </c>
      <c r="B31" s="87"/>
      <c r="C31" s="42"/>
      <c r="D31" s="42"/>
      <c r="E31" s="42"/>
      <c r="F31" s="42"/>
      <c r="G31" s="42"/>
      <c r="H31" s="42"/>
      <c r="I31" s="42"/>
      <c r="J31" s="42"/>
      <c r="K31" s="42"/>
      <c r="L31" s="107" t="s">
        <v>175</v>
      </c>
      <c r="M31" s="62"/>
      <c r="N31" s="18" t="s">
        <v>110</v>
      </c>
      <c r="O31" s="87"/>
      <c r="P31" s="42"/>
      <c r="Q31" s="42"/>
      <c r="R31" s="42"/>
      <c r="S31" s="42"/>
      <c r="T31" s="42"/>
      <c r="U31" s="42"/>
      <c r="V31" s="42"/>
      <c r="W31" s="42"/>
      <c r="X31" s="42"/>
      <c r="Y31" s="107" t="s">
        <v>172</v>
      </c>
      <c r="AA31" s="18" t="s">
        <v>110</v>
      </c>
      <c r="AB31" s="79"/>
      <c r="AC31" s="42"/>
      <c r="AD31" s="42"/>
      <c r="AE31" s="42"/>
      <c r="AF31" s="42"/>
      <c r="AG31" s="42"/>
      <c r="AH31" s="42"/>
      <c r="AI31" s="42"/>
      <c r="AJ31" s="42"/>
      <c r="AK31" s="42"/>
      <c r="AL31" s="107" t="s">
        <v>173</v>
      </c>
      <c r="AN31" s="18" t="s">
        <v>110</v>
      </c>
      <c r="AO31" s="79"/>
      <c r="AP31" s="42"/>
      <c r="AQ31" s="42"/>
      <c r="AR31" s="42"/>
      <c r="AS31" s="42"/>
      <c r="AT31" s="42"/>
      <c r="AU31" s="42"/>
      <c r="AV31" s="42"/>
      <c r="AW31" s="42"/>
      <c r="AX31" s="42"/>
      <c r="AY31" s="107" t="s">
        <v>175</v>
      </c>
      <c r="BA31" s="18" t="s">
        <v>110</v>
      </c>
      <c r="BB31" s="79"/>
      <c r="BC31" s="42"/>
      <c r="BD31" s="42"/>
      <c r="BE31" s="42"/>
      <c r="BF31" s="42"/>
      <c r="BG31" s="42"/>
      <c r="BH31" s="42"/>
      <c r="BI31" s="42"/>
      <c r="BJ31" s="42"/>
      <c r="BK31" s="42"/>
      <c r="BL31" s="107" t="s">
        <v>176</v>
      </c>
    </row>
    <row r="32" spans="1:64">
      <c r="A32" s="18" t="s">
        <v>111</v>
      </c>
      <c r="B32" s="86"/>
      <c r="C32" s="5"/>
      <c r="D32" s="5"/>
      <c r="E32" s="5"/>
      <c r="F32" s="5"/>
      <c r="G32" s="5"/>
      <c r="H32" s="5"/>
      <c r="I32" s="5"/>
      <c r="J32" s="5"/>
      <c r="K32" s="5"/>
      <c r="L32" s="107" t="s">
        <v>176</v>
      </c>
      <c r="M32" s="62"/>
      <c r="N32" s="18" t="s">
        <v>111</v>
      </c>
      <c r="O32" s="86"/>
      <c r="P32" s="5"/>
      <c r="Q32" s="5"/>
      <c r="R32" s="5"/>
      <c r="S32" s="5"/>
      <c r="T32" s="5"/>
      <c r="U32" s="5"/>
      <c r="V32" s="5"/>
      <c r="W32" s="5"/>
      <c r="X32" s="5"/>
      <c r="Y32" s="107" t="s">
        <v>173</v>
      </c>
      <c r="AA32" s="18" t="s">
        <v>111</v>
      </c>
      <c r="AB32" s="74"/>
      <c r="AC32" s="5"/>
      <c r="AD32" s="5"/>
      <c r="AE32" s="5"/>
      <c r="AF32" s="5"/>
      <c r="AG32" s="5"/>
      <c r="AH32" s="5"/>
      <c r="AI32" s="5"/>
      <c r="AJ32" s="5"/>
      <c r="AK32" s="5"/>
      <c r="AL32" s="107" t="s">
        <v>174</v>
      </c>
      <c r="AN32" s="18" t="s">
        <v>111</v>
      </c>
      <c r="AO32" s="74"/>
      <c r="AP32" s="5"/>
      <c r="AQ32" s="5"/>
      <c r="AR32" s="5"/>
      <c r="AS32" s="5"/>
      <c r="AT32" s="5"/>
      <c r="AU32" s="5"/>
      <c r="AV32" s="5"/>
      <c r="AW32" s="5"/>
      <c r="AX32" s="5"/>
      <c r="AY32" s="107" t="s">
        <v>176</v>
      </c>
      <c r="BA32" s="18" t="s">
        <v>111</v>
      </c>
      <c r="BB32" s="74"/>
      <c r="BC32" s="5"/>
      <c r="BD32" s="5"/>
      <c r="BE32" s="5"/>
      <c r="BF32" s="5"/>
      <c r="BG32" s="5"/>
      <c r="BH32" s="5"/>
      <c r="BI32" s="5"/>
      <c r="BJ32" s="5"/>
      <c r="BK32" s="5"/>
      <c r="BL32" s="107" t="s">
        <v>177</v>
      </c>
    </row>
    <row r="33" spans="1:64">
      <c r="A33" s="18" t="s">
        <v>112</v>
      </c>
      <c r="B33" s="87"/>
      <c r="C33" s="112"/>
      <c r="D33" s="112"/>
      <c r="E33" s="112"/>
      <c r="F33" s="112"/>
      <c r="G33" s="112"/>
      <c r="H33" s="112"/>
      <c r="I33" s="112"/>
      <c r="J33" s="112"/>
      <c r="K33" s="112"/>
      <c r="L33" s="107" t="s">
        <v>177</v>
      </c>
      <c r="M33" s="62"/>
      <c r="N33" s="18" t="s">
        <v>112</v>
      </c>
      <c r="O33" s="87"/>
      <c r="P33" s="112"/>
      <c r="Q33" s="112"/>
      <c r="R33" s="112"/>
      <c r="S33" s="112"/>
      <c r="T33" s="112"/>
      <c r="U33" s="112"/>
      <c r="V33" s="112"/>
      <c r="W33" s="112"/>
      <c r="X33" s="112"/>
      <c r="Y33" s="107" t="s">
        <v>174</v>
      </c>
      <c r="AA33" s="18" t="s">
        <v>112</v>
      </c>
      <c r="AB33" s="79"/>
      <c r="AC33" s="112"/>
      <c r="AD33" s="112"/>
      <c r="AE33" s="112"/>
      <c r="AF33" s="112"/>
      <c r="AG33" s="112"/>
      <c r="AH33" s="112"/>
      <c r="AI33" s="112"/>
      <c r="AJ33" s="112"/>
      <c r="AK33" s="112"/>
      <c r="AL33" s="107" t="s">
        <v>175</v>
      </c>
      <c r="AN33" s="18" t="s">
        <v>112</v>
      </c>
      <c r="AO33" s="79"/>
      <c r="AP33" s="112"/>
      <c r="AQ33" s="112"/>
      <c r="AR33" s="112"/>
      <c r="AS33" s="112"/>
      <c r="AT33" s="112"/>
      <c r="AU33" s="112"/>
      <c r="AV33" s="112"/>
      <c r="AW33" s="112"/>
      <c r="AX33" s="112"/>
      <c r="AY33" s="107" t="s">
        <v>177</v>
      </c>
      <c r="BA33" s="18" t="s">
        <v>112</v>
      </c>
      <c r="BB33" s="79"/>
      <c r="BC33" s="42"/>
      <c r="BD33" s="42"/>
      <c r="BE33" s="42"/>
      <c r="BF33" s="42"/>
      <c r="BG33" s="42"/>
      <c r="BH33" s="42"/>
      <c r="BI33" s="42"/>
      <c r="BJ33" s="42"/>
      <c r="BK33" s="42"/>
      <c r="BL33" s="107" t="s">
        <v>178</v>
      </c>
    </row>
    <row r="34" spans="1:64">
      <c r="A34" s="18" t="s">
        <v>113</v>
      </c>
      <c r="B34" s="86"/>
      <c r="C34" s="5"/>
      <c r="D34" s="5"/>
      <c r="E34" s="5"/>
      <c r="F34" s="5"/>
      <c r="G34" s="5"/>
      <c r="H34" s="5"/>
      <c r="I34" s="5"/>
      <c r="J34" s="5"/>
      <c r="K34" s="5"/>
      <c r="L34" s="107" t="s">
        <v>178</v>
      </c>
      <c r="M34" s="62"/>
      <c r="N34" s="18" t="s">
        <v>113</v>
      </c>
      <c r="O34" s="86"/>
      <c r="P34" s="5"/>
      <c r="Q34" s="5"/>
      <c r="R34" s="5"/>
      <c r="S34" s="5"/>
      <c r="T34" s="5"/>
      <c r="U34" s="5"/>
      <c r="V34" s="5"/>
      <c r="W34" s="5"/>
      <c r="X34" s="5"/>
      <c r="Y34" s="107" t="s">
        <v>175</v>
      </c>
      <c r="AA34" s="18" t="s">
        <v>113</v>
      </c>
      <c r="AB34" s="74"/>
      <c r="AC34" s="5"/>
      <c r="AD34" s="5"/>
      <c r="AE34" s="5"/>
      <c r="AF34" s="5"/>
      <c r="AG34" s="5"/>
      <c r="AH34" s="5"/>
      <c r="AI34" s="5"/>
      <c r="AJ34" s="5"/>
      <c r="AK34" s="5"/>
      <c r="AL34" s="107" t="s">
        <v>176</v>
      </c>
      <c r="AN34" s="18" t="s">
        <v>113</v>
      </c>
      <c r="AO34" s="74"/>
      <c r="AP34" s="5"/>
      <c r="AQ34" s="5"/>
      <c r="AR34" s="5"/>
      <c r="AS34" s="5"/>
      <c r="AT34" s="5"/>
      <c r="AU34" s="5"/>
      <c r="AV34" s="5"/>
      <c r="AW34" s="5"/>
      <c r="AX34" s="5"/>
      <c r="AY34" s="107" t="s">
        <v>178</v>
      </c>
      <c r="BA34" s="18" t="s">
        <v>113</v>
      </c>
      <c r="BB34" s="74"/>
      <c r="BC34" s="5"/>
      <c r="BD34" s="5"/>
      <c r="BE34" s="5"/>
      <c r="BF34" s="5"/>
      <c r="BG34" s="5"/>
      <c r="BH34" s="5"/>
      <c r="BI34" s="5"/>
      <c r="BJ34" s="5"/>
      <c r="BK34" s="5"/>
      <c r="BL34" s="107" t="s">
        <v>179</v>
      </c>
    </row>
    <row r="35" spans="1:64">
      <c r="A35" s="18" t="s">
        <v>114</v>
      </c>
      <c r="B35" s="87"/>
      <c r="C35" s="42"/>
      <c r="D35" s="42"/>
      <c r="E35" s="42"/>
      <c r="F35" s="42"/>
      <c r="G35" s="42"/>
      <c r="H35" s="42"/>
      <c r="I35" s="42"/>
      <c r="J35" s="42"/>
      <c r="K35" s="42"/>
      <c r="L35" s="107" t="s">
        <v>179</v>
      </c>
      <c r="M35" s="62"/>
      <c r="N35" s="18" t="s">
        <v>114</v>
      </c>
      <c r="O35" s="87"/>
      <c r="P35" s="42"/>
      <c r="Q35" s="42"/>
      <c r="R35" s="42"/>
      <c r="S35" s="42"/>
      <c r="T35" s="42"/>
      <c r="U35" s="42"/>
      <c r="V35" s="42"/>
      <c r="W35" s="42"/>
      <c r="X35" s="42"/>
      <c r="Y35" s="107" t="s">
        <v>176</v>
      </c>
      <c r="AA35" s="18" t="s">
        <v>114</v>
      </c>
      <c r="AB35" s="79"/>
      <c r="AC35" s="42"/>
      <c r="AD35" s="42"/>
      <c r="AE35" s="42"/>
      <c r="AF35" s="42"/>
      <c r="AG35" s="42"/>
      <c r="AH35" s="42"/>
      <c r="AI35" s="42"/>
      <c r="AJ35" s="42"/>
      <c r="AK35" s="42"/>
      <c r="AL35" s="107" t="s">
        <v>177</v>
      </c>
      <c r="AN35" s="18" t="s">
        <v>114</v>
      </c>
      <c r="AO35" s="79"/>
      <c r="AP35" s="42"/>
      <c r="AQ35" s="42"/>
      <c r="AR35" s="42"/>
      <c r="AS35" s="42"/>
      <c r="AT35" s="42"/>
      <c r="AU35" s="42"/>
      <c r="AV35" s="42"/>
      <c r="AW35" s="42"/>
      <c r="AX35" s="42"/>
      <c r="AY35" s="107" t="s">
        <v>179</v>
      </c>
      <c r="BA35" s="18" t="s">
        <v>114</v>
      </c>
      <c r="BB35" s="79"/>
      <c r="BC35" s="42"/>
      <c r="BD35" s="42"/>
      <c r="BE35" s="42"/>
      <c r="BF35" s="42"/>
      <c r="BG35" s="42"/>
      <c r="BH35" s="42"/>
      <c r="BI35" s="42"/>
      <c r="BJ35" s="42"/>
      <c r="BK35" s="42"/>
      <c r="BL35" s="107" t="s">
        <v>180</v>
      </c>
    </row>
    <row r="36" spans="1:64">
      <c r="A36" s="18" t="s">
        <v>115</v>
      </c>
      <c r="B36" s="86"/>
      <c r="C36" s="5"/>
      <c r="D36" s="5"/>
      <c r="E36" s="5"/>
      <c r="F36" s="5"/>
      <c r="G36" s="5"/>
      <c r="H36" s="5"/>
      <c r="I36" s="5"/>
      <c r="J36" s="5"/>
      <c r="K36" s="5"/>
      <c r="L36" s="107" t="s">
        <v>180</v>
      </c>
      <c r="M36" s="62"/>
      <c r="N36" s="18" t="s">
        <v>115</v>
      </c>
      <c r="O36" s="86"/>
      <c r="P36" s="5"/>
      <c r="Q36" s="5"/>
      <c r="R36" s="5"/>
      <c r="S36" s="5"/>
      <c r="T36" s="5"/>
      <c r="U36" s="5"/>
      <c r="V36" s="5"/>
      <c r="W36" s="5"/>
      <c r="X36" s="5"/>
      <c r="Y36" s="107" t="s">
        <v>177</v>
      </c>
      <c r="AA36" s="18" t="s">
        <v>115</v>
      </c>
      <c r="AB36" s="74"/>
      <c r="AC36" s="5"/>
      <c r="AD36" s="5"/>
      <c r="AE36" s="5"/>
      <c r="AF36" s="5"/>
      <c r="AG36" s="5"/>
      <c r="AH36" s="5"/>
      <c r="AI36" s="5"/>
      <c r="AJ36" s="5"/>
      <c r="AK36" s="5"/>
      <c r="AL36" s="107" t="s">
        <v>178</v>
      </c>
      <c r="AN36" s="18" t="s">
        <v>115</v>
      </c>
      <c r="AO36" s="74"/>
      <c r="AP36" s="5"/>
      <c r="AQ36" s="5"/>
      <c r="AR36" s="5"/>
      <c r="AS36" s="5"/>
      <c r="AT36" s="5"/>
      <c r="AU36" s="5"/>
      <c r="AV36" s="5"/>
      <c r="AW36" s="5"/>
      <c r="AX36" s="5"/>
      <c r="AY36" s="107" t="s">
        <v>180</v>
      </c>
      <c r="BA36" s="18" t="s">
        <v>115</v>
      </c>
      <c r="BB36" s="74"/>
      <c r="BC36" s="5"/>
      <c r="BD36" s="5"/>
      <c r="BE36" s="5"/>
      <c r="BF36" s="5"/>
      <c r="BG36" s="5"/>
      <c r="BH36" s="5"/>
      <c r="BI36" s="5"/>
      <c r="BJ36" s="5"/>
      <c r="BK36" s="5"/>
      <c r="BL36" s="107" t="s">
        <v>181</v>
      </c>
    </row>
    <row r="37" spans="1:64">
      <c r="A37" s="18" t="s">
        <v>116</v>
      </c>
      <c r="B37" s="87"/>
      <c r="C37" s="42"/>
      <c r="D37" s="42"/>
      <c r="E37" s="42"/>
      <c r="F37" s="42"/>
      <c r="G37" s="42"/>
      <c r="H37" s="42"/>
      <c r="I37" s="42"/>
      <c r="J37" s="42"/>
      <c r="K37" s="42"/>
      <c r="L37" s="107" t="s">
        <v>181</v>
      </c>
      <c r="M37" s="62"/>
      <c r="N37" s="18" t="s">
        <v>116</v>
      </c>
      <c r="O37" s="87"/>
      <c r="P37" s="42"/>
      <c r="Q37" s="42"/>
      <c r="R37" s="42"/>
      <c r="S37" s="42"/>
      <c r="T37" s="42"/>
      <c r="U37" s="42"/>
      <c r="V37" s="42"/>
      <c r="W37" s="42"/>
      <c r="X37" s="42"/>
      <c r="Y37" s="107" t="s">
        <v>178</v>
      </c>
      <c r="AA37" s="18" t="s">
        <v>116</v>
      </c>
      <c r="AB37" s="79"/>
      <c r="AC37" s="42"/>
      <c r="AD37" s="42"/>
      <c r="AE37" s="42"/>
      <c r="AF37" s="42"/>
      <c r="AG37" s="42"/>
      <c r="AH37" s="42"/>
      <c r="AI37" s="42"/>
      <c r="AJ37" s="42"/>
      <c r="AK37" s="42"/>
      <c r="AL37" s="107" t="s">
        <v>179</v>
      </c>
      <c r="AN37" s="18" t="s">
        <v>116</v>
      </c>
      <c r="AO37" s="79"/>
      <c r="AP37" s="42"/>
      <c r="AQ37" s="42"/>
      <c r="AR37" s="42"/>
      <c r="AS37" s="42"/>
      <c r="AT37" s="42"/>
      <c r="AU37" s="42"/>
      <c r="AV37" s="42"/>
      <c r="AW37" s="42"/>
      <c r="AX37" s="42"/>
      <c r="AY37" s="107" t="s">
        <v>181</v>
      </c>
      <c r="BA37" s="18" t="s">
        <v>116</v>
      </c>
      <c r="BB37" s="79"/>
      <c r="BC37" s="42"/>
      <c r="BD37" s="42"/>
      <c r="BE37" s="42"/>
      <c r="BF37" s="42"/>
      <c r="BG37" s="42"/>
      <c r="BH37" s="42"/>
      <c r="BI37" s="42"/>
      <c r="BJ37" s="42"/>
      <c r="BK37" s="42"/>
      <c r="BL37" s="107" t="s">
        <v>182</v>
      </c>
    </row>
    <row r="38" spans="1:64">
      <c r="A38" s="18" t="s">
        <v>117</v>
      </c>
      <c r="B38" s="86"/>
      <c r="C38" s="5"/>
      <c r="D38" s="5"/>
      <c r="E38" s="5"/>
      <c r="F38" s="5"/>
      <c r="G38" s="5"/>
      <c r="H38" s="5"/>
      <c r="I38" s="5"/>
      <c r="J38" s="5"/>
      <c r="K38" s="5"/>
      <c r="L38" s="107" t="s">
        <v>182</v>
      </c>
      <c r="M38" s="62"/>
      <c r="N38" s="18" t="s">
        <v>117</v>
      </c>
      <c r="O38" s="86"/>
      <c r="P38" s="5"/>
      <c r="Q38" s="5"/>
      <c r="R38" s="5"/>
      <c r="S38" s="5"/>
      <c r="T38" s="5"/>
      <c r="U38" s="5"/>
      <c r="V38" s="5"/>
      <c r="W38" s="5"/>
      <c r="X38" s="5"/>
      <c r="Y38" s="107" t="s">
        <v>179</v>
      </c>
      <c r="AA38" s="18" t="s">
        <v>117</v>
      </c>
      <c r="AB38" s="74"/>
      <c r="AC38" s="5"/>
      <c r="AD38" s="5"/>
      <c r="AE38" s="5"/>
      <c r="AF38" s="5"/>
      <c r="AG38" s="5"/>
      <c r="AH38" s="5"/>
      <c r="AI38" s="5"/>
      <c r="AJ38" s="5"/>
      <c r="AK38" s="5"/>
      <c r="AL38" s="107" t="s">
        <v>180</v>
      </c>
      <c r="AN38" s="18" t="s">
        <v>117</v>
      </c>
      <c r="AO38" s="74"/>
      <c r="AP38" s="5"/>
      <c r="AQ38" s="5"/>
      <c r="AR38" s="5"/>
      <c r="AS38" s="5"/>
      <c r="AT38" s="5"/>
      <c r="AU38" s="5"/>
      <c r="AV38" s="5"/>
      <c r="AW38" s="5"/>
      <c r="AX38" s="5"/>
      <c r="AY38" s="107" t="s">
        <v>182</v>
      </c>
      <c r="BA38" s="18" t="s">
        <v>117</v>
      </c>
      <c r="BB38" s="74"/>
      <c r="BC38" s="5"/>
      <c r="BD38" s="5"/>
      <c r="BE38" s="5"/>
      <c r="BF38" s="5"/>
      <c r="BG38" s="5"/>
      <c r="BH38" s="5"/>
      <c r="BI38" s="5"/>
      <c r="BJ38" s="5"/>
      <c r="BK38" s="5"/>
      <c r="BL38" s="107" t="s">
        <v>183</v>
      </c>
    </row>
    <row r="39" spans="1:64">
      <c r="A39" s="18" t="s">
        <v>118</v>
      </c>
      <c r="B39" s="87"/>
      <c r="C39" s="42"/>
      <c r="D39" s="42"/>
      <c r="E39" s="42"/>
      <c r="F39" s="42"/>
      <c r="G39" s="42"/>
      <c r="H39" s="42"/>
      <c r="I39" s="42"/>
      <c r="J39" s="42"/>
      <c r="K39" s="42"/>
      <c r="L39" s="107" t="s">
        <v>183</v>
      </c>
      <c r="M39" s="62"/>
      <c r="N39" s="18" t="s">
        <v>118</v>
      </c>
      <c r="O39" s="87"/>
      <c r="P39" s="42"/>
      <c r="Q39" s="42"/>
      <c r="R39" s="42"/>
      <c r="S39" s="42"/>
      <c r="T39" s="42"/>
      <c r="U39" s="42"/>
      <c r="V39" s="42"/>
      <c r="W39" s="42"/>
      <c r="X39" s="42"/>
      <c r="Y39" s="107" t="s">
        <v>180</v>
      </c>
      <c r="AA39" s="18" t="s">
        <v>118</v>
      </c>
      <c r="AB39" s="79"/>
      <c r="AC39" s="42"/>
      <c r="AD39" s="42"/>
      <c r="AE39" s="42"/>
      <c r="AF39" s="42"/>
      <c r="AG39" s="42"/>
      <c r="AH39" s="42"/>
      <c r="AI39" s="42"/>
      <c r="AJ39" s="42"/>
      <c r="AK39" s="42"/>
      <c r="AL39" s="107" t="s">
        <v>181</v>
      </c>
      <c r="AN39" s="18" t="s">
        <v>118</v>
      </c>
      <c r="AO39" s="79"/>
      <c r="AP39" s="42"/>
      <c r="AQ39" s="42"/>
      <c r="AR39" s="42"/>
      <c r="AS39" s="42"/>
      <c r="AT39" s="42"/>
      <c r="AU39" s="42"/>
      <c r="AV39" s="42"/>
      <c r="AW39" s="42"/>
      <c r="AX39" s="42"/>
      <c r="AY39" s="107" t="s">
        <v>183</v>
      </c>
      <c r="BA39" s="18" t="s">
        <v>118</v>
      </c>
      <c r="BB39" s="79"/>
      <c r="BC39" s="42"/>
      <c r="BD39" s="42"/>
      <c r="BE39" s="42"/>
      <c r="BF39" s="42"/>
      <c r="BG39" s="42"/>
      <c r="BH39" s="42"/>
      <c r="BI39" s="42"/>
      <c r="BJ39" s="42"/>
      <c r="BK39" s="42"/>
      <c r="BL39" s="107" t="s">
        <v>184</v>
      </c>
    </row>
    <row r="40" spans="1:64">
      <c r="A40" s="18" t="s">
        <v>119</v>
      </c>
      <c r="B40" s="86"/>
      <c r="C40" s="110"/>
      <c r="D40" s="110"/>
      <c r="E40" s="110"/>
      <c r="F40" s="110"/>
      <c r="G40" s="110"/>
      <c r="H40" s="110"/>
      <c r="I40" s="110"/>
      <c r="J40" s="110"/>
      <c r="K40" s="110"/>
      <c r="L40" s="107" t="s">
        <v>184</v>
      </c>
      <c r="M40" s="62"/>
      <c r="N40" s="18" t="s">
        <v>119</v>
      </c>
      <c r="O40" s="86"/>
      <c r="P40" s="110"/>
      <c r="Q40" s="110"/>
      <c r="R40" s="110"/>
      <c r="S40" s="110"/>
      <c r="T40" s="110"/>
      <c r="U40" s="110"/>
      <c r="V40" s="110"/>
      <c r="W40" s="110"/>
      <c r="X40" s="110"/>
      <c r="Y40" s="107" t="s">
        <v>181</v>
      </c>
      <c r="AA40" s="18" t="s">
        <v>119</v>
      </c>
      <c r="AB40" s="74"/>
      <c r="AC40" s="110"/>
      <c r="AD40" s="110"/>
      <c r="AE40" s="110"/>
      <c r="AF40" s="110"/>
      <c r="AG40" s="110"/>
      <c r="AH40" s="110"/>
      <c r="AI40" s="110"/>
      <c r="AJ40" s="110"/>
      <c r="AK40" s="110"/>
      <c r="AL40" s="107" t="s">
        <v>182</v>
      </c>
      <c r="AN40" s="18" t="s">
        <v>119</v>
      </c>
      <c r="AO40" s="74"/>
      <c r="AP40" s="110"/>
      <c r="AQ40" s="110"/>
      <c r="AR40" s="110"/>
      <c r="AS40" s="110"/>
      <c r="AT40" s="110"/>
      <c r="AU40" s="110"/>
      <c r="AV40" s="110"/>
      <c r="AW40" s="110"/>
      <c r="AX40" s="110"/>
      <c r="AY40" s="107" t="s">
        <v>184</v>
      </c>
      <c r="BA40" s="18" t="s">
        <v>119</v>
      </c>
      <c r="BB40" s="74"/>
      <c r="BC40" s="110"/>
      <c r="BD40" s="110"/>
      <c r="BE40" s="110"/>
      <c r="BF40" s="110"/>
      <c r="BG40" s="110"/>
      <c r="BH40" s="110"/>
      <c r="BI40" s="110"/>
      <c r="BJ40" s="110"/>
      <c r="BK40" s="110"/>
      <c r="BL40" s="107" t="s">
        <v>185</v>
      </c>
    </row>
    <row r="41" spans="1:64">
      <c r="A41" s="18" t="s">
        <v>120</v>
      </c>
      <c r="B41" s="87"/>
      <c r="C41" s="42"/>
      <c r="D41" s="42"/>
      <c r="E41" s="42"/>
      <c r="F41" s="42"/>
      <c r="G41" s="42"/>
      <c r="H41" s="42"/>
      <c r="I41" s="42"/>
      <c r="J41" s="42"/>
      <c r="K41" s="42"/>
      <c r="L41" s="107" t="s">
        <v>185</v>
      </c>
      <c r="M41" s="62"/>
      <c r="N41" s="18" t="s">
        <v>120</v>
      </c>
      <c r="O41" s="87"/>
      <c r="P41" s="42"/>
      <c r="Q41" s="42"/>
      <c r="R41" s="42"/>
      <c r="S41" s="42"/>
      <c r="T41" s="42"/>
      <c r="U41" s="42"/>
      <c r="V41" s="42"/>
      <c r="W41" s="42"/>
      <c r="X41" s="42"/>
      <c r="Y41" s="107" t="s">
        <v>182</v>
      </c>
      <c r="AA41" s="18" t="s">
        <v>120</v>
      </c>
      <c r="AB41" s="79"/>
      <c r="AC41" s="42"/>
      <c r="AD41" s="42"/>
      <c r="AE41" s="42"/>
      <c r="AF41" s="42"/>
      <c r="AG41" s="42"/>
      <c r="AH41" s="42"/>
      <c r="AI41" s="42"/>
      <c r="AJ41" s="42"/>
      <c r="AK41" s="42"/>
      <c r="AL41" s="107" t="s">
        <v>183</v>
      </c>
      <c r="AN41" s="18" t="s">
        <v>120</v>
      </c>
      <c r="AO41" s="79"/>
      <c r="AP41" s="42"/>
      <c r="AQ41" s="42"/>
      <c r="AR41" s="42"/>
      <c r="AS41" s="42"/>
      <c r="AT41" s="42"/>
      <c r="AU41" s="42"/>
      <c r="AV41" s="42"/>
      <c r="AW41" s="42"/>
      <c r="AX41" s="42"/>
      <c r="AY41" s="107" t="s">
        <v>185</v>
      </c>
      <c r="BA41" s="18" t="s">
        <v>120</v>
      </c>
      <c r="BB41" s="79"/>
      <c r="BC41" s="42"/>
      <c r="BD41" s="42"/>
      <c r="BE41" s="42"/>
      <c r="BF41" s="42"/>
      <c r="BG41" s="42"/>
      <c r="BH41" s="42"/>
      <c r="BI41" s="42"/>
      <c r="BJ41" s="42"/>
      <c r="BK41" s="42"/>
      <c r="BL41" s="107" t="s">
        <v>186</v>
      </c>
    </row>
    <row r="42" spans="1:64">
      <c r="A42" s="18" t="s">
        <v>121</v>
      </c>
      <c r="B42" s="86"/>
      <c r="C42" s="5"/>
      <c r="D42" s="5"/>
      <c r="E42" s="5"/>
      <c r="F42" s="5"/>
      <c r="G42" s="5"/>
      <c r="H42" s="5"/>
      <c r="I42" s="5"/>
      <c r="J42" s="5"/>
      <c r="K42" s="5"/>
      <c r="L42" s="107" t="s">
        <v>186</v>
      </c>
      <c r="M42" s="62"/>
      <c r="N42" s="18" t="s">
        <v>121</v>
      </c>
      <c r="O42" s="86"/>
      <c r="P42" s="5"/>
      <c r="Q42" s="5"/>
      <c r="R42" s="5"/>
      <c r="S42" s="5"/>
      <c r="T42" s="5"/>
      <c r="U42" s="5"/>
      <c r="V42" s="5"/>
      <c r="W42" s="5"/>
      <c r="X42" s="5"/>
      <c r="Y42" s="107" t="s">
        <v>183</v>
      </c>
      <c r="AA42" s="18" t="s">
        <v>121</v>
      </c>
      <c r="AB42" s="74"/>
      <c r="AC42" s="5"/>
      <c r="AD42" s="5"/>
      <c r="AE42" s="5"/>
      <c r="AF42" s="5"/>
      <c r="AG42" s="5"/>
      <c r="AH42" s="5"/>
      <c r="AI42" s="5"/>
      <c r="AJ42" s="5"/>
      <c r="AK42" s="5"/>
      <c r="AL42" s="107" t="s">
        <v>184</v>
      </c>
      <c r="AN42" s="18" t="s">
        <v>121</v>
      </c>
      <c r="AO42" s="74"/>
      <c r="AP42" s="5"/>
      <c r="AQ42" s="5"/>
      <c r="AR42" s="5"/>
      <c r="AS42" s="5"/>
      <c r="AT42" s="5"/>
      <c r="AU42" s="5"/>
      <c r="AV42" s="5"/>
      <c r="AW42" s="5"/>
      <c r="AX42" s="5"/>
      <c r="AY42" s="107" t="s">
        <v>186</v>
      </c>
      <c r="BA42" s="18" t="s">
        <v>121</v>
      </c>
      <c r="BB42" s="74"/>
      <c r="BC42" s="5"/>
      <c r="BD42" s="5"/>
      <c r="BE42" s="5"/>
      <c r="BF42" s="5"/>
      <c r="BG42" s="5"/>
      <c r="BH42" s="5"/>
      <c r="BI42" s="5"/>
      <c r="BJ42" s="5"/>
      <c r="BK42" s="5"/>
      <c r="BL42" s="107" t="s">
        <v>187</v>
      </c>
    </row>
    <row r="43" spans="1:64">
      <c r="A43" s="18" t="s">
        <v>122</v>
      </c>
      <c r="B43" s="87"/>
      <c r="C43" s="42"/>
      <c r="D43" s="42"/>
      <c r="E43" s="42"/>
      <c r="F43" s="42"/>
      <c r="G43" s="42"/>
      <c r="H43" s="42"/>
      <c r="I43" s="42"/>
      <c r="J43" s="42"/>
      <c r="K43" s="42"/>
      <c r="L43" s="107" t="s">
        <v>187</v>
      </c>
      <c r="M43" s="62"/>
      <c r="N43" s="18" t="s">
        <v>122</v>
      </c>
      <c r="O43" s="87"/>
      <c r="P43" s="42"/>
      <c r="Q43" s="42"/>
      <c r="R43" s="42"/>
      <c r="S43" s="42"/>
      <c r="T43" s="42"/>
      <c r="U43" s="42"/>
      <c r="V43" s="42"/>
      <c r="W43" s="42"/>
      <c r="X43" s="42"/>
      <c r="Y43" s="107" t="s">
        <v>184</v>
      </c>
      <c r="AA43" s="18" t="s">
        <v>122</v>
      </c>
      <c r="AB43" s="80"/>
      <c r="AC43" s="42"/>
      <c r="AD43" s="42"/>
      <c r="AE43" s="42"/>
      <c r="AF43" s="42"/>
      <c r="AG43" s="42"/>
      <c r="AH43" s="42"/>
      <c r="AI43" s="42"/>
      <c r="AJ43" s="42"/>
      <c r="AK43" s="42"/>
      <c r="AL43" s="107" t="s">
        <v>185</v>
      </c>
      <c r="AN43" s="18" t="s">
        <v>122</v>
      </c>
      <c r="AO43" s="80"/>
      <c r="AP43" s="42"/>
      <c r="AQ43" s="42"/>
      <c r="AR43" s="42"/>
      <c r="AS43" s="42"/>
      <c r="AT43" s="42"/>
      <c r="AU43" s="42"/>
      <c r="AV43" s="42"/>
      <c r="AW43" s="42"/>
      <c r="AX43" s="42"/>
      <c r="AY43" s="107" t="s">
        <v>187</v>
      </c>
      <c r="BA43" s="18" t="s">
        <v>122</v>
      </c>
      <c r="BB43" s="80"/>
      <c r="BC43" s="42"/>
      <c r="BD43" s="42"/>
      <c r="BE43" s="42"/>
      <c r="BF43" s="42"/>
      <c r="BG43" s="42"/>
      <c r="BH43" s="42"/>
      <c r="BI43" s="42"/>
      <c r="BJ43" s="42"/>
      <c r="BK43" s="42"/>
      <c r="BL43" s="107" t="s">
        <v>188</v>
      </c>
    </row>
    <row r="44" spans="1:64">
      <c r="A44" s="18" t="s">
        <v>123</v>
      </c>
      <c r="B44" s="86"/>
      <c r="C44" s="5"/>
      <c r="D44" s="5"/>
      <c r="E44" s="5"/>
      <c r="F44" s="5"/>
      <c r="G44" s="5"/>
      <c r="H44" s="5"/>
      <c r="I44" s="5"/>
      <c r="J44" s="5"/>
      <c r="K44" s="5"/>
      <c r="L44" s="107" t="s">
        <v>188</v>
      </c>
      <c r="M44" s="62"/>
      <c r="N44" s="18" t="s">
        <v>123</v>
      </c>
      <c r="O44" s="86"/>
      <c r="P44" s="5"/>
      <c r="Q44" s="5"/>
      <c r="R44" s="5"/>
      <c r="S44" s="5"/>
      <c r="T44" s="5"/>
      <c r="U44" s="5"/>
      <c r="V44" s="5"/>
      <c r="W44" s="5"/>
      <c r="X44" s="5"/>
      <c r="Y44" s="107" t="s">
        <v>185</v>
      </c>
      <c r="AA44" s="18" t="s">
        <v>123</v>
      </c>
      <c r="AB44" s="74"/>
      <c r="AC44" s="5"/>
      <c r="AD44" s="5"/>
      <c r="AE44" s="5"/>
      <c r="AF44" s="5"/>
      <c r="AG44" s="5"/>
      <c r="AH44" s="5"/>
      <c r="AI44" s="5"/>
      <c r="AJ44" s="5"/>
      <c r="AK44" s="5"/>
      <c r="AL44" s="107" t="s">
        <v>186</v>
      </c>
      <c r="AN44" s="18" t="s">
        <v>123</v>
      </c>
      <c r="AO44" s="74"/>
      <c r="AP44" s="5"/>
      <c r="AQ44" s="5"/>
      <c r="AR44" s="5"/>
      <c r="AS44" s="5"/>
      <c r="AT44" s="5"/>
      <c r="AU44" s="5"/>
      <c r="AV44" s="5"/>
      <c r="AW44" s="5"/>
      <c r="AX44" s="5"/>
      <c r="AY44" s="107" t="s">
        <v>188</v>
      </c>
      <c r="BA44" s="18" t="s">
        <v>123</v>
      </c>
      <c r="BB44" s="74"/>
      <c r="BC44" s="5"/>
      <c r="BD44" s="5"/>
      <c r="BE44" s="5"/>
      <c r="BF44" s="5"/>
      <c r="BG44" s="5"/>
      <c r="BH44" s="5"/>
      <c r="BI44" s="5"/>
      <c r="BJ44" s="5"/>
      <c r="BK44" s="5"/>
      <c r="BL44" s="107" t="s">
        <v>189</v>
      </c>
    </row>
    <row r="45" spans="1:64">
      <c r="A45" s="18" t="s">
        <v>124</v>
      </c>
      <c r="B45" s="87"/>
      <c r="C45" s="42"/>
      <c r="D45" s="42"/>
      <c r="E45" s="42"/>
      <c r="F45" s="42"/>
      <c r="G45" s="42"/>
      <c r="H45" s="42"/>
      <c r="I45" s="42"/>
      <c r="J45" s="42"/>
      <c r="K45" s="42"/>
      <c r="L45" s="107" t="s">
        <v>189</v>
      </c>
      <c r="M45" s="62"/>
      <c r="N45" s="18" t="s">
        <v>124</v>
      </c>
      <c r="O45" s="87"/>
      <c r="P45" s="42"/>
      <c r="Q45" s="42"/>
      <c r="R45" s="42"/>
      <c r="S45" s="42"/>
      <c r="T45" s="42"/>
      <c r="U45" s="42"/>
      <c r="V45" s="42"/>
      <c r="W45" s="42"/>
      <c r="X45" s="42"/>
      <c r="Y45" s="107" t="s">
        <v>186</v>
      </c>
      <c r="AA45" s="18" t="s">
        <v>124</v>
      </c>
      <c r="AB45" s="80"/>
      <c r="AC45" s="42"/>
      <c r="AD45" s="42"/>
      <c r="AE45" s="42"/>
      <c r="AF45" s="42"/>
      <c r="AG45" s="42"/>
      <c r="AH45" s="42"/>
      <c r="AI45" s="42"/>
      <c r="AJ45" s="42"/>
      <c r="AK45" s="42"/>
      <c r="AL45" s="107" t="s">
        <v>187</v>
      </c>
      <c r="AN45" s="18" t="s">
        <v>124</v>
      </c>
      <c r="AO45" s="80"/>
      <c r="AP45" s="42"/>
      <c r="AQ45" s="42"/>
      <c r="AR45" s="42"/>
      <c r="AS45" s="42"/>
      <c r="AT45" s="42"/>
      <c r="AU45" s="42"/>
      <c r="AV45" s="42"/>
      <c r="AW45" s="42"/>
      <c r="AX45" s="42"/>
      <c r="AY45" s="107" t="s">
        <v>189</v>
      </c>
      <c r="BA45" s="18" t="s">
        <v>124</v>
      </c>
      <c r="BB45" s="80"/>
      <c r="BC45" s="42"/>
      <c r="BD45" s="42"/>
      <c r="BE45" s="42"/>
      <c r="BF45" s="42"/>
      <c r="BG45" s="42"/>
      <c r="BH45" s="42"/>
      <c r="BI45" s="42"/>
      <c r="BJ45" s="42"/>
      <c r="BK45" s="42"/>
      <c r="BL45" s="107" t="s">
        <v>190</v>
      </c>
    </row>
    <row r="46" spans="1:64">
      <c r="A46" s="18" t="s">
        <v>125</v>
      </c>
      <c r="B46" s="86"/>
      <c r="C46" s="5"/>
      <c r="D46" s="5"/>
      <c r="E46" s="5"/>
      <c r="F46" s="5"/>
      <c r="G46" s="5"/>
      <c r="H46" s="5"/>
      <c r="I46" s="5"/>
      <c r="J46" s="5"/>
      <c r="K46" s="5"/>
      <c r="L46" s="107" t="s">
        <v>190</v>
      </c>
      <c r="M46" s="62"/>
      <c r="N46" s="18" t="s">
        <v>125</v>
      </c>
      <c r="O46" s="86"/>
      <c r="P46" s="5"/>
      <c r="Q46" s="5"/>
      <c r="R46" s="5"/>
      <c r="S46" s="5"/>
      <c r="T46" s="5"/>
      <c r="U46" s="5"/>
      <c r="V46" s="5"/>
      <c r="W46" s="5"/>
      <c r="X46" s="5"/>
      <c r="Y46" s="107" t="s">
        <v>187</v>
      </c>
      <c r="AA46" s="18" t="s">
        <v>125</v>
      </c>
      <c r="AB46" s="77"/>
      <c r="AC46" s="5"/>
      <c r="AD46" s="5"/>
      <c r="AE46" s="5"/>
      <c r="AF46" s="5"/>
      <c r="AG46" s="5"/>
      <c r="AH46" s="5"/>
      <c r="AI46" s="5"/>
      <c r="AJ46" s="5"/>
      <c r="AK46" s="5"/>
      <c r="AL46" s="107" t="s">
        <v>188</v>
      </c>
      <c r="AN46" s="18" t="s">
        <v>125</v>
      </c>
      <c r="AO46" s="77"/>
      <c r="AP46" s="5"/>
      <c r="AQ46" s="5"/>
      <c r="AR46" s="5"/>
      <c r="AS46" s="5"/>
      <c r="AT46" s="5"/>
      <c r="AU46" s="5"/>
      <c r="AV46" s="5"/>
      <c r="AW46" s="5"/>
      <c r="AX46" s="5"/>
      <c r="AY46" s="107" t="s">
        <v>190</v>
      </c>
      <c r="BA46" s="18" t="s">
        <v>125</v>
      </c>
      <c r="BB46" s="77"/>
      <c r="BC46" s="5"/>
      <c r="BD46" s="5"/>
      <c r="BE46" s="5"/>
      <c r="BF46" s="5"/>
      <c r="BG46" s="5"/>
      <c r="BH46" s="5"/>
      <c r="BI46" s="5"/>
      <c r="BJ46" s="5"/>
      <c r="BK46" s="5"/>
      <c r="BL46" s="107" t="s">
        <v>191</v>
      </c>
    </row>
    <row r="47" spans="1:64">
      <c r="A47" s="18" t="s">
        <v>126</v>
      </c>
      <c r="B47" s="87"/>
      <c r="C47" s="42"/>
      <c r="D47" s="42"/>
      <c r="E47" s="42"/>
      <c r="F47" s="42"/>
      <c r="G47" s="42"/>
      <c r="H47" s="42"/>
      <c r="I47" s="42"/>
      <c r="J47" s="42"/>
      <c r="K47" s="42"/>
      <c r="L47" s="107" t="s">
        <v>191</v>
      </c>
      <c r="M47" s="62"/>
      <c r="N47" s="18" t="s">
        <v>126</v>
      </c>
      <c r="O47" s="87"/>
      <c r="P47" s="42"/>
      <c r="Q47" s="42"/>
      <c r="R47" s="42"/>
      <c r="S47" s="42"/>
      <c r="T47" s="42"/>
      <c r="U47" s="42"/>
      <c r="V47" s="42"/>
      <c r="W47" s="42"/>
      <c r="X47" s="42"/>
      <c r="Y47" s="107" t="s">
        <v>188</v>
      </c>
      <c r="AA47" s="18" t="s">
        <v>126</v>
      </c>
      <c r="AB47" s="79"/>
      <c r="AC47" s="42"/>
      <c r="AD47" s="42"/>
      <c r="AE47" s="42"/>
      <c r="AF47" s="42"/>
      <c r="AG47" s="42"/>
      <c r="AH47" s="42"/>
      <c r="AI47" s="42"/>
      <c r="AJ47" s="42"/>
      <c r="AK47" s="42"/>
      <c r="AL47" s="107" t="s">
        <v>189</v>
      </c>
      <c r="AN47" s="18" t="s">
        <v>126</v>
      </c>
      <c r="AO47" s="79"/>
      <c r="AP47" s="42"/>
      <c r="AQ47" s="42"/>
      <c r="AR47" s="42"/>
      <c r="AS47" s="42"/>
      <c r="AT47" s="42"/>
      <c r="AU47" s="42"/>
      <c r="AV47" s="42"/>
      <c r="AW47" s="42"/>
      <c r="AX47" s="42"/>
      <c r="AY47" s="107" t="s">
        <v>191</v>
      </c>
      <c r="BA47" s="18" t="s">
        <v>126</v>
      </c>
      <c r="BB47" s="79"/>
      <c r="BC47" s="42"/>
      <c r="BD47" s="42"/>
      <c r="BE47" s="42"/>
      <c r="BF47" s="42"/>
      <c r="BG47" s="42"/>
      <c r="BH47" s="42"/>
      <c r="BI47" s="42"/>
      <c r="BJ47" s="42"/>
      <c r="BK47" s="42"/>
      <c r="BL47" s="107" t="s">
        <v>192</v>
      </c>
    </row>
    <row r="48" spans="1:64">
      <c r="A48" s="18" t="s">
        <v>127</v>
      </c>
      <c r="B48" s="86"/>
      <c r="C48" s="5"/>
      <c r="D48" s="5"/>
      <c r="E48" s="5"/>
      <c r="F48" s="5"/>
      <c r="G48" s="5"/>
      <c r="H48" s="5"/>
      <c r="I48" s="5"/>
      <c r="J48" s="5"/>
      <c r="K48" s="5"/>
      <c r="L48" s="107" t="s">
        <v>192</v>
      </c>
      <c r="M48" s="62"/>
      <c r="N48" s="18" t="s">
        <v>127</v>
      </c>
      <c r="O48" s="86"/>
      <c r="P48" s="5"/>
      <c r="Q48" s="5"/>
      <c r="R48" s="5"/>
      <c r="S48" s="5"/>
      <c r="T48" s="5"/>
      <c r="U48" s="5"/>
      <c r="V48" s="5"/>
      <c r="W48" s="5"/>
      <c r="X48" s="5"/>
      <c r="Y48" s="107" t="s">
        <v>189</v>
      </c>
      <c r="AA48" s="18" t="s">
        <v>127</v>
      </c>
      <c r="AB48" s="74"/>
      <c r="AC48" s="5"/>
      <c r="AD48" s="5"/>
      <c r="AE48" s="5"/>
      <c r="AF48" s="5"/>
      <c r="AG48" s="5"/>
      <c r="AH48" s="5"/>
      <c r="AI48" s="5"/>
      <c r="AJ48" s="5"/>
      <c r="AK48" s="5"/>
      <c r="AL48" s="107" t="s">
        <v>190</v>
      </c>
      <c r="AN48" s="18" t="s">
        <v>127</v>
      </c>
      <c r="AO48" s="74"/>
      <c r="AP48" s="5"/>
      <c r="AQ48" s="5"/>
      <c r="AR48" s="5"/>
      <c r="AS48" s="5"/>
      <c r="AT48" s="5"/>
      <c r="AU48" s="5"/>
      <c r="AV48" s="5"/>
      <c r="AW48" s="5"/>
      <c r="AX48" s="5"/>
      <c r="AY48" s="107" t="s">
        <v>192</v>
      </c>
      <c r="BA48" s="18" t="s">
        <v>127</v>
      </c>
      <c r="BB48" s="74"/>
      <c r="BC48" s="5"/>
      <c r="BD48" s="5"/>
      <c r="BE48" s="5"/>
      <c r="BF48" s="5"/>
      <c r="BG48" s="5"/>
      <c r="BH48" s="5"/>
      <c r="BI48" s="5"/>
      <c r="BJ48" s="5"/>
      <c r="BK48" s="5"/>
      <c r="BL48" s="107" t="s">
        <v>193</v>
      </c>
    </row>
    <row r="49" spans="1:64">
      <c r="A49" s="18" t="s">
        <v>128</v>
      </c>
      <c r="B49" s="87"/>
      <c r="C49" s="42"/>
      <c r="D49" s="42"/>
      <c r="E49" s="42"/>
      <c r="F49" s="42"/>
      <c r="G49" s="42"/>
      <c r="H49" s="42"/>
      <c r="I49" s="42"/>
      <c r="J49" s="42"/>
      <c r="K49" s="42"/>
      <c r="L49" s="107" t="s">
        <v>193</v>
      </c>
      <c r="M49" s="62"/>
      <c r="N49" s="18" t="s">
        <v>128</v>
      </c>
      <c r="O49" s="87"/>
      <c r="P49" s="42"/>
      <c r="Q49" s="42"/>
      <c r="R49" s="42"/>
      <c r="S49" s="42"/>
      <c r="T49" s="42"/>
      <c r="U49" s="42"/>
      <c r="V49" s="42"/>
      <c r="W49" s="42"/>
      <c r="X49" s="42"/>
      <c r="Y49" s="107" t="s">
        <v>190</v>
      </c>
      <c r="AA49" s="18" t="s">
        <v>128</v>
      </c>
      <c r="AB49" s="79"/>
      <c r="AC49" s="42"/>
      <c r="AD49" s="42"/>
      <c r="AE49" s="42"/>
      <c r="AF49" s="42"/>
      <c r="AG49" s="42"/>
      <c r="AH49" s="42"/>
      <c r="AI49" s="42"/>
      <c r="AJ49" s="42"/>
      <c r="AK49" s="42"/>
      <c r="AL49" s="107" t="s">
        <v>191</v>
      </c>
      <c r="AN49" s="18" t="s">
        <v>128</v>
      </c>
      <c r="AO49" s="79"/>
      <c r="AP49" s="42"/>
      <c r="AQ49" s="42"/>
      <c r="AR49" s="42"/>
      <c r="AS49" s="42"/>
      <c r="AT49" s="42"/>
      <c r="AU49" s="42"/>
      <c r="AV49" s="42"/>
      <c r="AW49" s="42"/>
      <c r="AX49" s="42"/>
      <c r="AY49" s="107" t="s">
        <v>193</v>
      </c>
      <c r="BA49" s="18" t="s">
        <v>128</v>
      </c>
      <c r="BB49" s="79"/>
      <c r="BC49" s="42"/>
      <c r="BD49" s="42"/>
      <c r="BE49" s="42"/>
      <c r="BF49" s="42"/>
      <c r="BG49" s="42"/>
      <c r="BH49" s="42"/>
      <c r="BI49" s="42"/>
      <c r="BJ49" s="42"/>
      <c r="BK49" s="42"/>
      <c r="BL49" s="107" t="s">
        <v>194</v>
      </c>
    </row>
    <row r="50" spans="1:64">
      <c r="A50" s="18" t="s">
        <v>129</v>
      </c>
      <c r="B50" s="86"/>
      <c r="C50" s="5"/>
      <c r="D50" s="5"/>
      <c r="E50" s="5"/>
      <c r="F50" s="5"/>
      <c r="G50" s="5"/>
      <c r="H50" s="5"/>
      <c r="I50" s="5"/>
      <c r="J50" s="5"/>
      <c r="K50" s="5"/>
      <c r="L50" s="107" t="s">
        <v>194</v>
      </c>
      <c r="M50" s="62"/>
      <c r="N50" s="18" t="s">
        <v>129</v>
      </c>
      <c r="O50" s="86"/>
      <c r="P50" s="5"/>
      <c r="Q50" s="5"/>
      <c r="R50" s="5"/>
      <c r="S50" s="5"/>
      <c r="T50" s="5"/>
      <c r="U50" s="5"/>
      <c r="V50" s="5"/>
      <c r="W50" s="5"/>
      <c r="X50" s="5"/>
      <c r="Y50" s="107" t="s">
        <v>191</v>
      </c>
      <c r="AA50" s="18" t="s">
        <v>129</v>
      </c>
      <c r="AB50" s="74"/>
      <c r="AC50" s="5"/>
      <c r="AD50" s="5"/>
      <c r="AE50" s="5"/>
      <c r="AF50" s="5"/>
      <c r="AG50" s="5"/>
      <c r="AH50" s="5"/>
      <c r="AI50" s="5"/>
      <c r="AJ50" s="5"/>
      <c r="AK50" s="5"/>
      <c r="AL50" s="107" t="s">
        <v>192</v>
      </c>
      <c r="AN50" s="18" t="s">
        <v>129</v>
      </c>
      <c r="AO50" s="74"/>
      <c r="AP50" s="5"/>
      <c r="AQ50" s="5"/>
      <c r="AR50" s="5"/>
      <c r="AS50" s="5"/>
      <c r="AT50" s="5"/>
      <c r="AU50" s="5"/>
      <c r="AV50" s="5"/>
      <c r="AW50" s="5"/>
      <c r="AX50" s="5"/>
      <c r="AY50" s="107" t="s">
        <v>194</v>
      </c>
      <c r="BA50" s="18" t="s">
        <v>129</v>
      </c>
      <c r="BB50" s="74"/>
      <c r="BC50" s="5"/>
      <c r="BD50" s="5"/>
      <c r="BE50" s="5"/>
      <c r="BF50" s="5"/>
      <c r="BG50" s="5"/>
      <c r="BH50" s="5"/>
      <c r="BI50" s="5"/>
      <c r="BJ50" s="5"/>
      <c r="BK50" s="5"/>
      <c r="BL50" s="107" t="s">
        <v>195</v>
      </c>
    </row>
    <row r="51" spans="1:64">
      <c r="A51" s="18" t="s">
        <v>130</v>
      </c>
      <c r="B51" s="87"/>
      <c r="C51" s="42"/>
      <c r="D51" s="42"/>
      <c r="E51" s="42"/>
      <c r="F51" s="42"/>
      <c r="G51" s="42"/>
      <c r="H51" s="42"/>
      <c r="I51" s="42"/>
      <c r="J51" s="42"/>
      <c r="K51" s="42"/>
      <c r="L51" s="107" t="s">
        <v>195</v>
      </c>
      <c r="M51" s="62"/>
      <c r="N51" s="18" t="s">
        <v>130</v>
      </c>
      <c r="O51" s="87"/>
      <c r="P51" s="42"/>
      <c r="Q51" s="42"/>
      <c r="R51" s="42"/>
      <c r="S51" s="42"/>
      <c r="T51" s="42"/>
      <c r="U51" s="42"/>
      <c r="V51" s="42"/>
      <c r="W51" s="42"/>
      <c r="X51" s="42"/>
      <c r="Y51" s="107" t="s">
        <v>192</v>
      </c>
      <c r="AA51" s="18" t="s">
        <v>130</v>
      </c>
      <c r="AB51" s="79"/>
      <c r="AC51" s="42"/>
      <c r="AD51" s="42"/>
      <c r="AE51" s="42"/>
      <c r="AF51" s="42"/>
      <c r="AG51" s="42"/>
      <c r="AH51" s="42"/>
      <c r="AI51" s="42"/>
      <c r="AJ51" s="42"/>
      <c r="AK51" s="42"/>
      <c r="AL51" s="107" t="s">
        <v>193</v>
      </c>
      <c r="AN51" s="18" t="s">
        <v>130</v>
      </c>
      <c r="AO51" s="79"/>
      <c r="AP51" s="42"/>
      <c r="AQ51" s="42"/>
      <c r="AR51" s="42"/>
      <c r="AS51" s="42"/>
      <c r="AT51" s="42"/>
      <c r="AU51" s="42"/>
      <c r="AV51" s="42"/>
      <c r="AW51" s="42"/>
      <c r="AX51" s="42"/>
      <c r="AY51" s="107" t="s">
        <v>195</v>
      </c>
      <c r="BA51" s="18" t="s">
        <v>130</v>
      </c>
      <c r="BB51" s="79"/>
      <c r="BC51" s="42"/>
      <c r="BD51" s="42"/>
      <c r="BE51" s="42"/>
      <c r="BF51" s="42"/>
      <c r="BG51" s="42"/>
      <c r="BH51" s="42"/>
      <c r="BI51" s="42"/>
      <c r="BJ51" s="42"/>
      <c r="BK51" s="42"/>
      <c r="BL51" s="107" t="s">
        <v>196</v>
      </c>
    </row>
    <row r="52" spans="1:64">
      <c r="A52" s="18" t="s">
        <v>131</v>
      </c>
      <c r="B52" s="86"/>
      <c r="C52" s="5"/>
      <c r="D52" s="5"/>
      <c r="E52" s="5"/>
      <c r="F52" s="5"/>
      <c r="G52" s="5"/>
      <c r="H52" s="5"/>
      <c r="I52" s="5"/>
      <c r="J52" s="5"/>
      <c r="K52" s="5"/>
      <c r="L52" s="107" t="s">
        <v>196</v>
      </c>
      <c r="M52" s="62"/>
      <c r="N52" s="18" t="s">
        <v>131</v>
      </c>
      <c r="O52" s="86"/>
      <c r="P52" s="5"/>
      <c r="Q52" s="5"/>
      <c r="R52" s="5"/>
      <c r="S52" s="5"/>
      <c r="T52" s="5"/>
      <c r="U52" s="5"/>
      <c r="V52" s="5"/>
      <c r="W52" s="5"/>
      <c r="X52" s="5"/>
      <c r="Y52" s="107" t="s">
        <v>193</v>
      </c>
      <c r="AA52" s="18" t="s">
        <v>131</v>
      </c>
      <c r="AB52" s="74"/>
      <c r="AC52" s="5"/>
      <c r="AD52" s="5"/>
      <c r="AE52" s="5"/>
      <c r="AF52" s="5"/>
      <c r="AG52" s="5"/>
      <c r="AH52" s="5"/>
      <c r="AI52" s="5"/>
      <c r="AJ52" s="5"/>
      <c r="AK52" s="5"/>
      <c r="AL52" s="107" t="s">
        <v>194</v>
      </c>
      <c r="AN52" s="18" t="s">
        <v>131</v>
      </c>
      <c r="AO52" s="74"/>
      <c r="AP52" s="5"/>
      <c r="AQ52" s="5"/>
      <c r="AR52" s="5"/>
      <c r="AS52" s="5"/>
      <c r="AT52" s="5"/>
      <c r="AU52" s="5"/>
      <c r="AV52" s="5"/>
      <c r="AW52" s="5"/>
      <c r="AX52" s="5"/>
      <c r="AY52" s="107" t="s">
        <v>196</v>
      </c>
      <c r="BA52" s="18" t="s">
        <v>131</v>
      </c>
      <c r="BB52" s="74"/>
      <c r="BC52" s="5"/>
      <c r="BD52" s="5"/>
      <c r="BE52" s="5"/>
      <c r="BF52" s="5"/>
      <c r="BG52" s="5"/>
      <c r="BH52" s="5"/>
      <c r="BI52" s="5"/>
      <c r="BJ52" s="5"/>
      <c r="BK52" s="5"/>
      <c r="BL52" s="107" t="s">
        <v>197</v>
      </c>
    </row>
    <row r="53" spans="1:64">
      <c r="A53" s="18" t="s">
        <v>132</v>
      </c>
      <c r="B53" s="87"/>
      <c r="C53" s="42"/>
      <c r="D53" s="42"/>
      <c r="E53" s="42"/>
      <c r="F53" s="42"/>
      <c r="G53" s="42"/>
      <c r="H53" s="42"/>
      <c r="I53" s="42"/>
      <c r="J53" s="42"/>
      <c r="K53" s="42"/>
      <c r="L53" s="107" t="s">
        <v>197</v>
      </c>
      <c r="M53" s="62"/>
      <c r="N53" s="18" t="s">
        <v>132</v>
      </c>
      <c r="O53" s="87"/>
      <c r="P53" s="42"/>
      <c r="Q53" s="42"/>
      <c r="R53" s="42"/>
      <c r="S53" s="42"/>
      <c r="T53" s="42"/>
      <c r="U53" s="42"/>
      <c r="V53" s="42"/>
      <c r="W53" s="42"/>
      <c r="X53" s="42"/>
      <c r="Y53" s="107" t="s">
        <v>194</v>
      </c>
      <c r="AA53" s="18" t="s">
        <v>132</v>
      </c>
      <c r="AB53" s="79"/>
      <c r="AC53" s="42"/>
      <c r="AD53" s="42"/>
      <c r="AE53" s="42"/>
      <c r="AF53" s="42"/>
      <c r="AG53" s="42"/>
      <c r="AH53" s="42"/>
      <c r="AI53" s="42"/>
      <c r="AJ53" s="42"/>
      <c r="AK53" s="42"/>
      <c r="AL53" s="107" t="s">
        <v>195</v>
      </c>
      <c r="AN53" s="18" t="s">
        <v>132</v>
      </c>
      <c r="AO53" s="79"/>
      <c r="AP53" s="42"/>
      <c r="AQ53" s="42"/>
      <c r="AR53" s="42"/>
      <c r="AS53" s="42"/>
      <c r="AT53" s="42"/>
      <c r="AU53" s="42"/>
      <c r="AV53" s="42"/>
      <c r="AW53" s="42"/>
      <c r="AX53" s="42"/>
      <c r="AY53" s="107" t="s">
        <v>197</v>
      </c>
      <c r="BA53" s="18" t="s">
        <v>132</v>
      </c>
      <c r="BB53" s="79"/>
      <c r="BC53" s="42"/>
      <c r="BD53" s="42"/>
      <c r="BE53" s="42"/>
      <c r="BF53" s="42"/>
      <c r="BG53" s="42"/>
      <c r="BH53" s="42"/>
      <c r="BI53" s="42"/>
      <c r="BJ53" s="42"/>
      <c r="BK53" s="42"/>
      <c r="BL53" s="107" t="s">
        <v>198</v>
      </c>
    </row>
    <row r="54" spans="1:64">
      <c r="A54" s="18" t="s">
        <v>133</v>
      </c>
      <c r="B54" s="86"/>
      <c r="C54" s="5"/>
      <c r="D54" s="5"/>
      <c r="E54" s="5"/>
      <c r="F54" s="5"/>
      <c r="G54" s="5"/>
      <c r="H54" s="5"/>
      <c r="I54" s="5"/>
      <c r="J54" s="5"/>
      <c r="K54" s="5"/>
      <c r="L54" s="107" t="s">
        <v>198</v>
      </c>
      <c r="M54" s="62"/>
      <c r="N54" s="18" t="s">
        <v>133</v>
      </c>
      <c r="O54" s="86"/>
      <c r="P54" s="5"/>
      <c r="Q54" s="5"/>
      <c r="R54" s="5"/>
      <c r="S54" s="5"/>
      <c r="T54" s="5"/>
      <c r="U54" s="5"/>
      <c r="V54" s="5"/>
      <c r="W54" s="5"/>
      <c r="X54" s="5"/>
      <c r="Y54" s="107" t="s">
        <v>195</v>
      </c>
      <c r="AA54" s="18" t="s">
        <v>133</v>
      </c>
      <c r="AB54" s="74"/>
      <c r="AC54" s="5"/>
      <c r="AD54" s="5"/>
      <c r="AE54" s="5"/>
      <c r="AF54" s="5"/>
      <c r="AG54" s="5"/>
      <c r="AH54" s="5"/>
      <c r="AI54" s="5"/>
      <c r="AJ54" s="5"/>
      <c r="AK54" s="5"/>
      <c r="AL54" s="107" t="s">
        <v>196</v>
      </c>
      <c r="AN54" s="18" t="s">
        <v>133</v>
      </c>
      <c r="AO54" s="74"/>
      <c r="AP54" s="5"/>
      <c r="AQ54" s="5"/>
      <c r="AR54" s="5"/>
      <c r="AS54" s="5"/>
      <c r="AT54" s="5"/>
      <c r="AU54" s="5"/>
      <c r="AV54" s="5"/>
      <c r="AW54" s="5"/>
      <c r="AX54" s="5"/>
      <c r="AY54" s="107" t="s">
        <v>198</v>
      </c>
      <c r="BA54" s="18" t="s">
        <v>133</v>
      </c>
      <c r="BB54" s="74"/>
      <c r="BC54" s="5"/>
      <c r="BD54" s="5"/>
      <c r="BE54" s="5"/>
      <c r="BF54" s="5"/>
      <c r="BG54" s="5"/>
      <c r="BH54" s="5"/>
      <c r="BI54" s="5"/>
      <c r="BJ54" s="5"/>
      <c r="BK54" s="5"/>
      <c r="BL54" s="107" t="s">
        <v>199</v>
      </c>
    </row>
    <row r="55" spans="1:64">
      <c r="A55" s="18" t="s">
        <v>134</v>
      </c>
      <c r="B55" s="87"/>
      <c r="C55" s="42"/>
      <c r="D55" s="42"/>
      <c r="E55" s="42"/>
      <c r="F55" s="42"/>
      <c r="G55" s="42"/>
      <c r="H55" s="42"/>
      <c r="I55" s="42"/>
      <c r="J55" s="42"/>
      <c r="K55" s="42"/>
      <c r="L55" s="107" t="s">
        <v>199</v>
      </c>
      <c r="M55" s="62"/>
      <c r="N55" s="18" t="s">
        <v>134</v>
      </c>
      <c r="O55" s="87"/>
      <c r="P55" s="42"/>
      <c r="Q55" s="42"/>
      <c r="R55" s="42"/>
      <c r="S55" s="42"/>
      <c r="T55" s="42"/>
      <c r="U55" s="42"/>
      <c r="V55" s="42"/>
      <c r="W55" s="42"/>
      <c r="X55" s="42"/>
      <c r="Y55" s="107" t="s">
        <v>196</v>
      </c>
      <c r="AA55" s="18" t="s">
        <v>134</v>
      </c>
      <c r="AB55" s="79"/>
      <c r="AC55" s="42"/>
      <c r="AD55" s="42"/>
      <c r="AE55" s="42"/>
      <c r="AF55" s="42"/>
      <c r="AG55" s="42"/>
      <c r="AH55" s="42"/>
      <c r="AI55" s="42"/>
      <c r="AJ55" s="42"/>
      <c r="AK55" s="42"/>
      <c r="AL55" s="107" t="s">
        <v>197</v>
      </c>
      <c r="AN55" s="18" t="s">
        <v>134</v>
      </c>
      <c r="AO55" s="79"/>
      <c r="AP55" s="42"/>
      <c r="AQ55" s="42"/>
      <c r="AR55" s="42"/>
      <c r="AS55" s="42"/>
      <c r="AT55" s="42"/>
      <c r="AU55" s="42"/>
      <c r="AV55" s="42"/>
      <c r="AW55" s="42"/>
      <c r="AX55" s="42"/>
      <c r="AY55" s="107" t="s">
        <v>199</v>
      </c>
      <c r="BA55" s="18" t="s">
        <v>134</v>
      </c>
      <c r="BB55" s="79"/>
      <c r="BC55" s="42"/>
      <c r="BD55" s="42"/>
      <c r="BE55" s="42"/>
      <c r="BF55" s="42"/>
      <c r="BG55" s="42"/>
      <c r="BH55" s="42"/>
      <c r="BI55" s="42"/>
      <c r="BJ55" s="42"/>
      <c r="BK55" s="42"/>
      <c r="BL55" s="107" t="s">
        <v>200</v>
      </c>
    </row>
    <row r="56" spans="1:64">
      <c r="A56" s="18" t="s">
        <v>135</v>
      </c>
      <c r="B56" s="86"/>
      <c r="C56" s="5"/>
      <c r="D56" s="5"/>
      <c r="E56" s="5"/>
      <c r="F56" s="5"/>
      <c r="G56" s="5"/>
      <c r="H56" s="5"/>
      <c r="I56" s="5"/>
      <c r="J56" s="5"/>
      <c r="K56" s="5"/>
      <c r="L56" s="107" t="s">
        <v>200</v>
      </c>
      <c r="M56" s="62"/>
      <c r="N56" s="18" t="s">
        <v>135</v>
      </c>
      <c r="O56" s="86"/>
      <c r="P56" s="5"/>
      <c r="Q56" s="5"/>
      <c r="R56" s="5"/>
      <c r="S56" s="5"/>
      <c r="T56" s="5"/>
      <c r="U56" s="5"/>
      <c r="V56" s="5"/>
      <c r="W56" s="5"/>
      <c r="X56" s="5"/>
      <c r="Y56" s="107" t="s">
        <v>197</v>
      </c>
      <c r="AA56" s="18" t="s">
        <v>135</v>
      </c>
      <c r="AB56" s="74"/>
      <c r="AC56" s="5"/>
      <c r="AD56" s="5"/>
      <c r="AE56" s="5"/>
      <c r="AF56" s="5"/>
      <c r="AG56" s="5"/>
      <c r="AH56" s="5"/>
      <c r="AI56" s="5"/>
      <c r="AJ56" s="5"/>
      <c r="AK56" s="5"/>
      <c r="AL56" s="107" t="s">
        <v>198</v>
      </c>
      <c r="AN56" s="18" t="s">
        <v>135</v>
      </c>
      <c r="AO56" s="74"/>
      <c r="AP56" s="5"/>
      <c r="AQ56" s="5"/>
      <c r="AR56" s="5"/>
      <c r="AS56" s="5"/>
      <c r="AT56" s="5"/>
      <c r="AU56" s="5"/>
      <c r="AV56" s="5"/>
      <c r="AW56" s="5"/>
      <c r="AX56" s="5"/>
      <c r="AY56" s="107" t="s">
        <v>200</v>
      </c>
      <c r="BA56" s="18" t="s">
        <v>135</v>
      </c>
      <c r="BB56" s="74"/>
      <c r="BC56" s="5"/>
      <c r="BD56" s="5"/>
      <c r="BE56" s="5"/>
      <c r="BF56" s="5"/>
      <c r="BG56" s="5"/>
      <c r="BH56" s="5"/>
      <c r="BI56" s="5"/>
      <c r="BJ56" s="5"/>
      <c r="BK56" s="5"/>
      <c r="BL56" s="107" t="s">
        <v>201</v>
      </c>
    </row>
    <row r="57" spans="1:64">
      <c r="A57" s="18" t="s">
        <v>136</v>
      </c>
      <c r="B57" s="87"/>
      <c r="C57" s="42"/>
      <c r="D57" s="42"/>
      <c r="E57" s="42"/>
      <c r="F57" s="42"/>
      <c r="G57" s="42"/>
      <c r="H57" s="42"/>
      <c r="I57" s="42"/>
      <c r="J57" s="42"/>
      <c r="K57" s="42"/>
      <c r="L57" s="107" t="s">
        <v>201</v>
      </c>
      <c r="M57" s="62"/>
      <c r="N57" s="18" t="s">
        <v>136</v>
      </c>
      <c r="O57" s="87"/>
      <c r="P57" s="42"/>
      <c r="Q57" s="42"/>
      <c r="R57" s="42"/>
      <c r="S57" s="42"/>
      <c r="T57" s="42"/>
      <c r="U57" s="42"/>
      <c r="V57" s="42"/>
      <c r="W57" s="42"/>
      <c r="X57" s="42"/>
      <c r="Y57" s="107" t="s">
        <v>198</v>
      </c>
      <c r="AA57" s="18" t="s">
        <v>136</v>
      </c>
      <c r="AB57" s="79"/>
      <c r="AC57" s="42"/>
      <c r="AD57" s="42"/>
      <c r="AE57" s="42"/>
      <c r="AF57" s="42"/>
      <c r="AG57" s="42"/>
      <c r="AH57" s="42"/>
      <c r="AI57" s="42"/>
      <c r="AJ57" s="42"/>
      <c r="AK57" s="42"/>
      <c r="AL57" s="107" t="s">
        <v>199</v>
      </c>
      <c r="AN57" s="18" t="s">
        <v>136</v>
      </c>
      <c r="AO57" s="79"/>
      <c r="AP57" s="42"/>
      <c r="AQ57" s="42"/>
      <c r="AR57" s="42"/>
      <c r="AS57" s="42"/>
      <c r="AT57" s="42"/>
      <c r="AU57" s="42"/>
      <c r="AV57" s="42"/>
      <c r="AW57" s="42"/>
      <c r="AX57" s="42"/>
      <c r="AY57" s="107" t="s">
        <v>201</v>
      </c>
      <c r="BA57" s="18" t="s">
        <v>136</v>
      </c>
      <c r="BB57" s="79"/>
      <c r="BC57" s="42"/>
      <c r="BD57" s="42"/>
      <c r="BE57" s="42"/>
      <c r="BF57" s="42"/>
      <c r="BG57" s="42"/>
      <c r="BH57" s="42"/>
      <c r="BI57" s="42"/>
      <c r="BJ57" s="42"/>
      <c r="BK57" s="42"/>
      <c r="BL57" s="107" t="s">
        <v>202</v>
      </c>
    </row>
    <row r="58" spans="1:64">
      <c r="A58" s="18" t="s">
        <v>137</v>
      </c>
      <c r="B58" s="86"/>
      <c r="C58" s="5"/>
      <c r="D58" s="5"/>
      <c r="E58" s="5"/>
      <c r="F58" s="5"/>
      <c r="G58" s="5"/>
      <c r="H58" s="5"/>
      <c r="I58" s="5"/>
      <c r="J58" s="5"/>
      <c r="K58" s="5"/>
      <c r="L58" s="107" t="s">
        <v>202</v>
      </c>
      <c r="M58" s="62"/>
      <c r="N58" s="18" t="s">
        <v>137</v>
      </c>
      <c r="O58" s="86"/>
      <c r="P58" s="5"/>
      <c r="Q58" s="5"/>
      <c r="R58" s="5"/>
      <c r="S58" s="5"/>
      <c r="T58" s="5"/>
      <c r="U58" s="5"/>
      <c r="V58" s="5"/>
      <c r="W58" s="5"/>
      <c r="X58" s="5"/>
      <c r="Y58" s="107" t="s">
        <v>199</v>
      </c>
      <c r="AA58" s="18" t="s">
        <v>137</v>
      </c>
      <c r="AB58" s="74"/>
      <c r="AC58" s="5"/>
      <c r="AD58" s="5"/>
      <c r="AE58" s="5"/>
      <c r="AF58" s="5"/>
      <c r="AG58" s="5"/>
      <c r="AH58" s="5"/>
      <c r="AI58" s="5"/>
      <c r="AJ58" s="5"/>
      <c r="AK58" s="5"/>
      <c r="AL58" s="107" t="s">
        <v>200</v>
      </c>
      <c r="AN58" s="18" t="s">
        <v>137</v>
      </c>
      <c r="AO58" s="74"/>
      <c r="AP58" s="5"/>
      <c r="AQ58" s="5"/>
      <c r="AR58" s="5"/>
      <c r="AS58" s="5"/>
      <c r="AT58" s="5"/>
      <c r="AU58" s="5"/>
      <c r="AV58" s="5"/>
      <c r="AW58" s="5"/>
      <c r="AX58" s="5"/>
      <c r="AY58" s="107" t="s">
        <v>202</v>
      </c>
      <c r="BA58" s="18" t="s">
        <v>137</v>
      </c>
      <c r="BB58" s="74"/>
      <c r="BC58" s="5"/>
      <c r="BD58" s="5"/>
      <c r="BE58" s="5"/>
      <c r="BF58" s="5"/>
      <c r="BG58" s="5"/>
      <c r="BH58" s="5"/>
      <c r="BI58" s="5"/>
      <c r="BJ58" s="5"/>
      <c r="BK58" s="5"/>
      <c r="BL58" s="107" t="s">
        <v>203</v>
      </c>
    </row>
    <row r="59" spans="1:64">
      <c r="A59" s="18" t="s">
        <v>138</v>
      </c>
      <c r="B59" s="87"/>
      <c r="C59" s="42"/>
      <c r="D59" s="42"/>
      <c r="E59" s="42"/>
      <c r="F59" s="42"/>
      <c r="G59" s="42"/>
      <c r="H59" s="42"/>
      <c r="I59" s="42"/>
      <c r="J59" s="42"/>
      <c r="K59" s="42"/>
      <c r="L59" s="107" t="s">
        <v>203</v>
      </c>
      <c r="M59" s="62"/>
      <c r="N59" s="18" t="s">
        <v>138</v>
      </c>
      <c r="O59" s="87"/>
      <c r="P59" s="42"/>
      <c r="Q59" s="42"/>
      <c r="R59" s="42"/>
      <c r="S59" s="42"/>
      <c r="T59" s="42"/>
      <c r="U59" s="42"/>
      <c r="V59" s="42"/>
      <c r="W59" s="42"/>
      <c r="X59" s="42"/>
      <c r="Y59" s="107" t="s">
        <v>200</v>
      </c>
      <c r="AA59" s="18" t="s">
        <v>138</v>
      </c>
      <c r="AB59" s="79"/>
      <c r="AC59" s="42"/>
      <c r="AD59" s="42"/>
      <c r="AE59" s="42"/>
      <c r="AF59" s="42"/>
      <c r="AG59" s="42"/>
      <c r="AH59" s="42"/>
      <c r="AI59" s="42"/>
      <c r="AJ59" s="42"/>
      <c r="AK59" s="42"/>
      <c r="AL59" s="107" t="s">
        <v>201</v>
      </c>
      <c r="AN59" s="18" t="s">
        <v>138</v>
      </c>
      <c r="AO59" s="79"/>
      <c r="AP59" s="42"/>
      <c r="AQ59" s="42"/>
      <c r="AR59" s="42"/>
      <c r="AS59" s="42"/>
      <c r="AT59" s="42"/>
      <c r="AU59" s="42"/>
      <c r="AV59" s="42"/>
      <c r="AW59" s="42"/>
      <c r="AX59" s="42"/>
      <c r="AY59" s="107" t="s">
        <v>203</v>
      </c>
      <c r="BA59" s="18" t="s">
        <v>138</v>
      </c>
      <c r="BB59" s="79"/>
      <c r="BC59" s="42"/>
      <c r="BD59" s="42"/>
      <c r="BE59" s="42"/>
      <c r="BF59" s="42"/>
      <c r="BG59" s="42"/>
      <c r="BH59" s="42"/>
      <c r="BI59" s="42"/>
      <c r="BJ59" s="42"/>
      <c r="BK59" s="42"/>
      <c r="BL59" s="107" t="s">
        <v>204</v>
      </c>
    </row>
    <row r="60" spans="1:64">
      <c r="A60" s="18" t="s">
        <v>139</v>
      </c>
      <c r="B60" s="86"/>
      <c r="C60" s="5"/>
      <c r="D60" s="5"/>
      <c r="E60" s="5"/>
      <c r="F60" s="5"/>
      <c r="G60" s="5"/>
      <c r="H60" s="5"/>
      <c r="I60" s="5"/>
      <c r="J60" s="5"/>
      <c r="K60" s="5"/>
      <c r="L60" s="107" t="s">
        <v>204</v>
      </c>
      <c r="M60" s="62"/>
      <c r="N60" s="18" t="s">
        <v>139</v>
      </c>
      <c r="O60" s="86"/>
      <c r="P60" s="5"/>
      <c r="Q60" s="5"/>
      <c r="R60" s="5"/>
      <c r="S60" s="5"/>
      <c r="T60" s="5"/>
      <c r="U60" s="5"/>
      <c r="V60" s="5"/>
      <c r="W60" s="5"/>
      <c r="X60" s="5"/>
      <c r="Y60" s="107" t="s">
        <v>201</v>
      </c>
      <c r="AA60" s="18" t="s">
        <v>139</v>
      </c>
      <c r="AB60" s="74"/>
      <c r="AC60" s="5"/>
      <c r="AD60" s="5"/>
      <c r="AE60" s="5"/>
      <c r="AF60" s="5"/>
      <c r="AG60" s="5"/>
      <c r="AH60" s="5"/>
      <c r="AI60" s="5"/>
      <c r="AJ60" s="5"/>
      <c r="AK60" s="5"/>
      <c r="AL60" s="107" t="s">
        <v>202</v>
      </c>
      <c r="AN60" s="18" t="s">
        <v>139</v>
      </c>
      <c r="AO60" s="74"/>
      <c r="AP60" s="5"/>
      <c r="AQ60" s="5"/>
      <c r="AR60" s="5"/>
      <c r="AS60" s="5"/>
      <c r="AT60" s="5"/>
      <c r="AU60" s="5"/>
      <c r="AV60" s="5"/>
      <c r="AW60" s="5"/>
      <c r="AX60" s="5"/>
      <c r="AY60" s="107" t="s">
        <v>204</v>
      </c>
      <c r="BA60" s="18" t="s">
        <v>139</v>
      </c>
      <c r="BB60" s="74"/>
      <c r="BC60" s="5"/>
      <c r="BD60" s="5"/>
      <c r="BE60" s="5"/>
      <c r="BF60" s="5"/>
      <c r="BG60" s="5"/>
      <c r="BH60" s="5"/>
      <c r="BI60" s="5"/>
      <c r="BJ60" s="5"/>
      <c r="BK60" s="5"/>
      <c r="BL60" s="107" t="s">
        <v>205</v>
      </c>
    </row>
    <row r="61" spans="1:64">
      <c r="A61" s="18" t="s">
        <v>140</v>
      </c>
      <c r="B61" s="87"/>
      <c r="C61" s="42"/>
      <c r="D61" s="42"/>
      <c r="E61" s="42"/>
      <c r="F61" s="42"/>
      <c r="G61" s="42"/>
      <c r="H61" s="42"/>
      <c r="I61" s="42"/>
      <c r="J61" s="42"/>
      <c r="K61" s="42"/>
      <c r="L61" s="107" t="s">
        <v>205</v>
      </c>
      <c r="M61" s="62"/>
      <c r="N61" s="18" t="s">
        <v>140</v>
      </c>
      <c r="O61" s="87"/>
      <c r="P61" s="42"/>
      <c r="Q61" s="42"/>
      <c r="R61" s="42"/>
      <c r="S61" s="42"/>
      <c r="T61" s="42"/>
      <c r="U61" s="42"/>
      <c r="V61" s="42"/>
      <c r="W61" s="42"/>
      <c r="X61" s="42"/>
      <c r="Y61" s="107" t="s">
        <v>202</v>
      </c>
      <c r="AA61" s="18" t="s">
        <v>140</v>
      </c>
      <c r="AB61" s="79"/>
      <c r="AC61" s="42"/>
      <c r="AD61" s="42"/>
      <c r="AE61" s="42"/>
      <c r="AF61" s="42"/>
      <c r="AG61" s="42"/>
      <c r="AH61" s="42"/>
      <c r="AI61" s="42"/>
      <c r="AJ61" s="42"/>
      <c r="AK61" s="42"/>
      <c r="AL61" s="107" t="s">
        <v>203</v>
      </c>
      <c r="AN61" s="18" t="s">
        <v>140</v>
      </c>
      <c r="AO61" s="79"/>
      <c r="AP61" s="42"/>
      <c r="AQ61" s="42"/>
      <c r="AR61" s="42"/>
      <c r="AS61" s="42"/>
      <c r="AT61" s="42"/>
      <c r="AU61" s="42"/>
      <c r="AV61" s="42"/>
      <c r="AW61" s="42"/>
      <c r="AX61" s="42"/>
      <c r="AY61" s="107" t="s">
        <v>205</v>
      </c>
      <c r="BA61" s="18" t="s">
        <v>140</v>
      </c>
      <c r="BB61" s="79"/>
      <c r="BC61" s="42"/>
      <c r="BD61" s="42"/>
      <c r="BE61" s="42"/>
      <c r="BF61" s="42"/>
      <c r="BG61" s="42"/>
      <c r="BH61" s="42"/>
      <c r="BI61" s="42"/>
      <c r="BJ61" s="42"/>
      <c r="BK61" s="42"/>
      <c r="BL61" s="107" t="s">
        <v>206</v>
      </c>
    </row>
    <row r="62" spans="1:64">
      <c r="A62" s="18" t="s">
        <v>141</v>
      </c>
      <c r="B62" s="86"/>
      <c r="C62" s="5"/>
      <c r="D62" s="5"/>
      <c r="E62" s="5"/>
      <c r="F62" s="5"/>
      <c r="G62" s="5"/>
      <c r="H62" s="5"/>
      <c r="I62" s="5"/>
      <c r="J62" s="5"/>
      <c r="K62" s="5"/>
      <c r="L62" s="107" t="s">
        <v>206</v>
      </c>
      <c r="M62" s="62"/>
      <c r="N62" s="18" t="s">
        <v>141</v>
      </c>
      <c r="O62" s="86"/>
      <c r="P62" s="5"/>
      <c r="Q62" s="5"/>
      <c r="R62" s="5"/>
      <c r="S62" s="5"/>
      <c r="T62" s="5"/>
      <c r="U62" s="5"/>
      <c r="V62" s="5"/>
      <c r="W62" s="5"/>
      <c r="X62" s="5"/>
      <c r="Y62" s="107" t="s">
        <v>203</v>
      </c>
      <c r="AA62" s="18" t="s">
        <v>141</v>
      </c>
      <c r="AB62" s="74"/>
      <c r="AC62" s="5"/>
      <c r="AD62" s="5"/>
      <c r="AE62" s="5"/>
      <c r="AF62" s="5"/>
      <c r="AG62" s="5"/>
      <c r="AH62" s="5"/>
      <c r="AI62" s="5"/>
      <c r="AJ62" s="5"/>
      <c r="AK62" s="5"/>
      <c r="AL62" s="107" t="s">
        <v>204</v>
      </c>
      <c r="AN62" s="18" t="s">
        <v>141</v>
      </c>
      <c r="AO62" s="74"/>
      <c r="AP62" s="5"/>
      <c r="AQ62" s="5"/>
      <c r="AR62" s="5"/>
      <c r="AS62" s="5"/>
      <c r="AT62" s="5"/>
      <c r="AU62" s="5"/>
      <c r="AV62" s="5"/>
      <c r="AW62" s="5"/>
      <c r="AX62" s="5"/>
      <c r="AY62" s="107" t="s">
        <v>206</v>
      </c>
      <c r="BA62" s="18" t="s">
        <v>141</v>
      </c>
      <c r="BB62" s="74"/>
      <c r="BC62" s="5"/>
      <c r="BD62" s="5"/>
      <c r="BE62" s="5"/>
      <c r="BF62" s="5"/>
      <c r="BG62" s="5"/>
      <c r="BH62" s="5"/>
      <c r="BI62" s="5"/>
      <c r="BJ62" s="5"/>
      <c r="BK62" s="5"/>
      <c r="BL62" s="107" t="s">
        <v>207</v>
      </c>
    </row>
    <row r="63" spans="1:64">
      <c r="A63" s="18" t="s">
        <v>142</v>
      </c>
      <c r="B63" s="87"/>
      <c r="C63" s="42"/>
      <c r="D63" s="42"/>
      <c r="E63" s="42"/>
      <c r="F63" s="42"/>
      <c r="G63" s="42"/>
      <c r="H63" s="42"/>
      <c r="I63" s="42"/>
      <c r="J63" s="42"/>
      <c r="K63" s="42"/>
      <c r="L63" s="107" t="s">
        <v>207</v>
      </c>
      <c r="M63" s="62"/>
      <c r="N63" s="18" t="s">
        <v>142</v>
      </c>
      <c r="O63" s="87"/>
      <c r="P63" s="42"/>
      <c r="Q63" s="42"/>
      <c r="R63" s="42"/>
      <c r="S63" s="42"/>
      <c r="T63" s="42"/>
      <c r="U63" s="42"/>
      <c r="V63" s="42"/>
      <c r="W63" s="42"/>
      <c r="X63" s="42"/>
      <c r="Y63" s="107" t="s">
        <v>204</v>
      </c>
      <c r="AA63" s="18" t="s">
        <v>142</v>
      </c>
      <c r="AB63" s="79"/>
      <c r="AC63" s="42"/>
      <c r="AD63" s="42"/>
      <c r="AE63" s="42"/>
      <c r="AF63" s="42"/>
      <c r="AG63" s="42"/>
      <c r="AH63" s="42"/>
      <c r="AI63" s="42"/>
      <c r="AJ63" s="42"/>
      <c r="AK63" s="42"/>
      <c r="AL63" s="107" t="s">
        <v>205</v>
      </c>
      <c r="AN63" s="18" t="s">
        <v>142</v>
      </c>
      <c r="AO63" s="79"/>
      <c r="AP63" s="42"/>
      <c r="AQ63" s="42"/>
      <c r="AR63" s="42"/>
      <c r="AS63" s="42"/>
      <c r="AT63" s="42"/>
      <c r="AU63" s="42"/>
      <c r="AV63" s="42"/>
      <c r="AW63" s="42"/>
      <c r="AX63" s="42"/>
      <c r="AY63" s="107" t="s">
        <v>207</v>
      </c>
      <c r="BA63" s="18" t="s">
        <v>142</v>
      </c>
      <c r="BB63" s="79"/>
      <c r="BC63" s="42"/>
      <c r="BD63" s="42"/>
      <c r="BE63" s="42"/>
      <c r="BF63" s="42"/>
      <c r="BG63" s="42"/>
      <c r="BH63" s="42"/>
      <c r="BI63" s="42"/>
      <c r="BJ63" s="42"/>
      <c r="BK63" s="42"/>
      <c r="BL63" s="107" t="s">
        <v>208</v>
      </c>
    </row>
    <row r="64" spans="1:64">
      <c r="A64" s="18" t="s">
        <v>143</v>
      </c>
      <c r="B64" s="86"/>
      <c r="C64" s="5"/>
      <c r="D64" s="5"/>
      <c r="E64" s="5"/>
      <c r="F64" s="5"/>
      <c r="G64" s="5"/>
      <c r="H64" s="5"/>
      <c r="I64" s="5"/>
      <c r="J64" s="5"/>
      <c r="K64" s="5"/>
      <c r="L64" s="107" t="s">
        <v>208</v>
      </c>
      <c r="M64" s="62"/>
      <c r="N64" s="18" t="s">
        <v>143</v>
      </c>
      <c r="O64" s="86"/>
      <c r="P64" s="5"/>
      <c r="Q64" s="5"/>
      <c r="R64" s="5"/>
      <c r="S64" s="5"/>
      <c r="T64" s="5"/>
      <c r="U64" s="5"/>
      <c r="V64" s="5"/>
      <c r="W64" s="5"/>
      <c r="X64" s="5"/>
      <c r="Y64" s="107" t="s">
        <v>205</v>
      </c>
      <c r="AA64" s="18" t="s">
        <v>143</v>
      </c>
      <c r="AB64" s="74"/>
      <c r="AC64" s="5"/>
      <c r="AD64" s="5"/>
      <c r="AE64" s="5"/>
      <c r="AF64" s="5"/>
      <c r="AG64" s="5"/>
      <c r="AH64" s="5"/>
      <c r="AI64" s="5"/>
      <c r="AJ64" s="5"/>
      <c r="AK64" s="5"/>
      <c r="AL64" s="107" t="s">
        <v>206</v>
      </c>
      <c r="AN64" s="18" t="s">
        <v>143</v>
      </c>
      <c r="AO64" s="74"/>
      <c r="AP64" s="5"/>
      <c r="AQ64" s="5"/>
      <c r="AR64" s="5"/>
      <c r="AS64" s="5"/>
      <c r="AT64" s="5"/>
      <c r="AU64" s="5"/>
      <c r="AV64" s="5"/>
      <c r="AW64" s="5"/>
      <c r="AX64" s="5"/>
      <c r="AY64" s="107" t="s">
        <v>208</v>
      </c>
      <c r="BA64" s="18" t="s">
        <v>143</v>
      </c>
      <c r="BB64" s="74"/>
      <c r="BC64" s="5"/>
      <c r="BD64" s="5"/>
      <c r="BE64" s="5"/>
      <c r="BF64" s="5"/>
      <c r="BG64" s="5"/>
      <c r="BH64" s="5"/>
      <c r="BI64" s="5"/>
      <c r="BJ64" s="5"/>
      <c r="BK64" s="5"/>
      <c r="BL64" s="107" t="s">
        <v>209</v>
      </c>
    </row>
    <row r="65" spans="1:64">
      <c r="A65" s="18" t="s">
        <v>144</v>
      </c>
      <c r="B65" s="87"/>
      <c r="C65" s="42"/>
      <c r="D65" s="42"/>
      <c r="E65" s="42"/>
      <c r="F65" s="42"/>
      <c r="G65" s="42"/>
      <c r="H65" s="42"/>
      <c r="I65" s="42"/>
      <c r="J65" s="42"/>
      <c r="K65" s="42"/>
      <c r="L65" s="107" t="s">
        <v>209</v>
      </c>
      <c r="M65" s="62"/>
      <c r="N65" s="18" t="s">
        <v>144</v>
      </c>
      <c r="O65" s="87"/>
      <c r="P65" s="42"/>
      <c r="Q65" s="42"/>
      <c r="R65" s="42"/>
      <c r="S65" s="42"/>
      <c r="T65" s="42"/>
      <c r="U65" s="42"/>
      <c r="V65" s="42"/>
      <c r="W65" s="42"/>
      <c r="X65" s="42"/>
      <c r="Y65" s="107" t="s">
        <v>206</v>
      </c>
      <c r="AA65" s="18" t="s">
        <v>144</v>
      </c>
      <c r="AB65" s="79"/>
      <c r="AC65" s="42"/>
      <c r="AD65" s="42"/>
      <c r="AE65" s="42"/>
      <c r="AF65" s="42"/>
      <c r="AG65" s="42"/>
      <c r="AH65" s="42"/>
      <c r="AI65" s="42"/>
      <c r="AJ65" s="42"/>
      <c r="AK65" s="42"/>
      <c r="AL65" s="107" t="s">
        <v>207</v>
      </c>
      <c r="AN65" s="18" t="s">
        <v>144</v>
      </c>
      <c r="AO65" s="79"/>
      <c r="AP65" s="42"/>
      <c r="AQ65" s="42"/>
      <c r="AR65" s="42"/>
      <c r="AS65" s="42"/>
      <c r="AT65" s="42"/>
      <c r="AU65" s="42"/>
      <c r="AV65" s="42"/>
      <c r="AW65" s="42"/>
      <c r="AX65" s="42"/>
      <c r="AY65" s="107" t="s">
        <v>209</v>
      </c>
      <c r="BA65" s="18" t="s">
        <v>144</v>
      </c>
      <c r="BB65" s="79"/>
      <c r="BC65" s="42"/>
      <c r="BD65" s="42"/>
      <c r="BE65" s="42"/>
      <c r="BF65" s="42"/>
      <c r="BG65" s="42"/>
      <c r="BH65" s="42"/>
      <c r="BI65" s="42"/>
      <c r="BJ65" s="42"/>
      <c r="BK65" s="42"/>
      <c r="BL65" s="107" t="s">
        <v>210</v>
      </c>
    </row>
    <row r="66" spans="1:64">
      <c r="A66" s="18" t="s">
        <v>145</v>
      </c>
      <c r="B66" s="86"/>
      <c r="C66" s="20"/>
      <c r="D66" s="20"/>
      <c r="E66" s="20"/>
      <c r="F66" s="20"/>
      <c r="G66" s="20"/>
      <c r="H66" s="20"/>
      <c r="I66" s="20"/>
      <c r="J66" s="20"/>
      <c r="K66" s="20"/>
      <c r="L66" s="107" t="s">
        <v>210</v>
      </c>
      <c r="M66" s="62"/>
      <c r="N66" s="18" t="s">
        <v>145</v>
      </c>
      <c r="O66" s="86"/>
      <c r="P66" s="20"/>
      <c r="Q66" s="20"/>
      <c r="R66" s="20"/>
      <c r="S66" s="20"/>
      <c r="T66" s="20"/>
      <c r="U66" s="20"/>
      <c r="V66" s="20"/>
      <c r="W66" s="20"/>
      <c r="X66" s="20"/>
      <c r="Y66" s="107" t="s">
        <v>207</v>
      </c>
      <c r="AA66" s="18" t="s">
        <v>145</v>
      </c>
      <c r="AB66" s="77"/>
      <c r="AC66" s="20"/>
      <c r="AD66" s="20"/>
      <c r="AE66" s="20"/>
      <c r="AF66" s="20"/>
      <c r="AG66" s="20"/>
      <c r="AH66" s="20"/>
      <c r="AI66" s="20"/>
      <c r="AJ66" s="20"/>
      <c r="AK66" s="20"/>
      <c r="AL66" s="107" t="s">
        <v>208</v>
      </c>
      <c r="AN66" s="18" t="s">
        <v>145</v>
      </c>
      <c r="AO66" s="77"/>
      <c r="AP66" s="20"/>
      <c r="AQ66" s="20"/>
      <c r="AR66" s="20"/>
      <c r="AS66" s="20"/>
      <c r="AT66" s="20"/>
      <c r="AU66" s="20"/>
      <c r="AV66" s="20"/>
      <c r="AW66" s="20"/>
      <c r="AX66" s="20"/>
      <c r="AY66" s="107" t="s">
        <v>210</v>
      </c>
      <c r="BA66" s="18" t="s">
        <v>145</v>
      </c>
      <c r="BB66" s="77"/>
      <c r="BC66" s="20"/>
      <c r="BD66" s="20"/>
      <c r="BE66" s="20"/>
      <c r="BF66" s="20"/>
      <c r="BG66" s="20"/>
      <c r="BH66" s="20"/>
      <c r="BI66" s="20"/>
      <c r="BJ66" s="20"/>
      <c r="BK66" s="20"/>
      <c r="BL66" s="107" t="s">
        <v>211</v>
      </c>
    </row>
    <row r="67" spans="1:64">
      <c r="C67" s="45"/>
      <c r="D67" s="45"/>
      <c r="E67" s="45"/>
      <c r="F67" s="45"/>
      <c r="G67" s="45"/>
      <c r="H67" s="45"/>
      <c r="I67" s="45"/>
      <c r="J67" s="45"/>
      <c r="K67" s="45"/>
      <c r="L67" s="62"/>
      <c r="M67" s="62"/>
    </row>
    <row r="68" spans="1:64">
      <c r="C68" s="46"/>
      <c r="D68" s="46"/>
      <c r="E68" s="46"/>
      <c r="F68" s="46"/>
      <c r="G68" s="46"/>
      <c r="H68" s="46"/>
      <c r="I68" s="46"/>
      <c r="J68" s="46"/>
      <c r="K68" s="46"/>
      <c r="M68" s="62"/>
    </row>
    <row r="69" spans="1:64">
      <c r="A69" s="102" t="s">
        <v>63</v>
      </c>
      <c r="B69" s="56"/>
      <c r="M69" s="62"/>
      <c r="N69" s="102" t="s">
        <v>63</v>
      </c>
      <c r="O69" s="56"/>
      <c r="AA69" s="102" t="s">
        <v>63</v>
      </c>
      <c r="AB69" s="56"/>
      <c r="AN69" s="102" t="s">
        <v>63</v>
      </c>
      <c r="AO69" s="56"/>
      <c r="BA69" s="102" t="s">
        <v>63</v>
      </c>
      <c r="BB69" s="56"/>
    </row>
    <row r="70" spans="1:64">
      <c r="A70" s="103"/>
      <c r="B70" s="108"/>
      <c r="C70" s="108"/>
      <c r="D70" s="108"/>
      <c r="E70" s="108"/>
      <c r="F70" s="108"/>
      <c r="G70" s="108"/>
      <c r="H70" s="108"/>
      <c r="I70" s="108"/>
      <c r="J70" s="108"/>
      <c r="K70" s="108"/>
      <c r="M70" s="62"/>
      <c r="N70" s="103"/>
      <c r="O70" s="108"/>
      <c r="P70" s="108"/>
      <c r="Q70" s="108"/>
      <c r="R70" s="108"/>
      <c r="S70" s="108"/>
      <c r="T70" s="108"/>
      <c r="U70" s="108"/>
      <c r="V70" s="108"/>
      <c r="W70" s="108"/>
      <c r="X70" s="108"/>
      <c r="AA70" s="103"/>
      <c r="AB70" s="108"/>
      <c r="AC70" s="108"/>
      <c r="AD70" s="108"/>
      <c r="AE70" s="108"/>
      <c r="AF70" s="108"/>
      <c r="AG70" s="108"/>
      <c r="AH70" s="108"/>
      <c r="AI70" s="108"/>
      <c r="AJ70" s="108"/>
      <c r="AK70" s="108"/>
      <c r="AN70" s="103"/>
      <c r="AO70" s="108"/>
      <c r="AP70" s="108"/>
      <c r="AQ70" s="108"/>
      <c r="AR70" s="108"/>
      <c r="AS70" s="108"/>
      <c r="AT70" s="108"/>
      <c r="AU70" s="108"/>
      <c r="AV70" s="108"/>
      <c r="AW70" s="108"/>
      <c r="AX70" s="108"/>
      <c r="BA70" s="103"/>
      <c r="BB70" s="108"/>
      <c r="BC70" s="108"/>
      <c r="BD70" s="108"/>
      <c r="BE70" s="108"/>
      <c r="BF70" s="108"/>
      <c r="BG70" s="108"/>
      <c r="BH70" s="108"/>
      <c r="BI70" s="108"/>
      <c r="BJ70" s="108"/>
      <c r="BK70" s="108"/>
    </row>
    <row r="71" spans="1:64">
      <c r="A71" s="103"/>
      <c r="B71" s="108"/>
      <c r="C71" s="108"/>
      <c r="D71" s="108"/>
      <c r="E71" s="108"/>
      <c r="F71" s="108"/>
      <c r="G71" s="108"/>
      <c r="H71" s="108"/>
      <c r="I71" s="108"/>
      <c r="J71" s="108"/>
      <c r="K71" s="108"/>
      <c r="M71" s="62"/>
      <c r="N71" s="103"/>
      <c r="O71" s="108"/>
      <c r="P71" s="108"/>
      <c r="Q71" s="108"/>
      <c r="R71" s="108"/>
      <c r="S71" s="108"/>
      <c r="T71" s="108"/>
      <c r="U71" s="108"/>
      <c r="V71" s="108"/>
      <c r="W71" s="108"/>
      <c r="X71" s="108"/>
      <c r="AA71" s="103"/>
      <c r="AB71" s="108"/>
      <c r="AC71" s="108"/>
      <c r="AD71" s="108"/>
      <c r="AE71" s="108"/>
      <c r="AF71" s="108"/>
      <c r="AG71" s="108"/>
      <c r="AH71" s="108"/>
      <c r="AI71" s="108"/>
      <c r="AJ71" s="108"/>
      <c r="AK71" s="108"/>
      <c r="AN71" s="103"/>
      <c r="AO71" s="108"/>
      <c r="AP71" s="108"/>
      <c r="AQ71" s="108"/>
      <c r="AR71" s="108"/>
      <c r="AS71" s="108"/>
      <c r="AT71" s="108"/>
      <c r="AU71" s="108"/>
      <c r="AV71" s="108"/>
      <c r="AW71" s="108"/>
      <c r="AX71" s="108"/>
      <c r="BA71" s="103"/>
      <c r="BB71" s="108"/>
      <c r="BC71" s="108"/>
      <c r="BD71" s="108"/>
      <c r="BE71" s="108"/>
      <c r="BF71" s="108"/>
      <c r="BG71" s="108"/>
      <c r="BH71" s="108"/>
      <c r="BI71" s="108"/>
      <c r="BJ71" s="108"/>
      <c r="BK71" s="108"/>
    </row>
    <row r="72" spans="1:64">
      <c r="A72" s="103"/>
      <c r="B72" s="108"/>
      <c r="C72" s="108"/>
      <c r="D72" s="108"/>
      <c r="E72" s="108"/>
      <c r="F72" s="108"/>
      <c r="G72" s="108"/>
      <c r="H72" s="108"/>
      <c r="I72" s="108"/>
      <c r="J72" s="108"/>
      <c r="K72" s="108"/>
      <c r="M72" s="62"/>
      <c r="N72" s="103"/>
      <c r="O72" s="108"/>
      <c r="P72" s="108"/>
      <c r="Q72" s="108"/>
      <c r="R72" s="108"/>
      <c r="S72" s="108"/>
      <c r="T72" s="108"/>
      <c r="U72" s="108"/>
      <c r="V72" s="108"/>
      <c r="W72" s="108"/>
      <c r="X72" s="108"/>
      <c r="AA72" s="103"/>
      <c r="AB72" s="108"/>
      <c r="AC72" s="108"/>
      <c r="AD72" s="108"/>
      <c r="AE72" s="108"/>
      <c r="AF72" s="108"/>
      <c r="AG72" s="108"/>
      <c r="AH72" s="108"/>
      <c r="AI72" s="108"/>
      <c r="AJ72" s="108"/>
      <c r="AK72" s="108"/>
      <c r="AN72" s="103"/>
      <c r="AO72" s="108"/>
      <c r="AP72" s="108"/>
      <c r="AQ72" s="108"/>
      <c r="AR72" s="108"/>
      <c r="AS72" s="108"/>
      <c r="AT72" s="108"/>
      <c r="AU72" s="108"/>
      <c r="AV72" s="108"/>
      <c r="AW72" s="108"/>
      <c r="AX72" s="108"/>
      <c r="BA72" s="103"/>
      <c r="BB72" s="108"/>
      <c r="BC72" s="108"/>
      <c r="BD72" s="108"/>
      <c r="BE72" s="108"/>
      <c r="BF72" s="108"/>
      <c r="BG72" s="108"/>
      <c r="BH72" s="108"/>
      <c r="BI72" s="108"/>
      <c r="BJ72" s="108"/>
      <c r="BK72" s="108"/>
    </row>
    <row r="73" spans="1:64">
      <c r="A73" s="103"/>
      <c r="B73" s="108"/>
      <c r="C73" s="108"/>
      <c r="D73" s="108"/>
      <c r="E73" s="108"/>
      <c r="F73" s="108"/>
      <c r="G73" s="108"/>
      <c r="H73" s="108"/>
      <c r="I73" s="108"/>
      <c r="J73" s="108"/>
      <c r="K73" s="108"/>
      <c r="M73" s="62"/>
      <c r="N73" s="103"/>
      <c r="O73" s="108"/>
      <c r="P73" s="108"/>
      <c r="Q73" s="108"/>
      <c r="R73" s="108"/>
      <c r="S73" s="108"/>
      <c r="T73" s="108"/>
      <c r="U73" s="108"/>
      <c r="V73" s="108"/>
      <c r="W73" s="108"/>
      <c r="X73" s="108"/>
      <c r="AA73" s="103"/>
      <c r="AB73" s="108"/>
      <c r="AC73" s="108"/>
      <c r="AD73" s="108"/>
      <c r="AE73" s="108"/>
      <c r="AF73" s="108"/>
      <c r="AG73" s="108"/>
      <c r="AH73" s="108"/>
      <c r="AI73" s="108"/>
      <c r="AJ73" s="108"/>
      <c r="AK73" s="108"/>
      <c r="AN73" s="103"/>
      <c r="AO73" s="108"/>
      <c r="AP73" s="108"/>
      <c r="AQ73" s="108"/>
      <c r="AR73" s="108"/>
      <c r="AS73" s="108"/>
      <c r="AT73" s="108"/>
      <c r="AU73" s="108"/>
      <c r="AV73" s="108"/>
      <c r="AW73" s="108"/>
      <c r="AX73" s="108"/>
      <c r="BA73" s="103"/>
      <c r="BB73" s="108"/>
      <c r="BC73" s="108"/>
      <c r="BD73" s="108"/>
      <c r="BE73" s="108"/>
      <c r="BF73" s="108"/>
      <c r="BG73" s="108"/>
      <c r="BH73" s="108"/>
      <c r="BI73" s="108"/>
      <c r="BJ73" s="108"/>
      <c r="BK73" s="108"/>
    </row>
    <row r="74" spans="1:64">
      <c r="A74" s="103"/>
      <c r="B74" s="108"/>
      <c r="C74" s="108"/>
      <c r="D74" s="108"/>
      <c r="E74" s="108"/>
      <c r="F74" s="108"/>
      <c r="G74" s="108"/>
      <c r="H74" s="108"/>
      <c r="I74" s="108"/>
      <c r="J74" s="108"/>
      <c r="K74" s="108"/>
      <c r="M74" s="62"/>
      <c r="N74" s="103"/>
      <c r="O74" s="108"/>
      <c r="P74" s="108"/>
      <c r="Q74" s="108"/>
      <c r="R74" s="108"/>
      <c r="S74" s="108"/>
      <c r="T74" s="108"/>
      <c r="U74" s="108"/>
      <c r="V74" s="108"/>
      <c r="W74" s="108"/>
      <c r="X74" s="108"/>
      <c r="AA74" s="103"/>
      <c r="AB74" s="108"/>
      <c r="AC74" s="108"/>
      <c r="AD74" s="108"/>
      <c r="AE74" s="108"/>
      <c r="AF74" s="108"/>
      <c r="AG74" s="108"/>
      <c r="AH74" s="108"/>
      <c r="AI74" s="108"/>
      <c r="AJ74" s="108"/>
      <c r="AK74" s="108"/>
      <c r="AN74" s="103"/>
      <c r="AO74" s="108"/>
      <c r="AP74" s="108"/>
      <c r="AQ74" s="108"/>
      <c r="AR74" s="108"/>
      <c r="AS74" s="108"/>
      <c r="AT74" s="108"/>
      <c r="AU74" s="108"/>
      <c r="AV74" s="108"/>
      <c r="AW74" s="108"/>
      <c r="AX74" s="108"/>
      <c r="BA74" s="103"/>
      <c r="BB74" s="108"/>
      <c r="BC74" s="108"/>
      <c r="BD74" s="108"/>
      <c r="BE74" s="108"/>
      <c r="BF74" s="108"/>
      <c r="BG74" s="108"/>
      <c r="BH74" s="108"/>
      <c r="BI74" s="108"/>
      <c r="BJ74" s="108"/>
      <c r="BK74" s="108"/>
    </row>
    <row r="75" spans="1:64">
      <c r="A75" s="103"/>
      <c r="B75" s="108"/>
      <c r="C75" s="108"/>
      <c r="D75" s="108"/>
      <c r="E75" s="108"/>
      <c r="F75" s="108"/>
      <c r="G75" s="108"/>
      <c r="H75" s="108"/>
      <c r="I75" s="108"/>
      <c r="J75" s="108"/>
      <c r="K75" s="108"/>
      <c r="M75" s="62"/>
      <c r="N75" s="103"/>
      <c r="O75" s="108"/>
      <c r="P75" s="108"/>
      <c r="Q75" s="108"/>
      <c r="R75" s="108"/>
      <c r="S75" s="108"/>
      <c r="T75" s="108"/>
      <c r="U75" s="108"/>
      <c r="V75" s="108"/>
      <c r="W75" s="108"/>
      <c r="X75" s="108"/>
      <c r="AA75" s="103"/>
      <c r="AB75" s="108"/>
      <c r="AC75" s="108"/>
      <c r="AD75" s="108"/>
      <c r="AE75" s="108"/>
      <c r="AF75" s="108"/>
      <c r="AG75" s="108"/>
      <c r="AH75" s="108"/>
      <c r="AI75" s="108"/>
      <c r="AJ75" s="108"/>
      <c r="AK75" s="108"/>
      <c r="AN75" s="103"/>
      <c r="AO75" s="108"/>
      <c r="AP75" s="108"/>
      <c r="AQ75" s="108"/>
      <c r="AR75" s="108"/>
      <c r="AS75" s="108"/>
      <c r="AT75" s="108"/>
      <c r="AU75" s="108"/>
      <c r="AV75" s="108"/>
      <c r="AW75" s="108"/>
      <c r="AX75" s="108"/>
      <c r="BA75" s="103"/>
      <c r="BB75" s="108"/>
      <c r="BC75" s="108"/>
      <c r="BD75" s="108"/>
      <c r="BE75" s="108"/>
      <c r="BF75" s="108"/>
      <c r="BG75" s="108"/>
      <c r="BH75" s="108"/>
      <c r="BI75" s="108"/>
      <c r="BJ75" s="108"/>
      <c r="BK75" s="108"/>
    </row>
    <row r="76" spans="1:64">
      <c r="A76" s="103"/>
      <c r="B76" s="108"/>
      <c r="C76" s="108"/>
      <c r="D76" s="108"/>
      <c r="E76" s="108"/>
      <c r="F76" s="108"/>
      <c r="G76" s="108"/>
      <c r="H76" s="108"/>
      <c r="I76" s="108"/>
      <c r="J76" s="108"/>
      <c r="K76" s="108"/>
      <c r="M76" s="62"/>
      <c r="N76" s="103"/>
      <c r="O76" s="108"/>
      <c r="P76" s="108"/>
      <c r="Q76" s="108"/>
      <c r="R76" s="108"/>
      <c r="S76" s="108"/>
      <c r="T76" s="108"/>
      <c r="U76" s="108"/>
      <c r="V76" s="108"/>
      <c r="W76" s="108"/>
      <c r="X76" s="108"/>
      <c r="AA76" s="103"/>
      <c r="AB76" s="108"/>
      <c r="AC76" s="108"/>
      <c r="AD76" s="108"/>
      <c r="AE76" s="108"/>
      <c r="AF76" s="108"/>
      <c r="AG76" s="108"/>
      <c r="AH76" s="108"/>
      <c r="AI76" s="108"/>
      <c r="AJ76" s="108"/>
      <c r="AK76" s="108"/>
      <c r="AN76" s="103"/>
      <c r="AO76" s="108"/>
      <c r="AP76" s="108"/>
      <c r="AQ76" s="108"/>
      <c r="AR76" s="108"/>
      <c r="AS76" s="108"/>
      <c r="AT76" s="108"/>
      <c r="AU76" s="108"/>
      <c r="AV76" s="108"/>
      <c r="AW76" s="108"/>
      <c r="AX76" s="108"/>
      <c r="BA76" s="103"/>
      <c r="BB76" s="108"/>
      <c r="BC76" s="108"/>
      <c r="BD76" s="108"/>
      <c r="BE76" s="108"/>
      <c r="BF76" s="108"/>
      <c r="BG76" s="108"/>
      <c r="BH76" s="108"/>
      <c r="BI76" s="108"/>
      <c r="BJ76" s="108"/>
      <c r="BK76" s="108"/>
    </row>
    <row r="77" spans="1:64">
      <c r="A77" s="103"/>
      <c r="B77" s="108"/>
      <c r="C77" s="108"/>
      <c r="D77" s="108"/>
      <c r="E77" s="108"/>
      <c r="F77" s="108"/>
      <c r="G77" s="108"/>
      <c r="H77" s="108"/>
      <c r="I77" s="108"/>
      <c r="J77" s="108"/>
      <c r="K77" s="108"/>
      <c r="M77" s="62"/>
      <c r="N77" s="103"/>
      <c r="O77" s="108"/>
      <c r="P77" s="108"/>
      <c r="Q77" s="108"/>
      <c r="R77" s="108"/>
      <c r="S77" s="108"/>
      <c r="T77" s="108"/>
      <c r="U77" s="108"/>
      <c r="V77" s="108"/>
      <c r="W77" s="108"/>
      <c r="X77" s="108"/>
      <c r="AA77" s="103"/>
      <c r="AB77" s="108"/>
      <c r="AC77" s="108"/>
      <c r="AD77" s="108"/>
      <c r="AE77" s="108"/>
      <c r="AF77" s="108"/>
      <c r="AG77" s="108"/>
      <c r="AH77" s="108"/>
      <c r="AI77" s="108"/>
      <c r="AJ77" s="108"/>
      <c r="AK77" s="108"/>
      <c r="AN77" s="103"/>
      <c r="AO77" s="108"/>
      <c r="AP77" s="108"/>
      <c r="AQ77" s="108"/>
      <c r="AR77" s="108"/>
      <c r="AS77" s="108"/>
      <c r="AT77" s="108"/>
      <c r="AU77" s="108"/>
      <c r="AV77" s="108"/>
      <c r="AW77" s="108"/>
      <c r="AX77" s="108"/>
      <c r="BA77" s="103"/>
      <c r="BB77" s="108"/>
      <c r="BC77" s="108"/>
      <c r="BD77" s="108"/>
      <c r="BE77" s="108"/>
      <c r="BF77" s="108"/>
      <c r="BG77" s="108"/>
      <c r="BH77" s="108"/>
      <c r="BI77" s="108"/>
      <c r="BJ77" s="108"/>
      <c r="BK77" s="108"/>
    </row>
    <row r="78" spans="1:64">
      <c r="A78" s="103"/>
      <c r="B78" s="108"/>
      <c r="C78" s="108"/>
      <c r="D78" s="108"/>
      <c r="E78" s="108"/>
      <c r="F78" s="108"/>
      <c r="G78" s="108"/>
      <c r="H78" s="108"/>
      <c r="I78" s="108"/>
      <c r="J78" s="108"/>
      <c r="K78" s="108"/>
      <c r="M78" s="62"/>
      <c r="N78" s="103"/>
      <c r="O78" s="108"/>
      <c r="P78" s="108"/>
      <c r="Q78" s="108"/>
      <c r="R78" s="108"/>
      <c r="S78" s="108"/>
      <c r="T78" s="108"/>
      <c r="U78" s="108"/>
      <c r="V78" s="108"/>
      <c r="W78" s="108"/>
      <c r="X78" s="108"/>
      <c r="AA78" s="103"/>
      <c r="AB78" s="108"/>
      <c r="AC78" s="108"/>
      <c r="AD78" s="108"/>
      <c r="AE78" s="108"/>
      <c r="AF78" s="108"/>
      <c r="AG78" s="108"/>
      <c r="AH78" s="108"/>
      <c r="AI78" s="108"/>
      <c r="AJ78" s="108"/>
      <c r="AK78" s="108"/>
      <c r="AN78" s="103"/>
      <c r="AO78" s="108"/>
      <c r="AP78" s="108"/>
      <c r="AQ78" s="108"/>
      <c r="AR78" s="108"/>
      <c r="AS78" s="108"/>
      <c r="AT78" s="108"/>
      <c r="AU78" s="108"/>
      <c r="AV78" s="108"/>
      <c r="AW78" s="108"/>
      <c r="AX78" s="108"/>
      <c r="BA78" s="103"/>
      <c r="BB78" s="108"/>
      <c r="BC78" s="108"/>
      <c r="BD78" s="108"/>
      <c r="BE78" s="108"/>
      <c r="BF78" s="108"/>
      <c r="BG78" s="108"/>
      <c r="BH78" s="108"/>
      <c r="BI78" s="108"/>
      <c r="BJ78" s="108"/>
      <c r="BK78" s="108"/>
    </row>
    <row r="79" spans="1:64">
      <c r="A79" s="103"/>
      <c r="B79" s="108"/>
      <c r="C79" s="108"/>
      <c r="D79" s="108"/>
      <c r="E79" s="108"/>
      <c r="F79" s="108"/>
      <c r="G79" s="108"/>
      <c r="H79" s="108"/>
      <c r="I79" s="108"/>
      <c r="J79" s="108"/>
      <c r="K79" s="108"/>
      <c r="M79" s="62"/>
      <c r="N79" s="103"/>
      <c r="O79" s="108"/>
      <c r="P79" s="108"/>
      <c r="Q79" s="108"/>
      <c r="R79" s="108"/>
      <c r="S79" s="108"/>
      <c r="T79" s="108"/>
      <c r="U79" s="108"/>
      <c r="V79" s="108"/>
      <c r="W79" s="108"/>
      <c r="X79" s="108"/>
      <c r="AA79" s="103"/>
      <c r="AB79" s="108"/>
      <c r="AC79" s="108"/>
      <c r="AD79" s="108"/>
      <c r="AE79" s="108"/>
      <c r="AF79" s="108"/>
      <c r="AG79" s="108"/>
      <c r="AH79" s="108"/>
      <c r="AI79" s="108"/>
      <c r="AJ79" s="108"/>
      <c r="AK79" s="108"/>
      <c r="AN79" s="103"/>
      <c r="AO79" s="108"/>
      <c r="AP79" s="108"/>
      <c r="AQ79" s="108"/>
      <c r="AR79" s="108"/>
      <c r="AS79" s="108"/>
      <c r="AT79" s="108"/>
      <c r="AU79" s="108"/>
      <c r="AV79" s="108"/>
      <c r="AW79" s="108"/>
      <c r="AX79" s="108"/>
      <c r="BA79" s="103"/>
      <c r="BB79" s="108"/>
      <c r="BC79" s="108"/>
      <c r="BD79" s="108"/>
      <c r="BE79" s="108"/>
      <c r="BF79" s="108"/>
      <c r="BG79" s="108"/>
      <c r="BH79" s="108"/>
      <c r="BI79" s="108"/>
      <c r="BJ79" s="108"/>
      <c r="BK79" s="108"/>
    </row>
    <row r="80" spans="1:64">
      <c r="A80" s="103"/>
      <c r="B80" s="108"/>
      <c r="C80" s="108"/>
      <c r="D80" s="108"/>
      <c r="E80" s="108"/>
      <c r="F80" s="108"/>
      <c r="G80" s="108"/>
      <c r="H80" s="108"/>
      <c r="I80" s="108"/>
      <c r="J80" s="108"/>
      <c r="K80" s="108"/>
      <c r="M80" s="62"/>
      <c r="N80" s="103"/>
      <c r="O80" s="108"/>
      <c r="P80" s="108"/>
      <c r="Q80" s="108"/>
      <c r="R80" s="108"/>
      <c r="S80" s="108"/>
      <c r="T80" s="108"/>
      <c r="U80" s="108"/>
      <c r="V80" s="108"/>
      <c r="W80" s="108"/>
      <c r="X80" s="108"/>
      <c r="AA80" s="103"/>
      <c r="AB80" s="108"/>
      <c r="AC80" s="108"/>
      <c r="AD80" s="108"/>
      <c r="AE80" s="108"/>
      <c r="AF80" s="108"/>
      <c r="AG80" s="108"/>
      <c r="AH80" s="108"/>
      <c r="AI80" s="108"/>
      <c r="AJ80" s="108"/>
      <c r="AK80" s="108"/>
      <c r="AN80" s="103"/>
      <c r="AO80" s="108"/>
      <c r="AP80" s="108"/>
      <c r="AQ80" s="108"/>
      <c r="AR80" s="108"/>
      <c r="AS80" s="108"/>
      <c r="AT80" s="108"/>
      <c r="AU80" s="108"/>
      <c r="AV80" s="108"/>
      <c r="AW80" s="108"/>
      <c r="AX80" s="108"/>
      <c r="BA80" s="103"/>
      <c r="BB80" s="108"/>
      <c r="BC80" s="108"/>
      <c r="BD80" s="108"/>
      <c r="BE80" s="108"/>
      <c r="BF80" s="108"/>
      <c r="BG80" s="108"/>
      <c r="BH80" s="108"/>
      <c r="BI80" s="108"/>
      <c r="BJ80" s="108"/>
      <c r="BK80" s="108"/>
    </row>
    <row r="81" spans="1:63">
      <c r="A81" s="103"/>
      <c r="B81" s="108"/>
      <c r="C81" s="108"/>
      <c r="D81" s="108"/>
      <c r="E81" s="108"/>
      <c r="F81" s="108"/>
      <c r="G81" s="108"/>
      <c r="H81" s="108"/>
      <c r="I81" s="108"/>
      <c r="J81" s="108"/>
      <c r="K81" s="108"/>
      <c r="M81" s="62"/>
      <c r="N81" s="103"/>
      <c r="O81" s="108"/>
      <c r="P81" s="108"/>
      <c r="Q81" s="108"/>
      <c r="R81" s="108"/>
      <c r="S81" s="108"/>
      <c r="T81" s="108"/>
      <c r="U81" s="108"/>
      <c r="V81" s="108"/>
      <c r="W81" s="108"/>
      <c r="X81" s="108"/>
      <c r="AA81" s="103"/>
      <c r="AB81" s="108"/>
      <c r="AC81" s="108"/>
      <c r="AD81" s="108"/>
      <c r="AE81" s="108"/>
      <c r="AF81" s="108"/>
      <c r="AG81" s="108"/>
      <c r="AH81" s="108"/>
      <c r="AI81" s="108"/>
      <c r="AJ81" s="108"/>
      <c r="AK81" s="108"/>
      <c r="AN81" s="103"/>
      <c r="AO81" s="108"/>
      <c r="AP81" s="108"/>
      <c r="AQ81" s="108"/>
      <c r="AR81" s="108"/>
      <c r="AS81" s="108"/>
      <c r="AT81" s="108"/>
      <c r="AU81" s="108"/>
      <c r="AV81" s="108"/>
      <c r="AW81" s="108"/>
      <c r="AX81" s="108"/>
      <c r="BA81" s="103"/>
      <c r="BB81" s="108"/>
      <c r="BC81" s="108"/>
      <c r="BD81" s="108"/>
      <c r="BE81" s="108"/>
      <c r="BF81" s="108"/>
      <c r="BG81" s="108"/>
      <c r="BH81" s="108"/>
      <c r="BI81" s="108"/>
      <c r="BJ81" s="108"/>
      <c r="BK81" s="108"/>
    </row>
    <row r="82" spans="1:63">
      <c r="A82" s="103"/>
      <c r="B82" s="108"/>
      <c r="C82" s="108"/>
      <c r="D82" s="108"/>
      <c r="E82" s="108"/>
      <c r="F82" s="108"/>
      <c r="G82" s="108"/>
      <c r="H82" s="108"/>
      <c r="I82" s="108"/>
      <c r="J82" s="108"/>
      <c r="K82" s="108"/>
      <c r="M82" s="62"/>
      <c r="N82" s="103"/>
      <c r="O82" s="108"/>
      <c r="P82" s="108"/>
      <c r="Q82" s="108"/>
      <c r="R82" s="108"/>
      <c r="S82" s="108"/>
      <c r="T82" s="108"/>
      <c r="U82" s="108"/>
      <c r="V82" s="108"/>
      <c r="W82" s="108"/>
      <c r="X82" s="108"/>
      <c r="AA82" s="103"/>
      <c r="AB82" s="108"/>
      <c r="AC82" s="108"/>
      <c r="AD82" s="108"/>
      <c r="AE82" s="108"/>
      <c r="AF82" s="108"/>
      <c r="AG82" s="108"/>
      <c r="AH82" s="108"/>
      <c r="AI82" s="108"/>
      <c r="AJ82" s="108"/>
      <c r="AK82" s="108"/>
      <c r="AN82" s="103"/>
      <c r="AO82" s="108"/>
      <c r="AP82" s="108"/>
      <c r="AQ82" s="108"/>
      <c r="AR82" s="108"/>
      <c r="AS82" s="108"/>
      <c r="AT82" s="108"/>
      <c r="AU82" s="108"/>
      <c r="AV82" s="108"/>
      <c r="AW82" s="108"/>
      <c r="AX82" s="108"/>
      <c r="BA82" s="103"/>
      <c r="BB82" s="108"/>
      <c r="BC82" s="108"/>
      <c r="BD82" s="108"/>
      <c r="BE82" s="108"/>
      <c r="BF82" s="108"/>
      <c r="BG82" s="108"/>
      <c r="BH82" s="108"/>
      <c r="BI82" s="108"/>
      <c r="BJ82" s="108"/>
      <c r="BK82" s="108"/>
    </row>
    <row r="83" spans="1:63">
      <c r="A83" s="103"/>
      <c r="B83" s="108"/>
      <c r="C83" s="108"/>
      <c r="D83" s="108"/>
      <c r="E83" s="108"/>
      <c r="F83" s="108"/>
      <c r="G83" s="108"/>
      <c r="H83" s="108"/>
      <c r="I83" s="108"/>
      <c r="J83" s="108"/>
      <c r="K83" s="108"/>
      <c r="M83" s="62"/>
      <c r="N83" s="103"/>
      <c r="O83" s="108"/>
      <c r="P83" s="108"/>
      <c r="Q83" s="108"/>
      <c r="R83" s="108"/>
      <c r="S83" s="108"/>
      <c r="T83" s="108"/>
      <c r="U83" s="108"/>
      <c r="V83" s="108"/>
      <c r="W83" s="108"/>
      <c r="X83" s="108"/>
      <c r="AA83" s="103"/>
      <c r="AB83" s="108"/>
      <c r="AC83" s="108"/>
      <c r="AD83" s="108"/>
      <c r="AE83" s="108"/>
      <c r="AF83" s="108"/>
      <c r="AG83" s="108"/>
      <c r="AH83" s="108"/>
      <c r="AI83" s="108"/>
      <c r="AJ83" s="108"/>
      <c r="AK83" s="108"/>
      <c r="AN83" s="103"/>
      <c r="AO83" s="108"/>
      <c r="AP83" s="108"/>
      <c r="AQ83" s="108"/>
      <c r="AR83" s="108"/>
      <c r="AS83" s="108"/>
      <c r="AT83" s="108"/>
      <c r="AU83" s="108"/>
      <c r="AV83" s="108"/>
      <c r="AW83" s="108"/>
      <c r="AX83" s="108"/>
      <c r="BA83" s="103"/>
      <c r="BB83" s="108"/>
      <c r="BC83" s="108"/>
      <c r="BD83" s="108"/>
      <c r="BE83" s="108"/>
      <c r="BF83" s="108"/>
      <c r="BG83" s="108"/>
      <c r="BH83" s="108"/>
      <c r="BI83" s="108"/>
      <c r="BJ83" s="108"/>
      <c r="BK83" s="108"/>
    </row>
    <row r="84" spans="1:63">
      <c r="A84" s="103"/>
      <c r="B84" s="108"/>
      <c r="C84" s="108"/>
      <c r="D84" s="108"/>
      <c r="E84" s="108"/>
      <c r="F84" s="108"/>
      <c r="G84" s="108"/>
      <c r="H84" s="108"/>
      <c r="I84" s="108"/>
      <c r="J84" s="108"/>
      <c r="K84" s="108"/>
      <c r="M84" s="62"/>
      <c r="N84" s="103"/>
      <c r="O84" s="108"/>
      <c r="P84" s="108"/>
      <c r="Q84" s="108"/>
      <c r="R84" s="108"/>
      <c r="S84" s="108"/>
      <c r="T84" s="108"/>
      <c r="U84" s="108"/>
      <c r="V84" s="108"/>
      <c r="W84" s="108"/>
      <c r="X84" s="108"/>
      <c r="AA84" s="103"/>
      <c r="AB84" s="108"/>
      <c r="AC84" s="108"/>
      <c r="AD84" s="108"/>
      <c r="AE84" s="108"/>
      <c r="AF84" s="108"/>
      <c r="AG84" s="108"/>
      <c r="AH84" s="108"/>
      <c r="AI84" s="108"/>
      <c r="AJ84" s="108"/>
      <c r="AK84" s="108"/>
      <c r="AN84" s="103"/>
      <c r="AO84" s="108"/>
      <c r="AP84" s="108"/>
      <c r="AQ84" s="108"/>
      <c r="AR84" s="108"/>
      <c r="AS84" s="108"/>
      <c r="AT84" s="108"/>
      <c r="AU84" s="108"/>
      <c r="AV84" s="108"/>
      <c r="AW84" s="108"/>
      <c r="AX84" s="108"/>
      <c r="BA84" s="103"/>
      <c r="BB84" s="108"/>
      <c r="BC84" s="108"/>
      <c r="BD84" s="108"/>
      <c r="BE84" s="108"/>
      <c r="BF84" s="108"/>
      <c r="BG84" s="108"/>
      <c r="BH84" s="108"/>
      <c r="BI84" s="108"/>
      <c r="BJ84" s="108"/>
      <c r="BK84" s="108"/>
    </row>
    <row r="85" spans="1:63">
      <c r="A85" s="103"/>
      <c r="B85" s="108"/>
      <c r="C85" s="108"/>
      <c r="D85" s="108"/>
      <c r="E85" s="108"/>
      <c r="F85" s="108"/>
      <c r="G85" s="108"/>
      <c r="H85" s="108"/>
      <c r="I85" s="108"/>
      <c r="J85" s="108"/>
      <c r="K85" s="108"/>
      <c r="M85" s="62"/>
      <c r="N85" s="103"/>
      <c r="O85" s="108"/>
      <c r="P85" s="108"/>
      <c r="Q85" s="108"/>
      <c r="R85" s="108"/>
      <c r="S85" s="108"/>
      <c r="T85" s="108"/>
      <c r="U85" s="108"/>
      <c r="V85" s="108"/>
      <c r="W85" s="108"/>
      <c r="X85" s="108"/>
      <c r="AA85" s="103"/>
      <c r="AB85" s="108"/>
      <c r="AC85" s="108"/>
      <c r="AD85" s="108"/>
      <c r="AE85" s="108"/>
      <c r="AF85" s="108"/>
      <c r="AG85" s="108"/>
      <c r="AH85" s="108"/>
      <c r="AI85" s="108"/>
      <c r="AJ85" s="108"/>
      <c r="AK85" s="108"/>
      <c r="AN85" s="103"/>
      <c r="AO85" s="108"/>
      <c r="AP85" s="108"/>
      <c r="AQ85" s="108"/>
      <c r="AR85" s="108"/>
      <c r="AS85" s="108"/>
      <c r="AT85" s="108"/>
      <c r="AU85" s="108"/>
      <c r="AV85" s="108"/>
      <c r="AW85" s="108"/>
      <c r="AX85" s="108"/>
      <c r="BA85" s="103"/>
      <c r="BB85" s="108"/>
      <c r="BC85" s="108"/>
      <c r="BD85" s="108"/>
      <c r="BE85" s="108"/>
      <c r="BF85" s="108"/>
      <c r="BG85" s="108"/>
      <c r="BH85" s="108"/>
      <c r="BI85" s="108"/>
      <c r="BJ85" s="108"/>
      <c r="BK85" s="108"/>
    </row>
    <row r="86" spans="1:63">
      <c r="A86" s="103"/>
      <c r="B86" s="108"/>
      <c r="C86" s="108"/>
      <c r="D86" s="108"/>
      <c r="E86" s="108"/>
      <c r="F86" s="108"/>
      <c r="G86" s="108"/>
      <c r="H86" s="108"/>
      <c r="I86" s="108"/>
      <c r="J86" s="108"/>
      <c r="K86" s="108"/>
      <c r="M86" s="62"/>
      <c r="N86" s="103"/>
      <c r="O86" s="108"/>
      <c r="P86" s="108"/>
      <c r="Q86" s="108"/>
      <c r="R86" s="108"/>
      <c r="S86" s="108"/>
      <c r="T86" s="108"/>
      <c r="U86" s="108"/>
      <c r="V86" s="108"/>
      <c r="W86" s="108"/>
      <c r="X86" s="108"/>
      <c r="AA86" s="103"/>
      <c r="AB86" s="108"/>
      <c r="AC86" s="108"/>
      <c r="AD86" s="108"/>
      <c r="AE86" s="108"/>
      <c r="AF86" s="108"/>
      <c r="AG86" s="108"/>
      <c r="AH86" s="108"/>
      <c r="AI86" s="108"/>
      <c r="AJ86" s="108"/>
      <c r="AK86" s="108"/>
      <c r="AN86" s="103"/>
      <c r="AO86" s="108"/>
      <c r="AP86" s="108"/>
      <c r="AQ86" s="108"/>
      <c r="AR86" s="108"/>
      <c r="AS86" s="108"/>
      <c r="AT86" s="108"/>
      <c r="AU86" s="108"/>
      <c r="AV86" s="108"/>
      <c r="AW86" s="108"/>
      <c r="AX86" s="108"/>
      <c r="BA86" s="103"/>
      <c r="BB86" s="108"/>
      <c r="BC86" s="108"/>
      <c r="BD86" s="108"/>
      <c r="BE86" s="108"/>
      <c r="BF86" s="108"/>
      <c r="BG86" s="108"/>
      <c r="BH86" s="108"/>
      <c r="BI86" s="108"/>
      <c r="BJ86" s="108"/>
      <c r="BK86" s="108"/>
    </row>
    <row r="87" spans="1:63">
      <c r="A87" s="103"/>
      <c r="B87" s="108"/>
      <c r="C87" s="108"/>
      <c r="D87" s="108"/>
      <c r="E87" s="108"/>
      <c r="F87" s="108"/>
      <c r="G87" s="108"/>
      <c r="H87" s="108"/>
      <c r="I87" s="108"/>
      <c r="J87" s="108"/>
      <c r="K87" s="108"/>
      <c r="M87" s="62"/>
      <c r="N87" s="103"/>
      <c r="O87" s="108"/>
      <c r="P87" s="108"/>
      <c r="Q87" s="108"/>
      <c r="R87" s="108"/>
      <c r="S87" s="108"/>
      <c r="T87" s="108"/>
      <c r="U87" s="108"/>
      <c r="V87" s="108"/>
      <c r="W87" s="108"/>
      <c r="X87" s="108"/>
      <c r="AA87" s="103"/>
      <c r="AB87" s="108"/>
      <c r="AC87" s="108"/>
      <c r="AD87" s="108"/>
      <c r="AE87" s="108"/>
      <c r="AF87" s="108"/>
      <c r="AG87" s="108"/>
      <c r="AH87" s="108"/>
      <c r="AI87" s="108"/>
      <c r="AJ87" s="108"/>
      <c r="AK87" s="108"/>
      <c r="AN87" s="103"/>
      <c r="AO87" s="108"/>
      <c r="AP87" s="108"/>
      <c r="AQ87" s="108"/>
      <c r="AR87" s="108"/>
      <c r="AS87" s="108"/>
      <c r="AT87" s="108"/>
      <c r="AU87" s="108"/>
      <c r="AV87" s="108"/>
      <c r="AW87" s="108"/>
      <c r="AX87" s="108"/>
      <c r="BA87" s="103"/>
      <c r="BB87" s="108"/>
      <c r="BC87" s="108"/>
      <c r="BD87" s="108"/>
      <c r="BE87" s="108"/>
      <c r="BF87" s="108"/>
      <c r="BG87" s="108"/>
      <c r="BH87" s="108"/>
      <c r="BI87" s="108"/>
      <c r="BJ87" s="108"/>
      <c r="BK87" s="108"/>
    </row>
    <row r="88" spans="1:63">
      <c r="A88" s="103"/>
      <c r="B88" s="108"/>
      <c r="C88" s="108"/>
      <c r="D88" s="108"/>
      <c r="E88" s="108"/>
      <c r="F88" s="108"/>
      <c r="G88" s="108"/>
      <c r="H88" s="108"/>
      <c r="I88" s="108"/>
      <c r="J88" s="108"/>
      <c r="K88" s="108"/>
      <c r="M88" s="62"/>
      <c r="N88" s="103"/>
      <c r="O88" s="108"/>
      <c r="P88" s="108"/>
      <c r="Q88" s="108"/>
      <c r="R88" s="108"/>
      <c r="S88" s="108"/>
      <c r="T88" s="108"/>
      <c r="U88" s="108"/>
      <c r="V88" s="108"/>
      <c r="W88" s="108"/>
      <c r="X88" s="108"/>
      <c r="AA88" s="103"/>
      <c r="AB88" s="108"/>
      <c r="AC88" s="108"/>
      <c r="AD88" s="108"/>
      <c r="AE88" s="108"/>
      <c r="AF88" s="108"/>
      <c r="AG88" s="108"/>
      <c r="AH88" s="108"/>
      <c r="AI88" s="108"/>
      <c r="AJ88" s="108"/>
      <c r="AK88" s="108"/>
      <c r="AN88" s="103"/>
      <c r="AO88" s="108"/>
      <c r="AP88" s="108"/>
      <c r="AQ88" s="108"/>
      <c r="AR88" s="108"/>
      <c r="AS88" s="108"/>
      <c r="AT88" s="108"/>
      <c r="AU88" s="108"/>
      <c r="AV88" s="108"/>
      <c r="AW88" s="108"/>
      <c r="AX88" s="108"/>
      <c r="BA88" s="103"/>
      <c r="BB88" s="108"/>
      <c r="BC88" s="108"/>
      <c r="BD88" s="108"/>
      <c r="BE88" s="108"/>
      <c r="BF88" s="108"/>
      <c r="BG88" s="108"/>
      <c r="BH88" s="108"/>
      <c r="BI88" s="108"/>
      <c r="BJ88" s="108"/>
      <c r="BK88" s="108"/>
    </row>
    <row r="89" spans="1:63">
      <c r="A89" s="103"/>
      <c r="B89" s="108"/>
      <c r="C89" s="108"/>
      <c r="D89" s="108"/>
      <c r="E89" s="108"/>
      <c r="F89" s="108"/>
      <c r="G89" s="108"/>
      <c r="H89" s="108"/>
      <c r="I89" s="108"/>
      <c r="J89" s="108"/>
      <c r="K89" s="108"/>
      <c r="M89" s="62"/>
      <c r="N89" s="103"/>
      <c r="O89" s="108"/>
      <c r="P89" s="108"/>
      <c r="Q89" s="108"/>
      <c r="R89" s="108"/>
      <c r="S89" s="108"/>
      <c r="T89" s="108"/>
      <c r="U89" s="108"/>
      <c r="V89" s="108"/>
      <c r="W89" s="108"/>
      <c r="X89" s="108"/>
      <c r="AA89" s="103"/>
      <c r="AB89" s="108"/>
      <c r="AC89" s="108"/>
      <c r="AD89" s="108"/>
      <c r="AE89" s="108"/>
      <c r="AF89" s="108"/>
      <c r="AG89" s="108"/>
      <c r="AH89" s="108"/>
      <c r="AI89" s="108"/>
      <c r="AJ89" s="108"/>
      <c r="AK89" s="108"/>
      <c r="AN89" s="103"/>
      <c r="AO89" s="108"/>
      <c r="AP89" s="108"/>
      <c r="AQ89" s="108"/>
      <c r="AR89" s="108"/>
      <c r="AS89" s="108"/>
      <c r="AT89" s="108"/>
      <c r="AU89" s="108"/>
      <c r="AV89" s="108"/>
      <c r="AW89" s="108"/>
      <c r="AX89" s="108"/>
      <c r="BA89" s="103"/>
      <c r="BB89" s="108"/>
      <c r="BC89" s="108"/>
      <c r="BD89" s="108"/>
      <c r="BE89" s="108"/>
      <c r="BF89" s="108"/>
      <c r="BG89" s="108"/>
      <c r="BH89" s="108"/>
      <c r="BI89" s="108"/>
      <c r="BJ89" s="108"/>
      <c r="BK89" s="108"/>
    </row>
    <row r="90" spans="1:63">
      <c r="A90" s="103"/>
      <c r="B90" s="108"/>
      <c r="C90" s="108"/>
      <c r="D90" s="108"/>
      <c r="E90" s="108"/>
      <c r="F90" s="108"/>
      <c r="G90" s="108"/>
      <c r="H90" s="108"/>
      <c r="I90" s="108"/>
      <c r="J90" s="108"/>
      <c r="K90" s="108"/>
      <c r="M90" s="62"/>
      <c r="N90" s="103"/>
      <c r="O90" s="108"/>
      <c r="P90" s="108"/>
      <c r="Q90" s="108"/>
      <c r="R90" s="108"/>
      <c r="S90" s="108"/>
      <c r="T90" s="108"/>
      <c r="U90" s="108"/>
      <c r="V90" s="108"/>
      <c r="W90" s="108"/>
      <c r="X90" s="108"/>
      <c r="AA90" s="103"/>
      <c r="AB90" s="108"/>
      <c r="AC90" s="108"/>
      <c r="AD90" s="108"/>
      <c r="AE90" s="108"/>
      <c r="AF90" s="108"/>
      <c r="AG90" s="108"/>
      <c r="AH90" s="108"/>
      <c r="AI90" s="108"/>
      <c r="AJ90" s="108"/>
      <c r="AK90" s="108"/>
      <c r="AN90" s="103"/>
      <c r="AO90" s="108"/>
      <c r="AP90" s="108"/>
      <c r="AQ90" s="108"/>
      <c r="AR90" s="108"/>
      <c r="AS90" s="108"/>
      <c r="AT90" s="108"/>
      <c r="AU90" s="108"/>
      <c r="AV90" s="108"/>
      <c r="AW90" s="108"/>
      <c r="AX90" s="108"/>
      <c r="BA90" s="103"/>
      <c r="BB90" s="108"/>
      <c r="BC90" s="108"/>
      <c r="BD90" s="108"/>
      <c r="BE90" s="108"/>
      <c r="BF90" s="108"/>
      <c r="BG90" s="108"/>
      <c r="BH90" s="108"/>
      <c r="BI90" s="108"/>
      <c r="BJ90" s="108"/>
      <c r="BK90" s="108"/>
    </row>
    <row r="91" spans="1:63">
      <c r="A91" s="103"/>
      <c r="B91" s="108"/>
      <c r="C91" s="108"/>
      <c r="D91" s="108"/>
      <c r="E91" s="108"/>
      <c r="F91" s="108"/>
      <c r="G91" s="108"/>
      <c r="H91" s="108"/>
      <c r="I91" s="108"/>
      <c r="J91" s="108"/>
      <c r="K91" s="108"/>
      <c r="M91" s="62"/>
      <c r="N91" s="103"/>
      <c r="O91" s="108"/>
      <c r="P91" s="108"/>
      <c r="Q91" s="108"/>
      <c r="R91" s="108"/>
      <c r="S91" s="108"/>
      <c r="T91" s="108"/>
      <c r="U91" s="108"/>
      <c r="V91" s="108"/>
      <c r="W91" s="108"/>
      <c r="X91" s="108"/>
      <c r="AA91" s="103"/>
      <c r="AB91" s="108"/>
      <c r="AC91" s="108"/>
      <c r="AD91" s="108"/>
      <c r="AE91" s="108"/>
      <c r="AF91" s="108"/>
      <c r="AG91" s="108"/>
      <c r="AH91" s="108"/>
      <c r="AI91" s="108"/>
      <c r="AJ91" s="108"/>
      <c r="AK91" s="108"/>
      <c r="AN91" s="103"/>
      <c r="AO91" s="108"/>
      <c r="AP91" s="108"/>
      <c r="AQ91" s="108"/>
      <c r="AR91" s="108"/>
      <c r="AS91" s="108"/>
      <c r="AT91" s="108"/>
      <c r="AU91" s="108"/>
      <c r="AV91" s="108"/>
      <c r="AW91" s="108"/>
      <c r="AX91" s="108"/>
      <c r="BA91" s="103"/>
      <c r="BB91" s="108"/>
      <c r="BC91" s="108"/>
      <c r="BD91" s="108"/>
      <c r="BE91" s="108"/>
      <c r="BF91" s="108"/>
      <c r="BG91" s="108"/>
      <c r="BH91" s="108"/>
      <c r="BI91" s="108"/>
      <c r="BJ91" s="108"/>
      <c r="BK91" s="108"/>
    </row>
    <row r="92" spans="1:63">
      <c r="A92" s="103"/>
      <c r="B92" s="108"/>
      <c r="C92" s="108"/>
      <c r="D92" s="108"/>
      <c r="E92" s="108"/>
      <c r="F92" s="108"/>
      <c r="G92" s="108"/>
      <c r="H92" s="108"/>
      <c r="I92" s="108"/>
      <c r="J92" s="108"/>
      <c r="K92" s="108"/>
      <c r="M92" s="62"/>
      <c r="N92" s="103"/>
      <c r="O92" s="108"/>
      <c r="P92" s="108"/>
      <c r="Q92" s="108"/>
      <c r="R92" s="108"/>
      <c r="S92" s="108"/>
      <c r="T92" s="108"/>
      <c r="U92" s="108"/>
      <c r="V92" s="108"/>
      <c r="W92" s="108"/>
      <c r="X92" s="108"/>
      <c r="AA92" s="103"/>
      <c r="AB92" s="108"/>
      <c r="AC92" s="108"/>
      <c r="AD92" s="108"/>
      <c r="AE92" s="108"/>
      <c r="AF92" s="108"/>
      <c r="AG92" s="108"/>
      <c r="AH92" s="108"/>
      <c r="AI92" s="108"/>
      <c r="AJ92" s="108"/>
      <c r="AK92" s="108"/>
      <c r="AN92" s="103"/>
      <c r="AO92" s="108"/>
      <c r="AP92" s="108"/>
      <c r="AQ92" s="108"/>
      <c r="AR92" s="108"/>
      <c r="AS92" s="108"/>
      <c r="AT92" s="108"/>
      <c r="AU92" s="108"/>
      <c r="AV92" s="108"/>
      <c r="AW92" s="108"/>
      <c r="AX92" s="108"/>
      <c r="BA92" s="103"/>
      <c r="BB92" s="108"/>
      <c r="BC92" s="108"/>
      <c r="BD92" s="108"/>
      <c r="BE92" s="108"/>
      <c r="BF92" s="108"/>
      <c r="BG92" s="108"/>
      <c r="BH92" s="108"/>
      <c r="BI92" s="108"/>
      <c r="BJ92" s="108"/>
      <c r="BK92" s="108"/>
    </row>
    <row r="93" spans="1:63">
      <c r="M93" s="62"/>
      <c r="R93" s="66" t="s">
        <v>64</v>
      </c>
      <c r="S93" s="66" t="s">
        <v>65</v>
      </c>
    </row>
    <row r="94" spans="1:63">
      <c r="A94" s="17" t="s">
        <v>66</v>
      </c>
      <c r="B94" s="17"/>
      <c r="C94" s="30" t="s">
        <v>53</v>
      </c>
      <c r="D94" s="30" t="s">
        <v>54</v>
      </c>
      <c r="E94" s="30" t="s">
        <v>55</v>
      </c>
      <c r="F94" s="30" t="s">
        <v>56</v>
      </c>
      <c r="G94" s="30" t="s">
        <v>57</v>
      </c>
      <c r="H94" s="30" t="s">
        <v>58</v>
      </c>
      <c r="I94" s="30" t="s">
        <v>59</v>
      </c>
      <c r="J94" s="30" t="s">
        <v>60</v>
      </c>
      <c r="K94" s="30" t="s">
        <v>61</v>
      </c>
      <c r="L94" s="35" t="s">
        <v>67</v>
      </c>
      <c r="M94" s="62"/>
      <c r="N94" s="17" t="s">
        <v>68</v>
      </c>
      <c r="O94" s="17" t="s">
        <v>69</v>
      </c>
      <c r="P94" s="17" t="s">
        <v>70</v>
      </c>
      <c r="Q94" s="68"/>
      <c r="R94" s="17" t="s">
        <v>71</v>
      </c>
      <c r="S94" s="17" t="s">
        <v>72</v>
      </c>
      <c r="U94" s="17" t="s">
        <v>80</v>
      </c>
      <c r="W94" s="70" t="s">
        <v>86</v>
      </c>
      <c r="AA94" s="98" t="s">
        <v>88</v>
      </c>
      <c r="AB94" s="99" t="s">
        <v>53</v>
      </c>
      <c r="AC94" s="99" t="s">
        <v>54</v>
      </c>
      <c r="AD94" s="99" t="s">
        <v>55</v>
      </c>
      <c r="AE94" s="99" t="s">
        <v>56</v>
      </c>
      <c r="AF94" s="99" t="s">
        <v>57</v>
      </c>
      <c r="AG94" s="99" t="s">
        <v>58</v>
      </c>
      <c r="AH94" s="99" t="s">
        <v>59</v>
      </c>
      <c r="AI94" s="99" t="s">
        <v>60</v>
      </c>
      <c r="AJ94" s="99" t="s">
        <v>61</v>
      </c>
      <c r="AK94" s="100" t="s">
        <v>73</v>
      </c>
      <c r="AN94" s="24"/>
      <c r="AO94" s="62"/>
      <c r="AP94" s="25"/>
      <c r="BA94" s="24"/>
      <c r="BB94" s="24"/>
      <c r="BC94" s="25"/>
    </row>
    <row r="95" spans="1:63">
      <c r="A95" s="18" t="s">
        <v>87</v>
      </c>
      <c r="B95" s="22"/>
      <c r="C95" s="36">
        <f t="shared" ref="C95:K110" si="10">COUNTIF(C8:C8,"√")+COUNTIF(P8:P8,"√")+COUNTIF(AC8:AC8,"√")+COUNTIF(AP8:AP8,"√")+COUNTIF(BC8:BC8,"√")</f>
        <v>0</v>
      </c>
      <c r="D95" s="36">
        <f t="shared" si="10"/>
        <v>0</v>
      </c>
      <c r="E95" s="36">
        <f t="shared" si="10"/>
        <v>0</v>
      </c>
      <c r="F95" s="36">
        <f t="shared" si="10"/>
        <v>0</v>
      </c>
      <c r="G95" s="36">
        <f t="shared" si="10"/>
        <v>0</v>
      </c>
      <c r="H95" s="36">
        <f t="shared" si="10"/>
        <v>0</v>
      </c>
      <c r="I95" s="36">
        <f>COUNTIF(I8:I8,"√")+COUNTIF(V8:V8,"√")+COUNTIF(AI8:AI8,"√")+COUNTIF(AV8:AV8,"√")+COUNTIF(BI8:BI8,"√")</f>
        <v>0</v>
      </c>
      <c r="J95" s="36">
        <f>COUNTIF(J8:J8,"√")+COUNTIF(W8:W8,"√")+COUNTIF(AJ8:AJ8,"√")+COUNTIF(AW8:AW8,"√")+COUNTIF(BJ8:BJ8,"√")</f>
        <v>0</v>
      </c>
      <c r="K95" s="36">
        <f>COUNTIF(K8:K8,"√")+COUNTIF(X8:X8,"√")+COUNTIF(AK8:AK8,"√")+COUNTIF(AX8:AX8,"√")+COUNTIF(BK8:BK8,"√")</f>
        <v>0</v>
      </c>
      <c r="L95" s="5">
        <f>COUNTIF(C8:K8,"√")+COUNTIF(P8:X8,"√")+COUNTIF(AC8:AK8,"√")+COUNTIF(AP8:AX8,"√")+COUNTIF(BC8:BK8,"√")</f>
        <v>0</v>
      </c>
      <c r="M95" s="62"/>
      <c r="N95" s="18" t="s">
        <v>87</v>
      </c>
      <c r="O95" s="82">
        <f>SUM(B8,O8,AB8,AO8,BB8)+R95</f>
        <v>0</v>
      </c>
      <c r="P95" s="61" t="str">
        <f>IF(O95&gt;=Bdd!$N$4,"OK","INSUFFISANT")</f>
        <v>INSUFFISANT</v>
      </c>
      <c r="Q95" s="69"/>
      <c r="R95" s="83">
        <f>S95*Bdd!$P$3</f>
        <v>0</v>
      </c>
      <c r="S95" s="67"/>
      <c r="U95" s="81">
        <f>SUM('S01'!O95+'S02'!O95)</f>
        <v>0.61249999999999993</v>
      </c>
      <c r="W95" s="85">
        <f>SUM(Bdd!$R$2-U95)</f>
        <v>63.554166666666674</v>
      </c>
      <c r="AA95" s="90" t="str">
        <f>C2</f>
        <v>LUNDI 07/01/19</v>
      </c>
      <c r="AB95" s="62">
        <f>IF($AA$94&lt;&gt;"",VLOOKUP($AA$94,$A$7:$K$66,3,0),"")</f>
        <v>0</v>
      </c>
      <c r="AC95" s="62">
        <f>IF($AA$94&lt;&gt;"",VLOOKUP($AA$94,$A$7:$K$66,4,0),"")</f>
        <v>0</v>
      </c>
      <c r="AD95" s="62">
        <f>IF($AA$94&lt;&gt;"",VLOOKUP($AA$94,$A$7:$K$66,5,0),"")</f>
        <v>0</v>
      </c>
      <c r="AE95" s="62">
        <f>IF($AA$94&lt;&gt;"",VLOOKUP($AA$94,$A$7:$K$66,6,0),"")</f>
        <v>0</v>
      </c>
      <c r="AF95" s="62">
        <f>IF($AA$94&lt;&gt;"",VLOOKUP($AA$94,$A$7:$K$66,7,0),"")</f>
        <v>0</v>
      </c>
      <c r="AG95" s="62">
        <f>IF($AA$94&lt;&gt;"",VLOOKUP($AA$94,$A$7:$K$66,8,0),"")</f>
        <v>0</v>
      </c>
      <c r="AH95" s="62">
        <f>IF($AA$94&lt;&gt;"",VLOOKUP($AA$94,$A$7:$K$66,9,0),"")</f>
        <v>0</v>
      </c>
      <c r="AI95" s="62">
        <f>IF($AA$94&lt;&gt;"",VLOOKUP($AA$94,$A$7:$K$66,10,0),"")</f>
        <v>0</v>
      </c>
      <c r="AJ95" s="62">
        <f>IF($AA$94&lt;&gt;"",VLOOKUP($AA$94,$A$7:$K$66,11,0),"")</f>
        <v>0</v>
      </c>
      <c r="AK95" s="88">
        <f>IF($AA$94&lt;&gt;"",VLOOKUP($AA$94,$A$7:$K$66,2,0),"")</f>
        <v>0</v>
      </c>
      <c r="AN95" s="19"/>
      <c r="AO95" s="62" t="str">
        <f>IF(AN94&lt;&gt;"",VLOOKUP(AN94,P7:Y66,2,0),"")</f>
        <v/>
      </c>
      <c r="AP95" s="62"/>
      <c r="BA95" s="19"/>
      <c r="BB95" s="19"/>
      <c r="BC95" s="62"/>
    </row>
    <row r="96" spans="1:63">
      <c r="A96" s="18" t="s">
        <v>88</v>
      </c>
      <c r="B96" s="19"/>
      <c r="C96" s="27">
        <f t="shared" si="10"/>
        <v>0</v>
      </c>
      <c r="D96" s="71">
        <f t="shared" si="10"/>
        <v>0</v>
      </c>
      <c r="E96" s="71">
        <f t="shared" si="10"/>
        <v>0</v>
      </c>
      <c r="F96" s="71">
        <f t="shared" si="10"/>
        <v>0</v>
      </c>
      <c r="G96" s="71">
        <f t="shared" si="10"/>
        <v>0</v>
      </c>
      <c r="H96" s="71">
        <f t="shared" si="10"/>
        <v>0</v>
      </c>
      <c r="I96" s="71">
        <f t="shared" si="10"/>
        <v>0</v>
      </c>
      <c r="J96" s="71">
        <f t="shared" si="10"/>
        <v>0</v>
      </c>
      <c r="K96" s="71">
        <f t="shared" si="10"/>
        <v>0</v>
      </c>
      <c r="L96" s="42">
        <f t="shared" ref="L96:L153" si="11">COUNTIF(C9:K9,"√")+COUNTIF(P9:X9,"√")+COUNTIF(AC9:AK9,"√")+COUNTIF(AP9:AX9,"√")+COUNTIF(BC9:BK9,"√")</f>
        <v>0</v>
      </c>
      <c r="M96" s="62"/>
      <c r="N96" s="18" t="s">
        <v>88</v>
      </c>
      <c r="O96" s="80">
        <f t="shared" ref="O96:O153" si="12">SUM(B9,O9,AB9,AO9,BB9)+R96</f>
        <v>0</v>
      </c>
      <c r="P96" s="61" t="str">
        <f>IF(O96&gt;=Bdd!$N$4,"OK","INSUFFISANT")</f>
        <v>INSUFFISANT</v>
      </c>
      <c r="Q96" s="69"/>
      <c r="R96" s="83">
        <f>S96*Bdd!$P$3</f>
        <v>0</v>
      </c>
      <c r="S96" s="67"/>
      <c r="U96" s="81">
        <f>SUM('S01'!O96+'S02'!O96)</f>
        <v>0.61249999999999993</v>
      </c>
      <c r="W96" s="85">
        <f>SUM(Bdd!$R$2-U96)</f>
        <v>63.554166666666674</v>
      </c>
      <c r="AA96" s="91" t="str">
        <f>P2</f>
        <v>MARDI 08/01/19</v>
      </c>
      <c r="AB96" s="62">
        <f>IF($AA$94&lt;&gt;"",VLOOKUP($AA$94,$N$7:$X$66,3,0),"")</f>
        <v>0</v>
      </c>
      <c r="AC96" s="62">
        <f>IF($AA$94&lt;&gt;"",VLOOKUP($AA$94,$N$7:$X$66,4,0),"")</f>
        <v>0</v>
      </c>
      <c r="AD96" s="62">
        <f>IF($AA$94&lt;&gt;"",VLOOKUP($AA$94,$N$7:$X$66,5,0),"")</f>
        <v>0</v>
      </c>
      <c r="AE96" s="62">
        <f>IF($AA$94&lt;&gt;"",VLOOKUP($AA$94,$N$7:$X$66,6,0),"")</f>
        <v>0</v>
      </c>
      <c r="AF96" s="62">
        <f>IF($AA$94&lt;&gt;"",VLOOKUP($AA$94,$N$7:$X$66,7,0),"")</f>
        <v>0</v>
      </c>
      <c r="AG96" s="62">
        <f>IF($AA$94&lt;&gt;"",VLOOKUP($AA$94,$N$7:$X$66,8,0),"")</f>
        <v>0</v>
      </c>
      <c r="AH96" s="62">
        <f>IF($AA$94&lt;&gt;"",VLOOKUP($AA$94,$N$7:$X$66,9,0),"")</f>
        <v>0</v>
      </c>
      <c r="AI96" s="62">
        <f>IF($AA$94&lt;&gt;"",VLOOKUP($AA$94,$N$7:$X$66,10,0),"")</f>
        <v>0</v>
      </c>
      <c r="AJ96" s="62">
        <f>IF($AA$94&lt;&gt;"",VLOOKUP($AA$94,$N$7:$X$66,11,0),"")</f>
        <v>0</v>
      </c>
      <c r="AK96" s="89">
        <f>IF($AA$94&lt;&gt;"",VLOOKUP($AA$94,$N$7:$X$66,2,0),"")</f>
        <v>0</v>
      </c>
      <c r="AN96" s="19"/>
      <c r="AO96" s="62" t="str">
        <f>IF(AN94&lt;&gt;"",VLOOKUP(AN94,AB7:AK66,2,0),"")</f>
        <v/>
      </c>
      <c r="AP96" s="62"/>
      <c r="BA96" s="19"/>
      <c r="BB96" s="19"/>
      <c r="BC96" s="62"/>
    </row>
    <row r="97" spans="1:56">
      <c r="A97" s="18" t="s">
        <v>89</v>
      </c>
      <c r="B97" s="22"/>
      <c r="C97" s="36">
        <f t="shared" si="10"/>
        <v>0</v>
      </c>
      <c r="D97" s="36">
        <f t="shared" si="10"/>
        <v>0</v>
      </c>
      <c r="E97" s="36">
        <f t="shared" si="10"/>
        <v>0</v>
      </c>
      <c r="F97" s="36">
        <f t="shared" si="10"/>
        <v>0</v>
      </c>
      <c r="G97" s="36">
        <f t="shared" si="10"/>
        <v>0</v>
      </c>
      <c r="H97" s="36">
        <f t="shared" si="10"/>
        <v>0</v>
      </c>
      <c r="I97" s="36">
        <f t="shared" si="10"/>
        <v>0</v>
      </c>
      <c r="J97" s="36">
        <f t="shared" si="10"/>
        <v>0</v>
      </c>
      <c r="K97" s="36">
        <f t="shared" si="10"/>
        <v>0</v>
      </c>
      <c r="L97" s="5">
        <f t="shared" si="11"/>
        <v>0</v>
      </c>
      <c r="M97" s="62"/>
      <c r="N97" s="18" t="s">
        <v>89</v>
      </c>
      <c r="O97" s="82">
        <f t="shared" si="12"/>
        <v>0</v>
      </c>
      <c r="P97" s="61" t="str">
        <f>IF(O97&gt;=Bdd!$N$4,"OK","INSUFFISANT")</f>
        <v>INSUFFISANT</v>
      </c>
      <c r="Q97" s="69"/>
      <c r="R97" s="83">
        <f>S97*Bdd!$P$3</f>
        <v>0</v>
      </c>
      <c r="S97" s="67"/>
      <c r="U97" s="81">
        <f>SUM('S01'!O97+'S02'!O97)</f>
        <v>0.61249999999999993</v>
      </c>
      <c r="W97" s="85">
        <f>SUM(Bdd!$R$2-U97)</f>
        <v>63.554166666666674</v>
      </c>
      <c r="AA97" s="37" t="str">
        <f>AC2</f>
        <v>MERCREDI 09/01/19</v>
      </c>
      <c r="AB97" s="62">
        <f>IF($AA$94&lt;&gt;"",VLOOKUP($AA$94,$AA$7:$AK$66,3,0),"")</f>
        <v>0</v>
      </c>
      <c r="AC97" s="62">
        <f>IF($AA$94&lt;&gt;"",VLOOKUP($AA$94,$AA$7:$AK$66,4,0),"")</f>
        <v>0</v>
      </c>
      <c r="AD97" s="62">
        <f>IF($AA$94&lt;&gt;"",VLOOKUP($AA$94,$AA$7:$AK$66,5,0),"")</f>
        <v>0</v>
      </c>
      <c r="AE97" s="62">
        <f>IF($AA$94&lt;&gt;"",VLOOKUP($AA$94,$AA$7:$AK$66,6,0),"")</f>
        <v>0</v>
      </c>
      <c r="AF97" s="62">
        <f>IF($AA$94&lt;&gt;"",VLOOKUP($AA$94,$AA$7:$AK$66,7,0),"")</f>
        <v>0</v>
      </c>
      <c r="AG97" s="62">
        <f>IF($AA$94&lt;&gt;"",VLOOKUP($AA$94,$AA$7:$AK$66,8,0),"")</f>
        <v>0</v>
      </c>
      <c r="AH97" s="62">
        <f>IF($AA$94&lt;&gt;"",VLOOKUP($AA$94,$AA$7:$AK$66,9,0),"")</f>
        <v>0</v>
      </c>
      <c r="AI97" s="62">
        <f>IF($AA$94&lt;&gt;"",VLOOKUP($AA$94,$AA$7:$AK$66,10,0),"")</f>
        <v>0</v>
      </c>
      <c r="AJ97" s="62">
        <f>IF($AA$94&lt;&gt;"",VLOOKUP($AA$94,$AA$7:$AK$66,11,0),"")</f>
        <v>0</v>
      </c>
      <c r="AK97" s="89">
        <f>IF($AA$94&lt;&gt;"",VLOOKUP($AA$94,$AA$7:$AK$66,2,0),"")</f>
        <v>0</v>
      </c>
      <c r="AN97" s="19"/>
      <c r="AO97" s="62" t="str">
        <f>IF(AM94&lt;&gt;"",VLOOKUP(AM94,AM7:AW66,3,0),"")</f>
        <v/>
      </c>
      <c r="AP97" s="62"/>
      <c r="BA97" s="19"/>
      <c r="BB97" s="19"/>
      <c r="BC97" s="62"/>
    </row>
    <row r="98" spans="1:56">
      <c r="A98" s="18" t="s">
        <v>90</v>
      </c>
      <c r="B98" s="19"/>
      <c r="C98" s="27">
        <f t="shared" si="10"/>
        <v>0</v>
      </c>
      <c r="D98" s="71">
        <f t="shared" si="10"/>
        <v>0</v>
      </c>
      <c r="E98" s="71">
        <f t="shared" si="10"/>
        <v>0</v>
      </c>
      <c r="F98" s="71">
        <f t="shared" si="10"/>
        <v>0</v>
      </c>
      <c r="G98" s="71">
        <f t="shared" si="10"/>
        <v>0</v>
      </c>
      <c r="H98" s="71">
        <f t="shared" si="10"/>
        <v>0</v>
      </c>
      <c r="I98" s="71">
        <f t="shared" si="10"/>
        <v>0</v>
      </c>
      <c r="J98" s="71">
        <f t="shared" si="10"/>
        <v>0</v>
      </c>
      <c r="K98" s="71">
        <f t="shared" si="10"/>
        <v>0</v>
      </c>
      <c r="L98" s="42">
        <f t="shared" si="11"/>
        <v>0</v>
      </c>
      <c r="M98" s="62"/>
      <c r="N98" s="18" t="s">
        <v>90</v>
      </c>
      <c r="O98" s="80">
        <f t="shared" si="12"/>
        <v>0</v>
      </c>
      <c r="P98" s="61" t="str">
        <f>IF(O98&gt;=Bdd!$N$4,"OK","INSUFFISANT")</f>
        <v>INSUFFISANT</v>
      </c>
      <c r="Q98" s="69"/>
      <c r="R98" s="83">
        <f>S98*Bdd!$P$3</f>
        <v>0</v>
      </c>
      <c r="S98" s="67"/>
      <c r="U98" s="81">
        <f>SUM('S01'!O98+'S02'!O98)</f>
        <v>0.61249999999999993</v>
      </c>
      <c r="W98" s="85">
        <f>SUM(Bdd!$R$2-U98)</f>
        <v>63.554166666666674</v>
      </c>
      <c r="AA98" s="91" t="str">
        <f>AP2</f>
        <v>JEUDI 10/01/19</v>
      </c>
      <c r="AB98" s="62">
        <f>IF($AA$94&lt;&gt;"",VLOOKUP($AA$94,$AN$7:$AX$66,3,0),"")</f>
        <v>0</v>
      </c>
      <c r="AC98" s="62">
        <f>IF($AA$94&lt;&gt;"",VLOOKUP($AA$94,$AN$7:$AX$66,4,0),"")</f>
        <v>0</v>
      </c>
      <c r="AD98" s="62">
        <f>IF($AA$94&lt;&gt;"",VLOOKUP($AA$94,$AN$7:$AX$66,5,0),"")</f>
        <v>0</v>
      </c>
      <c r="AE98" s="62">
        <f>IF($AA$94&lt;&gt;"",VLOOKUP($AA$94,$AN$7:$AX$66,6,0),"")</f>
        <v>0</v>
      </c>
      <c r="AF98" s="62">
        <f>IF($AA$94&lt;&gt;"",VLOOKUP($AA$94,$AN$7:$AX$66,7,0),"")</f>
        <v>0</v>
      </c>
      <c r="AG98" s="62">
        <f>IF($AA$94&lt;&gt;"",VLOOKUP($AA$94,$AN$7:$AX$66,8,0),"")</f>
        <v>0</v>
      </c>
      <c r="AH98" s="62">
        <f>IF($AA$94&lt;&gt;"",VLOOKUP($AA$94,$AN$7:$AX$66,9,0),"")</f>
        <v>0</v>
      </c>
      <c r="AI98" s="62">
        <f>IF($AA$94&lt;&gt;"",VLOOKUP($AA$94,$AN$7:$AX$66,10,0),"")</f>
        <v>0</v>
      </c>
      <c r="AJ98" s="62">
        <f>IF($AA$94&lt;&gt;"",VLOOKUP($AA$94,$AN$7:$AX$66,11,0),"")</f>
        <v>0</v>
      </c>
      <c r="AK98" s="89">
        <f>IF($AA$94&lt;&gt;"",VLOOKUP($AA$94,$AN$7:$AX$66,2,0),"")</f>
        <v>0</v>
      </c>
      <c r="AN98" s="19"/>
      <c r="AO98" s="62" t="str">
        <f>IF(AN94&lt;&gt;"",VLOOKUP(AN94,BA7:BL66,2,0),"")</f>
        <v/>
      </c>
      <c r="AP98" s="62"/>
      <c r="BA98" s="19"/>
      <c r="BB98" s="19"/>
      <c r="BC98" s="62"/>
    </row>
    <row r="99" spans="1:56">
      <c r="A99" s="18" t="s">
        <v>91</v>
      </c>
      <c r="B99" s="22"/>
      <c r="C99" s="36">
        <f t="shared" si="10"/>
        <v>0</v>
      </c>
      <c r="D99" s="36">
        <f t="shared" si="10"/>
        <v>0</v>
      </c>
      <c r="E99" s="36">
        <f t="shared" si="10"/>
        <v>0</v>
      </c>
      <c r="F99" s="36">
        <f t="shared" si="10"/>
        <v>0</v>
      </c>
      <c r="G99" s="36">
        <f t="shared" si="10"/>
        <v>0</v>
      </c>
      <c r="H99" s="36">
        <f t="shared" si="10"/>
        <v>0</v>
      </c>
      <c r="I99" s="36">
        <f t="shared" si="10"/>
        <v>0</v>
      </c>
      <c r="J99" s="36">
        <f t="shared" si="10"/>
        <v>0</v>
      </c>
      <c r="K99" s="36">
        <f t="shared" si="10"/>
        <v>0</v>
      </c>
      <c r="L99" s="5">
        <f t="shared" si="11"/>
        <v>0</v>
      </c>
      <c r="M99" s="62"/>
      <c r="N99" s="18" t="s">
        <v>91</v>
      </c>
      <c r="O99" s="82">
        <f t="shared" si="12"/>
        <v>0</v>
      </c>
      <c r="P99" s="61" t="str">
        <f>IF(O99&gt;=Bdd!$N$4,"OK","INSUFFISANT")</f>
        <v>INSUFFISANT</v>
      </c>
      <c r="Q99" s="69"/>
      <c r="R99" s="83">
        <f>S99*Bdd!$P$3</f>
        <v>0</v>
      </c>
      <c r="S99" s="67"/>
      <c r="U99" s="81">
        <f>SUM('S01'!O99+'S02'!O99)</f>
        <v>0.61249999999999993</v>
      </c>
      <c r="W99" s="85">
        <f>SUM(Bdd!$R$2-U99)</f>
        <v>63.554166666666674</v>
      </c>
      <c r="AA99" s="37" t="str">
        <f>BC2</f>
        <v>VENDREDI 11/01/19</v>
      </c>
      <c r="AB99" s="62">
        <f>IF($AA$94&lt;&gt;"",VLOOKUP($AA$94,$BA$7:$BK$66,3,0),"")</f>
        <v>0</v>
      </c>
      <c r="AC99" s="62">
        <f>IF($AA$94&lt;&gt;"",VLOOKUP($AA$94,$BA$7:$BK$66,4,0),"")</f>
        <v>0</v>
      </c>
      <c r="AD99" s="62">
        <f>IF($AA$94&lt;&gt;"",VLOOKUP($AA$94,$BA$7:$BK$66,5,0),"")</f>
        <v>0</v>
      </c>
      <c r="AE99" s="62">
        <f>IF($AA$94&lt;&gt;"",VLOOKUP($AA$94,$BA$7:$BK$66,6,0),"")</f>
        <v>0</v>
      </c>
      <c r="AF99" s="62">
        <f>IF($AA$94&lt;&gt;"",VLOOKUP($AA$94,$BA$7:$BK$66,7,0),"")</f>
        <v>0</v>
      </c>
      <c r="AG99" s="62">
        <f>IF($AA$94&lt;&gt;"",VLOOKUP($AA$94,$BA$7:$BK$66,8,0),"")</f>
        <v>0</v>
      </c>
      <c r="AH99" s="62">
        <f>IF($AA$94&lt;&gt;"",VLOOKUP($AA$94,$BA$7:$BK$66,9,0),"")</f>
        <v>0</v>
      </c>
      <c r="AI99" s="62">
        <f>IF($AA$94&lt;&gt;"",VLOOKUP($AA$94,$BA$7:$BK$66,10,0),"")</f>
        <v>0</v>
      </c>
      <c r="AJ99" s="62">
        <f>IF($AA$94&lt;&gt;"",VLOOKUP($AA$94,$BA$7:$BK$66,11,0),"")</f>
        <v>0</v>
      </c>
      <c r="AK99" s="89">
        <f>IF($AA$94&lt;&gt;"",VLOOKUP($AA$94,$BA$7:$BK$66,2,0),"")</f>
        <v>0</v>
      </c>
      <c r="AN99" s="19"/>
      <c r="AO99" s="62" t="str">
        <f>IF(AN94&lt;&gt;"",VLOOKUP(AN94,BO7:BX66,2,0),"")</f>
        <v/>
      </c>
      <c r="AP99" s="62"/>
      <c r="BA99" s="19"/>
      <c r="BB99" s="19"/>
      <c r="BC99" s="62"/>
    </row>
    <row r="100" spans="1:56">
      <c r="A100" s="18" t="s">
        <v>92</v>
      </c>
      <c r="B100" s="19"/>
      <c r="C100" s="71">
        <f t="shared" si="10"/>
        <v>0</v>
      </c>
      <c r="D100" s="71">
        <f t="shared" si="10"/>
        <v>0</v>
      </c>
      <c r="E100" s="71">
        <f t="shared" si="10"/>
        <v>0</v>
      </c>
      <c r="F100" s="71">
        <f t="shared" si="10"/>
        <v>0</v>
      </c>
      <c r="G100" s="71">
        <f t="shared" si="10"/>
        <v>0</v>
      </c>
      <c r="H100" s="71">
        <f t="shared" si="10"/>
        <v>0</v>
      </c>
      <c r="I100" s="71">
        <f t="shared" si="10"/>
        <v>0</v>
      </c>
      <c r="J100" s="71">
        <f t="shared" si="10"/>
        <v>0</v>
      </c>
      <c r="K100" s="71">
        <f t="shared" si="10"/>
        <v>0</v>
      </c>
      <c r="L100" s="42">
        <f t="shared" si="11"/>
        <v>0</v>
      </c>
      <c r="M100" s="62"/>
      <c r="N100" s="18" t="s">
        <v>92</v>
      </c>
      <c r="O100" s="80">
        <f t="shared" si="12"/>
        <v>0</v>
      </c>
      <c r="P100" s="61" t="str">
        <f>IF(O100&gt;=Bdd!$N$4,"OK","INSUFFISANT")</f>
        <v>INSUFFISANT</v>
      </c>
      <c r="Q100" s="69"/>
      <c r="R100" s="83">
        <f>S100*Bdd!$P$3</f>
        <v>0</v>
      </c>
      <c r="S100" s="67"/>
      <c r="U100" s="81">
        <f>SUM('S01'!O100+'S02'!O100)</f>
        <v>0.61249999999999993</v>
      </c>
      <c r="W100" s="85">
        <f>SUM(Bdd!$R$2-U100)</f>
        <v>63.554166666666674</v>
      </c>
      <c r="AA100" s="92"/>
      <c r="AB100" s="93"/>
      <c r="AC100" s="94"/>
      <c r="AD100" s="95"/>
      <c r="AE100" s="95"/>
      <c r="AF100" s="95"/>
      <c r="AG100" s="95"/>
      <c r="AH100" s="95"/>
      <c r="AI100" s="95"/>
      <c r="AJ100" s="96" t="s">
        <v>81</v>
      </c>
      <c r="AK100" s="97">
        <f>SUM(AK95:AK99)</f>
        <v>0</v>
      </c>
      <c r="AN100" s="19"/>
      <c r="AO100" s="19"/>
      <c r="AP100" s="62"/>
      <c r="BA100" s="19"/>
      <c r="BB100" s="19"/>
      <c r="BC100" s="62"/>
    </row>
    <row r="101" spans="1:56">
      <c r="A101" s="18" t="s">
        <v>93</v>
      </c>
      <c r="B101" s="21"/>
      <c r="C101" s="36">
        <f t="shared" si="10"/>
        <v>0</v>
      </c>
      <c r="D101" s="36">
        <f t="shared" si="10"/>
        <v>0</v>
      </c>
      <c r="E101" s="36">
        <f t="shared" si="10"/>
        <v>0</v>
      </c>
      <c r="F101" s="36">
        <f t="shared" si="10"/>
        <v>0</v>
      </c>
      <c r="G101" s="36">
        <f t="shared" si="10"/>
        <v>0</v>
      </c>
      <c r="H101" s="36">
        <f t="shared" si="10"/>
        <v>0</v>
      </c>
      <c r="I101" s="36">
        <f t="shared" si="10"/>
        <v>0</v>
      </c>
      <c r="J101" s="36">
        <f t="shared" si="10"/>
        <v>0</v>
      </c>
      <c r="K101" s="36">
        <f t="shared" si="10"/>
        <v>0</v>
      </c>
      <c r="L101" s="5">
        <f t="shared" si="11"/>
        <v>0</v>
      </c>
      <c r="M101" s="62"/>
      <c r="N101" s="18" t="s">
        <v>93</v>
      </c>
      <c r="O101" s="82">
        <f t="shared" si="12"/>
        <v>0</v>
      </c>
      <c r="P101" s="61" t="str">
        <f>IF(O101&gt;=Bdd!$N$4,"OK","INSUFFISANT")</f>
        <v>INSUFFISANT</v>
      </c>
      <c r="Q101" s="69"/>
      <c r="R101" s="83">
        <f>S101*Bdd!$P$3</f>
        <v>0</v>
      </c>
      <c r="S101" s="67"/>
      <c r="U101" s="81">
        <f>SUM('S01'!O101+'S02'!O101)</f>
        <v>0.61249999999999993</v>
      </c>
      <c r="W101" s="85">
        <f>SUM(Bdd!$R$2-U101)</f>
        <v>63.554166666666674</v>
      </c>
      <c r="AC101" s="62"/>
      <c r="AP101" s="62"/>
      <c r="BC101" s="62"/>
    </row>
    <row r="102" spans="1:56">
      <c r="A102" s="18" t="s">
        <v>94</v>
      </c>
      <c r="B102" s="19"/>
      <c r="C102" s="27">
        <f t="shared" si="10"/>
        <v>0</v>
      </c>
      <c r="D102" s="71">
        <f t="shared" si="10"/>
        <v>0</v>
      </c>
      <c r="E102" s="71">
        <f t="shared" si="10"/>
        <v>0</v>
      </c>
      <c r="F102" s="71">
        <f t="shared" si="10"/>
        <v>0</v>
      </c>
      <c r="G102" s="71">
        <f t="shared" si="10"/>
        <v>0</v>
      </c>
      <c r="H102" s="71">
        <f t="shared" si="10"/>
        <v>0</v>
      </c>
      <c r="I102" s="71">
        <f t="shared" si="10"/>
        <v>0</v>
      </c>
      <c r="J102" s="71">
        <f t="shared" si="10"/>
        <v>0</v>
      </c>
      <c r="K102" s="71">
        <f t="shared" si="10"/>
        <v>0</v>
      </c>
      <c r="L102" s="42">
        <f t="shared" si="11"/>
        <v>0</v>
      </c>
      <c r="M102" s="62"/>
      <c r="N102" s="18" t="s">
        <v>94</v>
      </c>
      <c r="O102" s="80">
        <f t="shared" si="12"/>
        <v>0</v>
      </c>
      <c r="P102" s="61" t="str">
        <f>IF(O102&gt;=Bdd!$N$4,"OK","INSUFFISANT")</f>
        <v>INSUFFISANT</v>
      </c>
      <c r="Q102" s="69"/>
      <c r="R102" s="83">
        <f>S102*Bdd!$P$3</f>
        <v>0</v>
      </c>
      <c r="S102" s="67"/>
      <c r="U102" s="81">
        <f>SUM('S01'!O102+'S02'!O102)</f>
        <v>0.61249999999999993</v>
      </c>
      <c r="W102" s="85">
        <f>SUM(Bdd!$R$2-U102)</f>
        <v>63.554166666666674</v>
      </c>
      <c r="AA102" s="19"/>
      <c r="AB102" s="19"/>
      <c r="AC102" s="62"/>
      <c r="AD102" s="26"/>
      <c r="AN102" s="19"/>
      <c r="AO102" s="19"/>
      <c r="AP102" s="62"/>
      <c r="AQ102" s="26"/>
      <c r="BA102" s="19"/>
      <c r="BB102" s="19"/>
      <c r="BC102" s="62"/>
      <c r="BD102" s="26"/>
    </row>
    <row r="103" spans="1:56">
      <c r="A103" s="18" t="s">
        <v>95</v>
      </c>
      <c r="B103" s="22"/>
      <c r="C103" s="36">
        <f t="shared" si="10"/>
        <v>0</v>
      </c>
      <c r="D103" s="36">
        <f t="shared" si="10"/>
        <v>0</v>
      </c>
      <c r="E103" s="36">
        <f t="shared" si="10"/>
        <v>0</v>
      </c>
      <c r="F103" s="36">
        <f t="shared" si="10"/>
        <v>0</v>
      </c>
      <c r="G103" s="36">
        <f t="shared" si="10"/>
        <v>0</v>
      </c>
      <c r="H103" s="36">
        <f t="shared" si="10"/>
        <v>0</v>
      </c>
      <c r="I103" s="36">
        <f t="shared" si="10"/>
        <v>0</v>
      </c>
      <c r="J103" s="36">
        <f t="shared" si="10"/>
        <v>0</v>
      </c>
      <c r="K103" s="36">
        <f t="shared" si="10"/>
        <v>0</v>
      </c>
      <c r="L103" s="5">
        <f t="shared" si="11"/>
        <v>0</v>
      </c>
      <c r="M103" s="62"/>
      <c r="N103" s="18" t="s">
        <v>95</v>
      </c>
      <c r="O103" s="82">
        <f t="shared" si="12"/>
        <v>0</v>
      </c>
      <c r="P103" s="61" t="str">
        <f>IF(O103&gt;=Bdd!$N$4,"OK","INSUFFISANT")</f>
        <v>INSUFFISANT</v>
      </c>
      <c r="Q103" s="69"/>
      <c r="R103" s="83">
        <f>S103*Bdd!$P$3</f>
        <v>0</v>
      </c>
      <c r="S103" s="67"/>
      <c r="U103" s="81">
        <f>SUM('S01'!O103+'S02'!O103)</f>
        <v>0.61249999999999993</v>
      </c>
      <c r="W103" s="85">
        <f>SUM(Bdd!$R$2-U103)</f>
        <v>63.554166666666674</v>
      </c>
      <c r="AA103" s="19"/>
      <c r="AB103" s="19"/>
      <c r="AC103" s="62"/>
      <c r="AN103" s="19"/>
      <c r="AO103" s="19"/>
      <c r="AP103" s="62"/>
      <c r="BA103" s="19"/>
      <c r="BB103" s="19"/>
      <c r="BC103" s="62"/>
    </row>
    <row r="104" spans="1:56">
      <c r="A104" s="18" t="s">
        <v>96</v>
      </c>
      <c r="C104" s="27">
        <f t="shared" si="10"/>
        <v>0</v>
      </c>
      <c r="D104" s="71">
        <f t="shared" si="10"/>
        <v>0</v>
      </c>
      <c r="E104" s="71">
        <f t="shared" si="10"/>
        <v>0</v>
      </c>
      <c r="F104" s="71">
        <f t="shared" si="10"/>
        <v>0</v>
      </c>
      <c r="G104" s="71">
        <f t="shared" si="10"/>
        <v>0</v>
      </c>
      <c r="H104" s="71">
        <f t="shared" si="10"/>
        <v>0</v>
      </c>
      <c r="I104" s="71">
        <f t="shared" si="10"/>
        <v>0</v>
      </c>
      <c r="J104" s="71">
        <f t="shared" si="10"/>
        <v>0</v>
      </c>
      <c r="K104" s="71">
        <f t="shared" si="10"/>
        <v>0</v>
      </c>
      <c r="L104" s="42">
        <f t="shared" si="11"/>
        <v>0</v>
      </c>
      <c r="M104" s="62"/>
      <c r="N104" s="18" t="s">
        <v>96</v>
      </c>
      <c r="O104" s="80">
        <f t="shared" si="12"/>
        <v>0</v>
      </c>
      <c r="P104" s="61" t="str">
        <f>IF(O104&gt;=Bdd!$N$4,"OK","INSUFFISANT")</f>
        <v>INSUFFISANT</v>
      </c>
      <c r="Q104" s="69"/>
      <c r="R104" s="83">
        <f>S104*Bdd!$P$3</f>
        <v>0</v>
      </c>
      <c r="S104" s="67"/>
      <c r="U104" s="81">
        <f>SUM('S01'!O104+'S02'!O104)</f>
        <v>0.61249999999999993</v>
      </c>
      <c r="W104" s="85">
        <f>SUM(Bdd!$R$2-U104)</f>
        <v>63.554166666666674</v>
      </c>
      <c r="AC104" s="62"/>
      <c r="AP104" s="62"/>
      <c r="BC104" s="62"/>
    </row>
    <row r="105" spans="1:56">
      <c r="A105" s="18" t="s">
        <v>97</v>
      </c>
      <c r="B105" s="22"/>
      <c r="C105" s="36">
        <f t="shared" si="10"/>
        <v>0</v>
      </c>
      <c r="D105" s="36">
        <f t="shared" si="10"/>
        <v>0</v>
      </c>
      <c r="E105" s="36">
        <f t="shared" si="10"/>
        <v>0</v>
      </c>
      <c r="F105" s="36">
        <f t="shared" si="10"/>
        <v>0</v>
      </c>
      <c r="G105" s="36">
        <f t="shared" si="10"/>
        <v>0</v>
      </c>
      <c r="H105" s="36">
        <f t="shared" si="10"/>
        <v>0</v>
      </c>
      <c r="I105" s="36">
        <f t="shared" si="10"/>
        <v>0</v>
      </c>
      <c r="J105" s="36">
        <f t="shared" si="10"/>
        <v>0</v>
      </c>
      <c r="K105" s="36">
        <f t="shared" si="10"/>
        <v>0</v>
      </c>
      <c r="L105" s="5">
        <f t="shared" si="11"/>
        <v>0</v>
      </c>
      <c r="M105" s="62"/>
      <c r="N105" s="18" t="s">
        <v>97</v>
      </c>
      <c r="O105" s="82">
        <f t="shared" si="12"/>
        <v>0</v>
      </c>
      <c r="P105" s="61" t="str">
        <f>IF(O105&gt;=Bdd!$N$4,"OK","INSUFFISANT")</f>
        <v>INSUFFISANT</v>
      </c>
      <c r="Q105" s="69"/>
      <c r="R105" s="83">
        <f>S105*Bdd!$P$3</f>
        <v>0</v>
      </c>
      <c r="S105" s="67"/>
      <c r="U105" s="81">
        <f>SUM('S01'!O105+'S02'!O105)</f>
        <v>0.61249999999999993</v>
      </c>
      <c r="W105" s="85">
        <f>SUM(Bdd!$R$2-U105)</f>
        <v>63.554166666666674</v>
      </c>
      <c r="AA105" s="19"/>
      <c r="AB105" s="19"/>
      <c r="AC105" s="62"/>
      <c r="AD105" s="26"/>
      <c r="AN105" s="19"/>
      <c r="AO105" s="19"/>
      <c r="AP105" s="62"/>
      <c r="AQ105" s="26"/>
      <c r="BA105" s="19"/>
      <c r="BB105" s="19"/>
      <c r="BC105" s="62"/>
      <c r="BD105" s="26"/>
    </row>
    <row r="106" spans="1:56">
      <c r="A106" s="18" t="s">
        <v>98</v>
      </c>
      <c r="B106" s="19"/>
      <c r="C106" s="71">
        <f t="shared" si="10"/>
        <v>0</v>
      </c>
      <c r="D106" s="71">
        <f t="shared" si="10"/>
        <v>0</v>
      </c>
      <c r="E106" s="71">
        <f t="shared" si="10"/>
        <v>0</v>
      </c>
      <c r="F106" s="71">
        <f t="shared" si="10"/>
        <v>0</v>
      </c>
      <c r="G106" s="71">
        <f t="shared" si="10"/>
        <v>0</v>
      </c>
      <c r="H106" s="71">
        <f t="shared" si="10"/>
        <v>0</v>
      </c>
      <c r="I106" s="71">
        <f t="shared" si="10"/>
        <v>0</v>
      </c>
      <c r="J106" s="71">
        <f t="shared" si="10"/>
        <v>0</v>
      </c>
      <c r="K106" s="71">
        <f t="shared" si="10"/>
        <v>0</v>
      </c>
      <c r="L106" s="42">
        <f t="shared" si="11"/>
        <v>0</v>
      </c>
      <c r="M106" s="62"/>
      <c r="N106" s="18" t="s">
        <v>98</v>
      </c>
      <c r="O106" s="80">
        <f t="shared" si="12"/>
        <v>0</v>
      </c>
      <c r="P106" s="61" t="str">
        <f>IF(O106&gt;=Bdd!$N$4,"OK","INSUFFISANT")</f>
        <v>INSUFFISANT</v>
      </c>
      <c r="Q106" s="69"/>
      <c r="R106" s="83">
        <f>S106*Bdd!$P$3</f>
        <v>0</v>
      </c>
      <c r="S106" s="67"/>
      <c r="U106" s="81">
        <f>SUM('S01'!O106+'S02'!O106)</f>
        <v>0.61249999999999993</v>
      </c>
      <c r="W106" s="85">
        <f>SUM(Bdd!$R$2-U106)</f>
        <v>63.554166666666674</v>
      </c>
      <c r="AA106" s="19"/>
      <c r="AB106" s="19"/>
      <c r="AC106" s="62"/>
      <c r="AN106" s="19"/>
      <c r="AO106" s="19"/>
      <c r="AP106" s="62"/>
      <c r="BA106" s="19"/>
      <c r="BB106" s="19"/>
      <c r="BC106" s="62"/>
    </row>
    <row r="107" spans="1:56">
      <c r="A107" s="18" t="s">
        <v>99</v>
      </c>
      <c r="B107" s="22"/>
      <c r="C107" s="36">
        <f t="shared" si="10"/>
        <v>0</v>
      </c>
      <c r="D107" s="36">
        <f t="shared" si="10"/>
        <v>0</v>
      </c>
      <c r="E107" s="36">
        <f t="shared" si="10"/>
        <v>0</v>
      </c>
      <c r="F107" s="36">
        <f t="shared" si="10"/>
        <v>0</v>
      </c>
      <c r="G107" s="36">
        <f t="shared" si="10"/>
        <v>0</v>
      </c>
      <c r="H107" s="36">
        <f t="shared" si="10"/>
        <v>0</v>
      </c>
      <c r="I107" s="36">
        <f t="shared" si="10"/>
        <v>0</v>
      </c>
      <c r="J107" s="36">
        <f t="shared" si="10"/>
        <v>0</v>
      </c>
      <c r="K107" s="36">
        <f t="shared" si="10"/>
        <v>0</v>
      </c>
      <c r="L107" s="5">
        <f t="shared" si="11"/>
        <v>0</v>
      </c>
      <c r="M107" s="62"/>
      <c r="N107" s="18" t="s">
        <v>99</v>
      </c>
      <c r="O107" s="82">
        <f t="shared" si="12"/>
        <v>0</v>
      </c>
      <c r="P107" s="61" t="str">
        <f>IF(O107&gt;=Bdd!$N$4,"OK","INSUFFISANT")</f>
        <v>INSUFFISANT</v>
      </c>
      <c r="Q107" s="69"/>
      <c r="R107" s="83">
        <f>S107*Bdd!$P$3</f>
        <v>0</v>
      </c>
      <c r="S107" s="67"/>
      <c r="U107" s="81">
        <f>SUM('S01'!O107+'S02'!O107)</f>
        <v>0.61249999999999993</v>
      </c>
      <c r="W107" s="85">
        <f>SUM(Bdd!$R$2-U107)</f>
        <v>63.554166666666674</v>
      </c>
      <c r="AA107" s="19"/>
      <c r="AB107" s="19"/>
      <c r="AC107" s="62"/>
      <c r="AN107" s="19"/>
      <c r="AO107" s="19"/>
      <c r="AP107" s="62"/>
      <c r="BA107" s="19"/>
      <c r="BB107" s="19"/>
      <c r="BC107" s="62"/>
    </row>
    <row r="108" spans="1:56">
      <c r="A108" s="18" t="s">
        <v>100</v>
      </c>
      <c r="B108" s="19"/>
      <c r="C108" s="71">
        <f t="shared" si="10"/>
        <v>0</v>
      </c>
      <c r="D108" s="71">
        <f t="shared" si="10"/>
        <v>0</v>
      </c>
      <c r="E108" s="71">
        <f t="shared" si="10"/>
        <v>0</v>
      </c>
      <c r="F108" s="71">
        <f t="shared" si="10"/>
        <v>0</v>
      </c>
      <c r="G108" s="71">
        <f t="shared" si="10"/>
        <v>0</v>
      </c>
      <c r="H108" s="71">
        <f t="shared" si="10"/>
        <v>0</v>
      </c>
      <c r="I108" s="71">
        <f t="shared" si="10"/>
        <v>0</v>
      </c>
      <c r="J108" s="71">
        <f t="shared" si="10"/>
        <v>0</v>
      </c>
      <c r="K108" s="71">
        <f t="shared" si="10"/>
        <v>0</v>
      </c>
      <c r="L108" s="42">
        <f t="shared" si="11"/>
        <v>0</v>
      </c>
      <c r="M108" s="62"/>
      <c r="N108" s="18" t="s">
        <v>100</v>
      </c>
      <c r="O108" s="80">
        <f t="shared" si="12"/>
        <v>0</v>
      </c>
      <c r="P108" s="61" t="str">
        <f>IF(O108&gt;=Bdd!$N$4,"OK","INSUFFISANT")</f>
        <v>INSUFFISANT</v>
      </c>
      <c r="Q108" s="69"/>
      <c r="R108" s="83">
        <f>S108*Bdd!$P$3</f>
        <v>0</v>
      </c>
      <c r="S108" s="67"/>
      <c r="U108" s="81">
        <f>SUM('S01'!O108+'S02'!O108)</f>
        <v>0.61249999999999993</v>
      </c>
      <c r="W108" s="85">
        <f>SUM(Bdd!$R$2-U108)</f>
        <v>63.554166666666674</v>
      </c>
      <c r="AA108" s="19"/>
      <c r="AB108" s="19"/>
      <c r="AC108" s="62"/>
      <c r="AN108" s="19"/>
      <c r="AO108" s="19"/>
      <c r="AP108" s="62"/>
      <c r="BA108" s="19"/>
      <c r="BB108" s="19"/>
      <c r="BC108" s="62"/>
    </row>
    <row r="109" spans="1:56">
      <c r="A109" s="18" t="s">
        <v>101</v>
      </c>
      <c r="B109" s="22"/>
      <c r="C109" s="36">
        <f t="shared" si="10"/>
        <v>0</v>
      </c>
      <c r="D109" s="36">
        <f t="shared" si="10"/>
        <v>0</v>
      </c>
      <c r="E109" s="36">
        <f t="shared" si="10"/>
        <v>0</v>
      </c>
      <c r="F109" s="36">
        <f t="shared" si="10"/>
        <v>0</v>
      </c>
      <c r="G109" s="36">
        <f t="shared" si="10"/>
        <v>0</v>
      </c>
      <c r="H109" s="36">
        <f t="shared" si="10"/>
        <v>0</v>
      </c>
      <c r="I109" s="36">
        <f t="shared" si="10"/>
        <v>0</v>
      </c>
      <c r="J109" s="36">
        <f t="shared" si="10"/>
        <v>0</v>
      </c>
      <c r="K109" s="36">
        <f t="shared" si="10"/>
        <v>0</v>
      </c>
      <c r="L109" s="5">
        <f t="shared" si="11"/>
        <v>0</v>
      </c>
      <c r="M109" s="62"/>
      <c r="N109" s="18" t="s">
        <v>101</v>
      </c>
      <c r="O109" s="82">
        <f t="shared" si="12"/>
        <v>0</v>
      </c>
      <c r="P109" s="61" t="str">
        <f>IF(O109&gt;=Bdd!$N$4,"OK","INSUFFISANT")</f>
        <v>INSUFFISANT</v>
      </c>
      <c r="Q109" s="69"/>
      <c r="R109" s="83">
        <f>S109*Bdd!$P$3</f>
        <v>0</v>
      </c>
      <c r="S109" s="67"/>
      <c r="U109" s="81">
        <f>SUM('S01'!O109+'S02'!O109)</f>
        <v>0.61249999999999993</v>
      </c>
      <c r="W109" s="85">
        <f>SUM(Bdd!$R$2-U109)</f>
        <v>63.554166666666674</v>
      </c>
      <c r="AA109" s="19"/>
      <c r="AB109" s="19"/>
      <c r="AC109" s="62"/>
      <c r="AN109" s="19"/>
      <c r="AO109" s="19"/>
      <c r="AP109" s="62"/>
      <c r="BA109" s="19"/>
      <c r="BB109" s="19"/>
      <c r="BC109" s="62"/>
    </row>
    <row r="110" spans="1:56">
      <c r="A110" s="18" t="s">
        <v>102</v>
      </c>
      <c r="B110" s="44"/>
      <c r="C110" s="71">
        <f t="shared" si="10"/>
        <v>0</v>
      </c>
      <c r="D110" s="71">
        <f t="shared" si="10"/>
        <v>0</v>
      </c>
      <c r="E110" s="71">
        <f t="shared" si="10"/>
        <v>0</v>
      </c>
      <c r="F110" s="71">
        <f t="shared" si="10"/>
        <v>0</v>
      </c>
      <c r="G110" s="71">
        <f t="shared" si="10"/>
        <v>0</v>
      </c>
      <c r="H110" s="71">
        <f t="shared" si="10"/>
        <v>0</v>
      </c>
      <c r="I110" s="71">
        <f t="shared" si="10"/>
        <v>0</v>
      </c>
      <c r="J110" s="71">
        <f t="shared" si="10"/>
        <v>0</v>
      </c>
      <c r="K110" s="71">
        <f t="shared" si="10"/>
        <v>0</v>
      </c>
      <c r="L110" s="42">
        <f t="shared" si="11"/>
        <v>0</v>
      </c>
      <c r="M110" s="62"/>
      <c r="N110" s="18" t="s">
        <v>102</v>
      </c>
      <c r="O110" s="80">
        <f t="shared" si="12"/>
        <v>0</v>
      </c>
      <c r="P110" s="61" t="str">
        <f>IF(O110&gt;=Bdd!$N$4,"OK","INSUFFISANT")</f>
        <v>INSUFFISANT</v>
      </c>
      <c r="Q110" s="69"/>
      <c r="R110" s="83">
        <f>S110*Bdd!$P$3</f>
        <v>0</v>
      </c>
      <c r="S110" s="67"/>
      <c r="U110" s="81">
        <f>SUM('S01'!O110+'S02'!O110)</f>
        <v>0.61249999999999993</v>
      </c>
      <c r="W110" s="85">
        <f>SUM(Bdd!$R$2-U110)</f>
        <v>63.554166666666674</v>
      </c>
      <c r="AA110" s="19"/>
      <c r="AB110" s="19"/>
      <c r="AC110" s="62"/>
      <c r="AN110" s="19"/>
      <c r="AO110" s="19"/>
      <c r="AP110" s="62"/>
      <c r="BA110" s="19"/>
      <c r="BB110" s="19"/>
      <c r="BC110" s="62"/>
    </row>
    <row r="111" spans="1:56">
      <c r="A111" s="18" t="s">
        <v>103</v>
      </c>
      <c r="B111" s="22"/>
      <c r="C111" s="36">
        <f t="shared" ref="C111:K126" si="13">COUNTIF(C24:C24,"√")+COUNTIF(P24:P24,"√")+COUNTIF(AC24:AC24,"√")+COUNTIF(AP24:AP24,"√")+COUNTIF(BC24:BC24,"√")</f>
        <v>0</v>
      </c>
      <c r="D111" s="36">
        <f t="shared" si="13"/>
        <v>0</v>
      </c>
      <c r="E111" s="36">
        <f t="shared" si="13"/>
        <v>0</v>
      </c>
      <c r="F111" s="36">
        <f t="shared" si="13"/>
        <v>0</v>
      </c>
      <c r="G111" s="36">
        <f t="shared" si="13"/>
        <v>0</v>
      </c>
      <c r="H111" s="36">
        <f t="shared" si="13"/>
        <v>0</v>
      </c>
      <c r="I111" s="36">
        <f t="shared" si="13"/>
        <v>0</v>
      </c>
      <c r="J111" s="36">
        <f t="shared" si="13"/>
        <v>0</v>
      </c>
      <c r="K111" s="36">
        <f t="shared" si="13"/>
        <v>0</v>
      </c>
      <c r="L111" s="5">
        <f t="shared" si="11"/>
        <v>0</v>
      </c>
      <c r="M111" s="62"/>
      <c r="N111" s="18" t="s">
        <v>103</v>
      </c>
      <c r="O111" s="82">
        <f t="shared" si="12"/>
        <v>0</v>
      </c>
      <c r="P111" s="61" t="str">
        <f>IF(O111&gt;=Bdd!$N$4,"OK","INSUFFISANT")</f>
        <v>INSUFFISANT</v>
      </c>
      <c r="Q111" s="69"/>
      <c r="R111" s="83">
        <f>S111*Bdd!$P$3</f>
        <v>0</v>
      </c>
      <c r="S111" s="67"/>
      <c r="U111" s="81">
        <f>SUM('S01'!O111+'S02'!O111)</f>
        <v>0.61249999999999993</v>
      </c>
      <c r="W111" s="85">
        <f>SUM(Bdd!$R$2-U111)</f>
        <v>63.554166666666674</v>
      </c>
      <c r="AA111" s="19"/>
      <c r="AB111" s="19"/>
      <c r="AC111" s="62"/>
      <c r="AN111" s="19"/>
      <c r="AO111" s="19"/>
      <c r="AP111" s="62"/>
      <c r="BA111" s="19"/>
      <c r="BB111" s="19"/>
      <c r="BC111" s="62"/>
    </row>
    <row r="112" spans="1:56">
      <c r="A112" s="18" t="s">
        <v>104</v>
      </c>
      <c r="B112" s="44"/>
      <c r="C112" s="71">
        <f t="shared" si="13"/>
        <v>0</v>
      </c>
      <c r="D112" s="71">
        <f t="shared" si="13"/>
        <v>0</v>
      </c>
      <c r="E112" s="71">
        <f t="shared" si="13"/>
        <v>0</v>
      </c>
      <c r="F112" s="71">
        <f t="shared" si="13"/>
        <v>0</v>
      </c>
      <c r="G112" s="71">
        <f t="shared" si="13"/>
        <v>0</v>
      </c>
      <c r="H112" s="71">
        <f t="shared" si="13"/>
        <v>0</v>
      </c>
      <c r="I112" s="71">
        <f t="shared" si="13"/>
        <v>0</v>
      </c>
      <c r="J112" s="71">
        <f t="shared" si="13"/>
        <v>0</v>
      </c>
      <c r="K112" s="71">
        <f t="shared" si="13"/>
        <v>0</v>
      </c>
      <c r="L112" s="42">
        <f t="shared" si="11"/>
        <v>0</v>
      </c>
      <c r="M112" s="62"/>
      <c r="N112" s="18" t="s">
        <v>104</v>
      </c>
      <c r="O112" s="80">
        <f t="shared" si="12"/>
        <v>0</v>
      </c>
      <c r="P112" s="61" t="str">
        <f>IF(O112&gt;=Bdd!$N$4,"OK","INSUFFISANT")</f>
        <v>INSUFFISANT</v>
      </c>
      <c r="Q112" s="69"/>
      <c r="R112" s="83">
        <f>S112*Bdd!$P$3</f>
        <v>0</v>
      </c>
      <c r="S112" s="67"/>
      <c r="U112" s="81">
        <f>SUM('S01'!O112+'S02'!O112)</f>
        <v>0.61249999999999993</v>
      </c>
      <c r="W112" s="85">
        <f>SUM(Bdd!$R$2-U112)</f>
        <v>63.554166666666674</v>
      </c>
      <c r="AA112" s="19"/>
      <c r="AB112" s="19"/>
      <c r="AC112" s="62"/>
      <c r="AN112" s="19"/>
      <c r="AO112" s="19"/>
      <c r="AP112" s="62"/>
      <c r="BA112" s="19"/>
      <c r="BB112" s="19"/>
      <c r="BC112" s="62"/>
    </row>
    <row r="113" spans="1:56">
      <c r="A113" s="18" t="s">
        <v>105</v>
      </c>
      <c r="B113" s="22"/>
      <c r="C113" s="36">
        <f t="shared" si="13"/>
        <v>0</v>
      </c>
      <c r="D113" s="36">
        <f t="shared" si="13"/>
        <v>0</v>
      </c>
      <c r="E113" s="36">
        <f t="shared" si="13"/>
        <v>0</v>
      </c>
      <c r="F113" s="36">
        <f t="shared" si="13"/>
        <v>0</v>
      </c>
      <c r="G113" s="36">
        <f t="shared" si="13"/>
        <v>0</v>
      </c>
      <c r="H113" s="36">
        <f t="shared" si="13"/>
        <v>0</v>
      </c>
      <c r="I113" s="36">
        <f t="shared" si="13"/>
        <v>0</v>
      </c>
      <c r="J113" s="36">
        <f t="shared" si="13"/>
        <v>0</v>
      </c>
      <c r="K113" s="36">
        <f t="shared" si="13"/>
        <v>0</v>
      </c>
      <c r="L113" s="5">
        <f t="shared" si="11"/>
        <v>0</v>
      </c>
      <c r="M113" s="62"/>
      <c r="N113" s="18" t="s">
        <v>105</v>
      </c>
      <c r="O113" s="82">
        <f t="shared" si="12"/>
        <v>0</v>
      </c>
      <c r="P113" s="61" t="str">
        <f>IF(O113&gt;=Bdd!$N$4,"OK","INSUFFISANT")</f>
        <v>INSUFFISANT</v>
      </c>
      <c r="Q113" s="69"/>
      <c r="R113" s="83">
        <f>S113*Bdd!$P$3</f>
        <v>0</v>
      </c>
      <c r="S113" s="67"/>
      <c r="U113" s="81">
        <f>SUM('S01'!O113+'S02'!O113)</f>
        <v>0.61249999999999993</v>
      </c>
      <c r="W113" s="85">
        <f>SUM(Bdd!$R$2-U113)</f>
        <v>63.554166666666674</v>
      </c>
      <c r="AA113" s="19"/>
      <c r="AB113" s="19"/>
      <c r="AC113" s="62"/>
      <c r="AN113" s="19"/>
      <c r="AO113" s="19"/>
      <c r="AP113" s="62"/>
      <c r="BA113" s="19"/>
      <c r="BB113" s="19"/>
      <c r="BC113" s="62"/>
    </row>
    <row r="114" spans="1:56">
      <c r="A114" s="18" t="s">
        <v>106</v>
      </c>
      <c r="B114" s="44"/>
      <c r="C114" s="71">
        <f t="shared" si="13"/>
        <v>0</v>
      </c>
      <c r="D114" s="71">
        <f t="shared" si="13"/>
        <v>0</v>
      </c>
      <c r="E114" s="71">
        <f t="shared" si="13"/>
        <v>0</v>
      </c>
      <c r="F114" s="71">
        <f t="shared" si="13"/>
        <v>0</v>
      </c>
      <c r="G114" s="71">
        <f t="shared" si="13"/>
        <v>0</v>
      </c>
      <c r="H114" s="71">
        <f t="shared" si="13"/>
        <v>0</v>
      </c>
      <c r="I114" s="71">
        <f t="shared" si="13"/>
        <v>0</v>
      </c>
      <c r="J114" s="71">
        <f t="shared" si="13"/>
        <v>0</v>
      </c>
      <c r="K114" s="71">
        <f t="shared" si="13"/>
        <v>0</v>
      </c>
      <c r="L114" s="42">
        <f t="shared" si="11"/>
        <v>0</v>
      </c>
      <c r="M114" s="62"/>
      <c r="N114" s="18" t="s">
        <v>106</v>
      </c>
      <c r="O114" s="80">
        <f t="shared" si="12"/>
        <v>0</v>
      </c>
      <c r="P114" s="61" t="str">
        <f>IF(O114&gt;=Bdd!$N$4,"OK","INSUFFISANT")</f>
        <v>INSUFFISANT</v>
      </c>
      <c r="Q114" s="69"/>
      <c r="R114" s="83">
        <f>S114*Bdd!$P$3</f>
        <v>0</v>
      </c>
      <c r="S114" s="67"/>
      <c r="U114" s="81">
        <f>SUM('S01'!O114+'S02'!O114)</f>
        <v>0.61249999999999993</v>
      </c>
      <c r="W114" s="85">
        <f>SUM(Bdd!$R$2-U114)</f>
        <v>63.554166666666674</v>
      </c>
      <c r="AA114" s="19"/>
      <c r="AB114" s="19"/>
      <c r="AC114" s="62"/>
      <c r="AN114" s="19"/>
      <c r="AO114" s="19"/>
      <c r="AP114" s="62"/>
      <c r="BA114" s="19"/>
      <c r="BB114" s="19"/>
      <c r="BC114" s="62"/>
    </row>
    <row r="115" spans="1:56">
      <c r="A115" s="18" t="s">
        <v>107</v>
      </c>
      <c r="B115" s="22"/>
      <c r="C115" s="36">
        <f t="shared" si="13"/>
        <v>0</v>
      </c>
      <c r="D115" s="36">
        <f t="shared" si="13"/>
        <v>0</v>
      </c>
      <c r="E115" s="36">
        <f t="shared" si="13"/>
        <v>0</v>
      </c>
      <c r="F115" s="36">
        <f t="shared" si="13"/>
        <v>0</v>
      </c>
      <c r="G115" s="36">
        <f t="shared" si="13"/>
        <v>0</v>
      </c>
      <c r="H115" s="36">
        <f t="shared" si="13"/>
        <v>0</v>
      </c>
      <c r="I115" s="36">
        <f t="shared" si="13"/>
        <v>0</v>
      </c>
      <c r="J115" s="36">
        <f t="shared" si="13"/>
        <v>0</v>
      </c>
      <c r="K115" s="36">
        <f t="shared" si="13"/>
        <v>0</v>
      </c>
      <c r="L115" s="5">
        <f t="shared" si="11"/>
        <v>0</v>
      </c>
      <c r="M115" s="62"/>
      <c r="N115" s="18" t="s">
        <v>107</v>
      </c>
      <c r="O115" s="82">
        <f t="shared" si="12"/>
        <v>0</v>
      </c>
      <c r="P115" s="61" t="str">
        <f>IF(O115&gt;=Bdd!$N$4,"OK","INSUFFISANT")</f>
        <v>INSUFFISANT</v>
      </c>
      <c r="Q115" s="69"/>
      <c r="R115" s="83">
        <f>S115*Bdd!$P$3</f>
        <v>0</v>
      </c>
      <c r="S115" s="67"/>
      <c r="U115" s="81">
        <f>SUM('S01'!O115+'S02'!O115)</f>
        <v>0.61249999999999993</v>
      </c>
      <c r="W115" s="85">
        <f>SUM(Bdd!$R$2-U115)</f>
        <v>63.554166666666674</v>
      </c>
      <c r="AA115" s="19"/>
      <c r="AB115" s="19"/>
      <c r="AC115" s="62"/>
      <c r="AN115" s="19"/>
      <c r="AO115" s="19"/>
      <c r="AP115" s="62"/>
      <c r="BA115" s="19"/>
      <c r="BB115" s="19"/>
      <c r="BC115" s="62"/>
    </row>
    <row r="116" spans="1:56">
      <c r="A116" s="18" t="s">
        <v>108</v>
      </c>
      <c r="B116" s="44"/>
      <c r="C116" s="71">
        <f t="shared" si="13"/>
        <v>0</v>
      </c>
      <c r="D116" s="71">
        <f t="shared" si="13"/>
        <v>0</v>
      </c>
      <c r="E116" s="71">
        <f t="shared" si="13"/>
        <v>0</v>
      </c>
      <c r="F116" s="71">
        <f t="shared" si="13"/>
        <v>0</v>
      </c>
      <c r="G116" s="71">
        <f t="shared" si="13"/>
        <v>0</v>
      </c>
      <c r="H116" s="71">
        <f t="shared" si="13"/>
        <v>0</v>
      </c>
      <c r="I116" s="71">
        <f t="shared" si="13"/>
        <v>0</v>
      </c>
      <c r="J116" s="71">
        <f t="shared" si="13"/>
        <v>0</v>
      </c>
      <c r="K116" s="71">
        <f t="shared" si="13"/>
        <v>0</v>
      </c>
      <c r="L116" s="42">
        <f t="shared" si="11"/>
        <v>0</v>
      </c>
      <c r="M116" s="62"/>
      <c r="N116" s="18" t="s">
        <v>108</v>
      </c>
      <c r="O116" s="80">
        <f t="shared" si="12"/>
        <v>0</v>
      </c>
      <c r="P116" s="61" t="str">
        <f>IF(O116&gt;=Bdd!$N$4,"OK","INSUFFISANT")</f>
        <v>INSUFFISANT</v>
      </c>
      <c r="Q116" s="69"/>
      <c r="R116" s="83">
        <f>S116*Bdd!$P$3</f>
        <v>0</v>
      </c>
      <c r="S116" s="67"/>
      <c r="U116" s="81">
        <f>SUM('S01'!O116+'S02'!O116)</f>
        <v>0.61249999999999993</v>
      </c>
      <c r="W116" s="85">
        <f>SUM(Bdd!$R$2-U116)</f>
        <v>63.554166666666674</v>
      </c>
      <c r="AA116" s="19"/>
      <c r="AB116" s="19"/>
      <c r="AC116" s="62"/>
      <c r="AN116" s="19"/>
      <c r="AO116" s="19"/>
      <c r="AP116" s="62"/>
      <c r="BA116" s="19"/>
      <c r="BB116" s="19"/>
      <c r="BC116" s="62"/>
    </row>
    <row r="117" spans="1:56">
      <c r="A117" s="18" t="s">
        <v>109</v>
      </c>
      <c r="B117" s="22"/>
      <c r="C117" s="36">
        <f t="shared" si="13"/>
        <v>0</v>
      </c>
      <c r="D117" s="36">
        <f t="shared" si="13"/>
        <v>0</v>
      </c>
      <c r="E117" s="36">
        <f t="shared" si="13"/>
        <v>0</v>
      </c>
      <c r="F117" s="36">
        <f t="shared" si="13"/>
        <v>0</v>
      </c>
      <c r="G117" s="36">
        <f t="shared" si="13"/>
        <v>0</v>
      </c>
      <c r="H117" s="36">
        <f t="shared" si="13"/>
        <v>0</v>
      </c>
      <c r="I117" s="36">
        <f t="shared" si="13"/>
        <v>0</v>
      </c>
      <c r="J117" s="36">
        <f t="shared" si="13"/>
        <v>0</v>
      </c>
      <c r="K117" s="36">
        <f t="shared" si="13"/>
        <v>0</v>
      </c>
      <c r="L117" s="5">
        <f t="shared" si="11"/>
        <v>0</v>
      </c>
      <c r="M117" s="62"/>
      <c r="N117" s="18" t="s">
        <v>109</v>
      </c>
      <c r="O117" s="82">
        <f t="shared" si="12"/>
        <v>0</v>
      </c>
      <c r="P117" s="61" t="str">
        <f>IF(O117&gt;=Bdd!$N$4,"OK","INSUFFISANT")</f>
        <v>INSUFFISANT</v>
      </c>
      <c r="Q117" s="69"/>
      <c r="R117" s="83">
        <f>S117*Bdd!$P$3</f>
        <v>0</v>
      </c>
      <c r="S117" s="67"/>
      <c r="U117" s="81">
        <f>SUM('S01'!O117+'S02'!O117)</f>
        <v>0.61249999999999993</v>
      </c>
      <c r="W117" s="85">
        <f>SUM(Bdd!$R$2-U117)</f>
        <v>63.554166666666674</v>
      </c>
      <c r="AA117" s="19"/>
      <c r="AB117" s="19"/>
      <c r="AC117" s="62"/>
      <c r="AN117" s="19"/>
      <c r="AO117" s="19"/>
      <c r="AP117" s="62"/>
      <c r="BA117" s="19"/>
      <c r="BB117" s="19"/>
      <c r="BC117" s="62"/>
    </row>
    <row r="118" spans="1:56">
      <c r="A118" s="18" t="s">
        <v>110</v>
      </c>
      <c r="B118" s="44"/>
      <c r="C118" s="71">
        <f t="shared" si="13"/>
        <v>0</v>
      </c>
      <c r="D118" s="71">
        <f t="shared" si="13"/>
        <v>0</v>
      </c>
      <c r="E118" s="71">
        <f t="shared" si="13"/>
        <v>0</v>
      </c>
      <c r="F118" s="71">
        <f t="shared" si="13"/>
        <v>0</v>
      </c>
      <c r="G118" s="71">
        <f t="shared" si="13"/>
        <v>0</v>
      </c>
      <c r="H118" s="71">
        <f t="shared" si="13"/>
        <v>0</v>
      </c>
      <c r="I118" s="71">
        <f t="shared" si="13"/>
        <v>0</v>
      </c>
      <c r="J118" s="71">
        <f t="shared" si="13"/>
        <v>0</v>
      </c>
      <c r="K118" s="71">
        <f t="shared" si="13"/>
        <v>0</v>
      </c>
      <c r="L118" s="42">
        <f t="shared" si="11"/>
        <v>0</v>
      </c>
      <c r="M118" s="62"/>
      <c r="N118" s="18" t="s">
        <v>110</v>
      </c>
      <c r="O118" s="80">
        <f t="shared" si="12"/>
        <v>0</v>
      </c>
      <c r="P118" s="61" t="str">
        <f>IF(O118&gt;=Bdd!$N$4,"OK","INSUFFISANT")</f>
        <v>INSUFFISANT</v>
      </c>
      <c r="Q118" s="69"/>
      <c r="R118" s="83">
        <f>S118*Bdd!$P$3</f>
        <v>0</v>
      </c>
      <c r="S118" s="67"/>
      <c r="U118" s="81">
        <f>SUM('S01'!O118+'S02'!O118)</f>
        <v>0.61249999999999993</v>
      </c>
      <c r="W118" s="85">
        <f>SUM(Bdd!$R$2-U118)</f>
        <v>63.554166666666674</v>
      </c>
      <c r="AA118" s="19"/>
      <c r="AB118" s="19"/>
      <c r="AC118" s="62"/>
      <c r="AN118" s="19"/>
      <c r="AO118" s="19"/>
      <c r="AP118" s="62"/>
      <c r="BA118" s="19"/>
      <c r="BB118" s="19"/>
      <c r="BC118" s="62"/>
    </row>
    <row r="119" spans="1:56">
      <c r="A119" s="18" t="s">
        <v>111</v>
      </c>
      <c r="B119" s="22"/>
      <c r="C119" s="36">
        <f t="shared" si="13"/>
        <v>0</v>
      </c>
      <c r="D119" s="36">
        <f t="shared" si="13"/>
        <v>0</v>
      </c>
      <c r="E119" s="36">
        <f t="shared" si="13"/>
        <v>0</v>
      </c>
      <c r="F119" s="36">
        <f t="shared" si="13"/>
        <v>0</v>
      </c>
      <c r="G119" s="36">
        <f t="shared" si="13"/>
        <v>0</v>
      </c>
      <c r="H119" s="36">
        <f t="shared" si="13"/>
        <v>0</v>
      </c>
      <c r="I119" s="36">
        <f t="shared" si="13"/>
        <v>0</v>
      </c>
      <c r="J119" s="36">
        <f t="shared" si="13"/>
        <v>0</v>
      </c>
      <c r="K119" s="36">
        <f t="shared" si="13"/>
        <v>0</v>
      </c>
      <c r="L119" s="5">
        <f t="shared" si="11"/>
        <v>0</v>
      </c>
      <c r="M119" s="62"/>
      <c r="N119" s="18" t="s">
        <v>111</v>
      </c>
      <c r="O119" s="82">
        <f t="shared" si="12"/>
        <v>0</v>
      </c>
      <c r="P119" s="61" t="str">
        <f>IF(O119&gt;=Bdd!$N$4,"OK","INSUFFISANT")</f>
        <v>INSUFFISANT</v>
      </c>
      <c r="Q119" s="69"/>
      <c r="R119" s="83">
        <f>S119*Bdd!$P$3</f>
        <v>0</v>
      </c>
      <c r="S119" s="67"/>
      <c r="U119" s="81">
        <f>SUM('S01'!O119+'S02'!O119)</f>
        <v>0.61249999999999993</v>
      </c>
      <c r="W119" s="85">
        <f>SUM(Bdd!$R$2-U119)</f>
        <v>63.554166666666674</v>
      </c>
      <c r="AA119" s="19"/>
      <c r="AB119" s="19"/>
      <c r="AC119" s="62"/>
      <c r="AN119" s="19"/>
      <c r="AO119" s="19"/>
      <c r="AP119" s="62"/>
      <c r="BA119" s="19"/>
      <c r="BB119" s="19"/>
      <c r="BC119" s="62"/>
    </row>
    <row r="120" spans="1:56">
      <c r="A120" s="18" t="s">
        <v>112</v>
      </c>
      <c r="B120" s="44"/>
      <c r="C120" s="71">
        <f t="shared" si="13"/>
        <v>0</v>
      </c>
      <c r="D120" s="71">
        <f t="shared" si="13"/>
        <v>0</v>
      </c>
      <c r="E120" s="71">
        <f t="shared" si="13"/>
        <v>0</v>
      </c>
      <c r="F120" s="71">
        <f t="shared" si="13"/>
        <v>0</v>
      </c>
      <c r="G120" s="71">
        <f t="shared" si="13"/>
        <v>0</v>
      </c>
      <c r="H120" s="71">
        <f t="shared" si="13"/>
        <v>0</v>
      </c>
      <c r="I120" s="71">
        <f t="shared" si="13"/>
        <v>0</v>
      </c>
      <c r="J120" s="71">
        <f t="shared" si="13"/>
        <v>0</v>
      </c>
      <c r="K120" s="71">
        <f t="shared" si="13"/>
        <v>0</v>
      </c>
      <c r="L120" s="42">
        <f t="shared" si="11"/>
        <v>0</v>
      </c>
      <c r="M120" s="62"/>
      <c r="N120" s="18" t="s">
        <v>112</v>
      </c>
      <c r="O120" s="80">
        <f t="shared" si="12"/>
        <v>0</v>
      </c>
      <c r="P120" s="61" t="str">
        <f>IF(O120&gt;=Bdd!$N$4,"OK","INSUFFISANT")</f>
        <v>INSUFFISANT</v>
      </c>
      <c r="Q120" s="69"/>
      <c r="R120" s="83">
        <f>S120*Bdd!$P$3</f>
        <v>0</v>
      </c>
      <c r="S120" s="67"/>
      <c r="U120" s="81">
        <f>SUM('S01'!O120+'S02'!O120)</f>
        <v>0.61249999999999993</v>
      </c>
      <c r="W120" s="85">
        <f>SUM(Bdd!$R$2-U120)</f>
        <v>63.554166666666674</v>
      </c>
      <c r="AA120" s="19"/>
      <c r="AB120" s="19"/>
      <c r="AC120" s="62"/>
      <c r="AN120" s="19"/>
      <c r="AO120" s="19"/>
      <c r="AP120" s="62"/>
      <c r="BA120" s="19"/>
      <c r="BB120" s="19"/>
      <c r="BC120" s="62"/>
    </row>
    <row r="121" spans="1:56">
      <c r="A121" s="18" t="s">
        <v>113</v>
      </c>
      <c r="B121" s="22"/>
      <c r="C121" s="36">
        <f t="shared" si="13"/>
        <v>0</v>
      </c>
      <c r="D121" s="36">
        <f t="shared" si="13"/>
        <v>0</v>
      </c>
      <c r="E121" s="36">
        <f t="shared" si="13"/>
        <v>0</v>
      </c>
      <c r="F121" s="36">
        <f t="shared" si="13"/>
        <v>0</v>
      </c>
      <c r="G121" s="36">
        <f t="shared" si="13"/>
        <v>0</v>
      </c>
      <c r="H121" s="36">
        <f t="shared" si="13"/>
        <v>0</v>
      </c>
      <c r="I121" s="36">
        <f t="shared" si="13"/>
        <v>0</v>
      </c>
      <c r="J121" s="36">
        <f t="shared" si="13"/>
        <v>0</v>
      </c>
      <c r="K121" s="36">
        <f t="shared" si="13"/>
        <v>0</v>
      </c>
      <c r="L121" s="5">
        <f t="shared" si="11"/>
        <v>0</v>
      </c>
      <c r="M121" s="62"/>
      <c r="N121" s="18" t="s">
        <v>113</v>
      </c>
      <c r="O121" s="82">
        <f t="shared" si="12"/>
        <v>0</v>
      </c>
      <c r="P121" s="61" t="str">
        <f>IF(O121&gt;=Bdd!$N$4,"OK","INSUFFISANT")</f>
        <v>INSUFFISANT</v>
      </c>
      <c r="Q121" s="69"/>
      <c r="R121" s="83">
        <f>S121*Bdd!$P$3</f>
        <v>0</v>
      </c>
      <c r="S121" s="67"/>
      <c r="U121" s="81">
        <f>SUM('S01'!O121+'S02'!O121)</f>
        <v>0.61249999999999993</v>
      </c>
      <c r="W121" s="85">
        <f>SUM(Bdd!$R$2-U121)</f>
        <v>63.554166666666674</v>
      </c>
      <c r="AA121" s="19"/>
      <c r="AB121" s="19"/>
      <c r="AC121" s="62"/>
      <c r="AN121" s="19"/>
      <c r="AO121" s="19"/>
      <c r="AP121" s="62"/>
      <c r="BA121" s="19"/>
      <c r="BB121" s="19"/>
      <c r="BC121" s="62"/>
    </row>
    <row r="122" spans="1:56">
      <c r="A122" s="18" t="s">
        <v>114</v>
      </c>
      <c r="B122" s="44"/>
      <c r="C122" s="71">
        <f t="shared" si="13"/>
        <v>0</v>
      </c>
      <c r="D122" s="71">
        <f t="shared" si="13"/>
        <v>0</v>
      </c>
      <c r="E122" s="71">
        <f t="shared" si="13"/>
        <v>0</v>
      </c>
      <c r="F122" s="71">
        <f t="shared" si="13"/>
        <v>0</v>
      </c>
      <c r="G122" s="71">
        <f t="shared" si="13"/>
        <v>0</v>
      </c>
      <c r="H122" s="71">
        <f t="shared" si="13"/>
        <v>0</v>
      </c>
      <c r="I122" s="71">
        <f t="shared" si="13"/>
        <v>0</v>
      </c>
      <c r="J122" s="71">
        <f t="shared" si="13"/>
        <v>0</v>
      </c>
      <c r="K122" s="71">
        <f t="shared" si="13"/>
        <v>0</v>
      </c>
      <c r="L122" s="42">
        <f t="shared" si="11"/>
        <v>0</v>
      </c>
      <c r="M122" s="62"/>
      <c r="N122" s="18" t="s">
        <v>114</v>
      </c>
      <c r="O122" s="80">
        <f t="shared" si="12"/>
        <v>0</v>
      </c>
      <c r="P122" s="61" t="str">
        <f>IF(O122&gt;=Bdd!$N$4,"OK","INSUFFISANT")</f>
        <v>INSUFFISANT</v>
      </c>
      <c r="Q122" s="69"/>
      <c r="R122" s="83">
        <f>S122*Bdd!$P$3</f>
        <v>0</v>
      </c>
      <c r="S122" s="67"/>
      <c r="U122" s="81">
        <f>SUM('S01'!O122+'S02'!O122)</f>
        <v>0.61249999999999993</v>
      </c>
      <c r="W122" s="85">
        <f>SUM(Bdd!$R$2-U122)</f>
        <v>63.554166666666674</v>
      </c>
      <c r="AA122" s="19"/>
      <c r="AB122" s="19"/>
      <c r="AC122" s="62"/>
      <c r="AN122" s="19"/>
      <c r="AO122" s="19"/>
      <c r="AP122" s="62"/>
      <c r="BA122" s="19"/>
      <c r="BB122" s="19"/>
      <c r="BC122" s="62"/>
    </row>
    <row r="123" spans="1:56">
      <c r="A123" s="18" t="s">
        <v>115</v>
      </c>
      <c r="B123" s="22"/>
      <c r="C123" s="36">
        <f t="shared" si="13"/>
        <v>0</v>
      </c>
      <c r="D123" s="36">
        <f t="shared" si="13"/>
        <v>0</v>
      </c>
      <c r="E123" s="36">
        <f t="shared" si="13"/>
        <v>0</v>
      </c>
      <c r="F123" s="36">
        <f t="shared" si="13"/>
        <v>0</v>
      </c>
      <c r="G123" s="36">
        <f t="shared" si="13"/>
        <v>0</v>
      </c>
      <c r="H123" s="36">
        <f t="shared" si="13"/>
        <v>0</v>
      </c>
      <c r="I123" s="36">
        <f t="shared" si="13"/>
        <v>0</v>
      </c>
      <c r="J123" s="36">
        <f t="shared" si="13"/>
        <v>0</v>
      </c>
      <c r="K123" s="36">
        <f t="shared" si="13"/>
        <v>0</v>
      </c>
      <c r="L123" s="5">
        <f t="shared" si="11"/>
        <v>0</v>
      </c>
      <c r="M123" s="62"/>
      <c r="N123" s="18" t="s">
        <v>115</v>
      </c>
      <c r="O123" s="82">
        <f t="shared" si="12"/>
        <v>0</v>
      </c>
      <c r="P123" s="61" t="str">
        <f>IF(O123&gt;=Bdd!$N$4,"OK","INSUFFISANT")</f>
        <v>INSUFFISANT</v>
      </c>
      <c r="Q123" s="69"/>
      <c r="R123" s="83">
        <f>S123*Bdd!$P$3</f>
        <v>0</v>
      </c>
      <c r="S123" s="67"/>
      <c r="U123" s="81">
        <f>SUM('S01'!O123+'S02'!O123)</f>
        <v>0.61249999999999993</v>
      </c>
      <c r="W123" s="85">
        <f>SUM(Bdd!$R$2-U123)</f>
        <v>63.554166666666674</v>
      </c>
      <c r="AA123" s="19"/>
      <c r="AB123" s="19"/>
      <c r="AC123" s="62"/>
      <c r="AD123" s="26"/>
      <c r="AN123" s="19"/>
      <c r="AO123" s="19"/>
      <c r="AP123" s="62"/>
      <c r="AQ123" s="26"/>
      <c r="BA123" s="19"/>
      <c r="BB123" s="19"/>
      <c r="BC123" s="62"/>
      <c r="BD123" s="26"/>
    </row>
    <row r="124" spans="1:56">
      <c r="A124" s="18" t="s">
        <v>116</v>
      </c>
      <c r="B124" s="44"/>
      <c r="C124" s="71">
        <f t="shared" si="13"/>
        <v>0</v>
      </c>
      <c r="D124" s="71">
        <f t="shared" si="13"/>
        <v>0</v>
      </c>
      <c r="E124" s="71">
        <f t="shared" si="13"/>
        <v>0</v>
      </c>
      <c r="F124" s="71">
        <f t="shared" si="13"/>
        <v>0</v>
      </c>
      <c r="G124" s="71">
        <f t="shared" si="13"/>
        <v>0</v>
      </c>
      <c r="H124" s="71">
        <f t="shared" si="13"/>
        <v>0</v>
      </c>
      <c r="I124" s="71">
        <f t="shared" si="13"/>
        <v>0</v>
      </c>
      <c r="J124" s="71">
        <f t="shared" si="13"/>
        <v>0</v>
      </c>
      <c r="K124" s="71">
        <f t="shared" si="13"/>
        <v>0</v>
      </c>
      <c r="L124" s="42">
        <f t="shared" si="11"/>
        <v>0</v>
      </c>
      <c r="M124" s="62"/>
      <c r="N124" s="18" t="s">
        <v>116</v>
      </c>
      <c r="O124" s="80">
        <f t="shared" si="12"/>
        <v>0</v>
      </c>
      <c r="P124" s="61" t="str">
        <f>IF(O124&gt;=Bdd!$N$4,"OK","INSUFFISANT")</f>
        <v>INSUFFISANT</v>
      </c>
      <c r="Q124" s="69"/>
      <c r="R124" s="83">
        <f>S124*Bdd!$P$3</f>
        <v>0</v>
      </c>
      <c r="S124" s="67"/>
      <c r="U124" s="81">
        <f>SUM('S01'!O124+'S02'!O124)</f>
        <v>0.61249999999999993</v>
      </c>
      <c r="W124" s="85">
        <f>SUM(Bdd!$R$2-U124)</f>
        <v>63.554166666666674</v>
      </c>
      <c r="AA124" s="19"/>
      <c r="AB124" s="19"/>
      <c r="AC124" s="62"/>
      <c r="AN124" s="19"/>
      <c r="AO124" s="19"/>
      <c r="AP124" s="62"/>
      <c r="BA124" s="19"/>
      <c r="BB124" s="19"/>
      <c r="BC124" s="62"/>
    </row>
    <row r="125" spans="1:56">
      <c r="A125" s="18" t="s">
        <v>117</v>
      </c>
      <c r="B125" s="22"/>
      <c r="C125" s="36">
        <f t="shared" si="13"/>
        <v>0</v>
      </c>
      <c r="D125" s="36">
        <f t="shared" si="13"/>
        <v>0</v>
      </c>
      <c r="E125" s="36">
        <f t="shared" si="13"/>
        <v>0</v>
      </c>
      <c r="F125" s="36">
        <f t="shared" si="13"/>
        <v>0</v>
      </c>
      <c r="G125" s="36">
        <f t="shared" si="13"/>
        <v>0</v>
      </c>
      <c r="H125" s="36">
        <f t="shared" si="13"/>
        <v>0</v>
      </c>
      <c r="I125" s="36">
        <f t="shared" si="13"/>
        <v>0</v>
      </c>
      <c r="J125" s="36">
        <f t="shared" si="13"/>
        <v>0</v>
      </c>
      <c r="K125" s="36">
        <f t="shared" si="13"/>
        <v>0</v>
      </c>
      <c r="L125" s="5">
        <f t="shared" si="11"/>
        <v>0</v>
      </c>
      <c r="M125" s="62"/>
      <c r="N125" s="18" t="s">
        <v>117</v>
      </c>
      <c r="O125" s="82">
        <f t="shared" si="12"/>
        <v>0</v>
      </c>
      <c r="P125" s="61" t="str">
        <f>IF(O125&gt;=Bdd!$N$4,"OK","INSUFFISANT")</f>
        <v>INSUFFISANT</v>
      </c>
      <c r="Q125" s="69"/>
      <c r="R125" s="83">
        <f>S125*Bdd!$P$3</f>
        <v>0</v>
      </c>
      <c r="S125" s="67"/>
      <c r="U125" s="81">
        <f>SUM('S01'!O125+'S02'!O125)</f>
        <v>0.61249999999999993</v>
      </c>
      <c r="W125" s="85">
        <f>SUM(Bdd!$R$2-U125)</f>
        <v>63.554166666666674</v>
      </c>
      <c r="AA125" s="19"/>
      <c r="AB125" s="19"/>
      <c r="AC125" s="62"/>
      <c r="AN125" s="19"/>
      <c r="AO125" s="19"/>
      <c r="AP125" s="62"/>
      <c r="BA125" s="19"/>
      <c r="BB125" s="19"/>
      <c r="BC125" s="62"/>
    </row>
    <row r="126" spans="1:56">
      <c r="A126" s="18" t="s">
        <v>118</v>
      </c>
      <c r="B126" s="44"/>
      <c r="C126" s="71">
        <f t="shared" si="13"/>
        <v>0</v>
      </c>
      <c r="D126" s="71">
        <f t="shared" si="13"/>
        <v>0</v>
      </c>
      <c r="E126" s="71">
        <f t="shared" si="13"/>
        <v>0</v>
      </c>
      <c r="F126" s="71">
        <f t="shared" si="13"/>
        <v>0</v>
      </c>
      <c r="G126" s="71">
        <f t="shared" si="13"/>
        <v>0</v>
      </c>
      <c r="H126" s="71">
        <f t="shared" si="13"/>
        <v>0</v>
      </c>
      <c r="I126" s="71">
        <f t="shared" si="13"/>
        <v>0</v>
      </c>
      <c r="J126" s="71">
        <f t="shared" si="13"/>
        <v>0</v>
      </c>
      <c r="K126" s="71">
        <f t="shared" si="13"/>
        <v>0</v>
      </c>
      <c r="L126" s="42">
        <f t="shared" si="11"/>
        <v>0</v>
      </c>
      <c r="M126" s="62"/>
      <c r="N126" s="18" t="s">
        <v>118</v>
      </c>
      <c r="O126" s="80">
        <f t="shared" si="12"/>
        <v>0</v>
      </c>
      <c r="P126" s="61" t="str">
        <f>IF(O126&gt;=Bdd!$N$4,"OK","INSUFFISANT")</f>
        <v>INSUFFISANT</v>
      </c>
      <c r="Q126" s="69"/>
      <c r="R126" s="83">
        <f>S126*Bdd!$P$3</f>
        <v>0</v>
      </c>
      <c r="S126" s="67"/>
      <c r="U126" s="81">
        <f>SUM('S01'!O126+'S02'!O126)</f>
        <v>0.61249999999999993</v>
      </c>
      <c r="W126" s="85">
        <f>SUM(Bdd!$R$2-U126)</f>
        <v>63.554166666666674</v>
      </c>
      <c r="AA126" s="19"/>
      <c r="AB126" s="19"/>
      <c r="AC126" s="62"/>
      <c r="AN126" s="19"/>
      <c r="AO126" s="19"/>
      <c r="AP126" s="62"/>
      <c r="BA126" s="19"/>
      <c r="BB126" s="19"/>
      <c r="BC126" s="62"/>
    </row>
    <row r="127" spans="1:56">
      <c r="A127" s="18" t="s">
        <v>119</v>
      </c>
      <c r="B127" s="22"/>
      <c r="C127" s="36">
        <f t="shared" ref="C127:K142" si="14">COUNTIF(C40:C40,"√")+COUNTIF(P40:P40,"√")+COUNTIF(AC40:AC40,"√")+COUNTIF(AP40:AP40,"√")+COUNTIF(BC40:BC40,"√")</f>
        <v>0</v>
      </c>
      <c r="D127" s="36">
        <f t="shared" si="14"/>
        <v>0</v>
      </c>
      <c r="E127" s="36">
        <f t="shared" si="14"/>
        <v>0</v>
      </c>
      <c r="F127" s="36">
        <f t="shared" si="14"/>
        <v>0</v>
      </c>
      <c r="G127" s="36">
        <f t="shared" si="14"/>
        <v>0</v>
      </c>
      <c r="H127" s="36">
        <f t="shared" si="14"/>
        <v>0</v>
      </c>
      <c r="I127" s="36">
        <f t="shared" si="14"/>
        <v>0</v>
      </c>
      <c r="J127" s="36">
        <f t="shared" si="14"/>
        <v>0</v>
      </c>
      <c r="K127" s="36">
        <f t="shared" si="14"/>
        <v>0</v>
      </c>
      <c r="L127" s="5">
        <f t="shared" si="11"/>
        <v>0</v>
      </c>
      <c r="M127" s="62"/>
      <c r="N127" s="18" t="s">
        <v>119</v>
      </c>
      <c r="O127" s="82">
        <f t="shared" si="12"/>
        <v>0</v>
      </c>
      <c r="P127" s="61" t="str">
        <f>IF(O127&gt;=Bdd!$N$4,"OK","INSUFFISANT")</f>
        <v>INSUFFISANT</v>
      </c>
      <c r="Q127" s="69"/>
      <c r="R127" s="83">
        <f>S127*Bdd!$P$3</f>
        <v>0</v>
      </c>
      <c r="S127" s="67"/>
      <c r="U127" s="81">
        <f>SUM('S01'!O127+'S02'!O127)</f>
        <v>0.61249999999999993</v>
      </c>
      <c r="W127" s="85">
        <f>SUM(Bdd!$R$2-U127)</f>
        <v>63.554166666666674</v>
      </c>
      <c r="AA127" s="19"/>
      <c r="AB127" s="19"/>
      <c r="AC127" s="62"/>
      <c r="AN127" s="19"/>
      <c r="AO127" s="19"/>
      <c r="AP127" s="62"/>
      <c r="BA127" s="19"/>
      <c r="BB127" s="19"/>
      <c r="BC127" s="62"/>
    </row>
    <row r="128" spans="1:56">
      <c r="A128" s="18" t="s">
        <v>120</v>
      </c>
      <c r="B128" s="44"/>
      <c r="C128" s="71">
        <f t="shared" si="14"/>
        <v>0</v>
      </c>
      <c r="D128" s="71">
        <f t="shared" si="14"/>
        <v>0</v>
      </c>
      <c r="E128" s="71">
        <f t="shared" si="14"/>
        <v>0</v>
      </c>
      <c r="F128" s="71">
        <f t="shared" si="14"/>
        <v>0</v>
      </c>
      <c r="G128" s="71">
        <f t="shared" si="14"/>
        <v>0</v>
      </c>
      <c r="H128" s="71">
        <f t="shared" si="14"/>
        <v>0</v>
      </c>
      <c r="I128" s="71">
        <f t="shared" si="14"/>
        <v>0</v>
      </c>
      <c r="J128" s="71">
        <f t="shared" si="14"/>
        <v>0</v>
      </c>
      <c r="K128" s="71">
        <f t="shared" si="14"/>
        <v>0</v>
      </c>
      <c r="L128" s="42">
        <f t="shared" si="11"/>
        <v>0</v>
      </c>
      <c r="M128" s="62"/>
      <c r="N128" s="18" t="s">
        <v>120</v>
      </c>
      <c r="O128" s="80">
        <f t="shared" si="12"/>
        <v>0</v>
      </c>
      <c r="P128" s="61" t="str">
        <f>IF(O128&gt;=Bdd!$N$4,"OK","INSUFFISANT")</f>
        <v>INSUFFISANT</v>
      </c>
      <c r="Q128" s="69"/>
      <c r="R128" s="83">
        <f>S128*Bdd!$P$3</f>
        <v>0</v>
      </c>
      <c r="S128" s="67"/>
      <c r="U128" s="81">
        <f>SUM('S01'!O128+'S02'!O128)</f>
        <v>0.61249999999999993</v>
      </c>
      <c r="W128" s="85">
        <f>SUM(Bdd!$R$2-U128)</f>
        <v>63.554166666666674</v>
      </c>
      <c r="AA128" s="19"/>
      <c r="AB128" s="19"/>
      <c r="AC128" s="62"/>
      <c r="AN128" s="19"/>
      <c r="AO128" s="19"/>
      <c r="AP128" s="62"/>
      <c r="BA128" s="19"/>
      <c r="BB128" s="19"/>
      <c r="BC128" s="62"/>
    </row>
    <row r="129" spans="1:55">
      <c r="A129" s="18" t="s">
        <v>121</v>
      </c>
      <c r="B129" s="22"/>
      <c r="C129" s="36">
        <f t="shared" si="14"/>
        <v>0</v>
      </c>
      <c r="D129" s="36">
        <f t="shared" si="14"/>
        <v>0</v>
      </c>
      <c r="E129" s="36">
        <f t="shared" si="14"/>
        <v>0</v>
      </c>
      <c r="F129" s="36">
        <f t="shared" si="14"/>
        <v>0</v>
      </c>
      <c r="G129" s="36">
        <f t="shared" si="14"/>
        <v>0</v>
      </c>
      <c r="H129" s="36">
        <f t="shared" si="14"/>
        <v>0</v>
      </c>
      <c r="I129" s="36">
        <f t="shared" si="14"/>
        <v>0</v>
      </c>
      <c r="J129" s="36">
        <f t="shared" si="14"/>
        <v>0</v>
      </c>
      <c r="K129" s="36">
        <f t="shared" si="14"/>
        <v>0</v>
      </c>
      <c r="L129" s="5">
        <f t="shared" si="11"/>
        <v>0</v>
      </c>
      <c r="M129" s="62"/>
      <c r="N129" s="18" t="s">
        <v>121</v>
      </c>
      <c r="O129" s="82">
        <f t="shared" si="12"/>
        <v>0</v>
      </c>
      <c r="P129" s="61" t="str">
        <f>IF(O129&gt;=Bdd!$N$4,"OK","INSUFFISANT")</f>
        <v>INSUFFISANT</v>
      </c>
      <c r="Q129" s="69"/>
      <c r="R129" s="83">
        <f>S129*Bdd!$P$3</f>
        <v>0</v>
      </c>
      <c r="S129" s="67"/>
      <c r="U129" s="81">
        <f>SUM('S01'!O129+'S02'!O129)</f>
        <v>0.61249999999999993</v>
      </c>
      <c r="W129" s="85">
        <f>SUM(Bdd!$R$2-U129)</f>
        <v>63.554166666666674</v>
      </c>
      <c r="AA129" s="19"/>
      <c r="AB129" s="19"/>
      <c r="AC129" s="62"/>
      <c r="AN129" s="19"/>
      <c r="AO129" s="19"/>
      <c r="AP129" s="62"/>
      <c r="BA129" s="19"/>
      <c r="BB129" s="19"/>
      <c r="BC129" s="62"/>
    </row>
    <row r="130" spans="1:55">
      <c r="A130" s="18" t="s">
        <v>122</v>
      </c>
      <c r="B130" s="43"/>
      <c r="C130" s="71">
        <f t="shared" si="14"/>
        <v>0</v>
      </c>
      <c r="D130" s="71">
        <f t="shared" si="14"/>
        <v>0</v>
      </c>
      <c r="E130" s="71">
        <f t="shared" si="14"/>
        <v>0</v>
      </c>
      <c r="F130" s="71">
        <f t="shared" si="14"/>
        <v>0</v>
      </c>
      <c r="G130" s="71">
        <f t="shared" si="14"/>
        <v>0</v>
      </c>
      <c r="H130" s="71">
        <f t="shared" si="14"/>
        <v>0</v>
      </c>
      <c r="I130" s="71">
        <f t="shared" si="14"/>
        <v>0</v>
      </c>
      <c r="J130" s="71">
        <f t="shared" si="14"/>
        <v>0</v>
      </c>
      <c r="K130" s="71">
        <f t="shared" si="14"/>
        <v>0</v>
      </c>
      <c r="L130" s="42">
        <f t="shared" si="11"/>
        <v>0</v>
      </c>
      <c r="M130" s="62"/>
      <c r="N130" s="18" t="s">
        <v>122</v>
      </c>
      <c r="O130" s="80">
        <f t="shared" si="12"/>
        <v>0</v>
      </c>
      <c r="P130" s="61" t="str">
        <f>IF(O130&gt;=Bdd!$N$4,"OK","INSUFFISANT")</f>
        <v>INSUFFISANT</v>
      </c>
      <c r="Q130" s="69"/>
      <c r="R130" s="83">
        <f>S130*Bdd!$P$3</f>
        <v>0</v>
      </c>
      <c r="S130" s="67"/>
      <c r="U130" s="81">
        <f>SUM('S01'!O130+'S02'!O130)</f>
        <v>0.61249999999999993</v>
      </c>
      <c r="W130" s="85">
        <f>SUM(Bdd!$R$2-U130)</f>
        <v>63.554166666666674</v>
      </c>
      <c r="AC130" s="62"/>
      <c r="AP130" s="62"/>
      <c r="BC130" s="62"/>
    </row>
    <row r="131" spans="1:55">
      <c r="A131" s="18" t="s">
        <v>123</v>
      </c>
      <c r="B131" s="22"/>
      <c r="C131" s="36">
        <f t="shared" si="14"/>
        <v>0</v>
      </c>
      <c r="D131" s="36">
        <f t="shared" si="14"/>
        <v>0</v>
      </c>
      <c r="E131" s="36">
        <f t="shared" si="14"/>
        <v>0</v>
      </c>
      <c r="F131" s="36">
        <f t="shared" si="14"/>
        <v>0</v>
      </c>
      <c r="G131" s="36">
        <f t="shared" si="14"/>
        <v>0</v>
      </c>
      <c r="H131" s="36">
        <f t="shared" si="14"/>
        <v>0</v>
      </c>
      <c r="I131" s="36">
        <f t="shared" si="14"/>
        <v>0</v>
      </c>
      <c r="J131" s="36">
        <f t="shared" si="14"/>
        <v>0</v>
      </c>
      <c r="K131" s="36">
        <f t="shared" si="14"/>
        <v>0</v>
      </c>
      <c r="L131" s="5">
        <f t="shared" si="11"/>
        <v>0</v>
      </c>
      <c r="M131" s="62"/>
      <c r="N131" s="18" t="s">
        <v>123</v>
      </c>
      <c r="O131" s="82">
        <f t="shared" si="12"/>
        <v>0</v>
      </c>
      <c r="P131" s="61" t="str">
        <f>IF(O131&gt;=Bdd!$N$4,"OK","INSUFFISANT")</f>
        <v>INSUFFISANT</v>
      </c>
      <c r="Q131" s="69"/>
      <c r="R131" s="83">
        <f>S131*Bdd!$P$3</f>
        <v>0</v>
      </c>
      <c r="S131" s="67"/>
      <c r="U131" s="81">
        <f>SUM('S01'!O131+'S02'!O131)</f>
        <v>0.61249999999999993</v>
      </c>
      <c r="W131" s="85">
        <f>SUM(Bdd!$R$2-U131)</f>
        <v>63.554166666666674</v>
      </c>
      <c r="AA131" s="19"/>
      <c r="AB131" s="19"/>
      <c r="AC131" s="62"/>
      <c r="AN131" s="19"/>
      <c r="AO131" s="19"/>
      <c r="AP131" s="62"/>
      <c r="BA131" s="19"/>
      <c r="BB131" s="19"/>
      <c r="BC131" s="62"/>
    </row>
    <row r="132" spans="1:55">
      <c r="A132" s="18" t="s">
        <v>124</v>
      </c>
      <c r="B132" s="43"/>
      <c r="C132" s="71">
        <f t="shared" si="14"/>
        <v>0</v>
      </c>
      <c r="D132" s="71">
        <f t="shared" si="14"/>
        <v>0</v>
      </c>
      <c r="E132" s="71">
        <f t="shared" si="14"/>
        <v>0</v>
      </c>
      <c r="F132" s="71">
        <f t="shared" si="14"/>
        <v>0</v>
      </c>
      <c r="G132" s="71">
        <f t="shared" si="14"/>
        <v>0</v>
      </c>
      <c r="H132" s="71">
        <f t="shared" si="14"/>
        <v>0</v>
      </c>
      <c r="I132" s="71">
        <f t="shared" si="14"/>
        <v>0</v>
      </c>
      <c r="J132" s="71">
        <f t="shared" si="14"/>
        <v>0</v>
      </c>
      <c r="K132" s="71">
        <f t="shared" si="14"/>
        <v>0</v>
      </c>
      <c r="L132" s="42">
        <f t="shared" si="11"/>
        <v>0</v>
      </c>
      <c r="M132" s="62"/>
      <c r="N132" s="18" t="s">
        <v>124</v>
      </c>
      <c r="O132" s="80">
        <f t="shared" si="12"/>
        <v>0</v>
      </c>
      <c r="P132" s="61" t="str">
        <f>IF(O132&gt;=Bdd!$N$4,"OK","INSUFFISANT")</f>
        <v>INSUFFISANT</v>
      </c>
      <c r="Q132" s="69"/>
      <c r="R132" s="83">
        <f>S132*Bdd!$P$3</f>
        <v>0</v>
      </c>
      <c r="S132" s="67"/>
      <c r="U132" s="81">
        <f>SUM('S01'!O132+'S02'!O132)</f>
        <v>0.61249999999999993</v>
      </c>
      <c r="W132" s="85">
        <f>SUM(Bdd!$R$2-U132)</f>
        <v>63.554166666666674</v>
      </c>
      <c r="AC132" s="62"/>
      <c r="AP132" s="62"/>
      <c r="BC132" s="62"/>
    </row>
    <row r="133" spans="1:55">
      <c r="A133" s="18" t="s">
        <v>125</v>
      </c>
      <c r="B133" s="21"/>
      <c r="C133" s="36">
        <f t="shared" si="14"/>
        <v>0</v>
      </c>
      <c r="D133" s="36">
        <f t="shared" si="14"/>
        <v>0</v>
      </c>
      <c r="E133" s="36">
        <f t="shared" si="14"/>
        <v>0</v>
      </c>
      <c r="F133" s="36">
        <f t="shared" si="14"/>
        <v>0</v>
      </c>
      <c r="G133" s="36">
        <f t="shared" si="14"/>
        <v>0</v>
      </c>
      <c r="H133" s="36">
        <f t="shared" si="14"/>
        <v>0</v>
      </c>
      <c r="I133" s="36">
        <f t="shared" si="14"/>
        <v>0</v>
      </c>
      <c r="J133" s="36">
        <f t="shared" si="14"/>
        <v>0</v>
      </c>
      <c r="K133" s="36">
        <f t="shared" si="14"/>
        <v>0</v>
      </c>
      <c r="L133" s="5">
        <f t="shared" si="11"/>
        <v>0</v>
      </c>
      <c r="M133" s="62"/>
      <c r="N133" s="18" t="s">
        <v>125</v>
      </c>
      <c r="O133" s="82">
        <f t="shared" si="12"/>
        <v>0</v>
      </c>
      <c r="P133" s="61" t="str">
        <f>IF(O133&gt;=Bdd!$N$4,"OK","INSUFFISANT")</f>
        <v>INSUFFISANT</v>
      </c>
      <c r="Q133" s="69"/>
      <c r="R133" s="83">
        <f>S133*Bdd!$P$3</f>
        <v>0</v>
      </c>
      <c r="S133" s="67"/>
      <c r="U133" s="81">
        <f>SUM('S01'!O133+'S02'!O133)</f>
        <v>0.61249999999999993</v>
      </c>
      <c r="W133" s="85">
        <f>SUM(Bdd!$R$2-U133)</f>
        <v>63.554166666666674</v>
      </c>
      <c r="AC133" s="62"/>
      <c r="AP133" s="62"/>
      <c r="BC133" s="62"/>
    </row>
    <row r="134" spans="1:55">
      <c r="A134" s="18" t="s">
        <v>126</v>
      </c>
      <c r="B134" s="44"/>
      <c r="C134" s="71">
        <f t="shared" si="14"/>
        <v>0</v>
      </c>
      <c r="D134" s="71">
        <f t="shared" si="14"/>
        <v>0</v>
      </c>
      <c r="E134" s="71">
        <f t="shared" si="14"/>
        <v>0</v>
      </c>
      <c r="F134" s="71">
        <f t="shared" si="14"/>
        <v>0</v>
      </c>
      <c r="G134" s="71">
        <f t="shared" si="14"/>
        <v>0</v>
      </c>
      <c r="H134" s="71">
        <f t="shared" si="14"/>
        <v>0</v>
      </c>
      <c r="I134" s="71">
        <f t="shared" si="14"/>
        <v>0</v>
      </c>
      <c r="J134" s="71">
        <f t="shared" si="14"/>
        <v>0</v>
      </c>
      <c r="K134" s="71">
        <f t="shared" si="14"/>
        <v>0</v>
      </c>
      <c r="L134" s="42">
        <f t="shared" si="11"/>
        <v>0</v>
      </c>
      <c r="M134" s="62"/>
      <c r="N134" s="18" t="s">
        <v>126</v>
      </c>
      <c r="O134" s="80">
        <f t="shared" si="12"/>
        <v>0</v>
      </c>
      <c r="P134" s="61" t="str">
        <f>IF(O134&gt;=Bdd!$N$4,"OK","INSUFFISANT")</f>
        <v>INSUFFISANT</v>
      </c>
      <c r="Q134" s="69"/>
      <c r="R134" s="83">
        <f>S134*Bdd!$P$3</f>
        <v>0</v>
      </c>
      <c r="S134" s="67"/>
      <c r="U134" s="81">
        <f>SUM('S01'!O134+'S02'!O134)</f>
        <v>0.61249999999999993</v>
      </c>
      <c r="W134" s="85">
        <f>SUM(Bdd!$R$2-U134)</f>
        <v>63.554166666666674</v>
      </c>
      <c r="AA134" s="19"/>
      <c r="AB134" s="19"/>
      <c r="AC134" s="62"/>
      <c r="AN134" s="19"/>
      <c r="AO134" s="19"/>
      <c r="AP134" s="62"/>
      <c r="BA134" s="19"/>
      <c r="BB134" s="19"/>
      <c r="BC134" s="62"/>
    </row>
    <row r="135" spans="1:55">
      <c r="A135" s="18" t="s">
        <v>127</v>
      </c>
      <c r="B135" s="22"/>
      <c r="C135" s="36">
        <f t="shared" si="14"/>
        <v>0</v>
      </c>
      <c r="D135" s="36">
        <f t="shared" si="14"/>
        <v>0</v>
      </c>
      <c r="E135" s="36">
        <f t="shared" si="14"/>
        <v>0</v>
      </c>
      <c r="F135" s="36">
        <f t="shared" si="14"/>
        <v>0</v>
      </c>
      <c r="G135" s="36">
        <f t="shared" si="14"/>
        <v>0</v>
      </c>
      <c r="H135" s="36">
        <f t="shared" si="14"/>
        <v>0</v>
      </c>
      <c r="I135" s="36">
        <f t="shared" si="14"/>
        <v>0</v>
      </c>
      <c r="J135" s="36">
        <f t="shared" si="14"/>
        <v>0</v>
      </c>
      <c r="K135" s="36">
        <f t="shared" si="14"/>
        <v>0</v>
      </c>
      <c r="L135" s="5">
        <f t="shared" si="11"/>
        <v>0</v>
      </c>
      <c r="M135" s="62"/>
      <c r="N135" s="18" t="s">
        <v>127</v>
      </c>
      <c r="O135" s="82">
        <f t="shared" si="12"/>
        <v>0</v>
      </c>
      <c r="P135" s="61" t="str">
        <f>IF(O135&gt;=Bdd!$N$4,"OK","INSUFFISANT")</f>
        <v>INSUFFISANT</v>
      </c>
      <c r="Q135" s="69"/>
      <c r="R135" s="83">
        <f>S135*Bdd!$P$3</f>
        <v>0</v>
      </c>
      <c r="S135" s="67"/>
      <c r="U135" s="81">
        <f>SUM('S01'!O135+'S02'!O135)</f>
        <v>0.61249999999999993</v>
      </c>
      <c r="W135" s="85">
        <f>SUM(Bdd!$R$2-U135)</f>
        <v>63.554166666666674</v>
      </c>
      <c r="AA135" s="19"/>
      <c r="AB135" s="19"/>
      <c r="AC135" s="62"/>
      <c r="AN135" s="19"/>
      <c r="AO135" s="19"/>
      <c r="AP135" s="62"/>
      <c r="BA135" s="19"/>
      <c r="BB135" s="19"/>
      <c r="BC135" s="62"/>
    </row>
    <row r="136" spans="1:55">
      <c r="A136" s="18" t="s">
        <v>128</v>
      </c>
      <c r="B136" s="44"/>
      <c r="C136" s="71">
        <f t="shared" si="14"/>
        <v>0</v>
      </c>
      <c r="D136" s="71">
        <f t="shared" si="14"/>
        <v>0</v>
      </c>
      <c r="E136" s="71">
        <f t="shared" si="14"/>
        <v>0</v>
      </c>
      <c r="F136" s="71">
        <f t="shared" si="14"/>
        <v>0</v>
      </c>
      <c r="G136" s="71">
        <f t="shared" si="14"/>
        <v>0</v>
      </c>
      <c r="H136" s="71">
        <f t="shared" si="14"/>
        <v>0</v>
      </c>
      <c r="I136" s="71">
        <f t="shared" si="14"/>
        <v>0</v>
      </c>
      <c r="J136" s="71">
        <f t="shared" si="14"/>
        <v>0</v>
      </c>
      <c r="K136" s="71">
        <f t="shared" si="14"/>
        <v>0</v>
      </c>
      <c r="L136" s="42">
        <f t="shared" si="11"/>
        <v>0</v>
      </c>
      <c r="M136" s="62"/>
      <c r="N136" s="18" t="s">
        <v>128</v>
      </c>
      <c r="O136" s="80">
        <f t="shared" si="12"/>
        <v>0</v>
      </c>
      <c r="P136" s="61" t="str">
        <f>IF(O136&gt;=Bdd!$N$4,"OK","INSUFFISANT")</f>
        <v>INSUFFISANT</v>
      </c>
      <c r="Q136" s="69"/>
      <c r="R136" s="83">
        <f>S136*Bdd!$P$3</f>
        <v>0</v>
      </c>
      <c r="S136" s="67"/>
      <c r="U136" s="81">
        <f>SUM('S01'!O136+'S02'!O136)</f>
        <v>0.61249999999999993</v>
      </c>
      <c r="W136" s="85">
        <f>SUM(Bdd!$R$2-U136)</f>
        <v>63.554166666666674</v>
      </c>
      <c r="AA136" s="19"/>
      <c r="AB136" s="19"/>
      <c r="AC136" s="62"/>
      <c r="AN136" s="19"/>
      <c r="AO136" s="19"/>
      <c r="AP136" s="62"/>
      <c r="BA136" s="19"/>
      <c r="BB136" s="19"/>
      <c r="BC136" s="62"/>
    </row>
    <row r="137" spans="1:55">
      <c r="A137" s="18" t="s">
        <v>129</v>
      </c>
      <c r="B137" s="22"/>
      <c r="C137" s="36">
        <f t="shared" si="14"/>
        <v>0</v>
      </c>
      <c r="D137" s="36">
        <f t="shared" si="14"/>
        <v>0</v>
      </c>
      <c r="E137" s="36">
        <f t="shared" si="14"/>
        <v>0</v>
      </c>
      <c r="F137" s="36">
        <f t="shared" si="14"/>
        <v>0</v>
      </c>
      <c r="G137" s="36">
        <f t="shared" si="14"/>
        <v>0</v>
      </c>
      <c r="H137" s="36">
        <f t="shared" si="14"/>
        <v>0</v>
      </c>
      <c r="I137" s="36">
        <f t="shared" si="14"/>
        <v>0</v>
      </c>
      <c r="J137" s="36">
        <f t="shared" si="14"/>
        <v>0</v>
      </c>
      <c r="K137" s="36">
        <f t="shared" si="14"/>
        <v>0</v>
      </c>
      <c r="L137" s="5">
        <f t="shared" si="11"/>
        <v>0</v>
      </c>
      <c r="M137" s="62"/>
      <c r="N137" s="18" t="s">
        <v>129</v>
      </c>
      <c r="O137" s="82">
        <f t="shared" si="12"/>
        <v>0</v>
      </c>
      <c r="P137" s="61" t="str">
        <f>IF(O137&gt;=Bdd!$N$4,"OK","INSUFFISANT")</f>
        <v>INSUFFISANT</v>
      </c>
      <c r="Q137" s="69"/>
      <c r="R137" s="83">
        <f>S137*Bdd!$P$3</f>
        <v>0</v>
      </c>
      <c r="S137" s="67"/>
      <c r="U137" s="81">
        <f>SUM('S01'!O137+'S02'!O137)</f>
        <v>0.61249999999999993</v>
      </c>
      <c r="W137" s="85">
        <f>SUM(Bdd!$R$2-U137)</f>
        <v>63.554166666666674</v>
      </c>
      <c r="AA137" s="19"/>
      <c r="AB137" s="19"/>
      <c r="AC137" s="62"/>
      <c r="AN137" s="19"/>
      <c r="AO137" s="19"/>
      <c r="AP137" s="62"/>
      <c r="BA137" s="19"/>
      <c r="BB137" s="19"/>
      <c r="BC137" s="62"/>
    </row>
    <row r="138" spans="1:55">
      <c r="A138" s="18" t="s">
        <v>130</v>
      </c>
      <c r="B138" s="44"/>
      <c r="C138" s="71">
        <f t="shared" si="14"/>
        <v>0</v>
      </c>
      <c r="D138" s="71">
        <f t="shared" si="14"/>
        <v>0</v>
      </c>
      <c r="E138" s="71">
        <f t="shared" si="14"/>
        <v>0</v>
      </c>
      <c r="F138" s="71">
        <f t="shared" si="14"/>
        <v>0</v>
      </c>
      <c r="G138" s="71">
        <f t="shared" si="14"/>
        <v>0</v>
      </c>
      <c r="H138" s="71">
        <f t="shared" si="14"/>
        <v>0</v>
      </c>
      <c r="I138" s="71">
        <f t="shared" si="14"/>
        <v>0</v>
      </c>
      <c r="J138" s="71">
        <f t="shared" si="14"/>
        <v>0</v>
      </c>
      <c r="K138" s="71">
        <f t="shared" si="14"/>
        <v>0</v>
      </c>
      <c r="L138" s="42">
        <f t="shared" si="11"/>
        <v>0</v>
      </c>
      <c r="M138" s="62"/>
      <c r="N138" s="18" t="s">
        <v>130</v>
      </c>
      <c r="O138" s="80">
        <f t="shared" si="12"/>
        <v>0</v>
      </c>
      <c r="P138" s="61" t="str">
        <f>IF(O138&gt;=Bdd!$N$4,"OK","INSUFFISANT")</f>
        <v>INSUFFISANT</v>
      </c>
      <c r="Q138" s="69"/>
      <c r="R138" s="83">
        <f>S138*Bdd!$P$3</f>
        <v>0</v>
      </c>
      <c r="S138" s="67"/>
      <c r="U138" s="81">
        <f>SUM('S01'!O138+'S02'!O138)</f>
        <v>0.61249999999999993</v>
      </c>
      <c r="W138" s="85">
        <f>SUM(Bdd!$R$2-U138)</f>
        <v>63.554166666666674</v>
      </c>
      <c r="AA138" s="19"/>
      <c r="AB138" s="19"/>
      <c r="AC138" s="62"/>
      <c r="AN138" s="19"/>
      <c r="AO138" s="19"/>
      <c r="AP138" s="62"/>
      <c r="BA138" s="19"/>
      <c r="BB138" s="19"/>
      <c r="BC138" s="62"/>
    </row>
    <row r="139" spans="1:55">
      <c r="A139" s="18" t="s">
        <v>131</v>
      </c>
      <c r="B139" s="22"/>
      <c r="C139" s="36">
        <f t="shared" si="14"/>
        <v>0</v>
      </c>
      <c r="D139" s="36">
        <f t="shared" si="14"/>
        <v>0</v>
      </c>
      <c r="E139" s="36">
        <f t="shared" si="14"/>
        <v>0</v>
      </c>
      <c r="F139" s="36">
        <f t="shared" si="14"/>
        <v>0</v>
      </c>
      <c r="G139" s="36">
        <f t="shared" si="14"/>
        <v>0</v>
      </c>
      <c r="H139" s="36">
        <f t="shared" si="14"/>
        <v>0</v>
      </c>
      <c r="I139" s="36">
        <f t="shared" si="14"/>
        <v>0</v>
      </c>
      <c r="J139" s="36">
        <f t="shared" si="14"/>
        <v>0</v>
      </c>
      <c r="K139" s="36">
        <f t="shared" si="14"/>
        <v>0</v>
      </c>
      <c r="L139" s="5">
        <f t="shared" si="11"/>
        <v>0</v>
      </c>
      <c r="M139" s="62"/>
      <c r="N139" s="18" t="s">
        <v>131</v>
      </c>
      <c r="O139" s="82">
        <f t="shared" si="12"/>
        <v>0</v>
      </c>
      <c r="P139" s="61" t="str">
        <f>IF(O139&gt;=Bdd!$N$4,"OK","INSUFFISANT")</f>
        <v>INSUFFISANT</v>
      </c>
      <c r="Q139" s="69"/>
      <c r="R139" s="83">
        <f>S139*Bdd!$P$3</f>
        <v>0</v>
      </c>
      <c r="S139" s="67"/>
      <c r="U139" s="81">
        <f>SUM('S01'!O139+'S02'!O139)</f>
        <v>0.61249999999999993</v>
      </c>
      <c r="W139" s="85">
        <f>SUM(Bdd!$R$2-U139)</f>
        <v>63.554166666666674</v>
      </c>
      <c r="AA139" s="19"/>
      <c r="AB139" s="19"/>
      <c r="AC139" s="62"/>
      <c r="AN139" s="19"/>
      <c r="AO139" s="19"/>
      <c r="AP139" s="62"/>
      <c r="BA139" s="19"/>
      <c r="BB139" s="19"/>
      <c r="BC139" s="62"/>
    </row>
    <row r="140" spans="1:55">
      <c r="A140" s="18" t="s">
        <v>132</v>
      </c>
      <c r="B140" s="44"/>
      <c r="C140" s="71">
        <f t="shared" si="14"/>
        <v>0</v>
      </c>
      <c r="D140" s="71">
        <f t="shared" si="14"/>
        <v>0</v>
      </c>
      <c r="E140" s="71">
        <f t="shared" si="14"/>
        <v>0</v>
      </c>
      <c r="F140" s="71">
        <f t="shared" si="14"/>
        <v>0</v>
      </c>
      <c r="G140" s="71">
        <f t="shared" si="14"/>
        <v>0</v>
      </c>
      <c r="H140" s="71">
        <f t="shared" si="14"/>
        <v>0</v>
      </c>
      <c r="I140" s="71">
        <f t="shared" si="14"/>
        <v>0</v>
      </c>
      <c r="J140" s="71">
        <f t="shared" si="14"/>
        <v>0</v>
      </c>
      <c r="K140" s="71">
        <f t="shared" si="14"/>
        <v>0</v>
      </c>
      <c r="L140" s="42">
        <f t="shared" si="11"/>
        <v>0</v>
      </c>
      <c r="M140" s="62"/>
      <c r="N140" s="18" t="s">
        <v>132</v>
      </c>
      <c r="O140" s="80">
        <f t="shared" si="12"/>
        <v>0</v>
      </c>
      <c r="P140" s="61" t="str">
        <f>IF(O140&gt;=Bdd!$N$4,"OK","INSUFFISANT")</f>
        <v>INSUFFISANT</v>
      </c>
      <c r="Q140" s="69"/>
      <c r="R140" s="83">
        <f>S140*Bdd!$P$3</f>
        <v>0</v>
      </c>
      <c r="S140" s="67"/>
      <c r="U140" s="81">
        <f>SUM('S01'!O140+'S02'!O140)</f>
        <v>0.61249999999999993</v>
      </c>
      <c r="W140" s="85">
        <f>SUM(Bdd!$R$2-U140)</f>
        <v>63.554166666666674</v>
      </c>
      <c r="AA140" s="19"/>
      <c r="AB140" s="19"/>
      <c r="AC140" s="62"/>
      <c r="AN140" s="19"/>
      <c r="AO140" s="19"/>
      <c r="AP140" s="62"/>
      <c r="BA140" s="19"/>
      <c r="BB140" s="19"/>
      <c r="BC140" s="62"/>
    </row>
    <row r="141" spans="1:55">
      <c r="A141" s="18" t="s">
        <v>133</v>
      </c>
      <c r="B141" s="22"/>
      <c r="C141" s="36">
        <f t="shared" si="14"/>
        <v>0</v>
      </c>
      <c r="D141" s="36">
        <f t="shared" si="14"/>
        <v>0</v>
      </c>
      <c r="E141" s="36">
        <f t="shared" si="14"/>
        <v>0</v>
      </c>
      <c r="F141" s="36">
        <f t="shared" si="14"/>
        <v>0</v>
      </c>
      <c r="G141" s="36">
        <f t="shared" si="14"/>
        <v>0</v>
      </c>
      <c r="H141" s="36">
        <f t="shared" si="14"/>
        <v>0</v>
      </c>
      <c r="I141" s="36">
        <f t="shared" si="14"/>
        <v>0</v>
      </c>
      <c r="J141" s="36">
        <f t="shared" si="14"/>
        <v>0</v>
      </c>
      <c r="K141" s="36">
        <f t="shared" si="14"/>
        <v>0</v>
      </c>
      <c r="L141" s="5">
        <f t="shared" si="11"/>
        <v>0</v>
      </c>
      <c r="M141" s="62"/>
      <c r="N141" s="18" t="s">
        <v>133</v>
      </c>
      <c r="O141" s="82">
        <f t="shared" si="12"/>
        <v>0</v>
      </c>
      <c r="P141" s="61" t="str">
        <f>IF(O141&gt;=Bdd!$N$4,"OK","INSUFFISANT")</f>
        <v>INSUFFISANT</v>
      </c>
      <c r="Q141" s="69"/>
      <c r="R141" s="83">
        <f>S141*Bdd!$P$3</f>
        <v>0</v>
      </c>
      <c r="S141" s="67"/>
      <c r="U141" s="81">
        <f>SUM('S01'!O141+'S02'!O141)</f>
        <v>0.61249999999999993</v>
      </c>
      <c r="W141" s="85">
        <f>SUM(Bdd!$R$2-U141)</f>
        <v>63.554166666666674</v>
      </c>
      <c r="AA141" s="19"/>
      <c r="AB141" s="19"/>
      <c r="AC141" s="62"/>
      <c r="AN141" s="19"/>
      <c r="AO141" s="19"/>
      <c r="AP141" s="62"/>
      <c r="BA141" s="19"/>
      <c r="BB141" s="19"/>
      <c r="BC141" s="62"/>
    </row>
    <row r="142" spans="1:55">
      <c r="A142" s="18" t="s">
        <v>134</v>
      </c>
      <c r="B142" s="44"/>
      <c r="C142" s="71">
        <f t="shared" si="14"/>
        <v>0</v>
      </c>
      <c r="D142" s="71">
        <f t="shared" si="14"/>
        <v>0</v>
      </c>
      <c r="E142" s="71">
        <f t="shared" si="14"/>
        <v>0</v>
      </c>
      <c r="F142" s="71">
        <f t="shared" si="14"/>
        <v>0</v>
      </c>
      <c r="G142" s="71">
        <f t="shared" si="14"/>
        <v>0</v>
      </c>
      <c r="H142" s="71">
        <f t="shared" si="14"/>
        <v>0</v>
      </c>
      <c r="I142" s="71">
        <f t="shared" si="14"/>
        <v>0</v>
      </c>
      <c r="J142" s="71">
        <f t="shared" si="14"/>
        <v>0</v>
      </c>
      <c r="K142" s="71">
        <f t="shared" si="14"/>
        <v>0</v>
      </c>
      <c r="L142" s="42">
        <f t="shared" si="11"/>
        <v>0</v>
      </c>
      <c r="M142" s="62"/>
      <c r="N142" s="18" t="s">
        <v>134</v>
      </c>
      <c r="O142" s="80">
        <f t="shared" si="12"/>
        <v>0</v>
      </c>
      <c r="P142" s="61" t="str">
        <f>IF(O142&gt;=Bdd!$N$4,"OK","INSUFFISANT")</f>
        <v>INSUFFISANT</v>
      </c>
      <c r="Q142" s="69"/>
      <c r="R142" s="83">
        <f>S142*Bdd!$P$3</f>
        <v>0</v>
      </c>
      <c r="S142" s="67"/>
      <c r="U142" s="81">
        <f>SUM('S01'!O142+'S02'!O142)</f>
        <v>0.61249999999999993</v>
      </c>
      <c r="W142" s="85">
        <f>SUM(Bdd!$R$2-U142)</f>
        <v>63.554166666666674</v>
      </c>
      <c r="AA142" s="19"/>
      <c r="AB142" s="19"/>
      <c r="AC142" s="62"/>
      <c r="AN142" s="19"/>
      <c r="AO142" s="19"/>
      <c r="AP142" s="62"/>
      <c r="BA142" s="19"/>
      <c r="BB142" s="19"/>
      <c r="BC142" s="62"/>
    </row>
    <row r="143" spans="1:55">
      <c r="A143" s="18" t="s">
        <v>135</v>
      </c>
      <c r="B143" s="22"/>
      <c r="C143" s="36">
        <f t="shared" ref="C143:K153" si="15">COUNTIF(C56:C56,"√")+COUNTIF(P56:P56,"√")+COUNTIF(AC56:AC56,"√")+COUNTIF(AP56:AP56,"√")+COUNTIF(BC56:BC56,"√")</f>
        <v>0</v>
      </c>
      <c r="D143" s="36">
        <f t="shared" si="15"/>
        <v>0</v>
      </c>
      <c r="E143" s="36">
        <f t="shared" si="15"/>
        <v>0</v>
      </c>
      <c r="F143" s="36">
        <f t="shared" si="15"/>
        <v>0</v>
      </c>
      <c r="G143" s="36">
        <f t="shared" si="15"/>
        <v>0</v>
      </c>
      <c r="H143" s="36">
        <f t="shared" si="15"/>
        <v>0</v>
      </c>
      <c r="I143" s="36">
        <f t="shared" si="15"/>
        <v>0</v>
      </c>
      <c r="J143" s="36">
        <f t="shared" si="15"/>
        <v>0</v>
      </c>
      <c r="K143" s="36">
        <f t="shared" si="15"/>
        <v>0</v>
      </c>
      <c r="L143" s="5">
        <f t="shared" si="11"/>
        <v>0</v>
      </c>
      <c r="M143" s="62"/>
      <c r="N143" s="18" t="s">
        <v>135</v>
      </c>
      <c r="O143" s="82">
        <f t="shared" si="12"/>
        <v>0</v>
      </c>
      <c r="P143" s="61" t="str">
        <f>IF(O143&gt;=Bdd!$N$4,"OK","INSUFFISANT")</f>
        <v>INSUFFISANT</v>
      </c>
      <c r="Q143" s="69"/>
      <c r="R143" s="83">
        <f>S143*Bdd!$P$3</f>
        <v>0</v>
      </c>
      <c r="S143" s="67"/>
      <c r="U143" s="81">
        <f>SUM('S01'!O143+'S02'!O143)</f>
        <v>0.61249999999999993</v>
      </c>
      <c r="W143" s="85">
        <f>SUM(Bdd!$R$2-U143)</f>
        <v>63.554166666666674</v>
      </c>
      <c r="AA143" s="19"/>
      <c r="AB143" s="19"/>
      <c r="AC143" s="62"/>
      <c r="AN143" s="19"/>
      <c r="AO143" s="19"/>
      <c r="AP143" s="62"/>
      <c r="BA143" s="19"/>
      <c r="BB143" s="19"/>
      <c r="BC143" s="62"/>
    </row>
    <row r="144" spans="1:55">
      <c r="A144" s="18" t="s">
        <v>136</v>
      </c>
      <c r="B144" s="44"/>
      <c r="C144" s="71">
        <f t="shared" si="15"/>
        <v>0</v>
      </c>
      <c r="D144" s="71">
        <f t="shared" si="15"/>
        <v>0</v>
      </c>
      <c r="E144" s="71">
        <f t="shared" si="15"/>
        <v>0</v>
      </c>
      <c r="F144" s="71">
        <f t="shared" si="15"/>
        <v>0</v>
      </c>
      <c r="G144" s="71">
        <f t="shared" si="15"/>
        <v>0</v>
      </c>
      <c r="H144" s="71">
        <f t="shared" si="15"/>
        <v>0</v>
      </c>
      <c r="I144" s="71">
        <f t="shared" si="15"/>
        <v>0</v>
      </c>
      <c r="J144" s="71">
        <f t="shared" si="15"/>
        <v>0</v>
      </c>
      <c r="K144" s="71">
        <f t="shared" si="15"/>
        <v>0</v>
      </c>
      <c r="L144" s="42">
        <f t="shared" si="11"/>
        <v>0</v>
      </c>
      <c r="M144" s="62"/>
      <c r="N144" s="18" t="s">
        <v>136</v>
      </c>
      <c r="O144" s="80">
        <f t="shared" si="12"/>
        <v>0</v>
      </c>
      <c r="P144" s="61" t="str">
        <f>IF(O144&gt;=Bdd!$N$4,"OK","INSUFFISANT")</f>
        <v>INSUFFISANT</v>
      </c>
      <c r="Q144" s="69"/>
      <c r="R144" s="83">
        <f>S144*Bdd!$P$3</f>
        <v>0</v>
      </c>
      <c r="S144" s="67"/>
      <c r="U144" s="81">
        <f>SUM('S01'!O144+'S02'!O144)</f>
        <v>0.61249999999999993</v>
      </c>
      <c r="W144" s="85">
        <f>SUM(Bdd!$R$2-U144)</f>
        <v>63.554166666666674</v>
      </c>
      <c r="AA144" s="19"/>
      <c r="AB144" s="19"/>
      <c r="AC144" s="62"/>
      <c r="AN144" s="19"/>
      <c r="AO144" s="19"/>
      <c r="AP144" s="62"/>
      <c r="BA144" s="19"/>
      <c r="BB144" s="19"/>
      <c r="BC144" s="62"/>
    </row>
    <row r="145" spans="1:55">
      <c r="A145" s="18" t="s">
        <v>137</v>
      </c>
      <c r="B145" s="22"/>
      <c r="C145" s="36">
        <f t="shared" si="15"/>
        <v>0</v>
      </c>
      <c r="D145" s="36">
        <f t="shared" si="15"/>
        <v>0</v>
      </c>
      <c r="E145" s="36">
        <f t="shared" si="15"/>
        <v>0</v>
      </c>
      <c r="F145" s="36">
        <f t="shared" si="15"/>
        <v>0</v>
      </c>
      <c r="G145" s="36">
        <f t="shared" si="15"/>
        <v>0</v>
      </c>
      <c r="H145" s="36">
        <f t="shared" si="15"/>
        <v>0</v>
      </c>
      <c r="I145" s="36">
        <f t="shared" si="15"/>
        <v>0</v>
      </c>
      <c r="J145" s="36">
        <f t="shared" si="15"/>
        <v>0</v>
      </c>
      <c r="K145" s="36">
        <f t="shared" si="15"/>
        <v>0</v>
      </c>
      <c r="L145" s="5">
        <f t="shared" si="11"/>
        <v>0</v>
      </c>
      <c r="M145" s="62"/>
      <c r="N145" s="18" t="s">
        <v>137</v>
      </c>
      <c r="O145" s="82">
        <f t="shared" si="12"/>
        <v>0</v>
      </c>
      <c r="P145" s="61" t="str">
        <f>IF(O145&gt;=Bdd!$N$4,"OK","INSUFFISANT")</f>
        <v>INSUFFISANT</v>
      </c>
      <c r="Q145" s="69"/>
      <c r="R145" s="83">
        <f>S145*Bdd!$P$3</f>
        <v>0</v>
      </c>
      <c r="S145" s="67"/>
      <c r="U145" s="81">
        <f>SUM('S01'!O145+'S02'!O145)</f>
        <v>0.61249999999999993</v>
      </c>
      <c r="W145" s="85">
        <f>SUM(Bdd!$R$2-U145)</f>
        <v>63.554166666666674</v>
      </c>
      <c r="AA145" s="19"/>
      <c r="AB145" s="19"/>
      <c r="AC145" s="62"/>
      <c r="AN145" s="19"/>
      <c r="AO145" s="19"/>
      <c r="AP145" s="62"/>
      <c r="BA145" s="19"/>
      <c r="BB145" s="19"/>
      <c r="BC145" s="62"/>
    </row>
    <row r="146" spans="1:55">
      <c r="A146" s="18" t="s">
        <v>138</v>
      </c>
      <c r="B146" s="44"/>
      <c r="C146" s="71">
        <f t="shared" si="15"/>
        <v>0</v>
      </c>
      <c r="D146" s="71">
        <f t="shared" si="15"/>
        <v>0</v>
      </c>
      <c r="E146" s="71">
        <f t="shared" si="15"/>
        <v>0</v>
      </c>
      <c r="F146" s="71">
        <f t="shared" si="15"/>
        <v>0</v>
      </c>
      <c r="G146" s="71">
        <f t="shared" si="15"/>
        <v>0</v>
      </c>
      <c r="H146" s="71">
        <f t="shared" si="15"/>
        <v>0</v>
      </c>
      <c r="I146" s="71">
        <f t="shared" si="15"/>
        <v>0</v>
      </c>
      <c r="J146" s="71">
        <f t="shared" si="15"/>
        <v>0</v>
      </c>
      <c r="K146" s="71">
        <f t="shared" si="15"/>
        <v>0</v>
      </c>
      <c r="L146" s="42">
        <f t="shared" si="11"/>
        <v>0</v>
      </c>
      <c r="M146" s="62"/>
      <c r="N146" s="18" t="s">
        <v>138</v>
      </c>
      <c r="O146" s="80">
        <f t="shared" si="12"/>
        <v>0</v>
      </c>
      <c r="P146" s="61" t="str">
        <f>IF(O146&gt;=Bdd!$N$4,"OK","INSUFFISANT")</f>
        <v>INSUFFISANT</v>
      </c>
      <c r="Q146" s="69"/>
      <c r="R146" s="83">
        <f>S146*Bdd!$P$3</f>
        <v>0</v>
      </c>
      <c r="S146" s="67"/>
      <c r="U146" s="81">
        <f>SUM('S01'!O146+'S02'!O146)</f>
        <v>0.61249999999999993</v>
      </c>
      <c r="W146" s="85">
        <f>SUM(Bdd!$R$2-U146)</f>
        <v>63.554166666666674</v>
      </c>
      <c r="AA146" s="19"/>
      <c r="AB146" s="19"/>
      <c r="AC146" s="62"/>
      <c r="AN146" s="19"/>
      <c r="AO146" s="19"/>
      <c r="AP146" s="62"/>
      <c r="BA146" s="19"/>
      <c r="BB146" s="19"/>
      <c r="BC146" s="62"/>
    </row>
    <row r="147" spans="1:55">
      <c r="A147" s="18" t="s">
        <v>139</v>
      </c>
      <c r="B147" s="22"/>
      <c r="C147" s="36">
        <f t="shared" si="15"/>
        <v>0</v>
      </c>
      <c r="D147" s="36">
        <f t="shared" si="15"/>
        <v>0</v>
      </c>
      <c r="E147" s="36">
        <f t="shared" si="15"/>
        <v>0</v>
      </c>
      <c r="F147" s="36">
        <f t="shared" si="15"/>
        <v>0</v>
      </c>
      <c r="G147" s="36">
        <f t="shared" si="15"/>
        <v>0</v>
      </c>
      <c r="H147" s="36">
        <f t="shared" si="15"/>
        <v>0</v>
      </c>
      <c r="I147" s="36">
        <f t="shared" si="15"/>
        <v>0</v>
      </c>
      <c r="J147" s="36">
        <f t="shared" si="15"/>
        <v>0</v>
      </c>
      <c r="K147" s="36">
        <f t="shared" si="15"/>
        <v>0</v>
      </c>
      <c r="L147" s="5">
        <f t="shared" si="11"/>
        <v>0</v>
      </c>
      <c r="M147" s="62"/>
      <c r="N147" s="18" t="s">
        <v>139</v>
      </c>
      <c r="O147" s="82">
        <f t="shared" si="12"/>
        <v>0</v>
      </c>
      <c r="P147" s="61" t="str">
        <f>IF(O147&gt;=Bdd!$N$4,"OK","INSUFFISANT")</f>
        <v>INSUFFISANT</v>
      </c>
      <c r="Q147" s="69"/>
      <c r="R147" s="83">
        <f>S147*Bdd!$P$3</f>
        <v>0</v>
      </c>
      <c r="S147" s="67"/>
      <c r="U147" s="81">
        <f>SUM('S01'!O147+'S02'!O147)</f>
        <v>0.61249999999999993</v>
      </c>
      <c r="W147" s="85">
        <f>SUM(Bdd!$R$2-U147)</f>
        <v>63.554166666666674</v>
      </c>
      <c r="AA147" s="19"/>
      <c r="AB147" s="19"/>
      <c r="AC147" s="62"/>
      <c r="AN147" s="19"/>
      <c r="AO147" s="19"/>
      <c r="AP147" s="62"/>
      <c r="BA147" s="19"/>
      <c r="BB147" s="19"/>
      <c r="BC147" s="62"/>
    </row>
    <row r="148" spans="1:55">
      <c r="A148" s="18" t="s">
        <v>140</v>
      </c>
      <c r="B148" s="44"/>
      <c r="C148" s="71">
        <f t="shared" si="15"/>
        <v>0</v>
      </c>
      <c r="D148" s="71">
        <f t="shared" si="15"/>
        <v>0</v>
      </c>
      <c r="E148" s="71">
        <f t="shared" si="15"/>
        <v>0</v>
      </c>
      <c r="F148" s="71">
        <f t="shared" si="15"/>
        <v>0</v>
      </c>
      <c r="G148" s="71">
        <f t="shared" si="15"/>
        <v>0</v>
      </c>
      <c r="H148" s="71">
        <f t="shared" si="15"/>
        <v>0</v>
      </c>
      <c r="I148" s="71">
        <f t="shared" si="15"/>
        <v>0</v>
      </c>
      <c r="J148" s="71">
        <f t="shared" si="15"/>
        <v>0</v>
      </c>
      <c r="K148" s="71">
        <f t="shared" si="15"/>
        <v>0</v>
      </c>
      <c r="L148" s="42">
        <f t="shared" si="11"/>
        <v>0</v>
      </c>
      <c r="M148" s="62"/>
      <c r="N148" s="18" t="s">
        <v>140</v>
      </c>
      <c r="O148" s="80">
        <f t="shared" si="12"/>
        <v>0</v>
      </c>
      <c r="P148" s="61" t="str">
        <f>IF(O148&gt;=Bdd!$N$4,"OK","INSUFFISANT")</f>
        <v>INSUFFISANT</v>
      </c>
      <c r="Q148" s="69"/>
      <c r="R148" s="83">
        <f>S148*Bdd!$P$3</f>
        <v>0</v>
      </c>
      <c r="S148" s="67"/>
      <c r="U148" s="81">
        <f>SUM('S01'!O148+'S02'!O148)</f>
        <v>0.61249999999999993</v>
      </c>
      <c r="W148" s="85">
        <f>SUM(Bdd!$R$2-U148)</f>
        <v>63.554166666666674</v>
      </c>
      <c r="AA148" s="19"/>
      <c r="AB148" s="19"/>
      <c r="AC148" s="62"/>
      <c r="AN148" s="19"/>
      <c r="AO148" s="19"/>
      <c r="AP148" s="62"/>
      <c r="BA148" s="19"/>
      <c r="BB148" s="19"/>
      <c r="BC148" s="62"/>
    </row>
    <row r="149" spans="1:55">
      <c r="A149" s="18" t="s">
        <v>141</v>
      </c>
      <c r="B149" s="22"/>
      <c r="C149" s="36">
        <f t="shared" si="15"/>
        <v>0</v>
      </c>
      <c r="D149" s="36">
        <f t="shared" si="15"/>
        <v>0</v>
      </c>
      <c r="E149" s="36">
        <f t="shared" si="15"/>
        <v>0</v>
      </c>
      <c r="F149" s="36">
        <f t="shared" si="15"/>
        <v>0</v>
      </c>
      <c r="G149" s="36">
        <f t="shared" si="15"/>
        <v>0</v>
      </c>
      <c r="H149" s="36">
        <f t="shared" si="15"/>
        <v>0</v>
      </c>
      <c r="I149" s="36">
        <f t="shared" si="15"/>
        <v>0</v>
      </c>
      <c r="J149" s="36">
        <f t="shared" si="15"/>
        <v>0</v>
      </c>
      <c r="K149" s="36">
        <f t="shared" si="15"/>
        <v>0</v>
      </c>
      <c r="L149" s="5">
        <f t="shared" si="11"/>
        <v>0</v>
      </c>
      <c r="M149" s="62"/>
      <c r="N149" s="18" t="s">
        <v>141</v>
      </c>
      <c r="O149" s="82">
        <f t="shared" si="12"/>
        <v>0</v>
      </c>
      <c r="P149" s="61" t="str">
        <f>IF(O149&gt;=Bdd!$N$4,"OK","INSUFFISANT")</f>
        <v>INSUFFISANT</v>
      </c>
      <c r="Q149" s="69"/>
      <c r="R149" s="83">
        <f>S149*Bdd!$P$3</f>
        <v>0</v>
      </c>
      <c r="S149" s="67"/>
      <c r="U149" s="81">
        <f>SUM('S01'!O149+'S02'!O149)</f>
        <v>0.61249999999999993</v>
      </c>
      <c r="W149" s="85">
        <f>SUM(Bdd!$R$2-U149)</f>
        <v>63.554166666666674</v>
      </c>
      <c r="AA149" s="19"/>
      <c r="AB149" s="19"/>
      <c r="AC149" s="62"/>
      <c r="AN149" s="19"/>
      <c r="AO149" s="19"/>
      <c r="AP149" s="62"/>
      <c r="BA149" s="19"/>
      <c r="BB149" s="19"/>
      <c r="BC149" s="62"/>
    </row>
    <row r="150" spans="1:55">
      <c r="A150" s="18" t="s">
        <v>142</v>
      </c>
      <c r="B150" s="44"/>
      <c r="C150" s="71">
        <f t="shared" si="15"/>
        <v>0</v>
      </c>
      <c r="D150" s="71">
        <f t="shared" si="15"/>
        <v>0</v>
      </c>
      <c r="E150" s="71">
        <f t="shared" si="15"/>
        <v>0</v>
      </c>
      <c r="F150" s="71">
        <f t="shared" si="15"/>
        <v>0</v>
      </c>
      <c r="G150" s="71">
        <f t="shared" si="15"/>
        <v>0</v>
      </c>
      <c r="H150" s="71">
        <f t="shared" si="15"/>
        <v>0</v>
      </c>
      <c r="I150" s="71">
        <f t="shared" si="15"/>
        <v>0</v>
      </c>
      <c r="J150" s="71">
        <f t="shared" si="15"/>
        <v>0</v>
      </c>
      <c r="K150" s="71">
        <f t="shared" si="15"/>
        <v>0</v>
      </c>
      <c r="L150" s="42">
        <f t="shared" si="11"/>
        <v>0</v>
      </c>
      <c r="M150" s="62"/>
      <c r="N150" s="18" t="s">
        <v>142</v>
      </c>
      <c r="O150" s="80">
        <f t="shared" si="12"/>
        <v>0</v>
      </c>
      <c r="P150" s="61" t="str">
        <f>IF(O150&gt;=Bdd!$N$4,"OK","INSUFFISANT")</f>
        <v>INSUFFISANT</v>
      </c>
      <c r="Q150" s="69"/>
      <c r="R150" s="83">
        <f>S150*Bdd!$P$3</f>
        <v>0</v>
      </c>
      <c r="S150" s="67"/>
      <c r="U150" s="81">
        <f>SUM('S01'!O150+'S02'!O150)</f>
        <v>0.61249999999999993</v>
      </c>
      <c r="W150" s="85">
        <f>SUM(Bdd!$R$2-U150)</f>
        <v>63.554166666666674</v>
      </c>
      <c r="AA150" s="19"/>
      <c r="AB150" s="19"/>
      <c r="AC150" s="62"/>
      <c r="AN150" s="19"/>
      <c r="AO150" s="19"/>
      <c r="AP150" s="62"/>
      <c r="BA150" s="19"/>
      <c r="BB150" s="19"/>
      <c r="BC150" s="62"/>
    </row>
    <row r="151" spans="1:55">
      <c r="A151" s="18" t="s">
        <v>143</v>
      </c>
      <c r="B151" s="22"/>
      <c r="C151" s="36">
        <f t="shared" si="15"/>
        <v>0</v>
      </c>
      <c r="D151" s="36">
        <f t="shared" si="15"/>
        <v>0</v>
      </c>
      <c r="E151" s="36">
        <f t="shared" si="15"/>
        <v>0</v>
      </c>
      <c r="F151" s="36">
        <f t="shared" si="15"/>
        <v>0</v>
      </c>
      <c r="G151" s="36">
        <f t="shared" si="15"/>
        <v>0</v>
      </c>
      <c r="H151" s="36">
        <f t="shared" si="15"/>
        <v>0</v>
      </c>
      <c r="I151" s="36">
        <f t="shared" si="15"/>
        <v>0</v>
      </c>
      <c r="J151" s="36">
        <f t="shared" si="15"/>
        <v>0</v>
      </c>
      <c r="K151" s="36">
        <f t="shared" si="15"/>
        <v>0</v>
      </c>
      <c r="L151" s="5">
        <f t="shared" si="11"/>
        <v>0</v>
      </c>
      <c r="M151" s="62"/>
      <c r="N151" s="18" t="s">
        <v>143</v>
      </c>
      <c r="O151" s="82">
        <f t="shared" si="12"/>
        <v>0</v>
      </c>
      <c r="P151" s="61" t="str">
        <f>IF(O151&gt;=Bdd!$N$4,"OK","INSUFFISANT")</f>
        <v>INSUFFISANT</v>
      </c>
      <c r="Q151" s="69"/>
      <c r="R151" s="83">
        <f>S151*Bdd!$P$3</f>
        <v>0</v>
      </c>
      <c r="S151" s="67"/>
      <c r="U151" s="81">
        <f>SUM('S01'!O151+'S02'!O151)</f>
        <v>0.61249999999999993</v>
      </c>
      <c r="W151" s="85">
        <f>SUM(Bdd!$R$2-U151)</f>
        <v>63.554166666666674</v>
      </c>
      <c r="AA151" s="19"/>
      <c r="AB151" s="19"/>
      <c r="AC151" s="62"/>
      <c r="AN151" s="19"/>
      <c r="AO151" s="19"/>
      <c r="AP151" s="62"/>
      <c r="BA151" s="19"/>
      <c r="BB151" s="19"/>
      <c r="BC151" s="62"/>
    </row>
    <row r="152" spans="1:55">
      <c r="A152" s="18" t="s">
        <v>144</v>
      </c>
      <c r="B152" s="44"/>
      <c r="C152" s="27">
        <f t="shared" si="15"/>
        <v>0</v>
      </c>
      <c r="D152" s="71">
        <f t="shared" si="15"/>
        <v>0</v>
      </c>
      <c r="E152" s="71">
        <f t="shared" si="15"/>
        <v>0</v>
      </c>
      <c r="F152" s="71">
        <f t="shared" si="15"/>
        <v>0</v>
      </c>
      <c r="G152" s="71">
        <f t="shared" si="15"/>
        <v>0</v>
      </c>
      <c r="H152" s="71">
        <f t="shared" si="15"/>
        <v>0</v>
      </c>
      <c r="I152" s="71">
        <f t="shared" si="15"/>
        <v>0</v>
      </c>
      <c r="J152" s="71">
        <f t="shared" si="15"/>
        <v>0</v>
      </c>
      <c r="K152" s="71">
        <f t="shared" si="15"/>
        <v>0</v>
      </c>
      <c r="L152" s="42">
        <f t="shared" si="11"/>
        <v>0</v>
      </c>
      <c r="M152" s="62"/>
      <c r="N152" s="18" t="s">
        <v>144</v>
      </c>
      <c r="O152" s="80">
        <f t="shared" si="12"/>
        <v>0</v>
      </c>
      <c r="P152" s="61" t="str">
        <f>IF(O152&gt;=Bdd!$N$4,"OK","INSUFFISANT")</f>
        <v>INSUFFISANT</v>
      </c>
      <c r="Q152" s="69"/>
      <c r="R152" s="83">
        <f>S152*Bdd!$P$3</f>
        <v>0</v>
      </c>
      <c r="S152" s="67"/>
      <c r="U152" s="81">
        <f>SUM('S01'!O152+'S02'!O152)</f>
        <v>0.61249999999999993</v>
      </c>
      <c r="W152" s="85">
        <f>SUM(Bdd!$R$2-U152)</f>
        <v>63.554166666666674</v>
      </c>
      <c r="AC152" s="62"/>
      <c r="AP152" s="62"/>
      <c r="BC152" s="62"/>
    </row>
    <row r="153" spans="1:55">
      <c r="A153" s="18" t="s">
        <v>145</v>
      </c>
      <c r="B153" s="21"/>
      <c r="C153" s="36">
        <f t="shared" si="15"/>
        <v>0</v>
      </c>
      <c r="D153" s="36">
        <f t="shared" si="15"/>
        <v>0</v>
      </c>
      <c r="E153" s="36">
        <f t="shared" si="15"/>
        <v>0</v>
      </c>
      <c r="F153" s="36">
        <f t="shared" si="15"/>
        <v>0</v>
      </c>
      <c r="G153" s="36">
        <f t="shared" si="15"/>
        <v>0</v>
      </c>
      <c r="H153" s="36">
        <f t="shared" si="15"/>
        <v>0</v>
      </c>
      <c r="I153" s="36">
        <f t="shared" si="15"/>
        <v>0</v>
      </c>
      <c r="J153" s="36">
        <f t="shared" si="15"/>
        <v>0</v>
      </c>
      <c r="K153" s="36">
        <f t="shared" si="15"/>
        <v>0</v>
      </c>
      <c r="L153" s="5">
        <f t="shared" si="11"/>
        <v>0</v>
      </c>
      <c r="M153" s="62"/>
      <c r="N153" s="18" t="s">
        <v>145</v>
      </c>
      <c r="O153" s="82">
        <f t="shared" si="12"/>
        <v>0</v>
      </c>
      <c r="P153" s="61" t="str">
        <f>IF(O153&gt;=Bdd!$N$4,"OK","INSUFFISANT")</f>
        <v>INSUFFISANT</v>
      </c>
      <c r="Q153" s="69"/>
      <c r="R153" s="83">
        <f>S153*Bdd!$P$3</f>
        <v>0</v>
      </c>
      <c r="S153" s="67"/>
      <c r="U153" s="81">
        <f>SUM('S01'!O153+'S02'!O153)</f>
        <v>0.61249999999999993</v>
      </c>
      <c r="W153" s="85">
        <f>SUM(Bdd!$R$2-U153)</f>
        <v>63.554166666666674</v>
      </c>
    </row>
    <row r="154" spans="1:55">
      <c r="E154" s="62"/>
      <c r="M154" s="62"/>
    </row>
  </sheetData>
  <mergeCells count="145">
    <mergeCell ref="B92:K92"/>
    <mergeCell ref="O92:X92"/>
    <mergeCell ref="AB92:AK92"/>
    <mergeCell ref="AO92:AX92"/>
    <mergeCell ref="BB92:BK92"/>
    <mergeCell ref="B90:K90"/>
    <mergeCell ref="O90:X90"/>
    <mergeCell ref="AB90:AK90"/>
    <mergeCell ref="AO90:AX90"/>
    <mergeCell ref="BB90:BK90"/>
    <mergeCell ref="B91:K91"/>
    <mergeCell ref="O91:X91"/>
    <mergeCell ref="AB91:AK91"/>
    <mergeCell ref="AO91:AX91"/>
    <mergeCell ref="BB91:BK91"/>
    <mergeCell ref="B88:K88"/>
    <mergeCell ref="O88:X88"/>
    <mergeCell ref="AB88:AK88"/>
    <mergeCell ref="AO88:AX88"/>
    <mergeCell ref="BB88:BK88"/>
    <mergeCell ref="B89:K89"/>
    <mergeCell ref="O89:X89"/>
    <mergeCell ref="AB89:AK89"/>
    <mergeCell ref="AO89:AX89"/>
    <mergeCell ref="BB89:BK89"/>
    <mergeCell ref="B86:K86"/>
    <mergeCell ref="O86:X86"/>
    <mergeCell ref="AB86:AK86"/>
    <mergeCell ref="AO86:AX86"/>
    <mergeCell ref="BB86:BK86"/>
    <mergeCell ref="B87:K87"/>
    <mergeCell ref="O87:X87"/>
    <mergeCell ref="AB87:AK87"/>
    <mergeCell ref="AO87:AX87"/>
    <mergeCell ref="BB87:BK87"/>
    <mergeCell ref="B84:K84"/>
    <mergeCell ref="O84:X84"/>
    <mergeCell ref="AB84:AK84"/>
    <mergeCell ref="AO84:AX84"/>
    <mergeCell ref="BB84:BK84"/>
    <mergeCell ref="B85:K85"/>
    <mergeCell ref="O85:X85"/>
    <mergeCell ref="AB85:AK85"/>
    <mergeCell ref="AO85:AX85"/>
    <mergeCell ref="BB85:BK85"/>
    <mergeCell ref="B82:K82"/>
    <mergeCell ref="O82:X82"/>
    <mergeCell ref="AB82:AK82"/>
    <mergeCell ref="AO82:AX82"/>
    <mergeCell ref="BB82:BK82"/>
    <mergeCell ref="B83:K83"/>
    <mergeCell ref="O83:X83"/>
    <mergeCell ref="AB83:AK83"/>
    <mergeCell ref="AO83:AX83"/>
    <mergeCell ref="BB83:BK83"/>
    <mergeCell ref="B80:K80"/>
    <mergeCell ref="O80:X80"/>
    <mergeCell ref="AB80:AK80"/>
    <mergeCell ref="AO80:AX80"/>
    <mergeCell ref="BB80:BK80"/>
    <mergeCell ref="B81:K81"/>
    <mergeCell ref="O81:X81"/>
    <mergeCell ref="AB81:AK81"/>
    <mergeCell ref="AO81:AX81"/>
    <mergeCell ref="BB81:BK81"/>
    <mergeCell ref="B78:K78"/>
    <mergeCell ref="O78:X78"/>
    <mergeCell ref="AB78:AK78"/>
    <mergeCell ref="AO78:AX78"/>
    <mergeCell ref="BB78:BK78"/>
    <mergeCell ref="B79:K79"/>
    <mergeCell ref="O79:X79"/>
    <mergeCell ref="AB79:AK79"/>
    <mergeCell ref="AO79:AX79"/>
    <mergeCell ref="BB79:BK79"/>
    <mergeCell ref="B76:K76"/>
    <mergeCell ref="O76:X76"/>
    <mergeCell ref="AB76:AK76"/>
    <mergeCell ref="AO76:AX76"/>
    <mergeCell ref="BB76:BK76"/>
    <mergeCell ref="B77:K77"/>
    <mergeCell ref="O77:X77"/>
    <mergeCell ref="AB77:AK77"/>
    <mergeCell ref="AO77:AX77"/>
    <mergeCell ref="BB77:BK77"/>
    <mergeCell ref="B74:K74"/>
    <mergeCell ref="O74:X74"/>
    <mergeCell ref="AB74:AK74"/>
    <mergeCell ref="AO74:AX74"/>
    <mergeCell ref="BB74:BK74"/>
    <mergeCell ref="B75:K75"/>
    <mergeCell ref="O75:X75"/>
    <mergeCell ref="AB75:AK75"/>
    <mergeCell ref="AO75:AX75"/>
    <mergeCell ref="BB75:BK75"/>
    <mergeCell ref="B72:K72"/>
    <mergeCell ref="O72:X72"/>
    <mergeCell ref="AB72:AK72"/>
    <mergeCell ref="AO72:AX72"/>
    <mergeCell ref="BB72:BK72"/>
    <mergeCell ref="B73:K73"/>
    <mergeCell ref="O73:X73"/>
    <mergeCell ref="AB73:AK73"/>
    <mergeCell ref="AO73:AX73"/>
    <mergeCell ref="BB73:BK73"/>
    <mergeCell ref="B70:K70"/>
    <mergeCell ref="O70:X70"/>
    <mergeCell ref="AB70:AK70"/>
    <mergeCell ref="AO70:AX70"/>
    <mergeCell ref="BB70:BK70"/>
    <mergeCell ref="B71:K71"/>
    <mergeCell ref="O71:X71"/>
    <mergeCell ref="AB71:AK71"/>
    <mergeCell ref="AO71:AX71"/>
    <mergeCell ref="BB71:BK71"/>
    <mergeCell ref="C15:K15"/>
    <mergeCell ref="P15:X15"/>
    <mergeCell ref="AC15:AK15"/>
    <mergeCell ref="AP15:AX15"/>
    <mergeCell ref="BC15:BK15"/>
    <mergeCell ref="AC40:AK40"/>
    <mergeCell ref="AP40:AX40"/>
    <mergeCell ref="BC40:BK40"/>
    <mergeCell ref="C40:K40"/>
    <mergeCell ref="P40:X40"/>
    <mergeCell ref="C18:K18"/>
    <mergeCell ref="P18:X18"/>
    <mergeCell ref="AC18:AK18"/>
    <mergeCell ref="AP18:AX18"/>
    <mergeCell ref="BC18:BK18"/>
    <mergeCell ref="C33:K33"/>
    <mergeCell ref="P33:X33"/>
    <mergeCell ref="AC33:AK33"/>
    <mergeCell ref="AP33:AX33"/>
    <mergeCell ref="A1:Y1"/>
    <mergeCell ref="C2:E2"/>
    <mergeCell ref="P2:R2"/>
    <mergeCell ref="AC2:AE2"/>
    <mergeCell ref="AP2:AR2"/>
    <mergeCell ref="BC2:BE2"/>
    <mergeCell ref="C3:K3"/>
    <mergeCell ref="P3:X3"/>
    <mergeCell ref="AC3:AK3"/>
    <mergeCell ref="AP3:AX3"/>
    <mergeCell ref="BC3:BK3"/>
  </mergeCells>
  <conditionalFormatting sqref="AY3 BL7 N4:O5 L7 Y7 AA4:AB5 AL7 L3:L5 AY5 A4:B5 AN4:AO5 BA4:BB5 AL3:AM6 Y3:Y5 BL3:BL5 AY4:AZ4 AY7:AZ7">
    <cfRule type="containsText" dxfId="97" priority="52" operator="containsText" text="OK">
      <formula>NOT(ISERROR(SEARCH("OK",A3)))</formula>
    </cfRule>
    <cfRule type="containsText" dxfId="96" priority="53" operator="containsText" text="INSUFFISANT">
      <formula>NOT(ISERROR(SEARCH("INSUFFISANT",A3)))</formula>
    </cfRule>
  </conditionalFormatting>
  <conditionalFormatting sqref="BC5:BK5 AP5:AX5 AC5:AK5 C5:K5 P5:X5">
    <cfRule type="cellIs" dxfId="95" priority="50" operator="equal">
      <formula>"INSUFFISANT"</formula>
    </cfRule>
    <cfRule type="cellIs" dxfId="94" priority="51" operator="equal">
      <formula>"OK"</formula>
    </cfRule>
  </conditionalFormatting>
  <conditionalFormatting sqref="BL8:BL66 AY8:AY66 AL8:AL66 Y8:Y66 L8:L67">
    <cfRule type="cellIs" dxfId="93" priority="44" operator="equal">
      <formula>"SUCCESSION"</formula>
    </cfRule>
    <cfRule type="cellIs" dxfId="92" priority="45" operator="equal">
      <formula>"SANTÉ"</formula>
    </cfRule>
    <cfRule type="cellIs" dxfId="91" priority="46" operator="equal">
      <formula>"RÉSILIATION"</formula>
    </cfRule>
    <cfRule type="cellIs" dxfId="90" priority="47" operator="equal">
      <formula>"MOBILITÉ_BANCAIRE"</formula>
    </cfRule>
    <cfRule type="cellIs" dxfId="89" priority="48" operator="equal">
      <formula>"VAM"</formula>
    </cfRule>
    <cfRule type="cellIs" dxfId="88" priority="49" operator="equal">
      <formula>"TOUT_FLUX"</formula>
    </cfRule>
  </conditionalFormatting>
  <conditionalFormatting sqref="C69:K92 BC8:BK66 AP8:AX66 AC8:AK66 P8:X66 C8:K67 P69:X92 AC69:AK92 AP69:AX92 BC69:BK92">
    <cfRule type="cellIs" dxfId="87" priority="43" operator="equal">
      <formula>"√"</formula>
    </cfRule>
  </conditionalFormatting>
  <conditionalFormatting sqref="AB95:AJ99 AO95:AO99">
    <cfRule type="cellIs" dxfId="86" priority="42" operator="equal">
      <formula>0</formula>
    </cfRule>
  </conditionalFormatting>
  <conditionalFormatting sqref="Q95">
    <cfRule type="cellIs" dxfId="85" priority="41" operator="equal">
      <formula>"##########"</formula>
    </cfRule>
  </conditionalFormatting>
  <conditionalFormatting sqref="P95:P153">
    <cfRule type="cellIs" dxfId="84" priority="40" operator="equal">
      <formula>"OK"</formula>
    </cfRule>
  </conditionalFormatting>
  <conditionalFormatting sqref="P95:P153">
    <cfRule type="cellIs" dxfId="83" priority="39" operator="equal">
      <formula>"INSUFFISANT"</formula>
    </cfRule>
  </conditionalFormatting>
  <conditionalFormatting sqref="AB95:AK99">
    <cfRule type="cellIs" dxfId="82" priority="23" operator="equal">
      <formula>0</formula>
    </cfRule>
  </conditionalFormatting>
  <conditionalFormatting sqref="B2">
    <cfRule type="cellIs" dxfId="81" priority="20" operator="equal">
      <formula>"[Haute/39H]"</formula>
    </cfRule>
    <cfRule type="cellIs" dxfId="80" priority="21" operator="equal">
      <formula>"[Basse/32H]"</formula>
    </cfRule>
    <cfRule type="cellIs" dxfId="79" priority="22" operator="equal">
      <formula>"[Normal/36H]"</formula>
    </cfRule>
  </conditionalFormatting>
  <conditionalFormatting sqref="O2">
    <cfRule type="cellIs" dxfId="78" priority="17" operator="equal">
      <formula>"[Haute/39H]"</formula>
    </cfRule>
    <cfRule type="cellIs" dxfId="77" priority="18" operator="equal">
      <formula>"[Basse/32H]"</formula>
    </cfRule>
    <cfRule type="cellIs" dxfId="76" priority="19" operator="equal">
      <formula>"[Normal/36H]"</formula>
    </cfRule>
  </conditionalFormatting>
  <conditionalFormatting sqref="AB2">
    <cfRule type="cellIs" dxfId="75" priority="14" operator="equal">
      <formula>"[Haute/39H]"</formula>
    </cfRule>
    <cfRule type="cellIs" dxfId="74" priority="15" operator="equal">
      <formula>"[Basse/32H]"</formula>
    </cfRule>
    <cfRule type="cellIs" dxfId="73" priority="16" operator="equal">
      <formula>"[Normal/36H]"</formula>
    </cfRule>
  </conditionalFormatting>
  <conditionalFormatting sqref="AO2">
    <cfRule type="cellIs" dxfId="72" priority="11" operator="equal">
      <formula>"[Haute/39H]"</formula>
    </cfRule>
    <cfRule type="cellIs" dxfId="71" priority="12" operator="equal">
      <formula>"[Basse/32H]"</formula>
    </cfRule>
    <cfRule type="cellIs" dxfId="70" priority="13" operator="equal">
      <formula>"[Normal/36H]"</formula>
    </cfRule>
  </conditionalFormatting>
  <conditionalFormatting sqref="BB2">
    <cfRule type="cellIs" dxfId="69" priority="8" operator="equal">
      <formula>"[Haute/39H]"</formula>
    </cfRule>
    <cfRule type="cellIs" dxfId="68" priority="9" operator="equal">
      <formula>"[Basse/32H]"</formula>
    </cfRule>
    <cfRule type="cellIs" dxfId="67" priority="10" operator="equal">
      <formula>"[Normal/36H]"</formula>
    </cfRule>
  </conditionalFormatting>
  <conditionalFormatting sqref="R95:R153">
    <cfRule type="cellIs" dxfId="66" priority="6" operator="equal">
      <formula>0</formula>
    </cfRule>
    <cfRule type="cellIs" dxfId="65" priority="7" operator="equal">
      <formula>"##########"</formula>
    </cfRule>
  </conditionalFormatting>
  <conditionalFormatting sqref="C69:K92">
    <cfRule type="cellIs" dxfId="64" priority="5" operator="equal">
      <formula>"√"</formula>
    </cfRule>
  </conditionalFormatting>
  <conditionalFormatting sqref="P69:X92">
    <cfRule type="cellIs" dxfId="63" priority="4" operator="equal">
      <formula>"√"</formula>
    </cfRule>
  </conditionalFormatting>
  <conditionalFormatting sqref="AC69:AK92">
    <cfRule type="cellIs" dxfId="62" priority="3" operator="equal">
      <formula>"√"</formula>
    </cfRule>
  </conditionalFormatting>
  <conditionalFormatting sqref="AP69:AX92">
    <cfRule type="cellIs" dxfId="61" priority="2" operator="equal">
      <formula>"√"</formula>
    </cfRule>
  </conditionalFormatting>
  <conditionalFormatting sqref="BC69:BK92">
    <cfRule type="cellIs" dxfId="60" priority="1" operator="equal">
      <formula>"√"</formula>
    </cfRule>
  </conditionalFormatting>
  <dataValidations count="4">
    <dataValidation type="list" allowBlank="1" showInputMessage="1" showErrorMessage="1" sqref="AO2 AB2 O2 B2 BB2">
      <formula1>Sem</formula1>
    </dataValidation>
    <dataValidation type="list" allowBlank="1" showInputMessage="1" showErrorMessage="1" sqref="AY8:AY66 AL8:AL66 BL8:BL66 Y8:Y66 L8:L66">
      <formula1>Activité</formula1>
    </dataValidation>
    <dataValidation type="list" allowBlank="1" showInputMessage="1" showErrorMessage="1" sqref="BC8:BK14 P41:X66 P19:X32 P8:X14 AC19:AK32 P16:X17 P34:X39 AP19:AX32 AC8:AK14 AC16:AK17 BC19:BK39 AC34:AK39 AP16:AX17 AP8:AX14 BC16:BK17 AC41:AK66 AP34:AX39 AP41:AX66 BC41:BK66 C41:K66 C19:K32 C8:K14 C16:K17 C34:K39">
      <formula1>Ok</formula1>
    </dataValidation>
    <dataValidation type="list" allowBlank="1" showInputMessage="1" showErrorMessage="1" sqref="A70:A92 AA70:AA92 N70:N92 AN70:AN92 AA94 BA70:BA92">
      <formula1>Gestionnaire</formula1>
    </dataValidation>
  </dataValidations>
  <pageMargins left="0.7" right="0.7" top="0.75" bottom="0.75" header="0.3" footer="0.3"/>
  <pageSetup paperSize="9" orientation="portrait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SharedWithUsers xmlns="2802b7e9-ba3a-422a-b664-d204f12adf7f">
      <UserInfo>
        <DisplayName/>
        <AccountId xsi:nil="true"/>
        <AccountType/>
      </UserInfo>
    </SharedWithUsers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60636C90619D354990E8716FDC164E10" ma:contentTypeVersion="" ma:contentTypeDescription="Crée un document." ma:contentTypeScope="" ma:versionID="745a45423a0b0884f965eae2571c5f30">
  <xsd:schema xmlns:xsd="http://www.w3.org/2001/XMLSchema" xmlns:xs="http://www.w3.org/2001/XMLSchema" xmlns:p="http://schemas.microsoft.com/office/2006/metadata/properties" xmlns:ns2="eb6668d6-57f9-4968-b80c-63336da60f1e" xmlns:ns3="2802b7e9-ba3a-422a-b664-d204f12adf7f" targetNamespace="http://schemas.microsoft.com/office/2006/metadata/properties" ma:root="true" ma:fieldsID="31efcefb161f0f684d1a94e84e07b0e2" ns2:_="" ns3:_="">
    <xsd:import namespace="eb6668d6-57f9-4968-b80c-63336da60f1e"/>
    <xsd:import namespace="2802b7e9-ba3a-422a-b664-d204f12adf7f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3:SharedWithUsers" minOccurs="0"/>
                <xsd:element ref="ns3:SharedWithDetails" minOccurs="0"/>
                <xsd:element ref="ns2:MediaServiceEventHashCode" minOccurs="0"/>
                <xsd:element ref="ns2:MediaServiceGenerationTim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b6668d6-57f9-4968-b80c-63336da60f1e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EventHashCode" ma:index="12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802b7e9-ba3a-422a-b664-d204f12adf7f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18F143E9-71A2-418A-A9E5-E83834C8ACB7}">
  <ds:schemaRefs>
    <ds:schemaRef ds:uri="http://schemas.microsoft.com/office/2006/metadata/properties"/>
    <ds:schemaRef ds:uri="http://schemas.microsoft.com/office/infopath/2007/PartnerControls"/>
    <ds:schemaRef ds:uri="2802b7e9-ba3a-422a-b664-d204f12adf7f"/>
  </ds:schemaRefs>
</ds:datastoreItem>
</file>

<file path=customXml/itemProps2.xml><?xml version="1.0" encoding="utf-8"?>
<ds:datastoreItem xmlns:ds="http://schemas.openxmlformats.org/officeDocument/2006/customXml" ds:itemID="{92A6157A-F726-4664-8CFA-AAF46216DB41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74EAF047-5F2F-4B04-9C7C-DD92DE07442D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eb6668d6-57f9-4968-b80c-63336da60f1e"/>
    <ds:schemaRef ds:uri="2802b7e9-ba3a-422a-b664-d204f12adf7f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11</vt:i4>
      </vt:variant>
    </vt:vector>
  </HeadingPairs>
  <TitlesOfParts>
    <vt:vector size="14" baseType="lpstr">
      <vt:lpstr>Bdd</vt:lpstr>
      <vt:lpstr>S01</vt:lpstr>
      <vt:lpstr>S02</vt:lpstr>
      <vt:lpstr>Activité</vt:lpstr>
      <vt:lpstr>Com</vt:lpstr>
      <vt:lpstr>Gestionnaire</vt:lpstr>
      <vt:lpstr>Heure_début_M</vt:lpstr>
      <vt:lpstr>Heure_fin_M</vt:lpstr>
      <vt:lpstr>Heure_fin_S</vt:lpstr>
      <vt:lpstr>Ok</vt:lpstr>
      <vt:lpstr>Perm</vt:lpstr>
      <vt:lpstr>Perm_M</vt:lpstr>
      <vt:lpstr>Perm_S</vt:lpstr>
      <vt:lpstr>Sem</vt:lpstr>
    </vt:vector>
  </TitlesOfParts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C-F</dc:creator>
  <cp:lastModifiedBy>C-F</cp:lastModifiedBy>
  <cp:revision/>
  <dcterms:created xsi:type="dcterms:W3CDTF">2018-06-19T16:42:46Z</dcterms:created>
  <dcterms:modified xsi:type="dcterms:W3CDTF">2018-12-14T08:41:36Z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0x01010060636C90619D354990E8716FDC164E10</vt:lpwstr>
  </property>
  <property fmtid="{D5CDD505-2E9C-101B-9397-08002B2CF9AE}" pid="3" name="xd_Signature">
    <vt:bool>false</vt:bool>
  </property>
  <property fmtid="{D5CDD505-2E9C-101B-9397-08002B2CF9AE}" pid="4" name="xd_ProgID">
    <vt:lpwstr/>
  </property>
  <property fmtid="{D5CDD505-2E9C-101B-9397-08002B2CF9AE}" pid="5" name="_SourceUrl">
    <vt:lpwstr/>
  </property>
  <property fmtid="{D5CDD505-2E9C-101B-9397-08002B2CF9AE}" pid="6" name="TemplateUrl">
    <vt:lpwstr/>
  </property>
  <property fmtid="{D5CDD505-2E9C-101B-9397-08002B2CF9AE}" pid="7" name="ComplianceAssetId">
    <vt:lpwstr/>
  </property>
</Properties>
</file>