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aveExternalLinkValues="0" codeName="ThisWorkbook" defaultThemeVersion="124226"/>
  <bookViews>
    <workbookView xWindow="120" yWindow="90" windowWidth="20730" windowHeight="11760" activeTab="2"/>
  </bookViews>
  <sheets>
    <sheet name="Sommaire" sheetId="44" r:id="rId1"/>
    <sheet name="Tableau des téléchargements" sheetId="416" r:id="rId2"/>
    <sheet name="Prévisions" sheetId="523" r:id="rId3"/>
  </sheets>
  <definedNames>
    <definedName name="_xlnm._FilterDatabase" localSheetId="2" hidden="1">Prévisions!$A$17:$G$22</definedName>
    <definedName name="_xlnm._FilterDatabase" localSheetId="0" hidden="1">Sommaire!$A$17:$M$22</definedName>
    <definedName name="_xlnm._FilterDatabase" localSheetId="1" hidden="1">'Tableau des téléchargements'!$A$17:$J$22</definedName>
    <definedName name="Episodesvus">OFFSET(Sommaire!$B$18,0,0,COUNTA(Sommaire!$A$18:$A$2367),8)</definedName>
  </definedNames>
  <calcPr calcId="145621"/>
</workbook>
</file>

<file path=xl/calcChain.xml><?xml version="1.0" encoding="utf-8"?>
<calcChain xmlns="http://schemas.openxmlformats.org/spreadsheetml/2006/main">
  <c r="H19" i="44" l="1"/>
  <c r="H20" i="44"/>
  <c r="H21" i="44"/>
  <c r="H22" i="44"/>
  <c r="H19" i="416"/>
  <c r="H20" i="416"/>
  <c r="H21" i="416"/>
  <c r="H22" i="416"/>
  <c r="H18" i="44"/>
  <c r="A19" i="416" l="1"/>
  <c r="A20" i="416"/>
  <c r="A21" i="416"/>
  <c r="A22" i="416"/>
  <c r="A18" i="523" l="1"/>
  <c r="A18" i="416"/>
  <c r="H18" i="416"/>
  <c r="I8" i="44" l="1"/>
  <c r="I6" i="44"/>
  <c r="I10" i="44" l="1"/>
  <c r="I9" i="44"/>
  <c r="I11" i="44" l="1"/>
  <c r="I12" i="44"/>
  <c r="I7" i="44"/>
  <c r="A22" i="523" l="1"/>
  <c r="A21" i="523" l="1"/>
  <c r="A20" i="523"/>
  <c r="A19" i="523" l="1"/>
  <c r="K8" i="416" l="1"/>
  <c r="K9" i="416"/>
  <c r="K7" i="416" l="1"/>
  <c r="K6" i="416"/>
  <c r="K5" i="416"/>
  <c r="K4" i="416"/>
</calcChain>
</file>

<file path=xl/sharedStrings.xml><?xml version="1.0" encoding="utf-8"?>
<sst xmlns="http://schemas.openxmlformats.org/spreadsheetml/2006/main" count="59" uniqueCount="39">
  <si>
    <t>11 eyes</t>
  </si>
  <si>
    <t>Sommaire</t>
  </si>
  <si>
    <t>A télécharger</t>
  </si>
  <si>
    <t>Terminée</t>
  </si>
  <si>
    <t>Tableau statistiques</t>
  </si>
  <si>
    <t>OAV(s) et/ou Film(s) à télécharger</t>
  </si>
  <si>
    <t>Tableau des téléchargements</t>
  </si>
  <si>
    <t xml:space="preserve"> </t>
  </si>
  <si>
    <t>!</t>
  </si>
  <si>
    <t>Fansub</t>
  </si>
  <si>
    <t>Prévisions</t>
  </si>
  <si>
    <t>.hack - Sign</t>
  </si>
  <si>
    <t>30-sai no Hoken Taiiku</t>
  </si>
  <si>
    <t>Abarenbô Rikishi!! Matsutarô</t>
  </si>
  <si>
    <t>Absolute Duo</t>
  </si>
  <si>
    <t>Séries et Films terminés</t>
  </si>
  <si>
    <t>Séries en cours</t>
  </si>
  <si>
    <t>Séries en pause</t>
  </si>
  <si>
    <t>Séries à venir</t>
  </si>
  <si>
    <t>Série en visionnage</t>
  </si>
  <si>
    <t>Séries abandonnées</t>
  </si>
  <si>
    <t>Téléchargements terminés</t>
  </si>
  <si>
    <t>Téléchargements en cours</t>
  </si>
  <si>
    <t>Téléchargements à venir</t>
  </si>
  <si>
    <t>Nombre de séries total:</t>
  </si>
  <si>
    <t>Nombre de séries et films terminées:</t>
  </si>
  <si>
    <t>Nombre de séries en visionnage:</t>
  </si>
  <si>
    <t>Nombre de séries abandonnées:</t>
  </si>
  <si>
    <t>Nombre de séries en cours:</t>
  </si>
  <si>
    <t>Nombre de séries en pause:</t>
  </si>
  <si>
    <t>Nombre de séries à venir:</t>
  </si>
  <si>
    <t>Nombre de séries et films téléchargés:</t>
  </si>
  <si>
    <t>Nombre de séries en cours de téléchargements:</t>
  </si>
  <si>
    <t>Nombre de séries à télécharger</t>
  </si>
  <si>
    <t>Nombre d'OAV(s) et de Films à télécharger:</t>
  </si>
  <si>
    <t>01/12/2014</t>
  </si>
  <si>
    <t>La formule est la</t>
  </si>
  <si>
    <t>C'est une petite partie de ma grosse formule mais la complexité est du même niveau donc si j'ai un exemple sur celle-ci je saurai surement me débrouiller sur les autres (et de toute manière il le faut!). La formule va chercher des données sur les 2 dernières feuilles.</t>
  </si>
  <si>
    <t>Terminé(s)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</si>
</sst>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* &quot;&quot;"/>
  </numFmts>
  <fonts count="2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0"/>
      <color theme="0"/>
      <name val="SAO UI"/>
      <family val="3"/>
    </font>
    <font>
      <b/>
      <sz val="12"/>
      <color theme="3" tint="0.59999389629810485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2"/>
      <color theme="7" tint="0.59999389629810485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theme="3" tint="0.59999389629810485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1"/>
      <color theme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 val="singleAccounting"/>
      <sz val="11"/>
      <color theme="3" tint="0.3999755851924192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8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5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83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4" fillId="2" borderId="0" xfId="0" applyFont="1" applyFill="1" applyAlignment="1">
      <alignment horizontal="left"/>
    </xf>
    <xf numFmtId="0" fontId="15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164" fontId="2" fillId="2" borderId="0" xfId="0" applyNumberFormat="1" applyFont="1" applyFill="1"/>
    <xf numFmtId="164" fontId="4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164" fontId="8" fillId="2" borderId="0" xfId="0" applyNumberFormat="1" applyFont="1" applyFill="1"/>
    <xf numFmtId="164" fontId="16" fillId="2" borderId="0" xfId="0" applyNumberFormat="1" applyFont="1" applyFill="1"/>
    <xf numFmtId="164" fontId="17" fillId="2" borderId="0" xfId="0" applyNumberFormat="1" applyFont="1" applyFill="1"/>
    <xf numFmtId="164" fontId="1" fillId="2" borderId="0" xfId="0" applyNumberFormat="1" applyFont="1" applyFill="1" applyBorder="1" applyAlignment="1">
      <alignment horizontal="left"/>
    </xf>
    <xf numFmtId="164" fontId="15" fillId="2" borderId="0" xfId="0" applyNumberFormat="1" applyFont="1" applyFill="1"/>
    <xf numFmtId="0" fontId="3" fillId="2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/>
    </xf>
    <xf numFmtId="164" fontId="21" fillId="2" borderId="0" xfId="0" applyNumberFormat="1" applyFont="1" applyFill="1"/>
    <xf numFmtId="0" fontId="4" fillId="2" borderId="0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center" indent="2"/>
    </xf>
    <xf numFmtId="0" fontId="1" fillId="2" borderId="0" xfId="0" applyFont="1" applyFill="1" applyAlignment="1">
      <alignment horizontal="right" indent="2"/>
    </xf>
    <xf numFmtId="0" fontId="1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3" fillId="2" borderId="0" xfId="0" applyFont="1" applyFill="1" applyBorder="1" applyAlignment="1">
      <alignment horizontal="left" vertical="center" indent="7"/>
    </xf>
    <xf numFmtId="0" fontId="3" fillId="2" borderId="0" xfId="0" applyFont="1" applyFill="1" applyBorder="1" applyAlignment="1">
      <alignment horizontal="left" indent="7"/>
    </xf>
    <xf numFmtId="0" fontId="1" fillId="2" borderId="0" xfId="0" applyFont="1" applyFill="1" applyBorder="1" applyAlignment="1">
      <alignment horizontal="left" vertical="center" indent="7"/>
    </xf>
    <xf numFmtId="0" fontId="3" fillId="2" borderId="0" xfId="0" applyFont="1" applyFill="1" applyBorder="1" applyAlignment="1">
      <alignment horizontal="left" vertical="center" indent="14"/>
    </xf>
    <xf numFmtId="0" fontId="3" fillId="2" borderId="0" xfId="0" applyFont="1" applyFill="1" applyBorder="1" applyAlignment="1">
      <alignment horizontal="left" indent="14"/>
    </xf>
    <xf numFmtId="0" fontId="10" fillId="2" borderId="0" xfId="0" applyFont="1" applyFill="1" applyBorder="1" applyAlignment="1">
      <alignment horizontal="left" vertical="center" indent="7"/>
    </xf>
    <xf numFmtId="0" fontId="1" fillId="2" borderId="0" xfId="0" applyFont="1" applyFill="1" applyBorder="1" applyAlignment="1">
      <alignment horizontal="left" vertical="center" indent="14"/>
    </xf>
    <xf numFmtId="0" fontId="1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left"/>
    </xf>
    <xf numFmtId="0" fontId="22" fillId="2" borderId="0" xfId="1" applyFill="1"/>
    <xf numFmtId="164" fontId="22" fillId="2" borderId="0" xfId="1" applyNumberFormat="1" applyFill="1"/>
    <xf numFmtId="164" fontId="8" fillId="2" borderId="0" xfId="0" applyNumberFormat="1" applyFont="1" applyFill="1" applyAlignment="1">
      <alignment horizontal="left" indent="10"/>
    </xf>
    <xf numFmtId="164" fontId="1" fillId="2" borderId="0" xfId="0" applyNumberFormat="1" applyFont="1" applyFill="1" applyAlignment="1">
      <alignment horizontal="left" indent="10"/>
    </xf>
    <xf numFmtId="164" fontId="16" fillId="2" borderId="0" xfId="0" applyNumberFormat="1" applyFont="1" applyFill="1" applyAlignment="1">
      <alignment horizontal="left" indent="10"/>
    </xf>
    <xf numFmtId="164" fontId="17" fillId="2" borderId="0" xfId="0" applyNumberFormat="1" applyFont="1" applyFill="1" applyAlignment="1">
      <alignment horizontal="left" indent="10"/>
    </xf>
    <xf numFmtId="164" fontId="2" fillId="2" borderId="0" xfId="0" applyNumberFormat="1" applyFont="1" applyFill="1" applyAlignment="1">
      <alignment horizontal="left" indent="10"/>
    </xf>
    <xf numFmtId="164" fontId="15" fillId="2" borderId="0" xfId="0" applyNumberFormat="1" applyFont="1" applyFill="1" applyAlignment="1">
      <alignment horizontal="left" indent="10"/>
    </xf>
    <xf numFmtId="164" fontId="1" fillId="2" borderId="0" xfId="0" applyNumberFormat="1" applyFont="1" applyFill="1" applyAlignment="1">
      <alignment horizontal="left"/>
    </xf>
    <xf numFmtId="164" fontId="8" fillId="2" borderId="0" xfId="0" applyNumberFormat="1" applyFont="1" applyFill="1" applyAlignment="1">
      <alignment horizontal="left"/>
    </xf>
    <xf numFmtId="164" fontId="16" fillId="2" borderId="0" xfId="0" applyNumberFormat="1" applyFont="1" applyFill="1" applyAlignment="1">
      <alignment horizontal="left"/>
    </xf>
    <xf numFmtId="164" fontId="17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/>
    </xf>
    <xf numFmtId="164" fontId="21" fillId="2" borderId="0" xfId="0" applyNumberFormat="1" applyFont="1" applyFill="1" applyAlignment="1">
      <alignment horizontal="left"/>
    </xf>
    <xf numFmtId="164" fontId="23" fillId="2" borderId="0" xfId="0" applyNumberFormat="1" applyFont="1" applyFill="1"/>
    <xf numFmtId="49" fontId="1" fillId="2" borderId="2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164" fontId="21" fillId="2" borderId="0" xfId="0" applyNumberFormat="1" applyFont="1" applyFill="1" applyAlignment="1">
      <alignment horizontal="left" indent="10"/>
    </xf>
    <xf numFmtId="0" fontId="2" fillId="2" borderId="0" xfId="0" applyNumberFormat="1" applyFont="1" applyFill="1"/>
    <xf numFmtId="49" fontId="2" fillId="2" borderId="0" xfId="0" applyNumberFormat="1" applyFont="1" applyFill="1"/>
    <xf numFmtId="0" fontId="22" fillId="0" borderId="1" xfId="1" applyBorder="1" applyAlignment="1">
      <alignment horizontal="center"/>
    </xf>
    <xf numFmtId="0" fontId="22" fillId="2" borderId="1" xfId="1" applyFill="1" applyBorder="1" applyAlignment="1">
      <alignment horizontal="center" vertical="center"/>
    </xf>
    <xf numFmtId="0" fontId="26" fillId="2" borderId="1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indent="7"/>
    </xf>
    <xf numFmtId="0" fontId="10" fillId="2" borderId="0" xfId="0" applyFont="1" applyFill="1" applyBorder="1" applyAlignment="1">
      <alignment horizontal="left" vertical="center" indent="7"/>
    </xf>
    <xf numFmtId="0" fontId="24" fillId="2" borderId="0" xfId="0" applyFont="1" applyFill="1" applyBorder="1" applyAlignment="1">
      <alignment horizontal="left" vertical="center" indent="7"/>
    </xf>
    <xf numFmtId="0" fontId="9" fillId="2" borderId="0" xfId="0" applyFont="1" applyFill="1" applyBorder="1" applyAlignment="1">
      <alignment horizontal="left" vertical="center" indent="7"/>
    </xf>
    <xf numFmtId="0" fontId="25" fillId="2" borderId="0" xfId="0" applyFont="1" applyFill="1" applyBorder="1" applyAlignment="1">
      <alignment horizontal="left" vertical="center" indent="7"/>
    </xf>
    <xf numFmtId="0" fontId="11" fillId="2" borderId="0" xfId="0" applyFont="1" applyFill="1" applyBorder="1" applyAlignment="1">
      <alignment horizontal="left" vertical="center" indent="7"/>
    </xf>
    <xf numFmtId="0" fontId="27" fillId="2" borderId="0" xfId="0" applyFont="1" applyFill="1" applyBorder="1" applyAlignment="1">
      <alignment vertical="center"/>
    </xf>
    <xf numFmtId="0" fontId="28" fillId="2" borderId="0" xfId="0" applyFont="1" applyFill="1"/>
    <xf numFmtId="164" fontId="28" fillId="2" borderId="0" xfId="0" applyNumberFormat="1" applyFont="1" applyFill="1"/>
    <xf numFmtId="0" fontId="17" fillId="2" borderId="0" xfId="0" applyFont="1" applyFill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215"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3" tint="0.39994506668294322"/>
      </font>
    </dxf>
    <dxf>
      <font>
        <b/>
        <i val="0"/>
        <color theme="0"/>
      </font>
    </dxf>
    <dxf>
      <font>
        <b/>
        <i val="0"/>
        <color theme="8" tint="-0.24994659260841701"/>
      </font>
    </dxf>
    <dxf>
      <font>
        <b/>
        <i val="0"/>
        <color theme="9"/>
      </font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</dxfs>
  <tableStyles count="0" defaultTableStyle="TableStyleMedium2" defaultPivotStyle="PivotStyleLight16"/>
  <colors>
    <mruColors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265746</xdr:colOff>
      <xdr:row>3</xdr:row>
      <xdr:rowOff>171450</xdr:rowOff>
    </xdr:from>
    <xdr:to>
      <xdr:col>2</xdr:col>
      <xdr:colOff>522749</xdr:colOff>
      <xdr:row>5</xdr:row>
      <xdr:rowOff>47625</xdr:rowOff>
    </xdr:to>
    <xdr:sp macro="[0]!Encours" textlink="">
      <xdr:nvSpPr>
        <xdr:cNvPr id="12" name="BtnFiltre"/>
        <xdr:cNvSpPr/>
      </xdr:nvSpPr>
      <xdr:spPr>
        <a:xfrm>
          <a:off x="4904421" y="1314450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1</xdr:row>
      <xdr:rowOff>161925</xdr:rowOff>
    </xdr:from>
    <xdr:to>
      <xdr:col>2</xdr:col>
      <xdr:colOff>523703</xdr:colOff>
      <xdr:row>3</xdr:row>
      <xdr:rowOff>38100</xdr:rowOff>
    </xdr:to>
    <xdr:sp macro="[0]!Terminé" textlink="">
      <xdr:nvSpPr>
        <xdr:cNvPr id="13" name="BtnFiltre"/>
        <xdr:cNvSpPr/>
      </xdr:nvSpPr>
      <xdr:spPr>
        <a:xfrm>
          <a:off x="4905375" y="923925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5</xdr:row>
      <xdr:rowOff>171450</xdr:rowOff>
    </xdr:from>
    <xdr:to>
      <xdr:col>2</xdr:col>
      <xdr:colOff>523703</xdr:colOff>
      <xdr:row>7</xdr:row>
      <xdr:rowOff>47625</xdr:rowOff>
    </xdr:to>
    <xdr:sp macro="[0]!Enpause" textlink="">
      <xdr:nvSpPr>
        <xdr:cNvPr id="14" name="BtnFiltre"/>
        <xdr:cNvSpPr/>
      </xdr:nvSpPr>
      <xdr:spPr>
        <a:xfrm>
          <a:off x="4905375" y="1695450"/>
          <a:ext cx="257003" cy="257175"/>
        </a:xfrm>
        <a:prstGeom prst="flowChartConnector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9</xdr:row>
      <xdr:rowOff>171450</xdr:rowOff>
    </xdr:from>
    <xdr:to>
      <xdr:col>2</xdr:col>
      <xdr:colOff>523703</xdr:colOff>
      <xdr:row>11</xdr:row>
      <xdr:rowOff>47625</xdr:rowOff>
    </xdr:to>
    <xdr:sp macro="[0]!Envisionnage" textlink="">
      <xdr:nvSpPr>
        <xdr:cNvPr id="22" name="BtnFiltre"/>
        <xdr:cNvSpPr/>
      </xdr:nvSpPr>
      <xdr:spPr>
        <a:xfrm>
          <a:off x="7591425" y="1314450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257175</xdr:colOff>
      <xdr:row>11</xdr:row>
      <xdr:rowOff>171450</xdr:rowOff>
    </xdr:from>
    <xdr:to>
      <xdr:col>2</xdr:col>
      <xdr:colOff>514178</xdr:colOff>
      <xdr:row>13</xdr:row>
      <xdr:rowOff>47625</xdr:rowOff>
    </xdr:to>
    <xdr:sp macro="[0]!Abandonnées" textlink="">
      <xdr:nvSpPr>
        <xdr:cNvPr id="25" name="BtnFiltre"/>
        <xdr:cNvSpPr/>
      </xdr:nvSpPr>
      <xdr:spPr>
        <a:xfrm>
          <a:off x="7581900" y="2076450"/>
          <a:ext cx="257003" cy="257175"/>
        </a:xfrm>
        <a:prstGeom prst="flowChartConnector">
          <a:avLst/>
        </a:prstGeom>
        <a:solidFill>
          <a:schemeClr val="bg1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7</xdr:row>
      <xdr:rowOff>171450</xdr:rowOff>
    </xdr:from>
    <xdr:to>
      <xdr:col>2</xdr:col>
      <xdr:colOff>523703</xdr:colOff>
      <xdr:row>9</xdr:row>
      <xdr:rowOff>47625</xdr:rowOff>
    </xdr:to>
    <xdr:sp macro="[0]!Avenir" textlink="">
      <xdr:nvSpPr>
        <xdr:cNvPr id="16" name="BtnFiltre"/>
        <xdr:cNvSpPr/>
      </xdr:nvSpPr>
      <xdr:spPr>
        <a:xfrm>
          <a:off x="4905375" y="20764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1</xdr:row>
      <xdr:rowOff>171450</xdr:rowOff>
    </xdr:from>
    <xdr:to>
      <xdr:col>2</xdr:col>
      <xdr:colOff>723728</xdr:colOff>
      <xdr:row>3</xdr:row>
      <xdr:rowOff>47625</xdr:rowOff>
    </xdr:to>
    <xdr:sp macro="[0]!téléchargementsterminés" textlink="">
      <xdr:nvSpPr>
        <xdr:cNvPr id="2" name="BtnFiltre"/>
        <xdr:cNvSpPr/>
      </xdr:nvSpPr>
      <xdr:spPr>
        <a:xfrm>
          <a:off x="7191375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5</xdr:row>
      <xdr:rowOff>180975</xdr:rowOff>
    </xdr:from>
    <xdr:to>
      <xdr:col>2</xdr:col>
      <xdr:colOff>733253</xdr:colOff>
      <xdr:row>7</xdr:row>
      <xdr:rowOff>57150</xdr:rowOff>
    </xdr:to>
    <xdr:sp macro="[0]!Atélécharger" textlink="">
      <xdr:nvSpPr>
        <xdr:cNvPr id="3" name="BtnFiltre"/>
        <xdr:cNvSpPr/>
      </xdr:nvSpPr>
      <xdr:spPr>
        <a:xfrm>
          <a:off x="7200900" y="1133475"/>
          <a:ext cx="257003" cy="257175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3</xdr:row>
      <xdr:rowOff>180975</xdr:rowOff>
    </xdr:from>
    <xdr:to>
      <xdr:col>2</xdr:col>
      <xdr:colOff>733253</xdr:colOff>
      <xdr:row>5</xdr:row>
      <xdr:rowOff>57150</xdr:rowOff>
    </xdr:to>
    <xdr:sp macro="[0]!Encours" textlink="">
      <xdr:nvSpPr>
        <xdr:cNvPr id="4" name="BtnFiltre"/>
        <xdr:cNvSpPr/>
      </xdr:nvSpPr>
      <xdr:spPr>
        <a:xfrm>
          <a:off x="7200900" y="752475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9</xdr:row>
      <xdr:rowOff>180975</xdr:rowOff>
    </xdr:from>
    <xdr:to>
      <xdr:col>2</xdr:col>
      <xdr:colOff>733253</xdr:colOff>
      <xdr:row>11</xdr:row>
      <xdr:rowOff>57150</xdr:rowOff>
    </xdr:to>
    <xdr:sp macro="[0]!oavfilmatélécharger" textlink="">
      <xdr:nvSpPr>
        <xdr:cNvPr id="7" name="BtnFiltre"/>
        <xdr:cNvSpPr/>
      </xdr:nvSpPr>
      <xdr:spPr>
        <a:xfrm>
          <a:off x="9486900" y="371475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7</xdr:row>
      <xdr:rowOff>171450</xdr:rowOff>
    </xdr:from>
    <xdr:to>
      <xdr:col>2</xdr:col>
      <xdr:colOff>733253</xdr:colOff>
      <xdr:row>9</xdr:row>
      <xdr:rowOff>47625</xdr:rowOff>
    </xdr:to>
    <xdr:sp macro="[0]!Avenir" textlink="">
      <xdr:nvSpPr>
        <xdr:cNvPr id="8" name="BtnFiltre"/>
        <xdr:cNvSpPr/>
      </xdr:nvSpPr>
      <xdr:spPr>
        <a:xfrm>
          <a:off x="7772400" y="15049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518145" name="TextBox1" hidden="1">
              <a:extLst>
                <a:ext uri="{63B3BB69-23CF-44E3-9099-C40C66FF867C}">
                  <a14:compatExt spid="_x0000_s518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M31"/>
  <sheetViews>
    <sheetView showGridLines="0" zoomScale="80" zoomScaleNormal="80" workbookViewId="0">
      <selection activeCell="C22" sqref="C22"/>
    </sheetView>
  </sheetViews>
  <sheetFormatPr baseColWidth="10" defaultColWidth="11.42578125" defaultRowHeight="15"/>
  <cols>
    <col min="1" max="1" width="56.5703125" style="3" customWidth="1"/>
    <col min="2" max="7" width="11.42578125" style="3" customWidth="1"/>
    <col min="8" max="8" width="41.5703125" style="3" bestFit="1" customWidth="1"/>
    <col min="9" max="9" width="43" style="3" bestFit="1" customWidth="1"/>
    <col min="10" max="10" width="28" style="3" customWidth="1"/>
    <col min="11" max="16384" width="11.42578125" style="3"/>
  </cols>
  <sheetData>
    <row r="1" spans="1:13" ht="1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8"/>
      <c r="L1" s="8"/>
      <c r="M1" s="8"/>
    </row>
    <row r="2" spans="1:13" ht="1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8"/>
      <c r="L2" s="8"/>
      <c r="M2" s="8"/>
    </row>
    <row r="3" spans="1:13" ht="15" customHeight="1">
      <c r="A3" s="9"/>
      <c r="B3" s="9"/>
      <c r="C3" s="74" t="s">
        <v>15</v>
      </c>
      <c r="D3" s="74"/>
      <c r="E3" s="74"/>
      <c r="F3" s="9"/>
      <c r="G3" s="9"/>
      <c r="H3" s="9"/>
      <c r="I3" s="9"/>
      <c r="M3" s="8"/>
    </row>
    <row r="4" spans="1:13" ht="15" customHeight="1">
      <c r="A4" s="9"/>
      <c r="B4" s="9"/>
      <c r="C4" s="43"/>
      <c r="D4" s="44"/>
      <c r="E4" s="41"/>
      <c r="F4" s="26"/>
      <c r="H4" s="48" t="s">
        <v>4</v>
      </c>
      <c r="M4" s="8"/>
    </row>
    <row r="5" spans="1:13" ht="15" customHeight="1">
      <c r="A5" s="9"/>
      <c r="B5" s="9"/>
      <c r="C5" s="75" t="s">
        <v>16</v>
      </c>
      <c r="D5" s="75"/>
      <c r="E5" s="75"/>
      <c r="F5" s="9"/>
      <c r="H5" s="47"/>
      <c r="I5" s="6"/>
      <c r="M5" s="8"/>
    </row>
    <row r="6" spans="1:13" ht="15" customHeight="1">
      <c r="A6" s="30" t="s">
        <v>6</v>
      </c>
      <c r="B6" s="9"/>
      <c r="C6" s="43"/>
      <c r="D6" s="43"/>
      <c r="E6" s="45"/>
      <c r="F6" s="9"/>
      <c r="H6" s="35" t="s">
        <v>24</v>
      </c>
      <c r="I6" s="12">
        <f>COUNTA(A18:A22)</f>
        <v>5</v>
      </c>
      <c r="M6" s="8"/>
    </row>
    <row r="7" spans="1:13" ht="15" customHeight="1">
      <c r="A7" s="30" t="s">
        <v>10</v>
      </c>
      <c r="B7" s="9"/>
      <c r="C7" s="76" t="s">
        <v>17</v>
      </c>
      <c r="D7" s="76"/>
      <c r="E7" s="76"/>
      <c r="F7" s="9"/>
      <c r="H7" s="36" t="s">
        <v>25</v>
      </c>
      <c r="I7" s="13">
        <f>COUNTIF(I18:I22,"fini*")</f>
        <v>0</v>
      </c>
      <c r="M7" s="8"/>
    </row>
    <row r="8" spans="1:13" ht="15" customHeight="1">
      <c r="A8" s="30" t="s">
        <v>4</v>
      </c>
      <c r="B8" s="10"/>
      <c r="C8" s="43"/>
      <c r="D8" s="43"/>
      <c r="E8" s="42"/>
      <c r="F8" s="9"/>
      <c r="H8" s="37" t="s">
        <v>28</v>
      </c>
      <c r="I8" s="14">
        <f ca="1">COUNTIF(H18:H22,"*en cours*")</f>
        <v>0</v>
      </c>
      <c r="M8" s="8"/>
    </row>
    <row r="9" spans="1:13" ht="15" customHeight="1">
      <c r="A9" s="30" t="s">
        <v>9</v>
      </c>
      <c r="B9" s="10"/>
      <c r="C9" s="77" t="s">
        <v>18</v>
      </c>
      <c r="D9" s="77"/>
      <c r="E9" s="77"/>
      <c r="F9" s="9"/>
      <c r="H9" s="38" t="s">
        <v>29</v>
      </c>
      <c r="I9" s="15">
        <f ca="1">COUNTIF(H18:H22,"*en pause")</f>
        <v>0</v>
      </c>
      <c r="M9" s="8"/>
    </row>
    <row r="10" spans="1:13" ht="15" customHeight="1">
      <c r="A10" s="9"/>
      <c r="B10" s="9"/>
      <c r="C10" s="46"/>
      <c r="D10" s="43"/>
      <c r="E10" s="42"/>
      <c r="F10" s="9"/>
      <c r="H10" s="27" t="s">
        <v>30</v>
      </c>
      <c r="I10" s="28">
        <f ca="1">COUNTIF(H18:H22,"*à venir*")</f>
        <v>0</v>
      </c>
      <c r="M10" s="8"/>
    </row>
    <row r="11" spans="1:13" ht="15" customHeight="1">
      <c r="A11" s="9"/>
      <c r="B11" s="9"/>
      <c r="C11" s="78" t="s">
        <v>19</v>
      </c>
      <c r="D11" s="78"/>
      <c r="E11" s="78"/>
      <c r="F11" s="9"/>
      <c r="H11" s="39" t="s">
        <v>26</v>
      </c>
      <c r="I11" s="16">
        <f>COUNTIF(I18:I22,"*à regarder")+COUNTIF(I18:I22,"A jour")</f>
        <v>0</v>
      </c>
      <c r="M11" s="8"/>
    </row>
    <row r="12" spans="1:13" ht="15" customHeight="1">
      <c r="A12" s="9"/>
      <c r="B12" s="10"/>
      <c r="C12" s="43"/>
      <c r="D12" s="43"/>
      <c r="E12" s="40"/>
      <c r="F12" s="9"/>
      <c r="H12" s="35" t="s">
        <v>27</v>
      </c>
      <c r="I12" s="12">
        <f>COUNTIF(I18:I22,"*abandonnée")</f>
        <v>0</v>
      </c>
      <c r="M12" s="8"/>
    </row>
    <row r="13" spans="1:13" ht="15" customHeight="1">
      <c r="A13" s="9"/>
      <c r="B13" s="9"/>
      <c r="C13" s="73" t="s">
        <v>20</v>
      </c>
      <c r="D13" s="73"/>
      <c r="E13" s="73"/>
      <c r="F13" s="9"/>
      <c r="H13" s="34"/>
      <c r="I13" s="17"/>
      <c r="M13" s="8"/>
    </row>
    <row r="14" spans="1:13" ht="15" customHeight="1">
      <c r="A14" s="9"/>
      <c r="B14" s="9"/>
      <c r="D14" s="9"/>
      <c r="E14" s="11"/>
      <c r="F14" s="9"/>
      <c r="K14" s="6"/>
      <c r="M14" s="8"/>
    </row>
    <row r="15" spans="1:13" ht="10.5" hidden="1" customHeight="1">
      <c r="A15" s="9"/>
      <c r="B15" s="9"/>
      <c r="D15" s="9"/>
      <c r="E15" s="9"/>
      <c r="F15" s="9"/>
      <c r="G15" s="9"/>
      <c r="H15" s="9"/>
      <c r="I15" s="9"/>
      <c r="M15" s="8"/>
    </row>
    <row r="16" spans="1:13" ht="17.25" customHeight="1" thickBot="1">
      <c r="A16" s="8"/>
      <c r="B16" s="8"/>
      <c r="C16" s="8"/>
      <c r="D16" s="8"/>
      <c r="E16" s="8"/>
      <c r="F16" s="8"/>
      <c r="G16" s="8"/>
      <c r="H16" s="79" t="s">
        <v>36</v>
      </c>
      <c r="I16" s="8"/>
      <c r="M16" s="8"/>
    </row>
    <row r="17" spans="1:13" s="6" customFormat="1" ht="33" hidden="1" customHeight="1" thickBot="1">
      <c r="A17" s="8"/>
      <c r="B17" s="8"/>
      <c r="C17" s="8"/>
      <c r="D17" s="8"/>
      <c r="E17" s="8"/>
      <c r="F17" s="8"/>
      <c r="G17" s="8"/>
      <c r="H17" s="8"/>
      <c r="I17" s="8"/>
      <c r="M17" s="8"/>
    </row>
    <row r="18" spans="1:13" s="6" customFormat="1" ht="17.25" customHeight="1">
      <c r="A18" s="31" t="s">
        <v>11</v>
      </c>
      <c r="B18" s="4">
        <v>12</v>
      </c>
      <c r="C18" s="4">
        <v>25</v>
      </c>
      <c r="D18" s="4"/>
      <c r="E18" s="4"/>
      <c r="F18" s="4"/>
      <c r="G18" s="4"/>
      <c r="H18" s="5" t="e">
        <f ca="1">IF(AND(OR(Prévisions!E18="Terminée",AND(Prévisions!E18*1&lt;TODAY(),Prévisions!B18='Tableau des téléchargements'!C18),ISBLANK(Prévisions!E18)),OR(Prévisions!F18="Terminé(s)",AND(Prévisions!F18*1&lt;TODAY(),Prévisions!C18='Tableau des téléchargements'!E18),ISBLANK(Prévisions!F18)),OR(Prévisions!G18="Terminé(s)",AND(Prévisions!G18*1&lt;TODAY(),Prévisions!D18='Tableau des téléchargements'!G18),ISBLANK(Prévisions!G18))),"Série terminée","")</f>
        <v>#VALUE!</v>
      </c>
      <c r="I18" s="5"/>
    </row>
    <row r="19" spans="1:13" ht="17.25" customHeight="1">
      <c r="A19" s="31" t="s">
        <v>0</v>
      </c>
      <c r="B19" s="7">
        <v>12</v>
      </c>
      <c r="C19" s="7">
        <v>12</v>
      </c>
      <c r="D19" s="7">
        <v>1</v>
      </c>
      <c r="E19" s="7">
        <v>1</v>
      </c>
      <c r="F19" s="7"/>
      <c r="G19" s="7"/>
      <c r="H19" s="5" t="e">
        <f ca="1">IF(AND(OR(Prévisions!E19="Terminée",AND(Prévisions!E19*1&lt;TODAY(),Prévisions!B19='Tableau des téléchargements'!C19),ISBLANK(Prévisions!E19)),OR(Prévisions!F19="Terminé(s)",AND(Prévisions!F19*1&lt;TODAY(),Prévisions!C19='Tableau des téléchargements'!E19),ISBLANK(Prévisions!F19)),OR(Prévisions!G19="Terminé(s)",AND(Prévisions!G19*1&lt;TODAY(),Prévisions!D19='Tableau des téléchargements'!G19),ISBLANK(Prévisions!G19))),"Série terminée","")</f>
        <v>#VALUE!</v>
      </c>
      <c r="I19" s="5"/>
    </row>
    <row r="20" spans="1:13" s="6" customFormat="1" ht="17.25" customHeight="1">
      <c r="A20" s="31" t="s">
        <v>12</v>
      </c>
      <c r="B20" s="5">
        <v>12</v>
      </c>
      <c r="C20" s="5">
        <v>12</v>
      </c>
      <c r="D20" s="5"/>
      <c r="E20" s="5"/>
      <c r="F20" s="5"/>
      <c r="G20" s="5"/>
      <c r="H20" s="5" t="e">
        <f ca="1">IF(AND(OR(Prévisions!E20="Terminée",AND(Prévisions!E20*1&lt;TODAY(),Prévisions!B20='Tableau des téléchargements'!C20),ISBLANK(Prévisions!E20)),OR(Prévisions!F20="Terminé(s)",AND(Prévisions!F20*1&lt;TODAY(),Prévisions!C20='Tableau des téléchargements'!E20),ISBLANK(Prévisions!F20)),OR(Prévisions!G20="Terminé(s)",AND(Prévisions!G20*1&lt;TODAY(),Prévisions!D20='Tableau des téléchargements'!G20),ISBLANK(Prévisions!G20))),"Série terminée","")</f>
        <v>#VALUE!</v>
      </c>
      <c r="I20" s="5"/>
    </row>
    <row r="21" spans="1:13" s="6" customFormat="1" ht="17.25" customHeight="1">
      <c r="A21" s="31" t="s">
        <v>13</v>
      </c>
      <c r="B21" s="5">
        <v>0</v>
      </c>
      <c r="C21" s="5">
        <v>10</v>
      </c>
      <c r="D21" s="5"/>
      <c r="E21" s="5"/>
      <c r="F21" s="5"/>
      <c r="G21" s="5"/>
      <c r="H21" s="5" t="str">
        <f ca="1">IF(AND(OR(Prévisions!E21="Terminée",AND(Prévisions!E21*1&lt;TODAY(),Prévisions!B21='Tableau des téléchargements'!C21),ISBLANK(Prévisions!E21)),OR(Prévisions!F21="Terminé(s)",AND(Prévisions!F21*1&lt;TODAY(),Prévisions!C21='Tableau des téléchargements'!E21),ISBLANK(Prévisions!F21)),OR(Prévisions!G21="Terminé(s)",AND(Prévisions!G21*1&lt;TODAY(),Prévisions!D21='Tableau des téléchargements'!G21),ISBLANK(Prévisions!G21))),"Série terminée","")</f>
        <v>Série terminée</v>
      </c>
      <c r="I21" s="5"/>
    </row>
    <row r="22" spans="1:13" s="6" customFormat="1" ht="17.25" customHeight="1">
      <c r="A22" s="31" t="s">
        <v>14</v>
      </c>
      <c r="B22" s="5">
        <v>0</v>
      </c>
      <c r="C22" s="5">
        <v>0</v>
      </c>
      <c r="D22" s="5"/>
      <c r="E22" s="5"/>
      <c r="F22" s="5"/>
      <c r="G22" s="5"/>
      <c r="H22" s="5" t="str">
        <f ca="1">IF(AND(OR(Prévisions!E22="Terminée",AND(Prévisions!E22*1&lt;TODAY(),Prévisions!B22='Tableau des téléchargements'!C22),ISBLANK(Prévisions!E22)),OR(Prévisions!F22="Terminé(s)",AND(Prévisions!F22*1&lt;TODAY(),Prévisions!C22='Tableau des téléchargements'!E22),ISBLANK(Prévisions!F22)),OR(Prévisions!G22="Terminé(s)",AND(Prévisions!G22*1&lt;TODAY(),Prévisions!D22='Tableau des téléchargements'!G22),ISBLANK(Prévisions!G22))),"Série terminée","")</f>
        <v>Série terminée</v>
      </c>
      <c r="I22" s="5"/>
    </row>
    <row r="25" spans="1:13">
      <c r="A25" s="82" t="s">
        <v>37</v>
      </c>
      <c r="B25" s="82"/>
      <c r="C25" s="82"/>
      <c r="D25" s="82"/>
      <c r="E25" s="82"/>
      <c r="F25" s="82"/>
      <c r="G25" s="82"/>
      <c r="H25" s="82"/>
      <c r="I25" s="82"/>
      <c r="J25" s="82"/>
    </row>
    <row r="26" spans="1:13">
      <c r="A26" s="82"/>
      <c r="B26" s="82"/>
      <c r="C26" s="82"/>
      <c r="D26" s="82"/>
      <c r="E26" s="82"/>
      <c r="F26" s="82"/>
      <c r="G26" s="82"/>
      <c r="H26" s="82"/>
      <c r="I26" s="82"/>
      <c r="J26" s="82"/>
    </row>
    <row r="27" spans="1:13">
      <c r="A27" s="82"/>
      <c r="B27" s="82"/>
      <c r="C27" s="82"/>
      <c r="D27" s="82"/>
      <c r="E27" s="82"/>
      <c r="F27" s="82"/>
      <c r="G27" s="82"/>
      <c r="H27" s="82"/>
      <c r="I27" s="82"/>
      <c r="J27" s="82"/>
    </row>
    <row r="28" spans="1:13">
      <c r="A28" s="82"/>
      <c r="B28" s="82"/>
      <c r="C28" s="82"/>
      <c r="D28" s="82"/>
      <c r="E28" s="82"/>
      <c r="F28" s="82"/>
      <c r="G28" s="82"/>
      <c r="H28" s="82"/>
      <c r="I28" s="82"/>
      <c r="J28" s="82"/>
    </row>
    <row r="29" spans="1:13">
      <c r="A29" s="82"/>
      <c r="B29" s="82"/>
      <c r="C29" s="82"/>
      <c r="D29" s="82"/>
      <c r="E29" s="82"/>
      <c r="F29" s="82"/>
      <c r="G29" s="82"/>
      <c r="H29" s="82"/>
      <c r="I29" s="82"/>
      <c r="J29" s="82"/>
    </row>
    <row r="30" spans="1:13">
      <c r="A30" s="82"/>
      <c r="B30" s="82"/>
      <c r="C30" s="82"/>
      <c r="D30" s="82"/>
      <c r="E30" s="82"/>
      <c r="F30" s="82"/>
      <c r="G30" s="82"/>
      <c r="H30" s="82"/>
      <c r="I30" s="82"/>
      <c r="J30" s="82"/>
    </row>
    <row r="31" spans="1:13">
      <c r="A31" s="82"/>
      <c r="B31" s="82"/>
      <c r="C31" s="82"/>
      <c r="D31" s="82"/>
      <c r="E31" s="82"/>
      <c r="F31" s="82"/>
      <c r="G31" s="82"/>
      <c r="H31" s="82"/>
      <c r="I31" s="82"/>
      <c r="J31" s="82"/>
    </row>
  </sheetData>
  <autoFilter ref="A17:M22"/>
  <mergeCells count="7">
    <mergeCell ref="A25:J31"/>
    <mergeCell ref="C13:E13"/>
    <mergeCell ref="C3:E3"/>
    <mergeCell ref="C5:E5"/>
    <mergeCell ref="C7:E7"/>
    <mergeCell ref="C9:E9"/>
    <mergeCell ref="C11:E11"/>
  </mergeCells>
  <conditionalFormatting sqref="B18:B22">
    <cfRule type="expression" dxfId="214" priority="572">
      <formula>H18="Film(s) en cours (non précisé)"</formula>
    </cfRule>
    <cfRule type="expression" dxfId="213" priority="999">
      <formula>H18="Série et film(s) à venir (non précisé)"</formula>
    </cfRule>
    <cfRule type="expression" dxfId="212" priority="1019">
      <formula>H18="Film(s) à venir (non précisé)"</formula>
    </cfRule>
    <cfRule type="expression" dxfId="211" priority="1085">
      <formula>H18="Film(s) à venir"</formula>
    </cfRule>
    <cfRule type="expression" dxfId="210" priority="1086">
      <formula>H18="OAV(s) à venir (non précisé)"</formula>
    </cfRule>
    <cfRule type="expression" dxfId="209" priority="1087">
      <formula>H18="OAV(s) à venir"</formula>
    </cfRule>
    <cfRule type="expression" dxfId="208" priority="1088">
      <formula>H18="Série à venir (non précisé)"</formula>
    </cfRule>
    <cfRule type="expression" dxfId="207" priority="1089">
      <formula>H18="Série à venir"</formula>
    </cfRule>
    <cfRule type="expression" dxfId="206" priority="1090">
      <formula>I18="Série abandonnée"</formula>
    </cfRule>
    <cfRule type="expression" dxfId="205" priority="1091">
      <formula>H18="Série en pause"</formula>
    </cfRule>
    <cfRule type="expression" dxfId="204" priority="1092">
      <formula>H18="Film(s) en cours"</formula>
    </cfRule>
    <cfRule type="expression" dxfId="203" priority="1093">
      <formula>H18="OAV(s) en cours"</formula>
    </cfRule>
    <cfRule type="expression" dxfId="202" priority="1094">
      <formula>H18="Série en cours (non précisé)"</formula>
    </cfRule>
    <cfRule type="expression" dxfId="201" priority="1095">
      <formula>H18="Série en cours"</formula>
    </cfRule>
    <cfRule type="expression" dxfId="200" priority="1096">
      <formula>B18=C18</formula>
    </cfRule>
    <cfRule type="expression" dxfId="199" priority="1097">
      <formula>B18&lt;C18</formula>
    </cfRule>
  </conditionalFormatting>
  <conditionalFormatting sqref="C18:C22">
    <cfRule type="expression" dxfId="198" priority="6">
      <formula>H18="Film(s) en cours (non précisé)"</formula>
    </cfRule>
    <cfRule type="expression" dxfId="197" priority="998">
      <formula>H18="OAV(s) en cours (non précisé)"</formula>
    </cfRule>
    <cfRule type="expression" dxfId="196" priority="1000">
      <formula>H18="Série en cours (non précisé)"</formula>
    </cfRule>
    <cfRule type="expression" dxfId="195" priority="1009">
      <formula>H18="Film(s) à venir (non précisé)"</formula>
    </cfRule>
    <cfRule type="expression" dxfId="194" priority="1072">
      <formula>H18="Film(s) à venir"</formula>
    </cfRule>
    <cfRule type="expression" dxfId="193" priority="1073">
      <formula>H18="OAV(s) à venir (non précisé)"</formula>
    </cfRule>
    <cfRule type="expression" dxfId="192" priority="1074">
      <formula>H18="Série et film(s) à venir (non précisé)"</formula>
    </cfRule>
    <cfRule type="expression" dxfId="191" priority="1075">
      <formula>H18="OAV(s) à venir"</formula>
    </cfRule>
    <cfRule type="expression" dxfId="190" priority="1076">
      <formula>H18="Série à venir (non précisé)"</formula>
    </cfRule>
    <cfRule type="expression" dxfId="189" priority="1077">
      <formula>H18="Série à venir"</formula>
    </cfRule>
    <cfRule type="expression" dxfId="188" priority="1078">
      <formula>I18="Série abandonnée"</formula>
    </cfRule>
    <cfRule type="expression" dxfId="187" priority="1079">
      <formula>H18="Série en pause"</formula>
    </cfRule>
    <cfRule type="expression" dxfId="186" priority="1080">
      <formula>H18="Film(s) en cours"</formula>
    </cfRule>
    <cfRule type="expression" dxfId="185" priority="1081">
      <formula>H18="OAV(s) en cours"</formula>
    </cfRule>
    <cfRule type="expression" dxfId="184" priority="1082">
      <formula>H18="Série en cours"</formula>
    </cfRule>
    <cfRule type="expression" dxfId="183" priority="1083">
      <formula>C18=B18</formula>
    </cfRule>
    <cfRule type="expression" dxfId="182" priority="1084">
      <formula>C18&gt;B18</formula>
    </cfRule>
  </conditionalFormatting>
  <conditionalFormatting sqref="D18:D22">
    <cfRule type="expression" dxfId="181" priority="5">
      <formula>H18="Film(s) en cours (non précisé)"</formula>
    </cfRule>
    <cfRule type="expression" dxfId="180" priority="853">
      <formula>H18="OAV(s) en cours (non précisé)"</formula>
    </cfRule>
    <cfRule type="expression" dxfId="179" priority="997">
      <formula>H18="Série en cours (non précisé)"</formula>
    </cfRule>
    <cfRule type="expression" dxfId="178" priority="1001">
      <formula>H18="Film(s) à venir (non précisé)"</formula>
    </cfRule>
    <cfRule type="expression" dxfId="177" priority="1059">
      <formula>H18="Film(s) à venir"</formula>
    </cfRule>
    <cfRule type="expression" dxfId="176" priority="1060">
      <formula>H18="OAV(s) à venir (non précisé)"</formula>
    </cfRule>
    <cfRule type="expression" dxfId="175" priority="1061">
      <formula>H18="OAV(s) à venir"</formula>
    </cfRule>
    <cfRule type="expression" dxfId="174" priority="1062">
      <formula>H18="Série et film(s) à venir (non précisé)"</formula>
    </cfRule>
    <cfRule type="expression" dxfId="173" priority="1063">
      <formula>H18="Série à venir (non précisé)"</formula>
    </cfRule>
    <cfRule type="expression" dxfId="172" priority="1064">
      <formula>H18="Série à venir"</formula>
    </cfRule>
    <cfRule type="expression" dxfId="171" priority="1065">
      <formula>I18="Série abandonnée"</formula>
    </cfRule>
    <cfRule type="expression" dxfId="170" priority="1066">
      <formula>H18="Série en pause"</formula>
    </cfRule>
    <cfRule type="expression" dxfId="169" priority="1067">
      <formula>H18="Film(s) en cours"</formula>
    </cfRule>
    <cfRule type="expression" dxfId="168" priority="1068">
      <formula>H18="OAV(s) en cours"</formula>
    </cfRule>
    <cfRule type="expression" dxfId="167" priority="1069">
      <formula>H18="Série en cours"</formula>
    </cfRule>
    <cfRule type="expression" dxfId="166" priority="1070">
      <formula>D18=E18</formula>
    </cfRule>
    <cfRule type="expression" dxfId="165" priority="1071">
      <formula>D18&lt;E18</formula>
    </cfRule>
  </conditionalFormatting>
  <conditionalFormatting sqref="E18:E22">
    <cfRule type="expression" dxfId="164" priority="4">
      <formula>H18="Film(s) en cours (non précisé)"</formula>
    </cfRule>
    <cfRule type="expression" dxfId="163" priority="996">
      <formula>H18="OAV(s) en cours (non précisé)"</formula>
    </cfRule>
    <cfRule type="expression" dxfId="162" priority="1002">
      <formula>H18="Série en cours (non précisé)"</formula>
    </cfRule>
    <cfRule type="expression" dxfId="161" priority="1007">
      <formula>H18="Film(s) à venir (non précisé)"</formula>
    </cfRule>
    <cfRule type="expression" dxfId="160" priority="1046">
      <formula>H18="Film(s) à venir"</formula>
    </cfRule>
    <cfRule type="expression" dxfId="159" priority="1047">
      <formula>H18="OAV(s) à venir (non précisé)"</formula>
    </cfRule>
    <cfRule type="expression" dxfId="158" priority="1048">
      <formula>H18="Série et film(s) à venir (non précisé)"</formula>
    </cfRule>
    <cfRule type="expression" dxfId="157" priority="1049">
      <formula>H18="OAV(s) à venir"</formula>
    </cfRule>
    <cfRule type="expression" dxfId="156" priority="1050">
      <formula>H18="Série à venir (non précisé)"</formula>
    </cfRule>
    <cfRule type="expression" dxfId="155" priority="1051">
      <formula>H18="Série à venir"</formula>
    </cfRule>
    <cfRule type="expression" dxfId="154" priority="1052">
      <formula>I18="Série abandonnée"</formula>
    </cfRule>
    <cfRule type="expression" dxfId="153" priority="1053">
      <formula>H18="Série en pause"</formula>
    </cfRule>
    <cfRule type="expression" dxfId="152" priority="1054">
      <formula>H18="Film(s) en cours"</formula>
    </cfRule>
    <cfRule type="expression" dxfId="151" priority="1055">
      <formula>H18="OAV(s) en cours"</formula>
    </cfRule>
    <cfRule type="expression" dxfId="150" priority="1056">
      <formula>H18="Série en cours"</formula>
    </cfRule>
    <cfRule type="expression" dxfId="149" priority="1057">
      <formula>E18=D18</formula>
    </cfRule>
    <cfRule type="expression" dxfId="148" priority="1058">
      <formula>E18&gt;D18</formula>
    </cfRule>
  </conditionalFormatting>
  <conditionalFormatting sqref="F18:F22">
    <cfRule type="expression" dxfId="147" priority="3">
      <formula>H18="Film(s) en cours (non précisé)"</formula>
    </cfRule>
    <cfRule type="expression" dxfId="146" priority="995">
      <formula>H18="OAV(s) en cours (non précisé)"</formula>
    </cfRule>
    <cfRule type="expression" dxfId="145" priority="1003">
      <formula>H18="Série en cours (non précisé)"</formula>
    </cfRule>
    <cfRule type="expression" dxfId="144" priority="1006">
      <formula>H18="Film(s) à venir (non précisé)"</formula>
    </cfRule>
    <cfRule type="expression" dxfId="143" priority="1033">
      <formula>H18="Film(s) à venir"</formula>
    </cfRule>
    <cfRule type="expression" dxfId="142" priority="1034">
      <formula>H18="Série et film(s) à venir (non précisé)"</formula>
    </cfRule>
    <cfRule type="expression" dxfId="141" priority="1035">
      <formula>H18="OAV(s) à venir (non précisé)"</formula>
    </cfRule>
    <cfRule type="expression" dxfId="140" priority="1036">
      <formula>H18="OAV(s) à venir"</formula>
    </cfRule>
    <cfRule type="expression" dxfId="139" priority="1037">
      <formula>H18="Série à venir (non précisé)"</formula>
    </cfRule>
    <cfRule type="expression" dxfId="138" priority="1038">
      <formula>H18="Série à venir"</formula>
    </cfRule>
    <cfRule type="expression" dxfId="137" priority="1039">
      <formula>I18="Série abandonnée"</formula>
    </cfRule>
    <cfRule type="expression" dxfId="136" priority="1040">
      <formula>H18="Série en pause"</formula>
    </cfRule>
    <cfRule type="expression" dxfId="135" priority="1041">
      <formula>H18="Film(s) en cours"</formula>
    </cfRule>
    <cfRule type="expression" dxfId="134" priority="1042">
      <formula>H18="OAV(s) en cours"</formula>
    </cfRule>
    <cfRule type="expression" dxfId="133" priority="1043">
      <formula>H18="Série en cours"</formula>
    </cfRule>
    <cfRule type="expression" dxfId="132" priority="1044">
      <formula>F18=G18</formula>
    </cfRule>
    <cfRule type="expression" dxfId="131" priority="1045">
      <formula>F18&lt;G18</formula>
    </cfRule>
  </conditionalFormatting>
  <conditionalFormatting sqref="G18:G22">
    <cfRule type="expression" dxfId="130" priority="2">
      <formula>H18="Film(s) en cours (non précisé)"</formula>
    </cfRule>
    <cfRule type="expression" dxfId="129" priority="994">
      <formula>H18="OAV(s) en cours (non précisé)"</formula>
    </cfRule>
    <cfRule type="expression" dxfId="128" priority="1004">
      <formula>H18="Série en cours (non précisé)"</formula>
    </cfRule>
    <cfRule type="expression" dxfId="127" priority="1005">
      <formula>H18="Film(s) à venir (non précisé)"</formula>
    </cfRule>
    <cfRule type="expression" dxfId="126" priority="1020">
      <formula>H18="Film(s) à venir"</formula>
    </cfRule>
    <cfRule type="expression" dxfId="125" priority="1021">
      <formula>H18="OAV(s) à venir (non précisé)"</formula>
    </cfRule>
    <cfRule type="expression" dxfId="124" priority="1022">
      <formula>H18="Série et film(s) à venir (non précisé)"</formula>
    </cfRule>
    <cfRule type="expression" dxfId="123" priority="1023">
      <formula>H18="OAV(s) à venir"</formula>
    </cfRule>
    <cfRule type="expression" dxfId="122" priority="1024">
      <formula>H18="Série à venir (non précisé)"</formula>
    </cfRule>
    <cfRule type="expression" dxfId="121" priority="1025">
      <formula>H18="Série à venir"</formula>
    </cfRule>
    <cfRule type="expression" dxfId="120" priority="1026">
      <formula>I18="Série abandonnée"</formula>
    </cfRule>
    <cfRule type="expression" dxfId="119" priority="1027">
      <formula>H18="Série en pause"</formula>
    </cfRule>
    <cfRule type="expression" dxfId="118" priority="1028">
      <formula>H18="Film(s) en cours"</formula>
    </cfRule>
    <cfRule type="expression" dxfId="117" priority="1029">
      <formula>H18="OAV(s) en cours"</formula>
    </cfRule>
    <cfRule type="expression" dxfId="116" priority="1030">
      <formula>H18="Série en cours"</formula>
    </cfRule>
    <cfRule type="expression" dxfId="115" priority="1031">
      <formula>G18=F18</formula>
    </cfRule>
    <cfRule type="expression" dxfId="114" priority="1032">
      <formula>G18&gt;F18</formula>
    </cfRule>
  </conditionalFormatting>
  <conditionalFormatting sqref="B18:G22">
    <cfRule type="containsBlanks" dxfId="113" priority="1">
      <formula>LEN(TRIM(B18))=0</formula>
    </cfRule>
  </conditionalFormatting>
  <conditionalFormatting sqref="H18:H22">
    <cfRule type="containsText" dxfId="112" priority="1015" operator="containsText" text="en pause">
      <formula>NOT(ISERROR(SEARCH("en pause",H18)))</formula>
    </cfRule>
    <cfRule type="containsText" dxfId="111" priority="1016" operator="containsText" text="à venir">
      <formula>NOT(ISERROR(SEARCH("à venir",H18)))</formula>
    </cfRule>
    <cfRule type="containsText" dxfId="110" priority="1017" operator="containsText" text="en cours">
      <formula>NOT(ISERROR(SEARCH("en cours",H18)))</formula>
    </cfRule>
    <cfRule type="containsText" dxfId="109" priority="1018" operator="containsText" text="terminé">
      <formula>NOT(ISERROR(SEARCH("terminé",H18)))</formula>
    </cfRule>
  </conditionalFormatting>
  <conditionalFormatting sqref="I18:I22">
    <cfRule type="containsText" dxfId="108" priority="1010" operator="containsText" text="jour(s)">
      <formula>NOT(ISERROR(SEARCH("jour(s)",I18)))</formula>
    </cfRule>
    <cfRule type="containsText" dxfId="107" priority="1011" operator="containsText" text="abandonnée">
      <formula>NOT(ISERROR(SEARCH("abandonnée",I18)))</formula>
    </cfRule>
    <cfRule type="containsText" dxfId="106" priority="1012" operator="containsText" text="A jour">
      <formula>NOT(ISERROR(SEARCH("A jour",I18)))</formula>
    </cfRule>
    <cfRule type="containsText" dxfId="105" priority="1013" operator="containsText" text="fini">
      <formula>NOT(ISERROR(SEARCH("fini",I18)))</formula>
    </cfRule>
    <cfRule type="containsText" dxfId="104" priority="1014" operator="containsText" text="à regarder">
      <formula>NOT(ISERROR(SEARCH("à regarder",I18)))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1026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6" filterMode="1"/>
  <dimension ref="A1:K24"/>
  <sheetViews>
    <sheetView zoomScale="80" zoomScaleNormal="80" workbookViewId="0">
      <selection activeCell="C22" sqref="C22"/>
    </sheetView>
  </sheetViews>
  <sheetFormatPr baseColWidth="10" defaultColWidth="11.42578125" defaultRowHeight="15"/>
  <cols>
    <col min="1" max="1" width="56.5703125" style="18" customWidth="1"/>
    <col min="2" max="3" width="11.42578125" style="18"/>
    <col min="4" max="5" width="11.42578125" style="18" customWidth="1"/>
    <col min="6" max="7" width="11.42578125" style="18"/>
    <col min="8" max="8" width="18.85546875" style="18" customWidth="1"/>
    <col min="9" max="9" width="20" style="18" bestFit="1" customWidth="1"/>
    <col min="10" max="16384" width="11.42578125" style="18"/>
  </cols>
  <sheetData>
    <row r="1" spans="1:11">
      <c r="A1" s="19"/>
    </row>
    <row r="3" spans="1:11">
      <c r="C3" s="51" t="s">
        <v>21</v>
      </c>
    </row>
    <row r="4" spans="1:11">
      <c r="C4" s="52"/>
      <c r="H4" s="57" t="s">
        <v>24</v>
      </c>
      <c r="I4" s="50"/>
      <c r="K4" s="20">
        <f>COUNTA(A19:A22)</f>
        <v>4</v>
      </c>
    </row>
    <row r="5" spans="1:11">
      <c r="C5" s="53" t="s">
        <v>22</v>
      </c>
      <c r="H5" s="58" t="s">
        <v>31</v>
      </c>
      <c r="I5" s="50"/>
      <c r="K5" s="21">
        <f>COUNTIF(H19:H22,"Terminé")</f>
        <v>2</v>
      </c>
    </row>
    <row r="6" spans="1:11">
      <c r="A6" s="30" t="s">
        <v>1</v>
      </c>
      <c r="C6" s="52"/>
      <c r="H6" s="59" t="s">
        <v>32</v>
      </c>
      <c r="I6" s="50"/>
      <c r="K6" s="22">
        <f>COUNTIF(H19:H22,"En cours")</f>
        <v>0</v>
      </c>
    </row>
    <row r="7" spans="1:11">
      <c r="A7" s="30" t="s">
        <v>10</v>
      </c>
      <c r="C7" s="54" t="s">
        <v>2</v>
      </c>
      <c r="H7" s="60" t="s">
        <v>33</v>
      </c>
      <c r="I7" s="50"/>
      <c r="K7" s="23">
        <f>COUNTIF(H19:H22,"A télécharger")</f>
        <v>1</v>
      </c>
    </row>
    <row r="8" spans="1:11">
      <c r="A8" s="30" t="s">
        <v>4</v>
      </c>
      <c r="C8" s="55"/>
      <c r="H8" s="62" t="s">
        <v>30</v>
      </c>
      <c r="I8" s="50"/>
      <c r="K8" s="29">
        <f>COUNTIF(H19:H22,"*a venir")</f>
        <v>1</v>
      </c>
    </row>
    <row r="9" spans="1:11">
      <c r="A9" s="30" t="s">
        <v>9</v>
      </c>
      <c r="C9" s="67" t="s">
        <v>23</v>
      </c>
      <c r="H9" s="61" t="s">
        <v>34</v>
      </c>
      <c r="I9" s="50"/>
      <c r="K9" s="25">
        <f>COUNTIF(H19:H22,"*à télécharger")</f>
        <v>0</v>
      </c>
    </row>
    <row r="10" spans="1:11">
      <c r="C10" s="55"/>
      <c r="J10" s="50"/>
    </row>
    <row r="11" spans="1:11">
      <c r="C11" s="56" t="s">
        <v>5</v>
      </c>
      <c r="I11" s="50"/>
      <c r="J11" s="50"/>
    </row>
    <row r="12" spans="1:11">
      <c r="I12" s="50"/>
      <c r="J12" s="50"/>
    </row>
    <row r="13" spans="1:11">
      <c r="I13" s="50"/>
      <c r="J13" s="50"/>
    </row>
    <row r="14" spans="1:11">
      <c r="C14" s="18" t="s">
        <v>7</v>
      </c>
      <c r="I14" s="50"/>
      <c r="J14" s="50"/>
    </row>
    <row r="15" spans="1:11" hidden="1"/>
    <row r="16" spans="1:11" ht="17.25" customHeight="1" thickBot="1">
      <c r="H16" s="81"/>
    </row>
    <row r="17" spans="1:10" ht="15.75" hidden="1" thickBot="1"/>
    <row r="18" spans="1:10" ht="17.25" customHeight="1">
      <c r="A18" s="32" t="str">
        <f>Sommaire!A18</f>
        <v>.hack - Sign</v>
      </c>
      <c r="B18" s="4">
        <v>0</v>
      </c>
      <c r="C18" s="72" t="s">
        <v>8</v>
      </c>
      <c r="D18" s="4"/>
      <c r="E18" s="70" t="s">
        <v>8</v>
      </c>
      <c r="F18" s="4"/>
      <c r="G18" s="71" t="s">
        <v>8</v>
      </c>
      <c r="H18" s="24" t="str">
        <f t="shared" ref="H18:H22" si="0">IF(AND(B18=C18,D18=E18,F18=G18),"Terminé",IF(OR(B18="x",D18="x",F18="x"),"Abandonné",IF(OR(C18="?",E18="?",G18="?"),"En cours",IF(OR(C18="!",E18="!",G18="!"),"A venir",IF(AND(B18=C18,D18&lt;E18,F18=G18),"OAV(s) à télécharger",IF(AND(B18=C18,D18=E18,F18&lt;G18),"Film(s) à télécharger",IF(AND(B18=C18,D18&lt;E18,F18&lt;G18),"OAV(s) et Film(s) à télécharger",IF(AND(B18&lt;C18,D18&lt;E18,F18&lt;G18),"A télécharger",IF(AND(B18&lt;C18,D18&lt;E18),"A télécharger",IF(B18&lt;C18,"A télécharger","A contrôler"))))))))))</f>
        <v>A venir</v>
      </c>
      <c r="I18" s="49"/>
    </row>
    <row r="19" spans="1:10" ht="17.25" customHeight="1">
      <c r="A19" s="32" t="str">
        <f>Sommaire!A19</f>
        <v>11 eyes</v>
      </c>
      <c r="B19" s="7">
        <v>12</v>
      </c>
      <c r="C19" s="7">
        <v>12</v>
      </c>
      <c r="D19" s="7">
        <v>1</v>
      </c>
      <c r="E19" s="7">
        <v>1</v>
      </c>
      <c r="F19" s="7"/>
      <c r="G19" s="7"/>
      <c r="H19" s="24" t="str">
        <f t="shared" si="0"/>
        <v>Terminé</v>
      </c>
    </row>
    <row r="20" spans="1:10" ht="17.25" customHeight="1">
      <c r="A20" s="32" t="str">
        <f>Sommaire!A20</f>
        <v>30-sai no Hoken Taiiku</v>
      </c>
      <c r="B20" s="5">
        <v>12</v>
      </c>
      <c r="C20" s="5">
        <v>12</v>
      </c>
      <c r="D20" s="5"/>
      <c r="E20" s="5"/>
      <c r="F20" s="5"/>
      <c r="G20" s="5"/>
      <c r="H20" s="24" t="str">
        <f t="shared" si="0"/>
        <v>Terminé</v>
      </c>
    </row>
    <row r="21" spans="1:10" ht="17.25" customHeight="1">
      <c r="A21" s="32" t="str">
        <f>Sommaire!A21</f>
        <v>Abarenbô Rikishi!! Matsutarô</v>
      </c>
      <c r="B21" s="5">
        <v>10</v>
      </c>
      <c r="C21" s="5">
        <v>23</v>
      </c>
      <c r="D21" s="5"/>
      <c r="E21" s="5"/>
      <c r="F21" s="5"/>
      <c r="G21" s="5"/>
      <c r="H21" s="24" t="str">
        <f t="shared" si="0"/>
        <v>A télécharger</v>
      </c>
      <c r="I21" s="49"/>
      <c r="J21" s="63"/>
    </row>
    <row r="22" spans="1:10" ht="17.25" customHeight="1">
      <c r="A22" s="32" t="str">
        <f>Sommaire!A22</f>
        <v>Absolute Duo</v>
      </c>
      <c r="B22" s="5">
        <v>0</v>
      </c>
      <c r="C22" s="5" t="s">
        <v>8</v>
      </c>
      <c r="D22" s="5"/>
      <c r="E22" s="5"/>
      <c r="F22" s="5"/>
      <c r="G22" s="5"/>
      <c r="H22" s="24" t="str">
        <f t="shared" si="0"/>
        <v>A venir</v>
      </c>
    </row>
    <row r="24" spans="1:10">
      <c r="G24" s="68"/>
    </row>
  </sheetData>
  <autoFilter ref="A17:J22">
    <filterColumn colId="0">
      <customFilters>
        <customFilter val="*"/>
      </customFilters>
    </filterColumn>
  </autoFilter>
  <conditionalFormatting sqref="B18:B22">
    <cfRule type="expression" dxfId="103" priority="412">
      <formula>H18="A venir"</formula>
    </cfRule>
    <cfRule type="expression" dxfId="102" priority="413">
      <formula>H18="Abandonné"</formula>
    </cfRule>
    <cfRule type="expression" dxfId="101" priority="417">
      <formula>H18="En cours"</formula>
    </cfRule>
    <cfRule type="expression" dxfId="100" priority="418">
      <formula>B18=C18</formula>
    </cfRule>
    <cfRule type="expression" dxfId="99" priority="419">
      <formula>B18&lt;C18</formula>
    </cfRule>
  </conditionalFormatting>
  <conditionalFormatting sqref="C18:C22">
    <cfRule type="expression" dxfId="98" priority="398">
      <formula>H18="A venir"</formula>
    </cfRule>
    <cfRule type="expression" dxfId="97" priority="399">
      <formula>H18="Abandonné"</formula>
    </cfRule>
    <cfRule type="expression" dxfId="96" priority="403">
      <formula>H18="En cours"</formula>
    </cfRule>
    <cfRule type="expression" dxfId="95" priority="404">
      <formula>C18=B18</formula>
    </cfRule>
    <cfRule type="expression" dxfId="94" priority="405">
      <formula>C18&gt;B18</formula>
    </cfRule>
  </conditionalFormatting>
  <conditionalFormatting sqref="D18:D22">
    <cfRule type="expression" dxfId="93" priority="384">
      <formula>H18="A venir"</formula>
    </cfRule>
    <cfRule type="expression" dxfId="92" priority="385">
      <formula>H18="Abandonné"</formula>
    </cfRule>
    <cfRule type="expression" dxfId="91" priority="389">
      <formula>H18="En cours"</formula>
    </cfRule>
    <cfRule type="expression" dxfId="90" priority="390">
      <formula>D18=E18</formula>
    </cfRule>
    <cfRule type="expression" dxfId="89" priority="391">
      <formula>D18&lt;E18</formula>
    </cfRule>
  </conditionalFormatting>
  <conditionalFormatting sqref="E18:E22">
    <cfRule type="expression" dxfId="88" priority="370">
      <formula>H18="A venir"</formula>
    </cfRule>
    <cfRule type="expression" dxfId="87" priority="371">
      <formula>H18="Abandonné"</formula>
    </cfRule>
    <cfRule type="expression" dxfId="86" priority="375">
      <formula>H18="En cours"</formula>
    </cfRule>
    <cfRule type="expression" dxfId="85" priority="376">
      <formula>E18=D18</formula>
    </cfRule>
    <cfRule type="expression" dxfId="84" priority="377">
      <formula>E18&gt;D18</formula>
    </cfRule>
  </conditionalFormatting>
  <conditionalFormatting sqref="F18:F22">
    <cfRule type="expression" dxfId="83" priority="356">
      <formula>H18="A venir"</formula>
    </cfRule>
    <cfRule type="expression" dxfId="82" priority="357">
      <formula>H18="Abandonné"</formula>
    </cfRule>
    <cfRule type="expression" dxfId="81" priority="361">
      <formula>H18="En cours"</formula>
    </cfRule>
    <cfRule type="expression" dxfId="80" priority="362">
      <formula>F18=G18</formula>
    </cfRule>
    <cfRule type="expression" dxfId="79" priority="363">
      <formula>F18&lt;G18</formula>
    </cfRule>
  </conditionalFormatting>
  <conditionalFormatting sqref="G18:G22">
    <cfRule type="expression" dxfId="78" priority="342">
      <formula>H18="A venir"</formula>
    </cfRule>
    <cfRule type="expression" dxfId="77" priority="343">
      <formula>H18="Abandonné"</formula>
    </cfRule>
    <cfRule type="expression" dxfId="76" priority="347">
      <formula>H18="En cours"</formula>
    </cfRule>
    <cfRule type="expression" dxfId="75" priority="348">
      <formula>G18=F18</formula>
    </cfRule>
    <cfRule type="expression" dxfId="74" priority="349">
      <formula>G18&gt;F18</formula>
    </cfRule>
  </conditionalFormatting>
  <conditionalFormatting sqref="B18:G22">
    <cfRule type="containsBlanks" dxfId="73" priority="1">
      <formula>LEN(TRIM(B18))=0</formula>
    </cfRule>
  </conditionalFormatting>
  <conditionalFormatting sqref="H18:H22">
    <cfRule type="containsText" dxfId="72" priority="420" operator="containsText" text="à télécharger">
      <formula>NOT(ISERROR(SEARCH("à télécharger",H18)))</formula>
    </cfRule>
    <cfRule type="containsText" dxfId="71" priority="421" operator="containsText" text="A venir">
      <formula>NOT(ISERROR(SEARCH("A venir",H18)))</formula>
    </cfRule>
    <cfRule type="containsText" dxfId="70" priority="422" operator="containsText" text="Abandonné">
      <formula>NOT(ISERROR(SEARCH("Abandonné",H18)))</formula>
    </cfRule>
    <cfRule type="containsText" dxfId="69" priority="423" operator="containsText" text="En cours">
      <formula>NOT(ISERROR(SEARCH("En cours",H18)))</formula>
    </cfRule>
    <cfRule type="containsText" dxfId="68" priority="424" operator="containsText" text="Terminé">
      <formula>NOT(ISERROR(SEARCH("Terminé",H18)))</formula>
    </cfRule>
    <cfRule type="containsText" dxfId="67" priority="425" operator="containsText" text="A télécharger">
      <formula>NOT(ISERROR(SEARCH("A télécharger",H18)))</formula>
    </cfRule>
  </conditionalFormatting>
  <hyperlinks>
    <hyperlink ref="I9:J14"/>
    <hyperlink ref="I4:I9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TextBox1">
          <controlPr defaultSize="0" autoLine="0" r:id="rId5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2050" r:id="rId4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filterMode="1"/>
  <dimension ref="A1:H22"/>
  <sheetViews>
    <sheetView tabSelected="1" zoomScale="80" zoomScaleNormal="80" workbookViewId="0">
      <selection activeCell="C22" sqref="C22"/>
    </sheetView>
  </sheetViews>
  <sheetFormatPr baseColWidth="10" defaultColWidth="9.140625" defaultRowHeight="15"/>
  <cols>
    <col min="1" max="1" width="56.5703125" style="1" customWidth="1"/>
    <col min="2" max="4" width="11.42578125" style="1" customWidth="1"/>
    <col min="5" max="5" width="20.7109375" style="1" customWidth="1"/>
    <col min="6" max="6" width="19.5703125" style="1" bestFit="1" customWidth="1"/>
    <col min="7" max="7" width="18" style="1" bestFit="1" customWidth="1"/>
    <col min="8" max="16384" width="9.140625" style="1"/>
  </cols>
  <sheetData>
    <row r="1" spans="1:8">
      <c r="A1" s="2"/>
    </row>
    <row r="6" spans="1:8">
      <c r="A6" s="30" t="s">
        <v>1</v>
      </c>
    </row>
    <row r="7" spans="1:8">
      <c r="A7" s="30" t="s">
        <v>6</v>
      </c>
    </row>
    <row r="8" spans="1:8">
      <c r="A8" s="30" t="s">
        <v>4</v>
      </c>
    </row>
    <row r="9" spans="1:8">
      <c r="A9" s="30" t="s">
        <v>9</v>
      </c>
    </row>
    <row r="16" spans="1:8" ht="17.25" customHeight="1" thickBot="1">
      <c r="H16" s="80"/>
    </row>
    <row r="17" spans="1:7" ht="15.75" hidden="1" thickBot="1"/>
    <row r="18" spans="1:7" ht="17.25" customHeight="1">
      <c r="A18" s="33" t="str">
        <f>Sommaire!A18</f>
        <v>.hack - Sign</v>
      </c>
      <c r="B18" s="4"/>
      <c r="C18" s="4" t="s">
        <v>8</v>
      </c>
      <c r="D18" s="4" t="s">
        <v>8</v>
      </c>
      <c r="E18" s="65" t="s">
        <v>3</v>
      </c>
      <c r="F18" s="69"/>
      <c r="G18" s="69"/>
    </row>
    <row r="19" spans="1:7" ht="17.25" customHeight="1">
      <c r="A19" s="33" t="str">
        <f>Sommaire!A19</f>
        <v>11 eyes</v>
      </c>
      <c r="B19" s="7">
        <v>12</v>
      </c>
      <c r="C19" s="7">
        <v>1</v>
      </c>
      <c r="D19" s="7"/>
      <c r="E19" s="66" t="s">
        <v>3</v>
      </c>
      <c r="F19" s="69" t="s">
        <v>38</v>
      </c>
      <c r="G19" s="69" t="s">
        <v>38</v>
      </c>
    </row>
    <row r="20" spans="1:7" ht="17.25" customHeight="1">
      <c r="A20" s="33" t="str">
        <f>Sommaire!A20</f>
        <v>30-sai no Hoken Taiiku</v>
      </c>
      <c r="B20" s="5">
        <v>12</v>
      </c>
      <c r="C20" s="5"/>
      <c r="D20" s="5"/>
      <c r="E20" s="64" t="s">
        <v>3</v>
      </c>
      <c r="F20" s="69" t="s">
        <v>35</v>
      </c>
      <c r="G20" s="69"/>
    </row>
    <row r="21" spans="1:7" ht="17.25" customHeight="1">
      <c r="A21" s="33" t="str">
        <f>Sommaire!A21</f>
        <v>Abarenbô Rikishi!! Matsutarô</v>
      </c>
      <c r="B21" s="5">
        <v>23</v>
      </c>
      <c r="C21" s="5"/>
      <c r="D21" s="5"/>
      <c r="E21" s="64" t="s">
        <v>35</v>
      </c>
      <c r="F21" s="69"/>
      <c r="G21" s="69"/>
    </row>
    <row r="22" spans="1:7" ht="17.25" customHeight="1">
      <c r="A22" s="33" t="str">
        <f>Sommaire!A22</f>
        <v>Absolute Duo</v>
      </c>
      <c r="B22" s="5" t="s">
        <v>8</v>
      </c>
      <c r="C22" s="5"/>
      <c r="D22" s="5"/>
      <c r="E22" s="64"/>
      <c r="F22" s="69"/>
      <c r="G22" s="69"/>
    </row>
  </sheetData>
  <autoFilter ref="A17:G22">
    <filterColumn colId="0">
      <customFilters>
        <customFilter val="*"/>
      </customFilters>
    </filterColumn>
  </autoFilter>
  <conditionalFormatting sqref="B18:D22">
    <cfRule type="containsBlanks" dxfId="66" priority="2">
      <formula>LEN(TRIM(B18))=0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8145" r:id="rId4" name="TextBox1">
          <controlPr defaultSize="0" autoLine="0" r:id="rId5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518145" r:id="rId4" name="Text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77A99AC8-49B6-42FD-A244-12D7E7504D6A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83" id="{A7EA7F53-C42A-4BA8-AD7E-057990404DD6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85" id="{FB71DA09-CFB4-49B7-9E1B-16BF18A204B2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5" id="{6F3D0920-E072-4837-960C-011BCC871848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6" id="{E3866F9F-018D-418B-8166-0DA8C0DB3C93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7" id="{59E09367-5199-4DD9-B03D-881A9274C448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8" id="{3AA8FA7F-2C78-40F6-939F-32D2C63AABBE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9" id="{5A49A435-7F6E-4818-88F0-8CE030BC83C7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30" id="{F00F9B4B-EC3F-4338-BDAB-F2EC245CB283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31" id="{99BD7BE9-3EC2-4066-8992-CBC3D6AC0D77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32" id="{053F3E8C-5B5A-416D-B9C5-20361BD4BC21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33" id="{05158930-C03D-4F91-88DE-EE9695D7DA8D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34" id="{A8482EEC-EDD5-45C2-9488-A57591F286F3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35" id="{E2FEC18A-746C-486F-904C-A5CE6EBBCC0E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36" id="{E6F2B8C8-58C9-432D-88F4-87CD9D381F6C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37" id="{C71A98B3-9FC7-4ABA-9907-454225DC61B8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B18:B22</xm:sqref>
        </x14:conditionalFormatting>
        <x14:conditionalFormatting xmlns:xm="http://schemas.microsoft.com/office/excel/2006/main">
          <x14:cfRule type="expression" priority="4" id="{21F0BBC9-13DA-4185-93F1-0AF64E470B84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80" id="{B90ED6AC-1109-4810-B582-A85910F5EED1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81" id="{01282557-4BA8-4E64-9E14-DA9683D526B8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82" id="{A7D1C739-8BFE-40AC-A47A-B1D6559E3B19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13" id="{97E798C4-8846-49A6-854A-D6EA2F0E720E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14" id="{B27B2DF4-0FC4-45BA-92E7-4BB48FAB2206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15" id="{34AA0994-A749-407B-A974-7A86BD57339E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16" id="{C0A7203D-EDF4-433F-AFC9-266FDC8F69DB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17" id="{7025DDB4-D114-43EE-BE16-B73476F3F0DA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18" id="{227DE713-D4A0-40C9-9E44-36307F76DF6F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19" id="{70D98A9A-1C0D-4D47-87EA-19C197BC5574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20" id="{06FA2186-825B-4F8B-8377-162D4AA35DE6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21" id="{E4374138-D79B-452D-ABCE-856226D27D99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22" id="{6CE92970-71E9-4CA9-A846-717D624BF91C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23" id="{E360D959-46D0-4931-8331-97B05961E8AA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24" id="{F709828D-F570-4037-90BF-2487671C4C7F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C18:C22</xm:sqref>
        </x14:conditionalFormatting>
        <x14:conditionalFormatting xmlns:xm="http://schemas.microsoft.com/office/excel/2006/main">
          <x14:cfRule type="expression" priority="3" id="{CB84573D-F81F-4661-97E5-025A7BE79958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577" id="{17A56F62-915E-4D14-80C6-519407F1521E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78" id="{9D8FB838-4A73-492A-B255-B71546EF545A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79" id="{3E489687-64DA-4E0C-BD94-7B4F4B868CDE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99" id="{B3038C51-85BB-4FB8-B374-ED3B06B08085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00" id="{C34C34D0-285B-4160-B70F-E84DB18EBE37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01" id="{2F866D55-A622-4B95-AEDD-97684DA083E5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02" id="{5D654E9E-3DE4-4F0D-98E1-C232EB61780A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03" id="{49CE996C-590D-4F3E-9025-57EACE44C80B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04" id="{7E260B3A-7AAA-4A8A-B25A-2604B73B5A74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05" id="{F42717AC-B11F-45A8-B0D2-90271D6F75E0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06" id="{09AA3D73-9E85-47ED-9504-276640FAAF72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07" id="{0651D2E3-4B26-40ED-A551-BDAAAC27BB8D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08" id="{43D38A89-3DE2-410D-BA18-67A9B83154C4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09" id="{851016BD-CFBB-4D4C-8F0F-478D13AA0E52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10" id="{C433A29A-7BB0-4F5A-A375-1521C59F4850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11" id="{3A32FD12-15A4-41C6-B978-2A60DF807934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D18:D22</xm:sqref>
        </x14:conditionalFormatting>
        <x14:conditionalFormatting xmlns:xm="http://schemas.microsoft.com/office/excel/2006/main">
          <x14:cfRule type="expression" priority="1" id="{B798BC41-46BC-4D97-B1BE-9326146E08AF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573" id="{84B864AF-06BA-4FB4-9CD8-DDD32D9BE144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574" id="{7877EC37-4CD0-43AA-9057-570B25E9CDED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575" id="{18B21A73-2D46-4BF5-BB61-3B4163B8A99A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586" id="{3DE07C9E-3BCC-442F-9C45-8C2A0C79DC5F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87" id="{689159BE-6DC8-4A2E-8893-DC53FFAD002A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88" id="{34757D1A-2592-4C8E-8708-1E56C72393CD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89" id="{43C2D32E-FE08-4056-A018-DFD89CB34171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90" id="{93889C20-84A1-48F7-8554-F8565F6F2B1E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91" id="{4915BDD0-26B9-4300-883C-95A98CD5BBFB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92" id="{76A581D4-F176-482A-9C22-27F05E41C1EA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93" id="{4A8689A2-A1A4-4C3F-9597-BF2027B8E907}">
            <xm:f>Sommaire!H18="Série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594" id="{1A0273D6-9120-4185-AE38-08EA9483055F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595" id="{4A237194-A538-4269-8939-D30C43DCCE58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596" id="{BABCB800-D3B7-4B6F-84A5-CFF83CAD6C6F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597" id="{F321331D-7BD2-4648-85B4-E20CD36954BA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598" id="{58D09B0B-D517-499E-BEE6-609DE81FFF88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E18:E22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Tableau des téléchargements</vt:lpstr>
      <vt:lpstr>Prévisions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Zayx</cp:lastModifiedBy>
  <dcterms:created xsi:type="dcterms:W3CDTF">2014-01-10T07:59:09Z</dcterms:created>
  <dcterms:modified xsi:type="dcterms:W3CDTF">2014-12-25T16:21:00Z</dcterms:modified>
</cp:coreProperties>
</file>