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saveExternalLinkValues="0" codeName="ThisWorkbook" defaultThemeVersion="124226"/>
  <bookViews>
    <workbookView xWindow="120" yWindow="90" windowWidth="20730" windowHeight="11760"/>
  </bookViews>
  <sheets>
    <sheet name="Sommaire" sheetId="44" r:id="rId1"/>
    <sheet name="Téléchargements" sheetId="416" r:id="rId2"/>
    <sheet name="Prévisions" sheetId="523" r:id="rId3"/>
  </sheets>
  <definedNames>
    <definedName name="_xlnm._FilterDatabase" localSheetId="2" hidden="1">Prévisions!$A$17:$H$17</definedName>
    <definedName name="_xlnm._FilterDatabase" localSheetId="0" hidden="1">Sommaire!$A$17:$M$17</definedName>
    <definedName name="_xlnm._FilterDatabase" localSheetId="1" hidden="1">Téléchargements!$A$17:$K$17</definedName>
    <definedName name="Episodesvus">OFFSET(Sommaire!$B$18,0,0,COUNTA(Sommaire!$A$18:$A$2372),8)</definedName>
  </definedNames>
  <calcPr calcId="145621"/>
</workbook>
</file>

<file path=xl/calcChain.xml><?xml version="1.0" encoding="utf-8"?>
<calcChain xmlns="http://schemas.openxmlformats.org/spreadsheetml/2006/main">
  <c r="H19" i="44" l="1"/>
  <c r="H20" i="44"/>
  <c r="H21" i="44"/>
  <c r="H22" i="44"/>
  <c r="H23" i="44"/>
  <c r="H24" i="44"/>
  <c r="H25" i="44"/>
  <c r="H26" i="44"/>
  <c r="H27" i="44"/>
  <c r="H18" i="44"/>
  <c r="I19" i="44" l="1"/>
  <c r="I20" i="44"/>
  <c r="I21" i="44"/>
  <c r="I22" i="44"/>
  <c r="I23" i="44"/>
  <c r="I24" i="44"/>
  <c r="I25" i="44"/>
  <c r="I26" i="44"/>
  <c r="I27" i="44"/>
  <c r="I18" i="44"/>
  <c r="H19" i="416" l="1"/>
  <c r="H20" i="416"/>
  <c r="H25" i="416"/>
  <c r="H18" i="416"/>
  <c r="H21" i="416" l="1"/>
  <c r="H22" i="416"/>
  <c r="H23" i="416"/>
  <c r="H24" i="416" l="1"/>
  <c r="H26" i="416"/>
  <c r="H27" i="416"/>
  <c r="K5" i="416" l="1"/>
  <c r="A19" i="416" l="1"/>
  <c r="A20" i="416"/>
  <c r="A21" i="416"/>
  <c r="A22" i="416"/>
  <c r="A23" i="416"/>
  <c r="A24" i="416"/>
  <c r="A25" i="416"/>
  <c r="A26" i="416"/>
  <c r="A27" i="416"/>
  <c r="I7" i="44" l="1"/>
  <c r="I11" i="44"/>
  <c r="A18" i="523" l="1"/>
  <c r="A18" i="416"/>
  <c r="I8" i="44" l="1"/>
  <c r="I6" i="44"/>
  <c r="I10" i="44" l="1"/>
  <c r="I9" i="44"/>
  <c r="I12" i="44" l="1"/>
  <c r="A22" i="523" l="1"/>
  <c r="A21" i="523" l="1"/>
  <c r="A20" i="523"/>
  <c r="A23" i="523" l="1"/>
  <c r="A24" i="523"/>
  <c r="A25" i="523"/>
  <c r="A26" i="523"/>
  <c r="A27" i="523"/>
  <c r="A19" i="523"/>
  <c r="K8" i="416" l="1"/>
  <c r="K9" i="416"/>
  <c r="K7" i="416" l="1"/>
  <c r="K6" i="416"/>
  <c r="K4" i="416"/>
</calcChain>
</file>

<file path=xl/sharedStrings.xml><?xml version="1.0" encoding="utf-8"?>
<sst xmlns="http://schemas.openxmlformats.org/spreadsheetml/2006/main" count="75" uniqueCount="54">
  <si>
    <t>Accel World</t>
  </si>
  <si>
    <t>Ace of Diamond</t>
  </si>
  <si>
    <t>En cours</t>
  </si>
  <si>
    <t>11 eyes</t>
  </si>
  <si>
    <t>Sommaire</t>
  </si>
  <si>
    <t>A télécharger</t>
  </si>
  <si>
    <t>Ah! My Goddess</t>
  </si>
  <si>
    <t>Terminée</t>
  </si>
  <si>
    <t>Ah! My Goddess 2</t>
  </si>
  <si>
    <t>?</t>
  </si>
  <si>
    <t>Tableau statistiques</t>
  </si>
  <si>
    <t>OAV(s) et/ou Film(s) à télécharger</t>
  </si>
  <si>
    <t>Acchi Kocchi</t>
  </si>
  <si>
    <t>A venir</t>
  </si>
  <si>
    <t>Tableau des téléchargements</t>
  </si>
  <si>
    <t xml:space="preserve"> </t>
  </si>
  <si>
    <t>Fansub</t>
  </si>
  <si>
    <t>Prévisions</t>
  </si>
  <si>
    <t>.hack - Sign</t>
  </si>
  <si>
    <t>30-sai no Hoken Taiiku</t>
  </si>
  <si>
    <t>Abarenbô Rikishi!! Matsutarô</t>
  </si>
  <si>
    <t>06/04/2014</t>
  </si>
  <si>
    <t>06/10/2013</t>
  </si>
  <si>
    <t>Absolute Duo</t>
  </si>
  <si>
    <t>70+</t>
  </si>
  <si>
    <t>Kaerizaki Fansub</t>
  </si>
  <si>
    <t>Téléchargements terminés</t>
  </si>
  <si>
    <t>Téléchargements en cours</t>
  </si>
  <si>
    <t>Téléchargements à venir</t>
  </si>
  <si>
    <t>Nombre de séries total:</t>
  </si>
  <si>
    <t>Nombre de séries et films terminées:</t>
  </si>
  <si>
    <t>Nombre de séries en visionnage:</t>
  </si>
  <si>
    <t>Nombre de séries abandonnées:</t>
  </si>
  <si>
    <t>Nombre de séries en cours:</t>
  </si>
  <si>
    <t>Nombre de séries en pause:</t>
  </si>
  <si>
    <t>Nombre de séries à venir:</t>
  </si>
  <si>
    <t>Nombre de séries et films téléchargés:</t>
  </si>
  <si>
    <t>Nombre de séries en cours de téléchargements:</t>
  </si>
  <si>
    <t>Nombre de séries à télécharger</t>
  </si>
  <si>
    <t>Nombre d'OAV(s) et de Films à télécharger:</t>
  </si>
  <si>
    <t>RIP</t>
  </si>
  <si>
    <t>04/01/2015</t>
  </si>
  <si>
    <t>17/03/2015</t>
  </si>
  <si>
    <t>Tanoshii Fansub</t>
  </si>
  <si>
    <t>12+</t>
  </si>
  <si>
    <t>Séries, OAV's ou Films en cours</t>
  </si>
  <si>
    <t>Séries, OAV's et Films terminés</t>
  </si>
  <si>
    <t>Séries, OAV's ou Films en pause</t>
  </si>
  <si>
    <t>Séries, OAV's ou Films à venir</t>
  </si>
  <si>
    <t>Séries, OAV's ou Films en visionnage</t>
  </si>
  <si>
    <t>Séries, OAV's ou Films abandonnées</t>
  </si>
  <si>
    <t>Terminé(es)</t>
  </si>
  <si>
    <t>Effacer les filtres!</t>
  </si>
  <si>
    <t>Cette macro filtre sur les colonnes E F G avec critère "commence par Terminé"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</si>
</sst>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\-0;* &quot;&quot;"/>
  </numFmts>
  <fonts count="27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90"/>
      <color theme="0"/>
      <name val="SAO UI"/>
      <family val="3"/>
    </font>
    <font>
      <b/>
      <sz val="12"/>
      <color theme="3" tint="0.59999389629810485"/>
      <name val="Calibri"/>
      <family val="2"/>
      <scheme val="minor"/>
    </font>
    <font>
      <b/>
      <sz val="11"/>
      <color theme="6"/>
      <name val="Calibri"/>
      <family val="2"/>
      <scheme val="minor"/>
    </font>
    <font>
      <b/>
      <sz val="12"/>
      <color theme="7" tint="0.59999389629810485"/>
      <name val="Calibri"/>
      <family val="2"/>
      <scheme val="minor"/>
    </font>
    <font>
      <b/>
      <sz val="12"/>
      <color theme="6"/>
      <name val="Calibri"/>
      <family val="2"/>
      <scheme val="minor"/>
    </font>
    <font>
      <b/>
      <sz val="12"/>
      <color theme="9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1"/>
      <color theme="3" tint="0.59999389629810485"/>
      <name val="Calibri"/>
      <family val="2"/>
      <scheme val="minor"/>
    </font>
    <font>
      <b/>
      <sz val="11"/>
      <color theme="7" tint="0.59999389629810485"/>
      <name val="Calibri"/>
      <family val="2"/>
      <scheme val="minor"/>
    </font>
    <font>
      <b/>
      <sz val="11"/>
      <color theme="9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8" tint="-0.249977111117893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  <font>
      <b/>
      <u/>
      <sz val="12"/>
      <color theme="0"/>
      <name val="Calibri"/>
      <family val="2"/>
      <scheme val="minor"/>
    </font>
    <font>
      <b/>
      <sz val="11"/>
      <color theme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3" tint="0.39997558519241921"/>
      <name val="Calibri"/>
      <family val="2"/>
      <scheme val="minor"/>
    </font>
    <font>
      <b/>
      <sz val="12"/>
      <color theme="8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14999847407452621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2" fillId="0" borderId="0" applyNumberFormat="0" applyFill="0" applyBorder="0" applyAlignment="0" applyProtection="0"/>
  </cellStyleXfs>
  <cellXfs count="88">
    <xf numFmtId="0" fontId="0" fillId="0" borderId="0" xfId="0"/>
    <xf numFmtId="0" fontId="2" fillId="2" borderId="0" xfId="0" applyFont="1" applyFill="1"/>
    <xf numFmtId="0" fontId="4" fillId="2" borderId="0" xfId="0" applyFont="1" applyFill="1" applyAlignment="1">
      <alignment horizontal="center"/>
    </xf>
    <xf numFmtId="0" fontId="1" fillId="2" borderId="0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vertical="center"/>
    </xf>
    <xf numFmtId="0" fontId="3" fillId="2" borderId="0" xfId="0" applyFont="1" applyFill="1" applyBorder="1" applyAlignment="1">
      <alignment vertical="center"/>
    </xf>
    <xf numFmtId="0" fontId="3" fillId="2" borderId="0" xfId="0" applyFont="1" applyFill="1" applyBorder="1" applyAlignment="1">
      <alignment horizontal="center" vertical="center"/>
    </xf>
    <xf numFmtId="0" fontId="12" fillId="2" borderId="0" xfId="0" applyFont="1" applyFill="1" applyBorder="1" applyAlignment="1">
      <alignment vertical="center"/>
    </xf>
    <xf numFmtId="0" fontId="1" fillId="2" borderId="0" xfId="0" applyFont="1" applyFill="1" applyAlignment="1">
      <alignment horizontal="left"/>
    </xf>
    <xf numFmtId="0" fontId="8" fillId="2" borderId="0" xfId="0" applyFont="1" applyFill="1" applyAlignment="1">
      <alignment horizontal="left"/>
    </xf>
    <xf numFmtId="0" fontId="13" fillId="2" borderId="0" xfId="0" applyFont="1" applyFill="1" applyAlignment="1">
      <alignment horizontal="left"/>
    </xf>
    <xf numFmtId="0" fontId="14" fillId="2" borderId="0" xfId="0" applyFont="1" applyFill="1" applyAlignment="1">
      <alignment horizontal="left"/>
    </xf>
    <xf numFmtId="0" fontId="15" fillId="2" borderId="0" xfId="0" applyFont="1" applyFill="1" applyAlignment="1">
      <alignment horizontal="left"/>
    </xf>
    <xf numFmtId="0" fontId="5" fillId="2" borderId="0" xfId="0" applyFont="1" applyFill="1" applyAlignment="1">
      <alignment horizontal="left"/>
    </xf>
    <xf numFmtId="164" fontId="2" fillId="2" borderId="0" xfId="0" applyNumberFormat="1" applyFont="1" applyFill="1"/>
    <xf numFmtId="164" fontId="4" fillId="2" borderId="0" xfId="0" applyNumberFormat="1" applyFont="1" applyFill="1" applyAlignment="1">
      <alignment horizontal="center"/>
    </xf>
    <xf numFmtId="164" fontId="1" fillId="2" borderId="0" xfId="0" applyNumberFormat="1" applyFont="1" applyFill="1"/>
    <xf numFmtId="164" fontId="8" fillId="2" borderId="0" xfId="0" applyNumberFormat="1" applyFont="1" applyFill="1"/>
    <xf numFmtId="164" fontId="16" fillId="2" borderId="0" xfId="0" applyNumberFormat="1" applyFont="1" applyFill="1"/>
    <xf numFmtId="164" fontId="17" fillId="2" borderId="0" xfId="0" applyNumberFormat="1" applyFont="1" applyFill="1"/>
    <xf numFmtId="164" fontId="1" fillId="2" borderId="0" xfId="0" applyNumberFormat="1" applyFont="1" applyFill="1" applyBorder="1" applyAlignment="1">
      <alignment horizontal="left"/>
    </xf>
    <xf numFmtId="164" fontId="15" fillId="2" borderId="0" xfId="0" applyNumberFormat="1" applyFont="1" applyFill="1"/>
    <xf numFmtId="0" fontId="3" fillId="2" borderId="0" xfId="0" applyFont="1" applyFill="1" applyBorder="1" applyAlignment="1">
      <alignment horizontal="center"/>
    </xf>
    <xf numFmtId="0" fontId="18" fillId="2" borderId="0" xfId="0" applyFont="1" applyFill="1" applyBorder="1" applyAlignment="1">
      <alignment horizontal="left" vertical="center"/>
    </xf>
    <xf numFmtId="0" fontId="19" fillId="2" borderId="0" xfId="0" applyFont="1" applyFill="1" applyBorder="1" applyAlignment="1">
      <alignment horizontal="left" vertical="center"/>
    </xf>
    <xf numFmtId="164" fontId="21" fillId="2" borderId="0" xfId="0" applyNumberFormat="1" applyFont="1" applyFill="1"/>
    <xf numFmtId="0" fontId="4" fillId="2" borderId="0" xfId="0" applyFont="1" applyFill="1" applyBorder="1" applyAlignment="1">
      <alignment horizontal="right" vertical="center"/>
    </xf>
    <xf numFmtId="0" fontId="1" fillId="2" borderId="4" xfId="0" applyFont="1" applyFill="1" applyBorder="1" applyAlignment="1">
      <alignment horizontal="right" vertical="center" indent="2"/>
    </xf>
    <xf numFmtId="164" fontId="1" fillId="2" borderId="0" xfId="0" applyNumberFormat="1" applyFont="1" applyFill="1" applyBorder="1" applyAlignment="1">
      <alignment horizontal="right" vertical="center" indent="2"/>
    </xf>
    <xf numFmtId="0" fontId="1" fillId="2" borderId="0" xfId="0" applyFont="1" applyFill="1" applyAlignment="1">
      <alignment horizontal="right" indent="2"/>
    </xf>
    <xf numFmtId="0" fontId="12" fillId="2" borderId="0" xfId="0" applyFont="1" applyFill="1" applyAlignment="1">
      <alignment horizontal="left"/>
    </xf>
    <xf numFmtId="0" fontId="3" fillId="2" borderId="0" xfId="0" applyFont="1" applyFill="1" applyAlignment="1">
      <alignment horizontal="left"/>
    </xf>
    <xf numFmtId="0" fontId="10" fillId="2" borderId="0" xfId="0" applyFont="1" applyFill="1" applyAlignment="1">
      <alignment horizontal="left"/>
    </xf>
    <xf numFmtId="0" fontId="7" fillId="2" borderId="0" xfId="0" applyFont="1" applyFill="1" applyAlignment="1">
      <alignment horizontal="left"/>
    </xf>
    <xf numFmtId="0" fontId="9" fillId="2" borderId="0" xfId="0" applyFont="1" applyFill="1" applyAlignment="1">
      <alignment horizontal="left"/>
    </xf>
    <xf numFmtId="0" fontId="11" fillId="2" borderId="0" xfId="0" applyFont="1" applyFill="1" applyAlignment="1">
      <alignment horizontal="left"/>
    </xf>
    <xf numFmtId="0" fontId="3" fillId="2" borderId="0" xfId="0" applyFont="1" applyFill="1" applyBorder="1" applyAlignment="1">
      <alignment horizontal="left" vertical="center" indent="7"/>
    </xf>
    <xf numFmtId="0" fontId="3" fillId="2" borderId="0" xfId="0" applyFont="1" applyFill="1" applyBorder="1" applyAlignment="1">
      <alignment horizontal="left" indent="7"/>
    </xf>
    <xf numFmtId="0" fontId="1" fillId="2" borderId="0" xfId="0" applyFont="1" applyFill="1" applyBorder="1" applyAlignment="1">
      <alignment horizontal="left" vertical="center" indent="7"/>
    </xf>
    <xf numFmtId="0" fontId="3" fillId="2" borderId="0" xfId="0" applyFont="1" applyFill="1" applyBorder="1" applyAlignment="1">
      <alignment horizontal="left" vertical="center" indent="14"/>
    </xf>
    <xf numFmtId="0" fontId="3" fillId="2" borderId="0" xfId="0" applyFont="1" applyFill="1" applyBorder="1" applyAlignment="1">
      <alignment horizontal="left" indent="14"/>
    </xf>
    <xf numFmtId="0" fontId="10" fillId="2" borderId="0" xfId="0" applyFont="1" applyFill="1" applyBorder="1" applyAlignment="1">
      <alignment horizontal="left" vertical="center" indent="7"/>
    </xf>
    <xf numFmtId="0" fontId="1" fillId="2" borderId="0" xfId="0" applyFont="1" applyFill="1" applyBorder="1" applyAlignment="1">
      <alignment horizontal="left" vertical="center" indent="14"/>
    </xf>
    <xf numFmtId="0" fontId="1" fillId="2" borderId="0" xfId="0" applyFont="1" applyFill="1" applyBorder="1" applyAlignment="1">
      <alignment horizontal="left" vertical="center"/>
    </xf>
    <xf numFmtId="0" fontId="20" fillId="2" borderId="0" xfId="0" applyFont="1" applyFill="1" applyBorder="1" applyAlignment="1">
      <alignment horizontal="left"/>
    </xf>
    <xf numFmtId="164" fontId="22" fillId="2" borderId="0" xfId="1" applyNumberFormat="1" applyFill="1"/>
    <xf numFmtId="164" fontId="8" fillId="2" borderId="0" xfId="0" applyNumberFormat="1" applyFont="1" applyFill="1" applyAlignment="1">
      <alignment horizontal="left" indent="10"/>
    </xf>
    <xf numFmtId="164" fontId="1" fillId="2" borderId="0" xfId="0" applyNumberFormat="1" applyFont="1" applyFill="1" applyAlignment="1">
      <alignment horizontal="left" indent="10"/>
    </xf>
    <xf numFmtId="164" fontId="16" fillId="2" borderId="0" xfId="0" applyNumberFormat="1" applyFont="1" applyFill="1" applyAlignment="1">
      <alignment horizontal="left" indent="10"/>
    </xf>
    <xf numFmtId="164" fontId="17" fillId="2" borderId="0" xfId="0" applyNumberFormat="1" applyFont="1" applyFill="1" applyAlignment="1">
      <alignment horizontal="left" indent="10"/>
    </xf>
    <xf numFmtId="164" fontId="2" fillId="2" borderId="0" xfId="0" applyNumberFormat="1" applyFont="1" applyFill="1" applyAlignment="1">
      <alignment horizontal="left" indent="10"/>
    </xf>
    <xf numFmtId="164" fontId="15" fillId="2" borderId="0" xfId="0" applyNumberFormat="1" applyFont="1" applyFill="1" applyAlignment="1">
      <alignment horizontal="left" indent="10"/>
    </xf>
    <xf numFmtId="164" fontId="1" fillId="2" borderId="0" xfId="0" applyNumberFormat="1" applyFont="1" applyFill="1" applyAlignment="1">
      <alignment horizontal="left"/>
    </xf>
    <xf numFmtId="164" fontId="8" fillId="2" borderId="0" xfId="0" applyNumberFormat="1" applyFont="1" applyFill="1" applyAlignment="1">
      <alignment horizontal="left"/>
    </xf>
    <xf numFmtId="164" fontId="16" fillId="2" borderId="0" xfId="0" applyNumberFormat="1" applyFont="1" applyFill="1" applyAlignment="1">
      <alignment horizontal="left"/>
    </xf>
    <xf numFmtId="164" fontId="17" fillId="2" borderId="0" xfId="0" applyNumberFormat="1" applyFont="1" applyFill="1" applyAlignment="1">
      <alignment horizontal="left"/>
    </xf>
    <xf numFmtId="164" fontId="15" fillId="2" borderId="0" xfId="0" applyNumberFormat="1" applyFont="1" applyFill="1" applyAlignment="1">
      <alignment horizontal="left"/>
    </xf>
    <xf numFmtId="164" fontId="21" fillId="2" borderId="0" xfId="0" applyNumberFormat="1" applyFont="1" applyFill="1" applyAlignment="1">
      <alignment horizontal="left"/>
    </xf>
    <xf numFmtId="49" fontId="1" fillId="2" borderId="3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49" fontId="1" fillId="2" borderId="5" xfId="0" applyNumberFormat="1" applyFont="1" applyFill="1" applyBorder="1" applyAlignment="1">
      <alignment horizontal="center" vertical="center"/>
    </xf>
    <xf numFmtId="164" fontId="21" fillId="2" borderId="0" xfId="0" applyNumberFormat="1" applyFont="1" applyFill="1" applyAlignment="1">
      <alignment horizontal="left" indent="10"/>
    </xf>
    <xf numFmtId="0" fontId="2" fillId="2" borderId="0" xfId="0" applyNumberFormat="1" applyFont="1" applyFill="1"/>
    <xf numFmtId="0" fontId="22" fillId="0" borderId="2" xfId="1" applyBorder="1" applyAlignment="1">
      <alignment horizontal="center"/>
    </xf>
    <xf numFmtId="0" fontId="22" fillId="2" borderId="2" xfId="1" applyFill="1" applyBorder="1" applyAlignment="1">
      <alignment horizontal="center" vertical="center"/>
    </xf>
    <xf numFmtId="0" fontId="16" fillId="2" borderId="0" xfId="1" applyFont="1" applyFill="1"/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49" fontId="1" fillId="2" borderId="9" xfId="0" applyNumberFormat="1" applyFont="1" applyFill="1" applyBorder="1" applyAlignment="1">
      <alignment horizontal="center" vertical="center"/>
    </xf>
    <xf numFmtId="49" fontId="1" fillId="2" borderId="10" xfId="0" applyNumberFormat="1" applyFont="1" applyFill="1" applyBorder="1" applyAlignment="1">
      <alignment horizontal="center" vertical="center"/>
    </xf>
    <xf numFmtId="49" fontId="1" fillId="2" borderId="1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/>
    <xf numFmtId="164" fontId="16" fillId="2" borderId="0" xfId="1" applyNumberFormat="1" applyFont="1" applyFill="1"/>
    <xf numFmtId="0" fontId="3" fillId="2" borderId="0" xfId="0" applyFont="1" applyFill="1" applyBorder="1" applyAlignment="1">
      <alignment horizontal="left" vertical="center" indent="7"/>
    </xf>
    <xf numFmtId="0" fontId="10" fillId="2" borderId="0" xfId="0" applyFont="1" applyFill="1" applyBorder="1" applyAlignment="1">
      <alignment horizontal="left" vertical="center" indent="7"/>
    </xf>
    <xf numFmtId="0" fontId="23" fillId="2" borderId="0" xfId="0" applyFont="1" applyFill="1" applyBorder="1" applyAlignment="1">
      <alignment horizontal="left" vertical="center" indent="7"/>
    </xf>
    <xf numFmtId="0" fontId="9" fillId="2" borderId="0" xfId="0" applyFont="1" applyFill="1" applyBorder="1" applyAlignment="1">
      <alignment horizontal="left" vertical="center" indent="7"/>
    </xf>
    <xf numFmtId="0" fontId="24" fillId="2" borderId="0" xfId="0" applyFont="1" applyFill="1" applyBorder="1" applyAlignment="1">
      <alignment horizontal="left" vertical="center" indent="7"/>
    </xf>
    <xf numFmtId="0" fontId="11" fillId="2" borderId="0" xfId="0" applyFont="1" applyFill="1" applyBorder="1" applyAlignment="1">
      <alignment horizontal="left" vertical="center" indent="7"/>
    </xf>
    <xf numFmtId="0" fontId="26" fillId="2" borderId="0" xfId="0" applyFont="1" applyFill="1" applyBorder="1" applyAlignment="1">
      <alignment vertical="center"/>
    </xf>
    <xf numFmtId="164" fontId="25" fillId="2" borderId="0" xfId="0" applyNumberFormat="1" applyFont="1" applyFill="1"/>
    <xf numFmtId="0" fontId="25" fillId="2" borderId="0" xfId="0" applyFont="1" applyFill="1"/>
  </cellXfs>
  <cellStyles count="2">
    <cellStyle name="Lien hypertexte" xfId="1" builtinId="8"/>
    <cellStyle name="Normal" xfId="0" builtinId="0"/>
  </cellStyles>
  <dxfs count="262"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ill>
        <patternFill>
          <bgColor theme="0" tint="-0.34998626667073579"/>
        </patternFill>
      </fill>
    </dxf>
    <dxf>
      <font>
        <b/>
        <i val="0"/>
        <color rgb="FFFF0000"/>
      </font>
    </dxf>
    <dxf>
      <font>
        <b/>
        <i val="0"/>
        <color theme="6"/>
      </font>
    </dxf>
    <dxf>
      <font>
        <b/>
        <i val="0"/>
        <color theme="3" tint="0.39994506668294322"/>
      </font>
    </dxf>
    <dxf>
      <font>
        <b/>
        <i val="0"/>
        <color theme="0"/>
      </font>
    </dxf>
    <dxf>
      <font>
        <b/>
        <i val="0"/>
        <color theme="8" tint="-0.24994659260841701"/>
      </font>
    </dxf>
    <dxf>
      <font>
        <b/>
        <i val="0"/>
        <color theme="9"/>
      </font>
    </dxf>
    <dxf>
      <fill>
        <patternFill>
          <bgColor theme="0" tint="-0.34998626667073579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ill>
        <patternFill>
          <bgColor theme="0" tint="-0.34998626667073579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</dxfs>
  <tableStyles count="0" defaultTableStyle="TableStyleMedium2" defaultPivotStyle="PivotStyleLight16"/>
  <colors>
    <mruColors>
      <color rgb="FFFFFFFF"/>
      <color rgb="FFE46D0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265746</xdr:colOff>
      <xdr:row>3</xdr:row>
      <xdr:rowOff>171450</xdr:rowOff>
    </xdr:from>
    <xdr:to>
      <xdr:col>2</xdr:col>
      <xdr:colOff>522749</xdr:colOff>
      <xdr:row>5</xdr:row>
      <xdr:rowOff>47625</xdr:rowOff>
    </xdr:to>
    <xdr:sp macro="[0]!Encours" textlink="">
      <xdr:nvSpPr>
        <xdr:cNvPr id="12" name="BtnFiltre"/>
        <xdr:cNvSpPr/>
      </xdr:nvSpPr>
      <xdr:spPr>
        <a:xfrm>
          <a:off x="4904421" y="1314450"/>
          <a:ext cx="257003" cy="257175"/>
        </a:xfrm>
        <a:prstGeom prst="flowChartConnector">
          <a:avLst/>
        </a:prstGeom>
        <a:solidFill>
          <a:schemeClr val="tx2">
            <a:lumMod val="60000"/>
            <a:lumOff val="40000"/>
          </a:schemeClr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 editAs="oneCell">
    <xdr:from>
      <xdr:col>2</xdr:col>
      <xdr:colOff>266700</xdr:colOff>
      <xdr:row>1</xdr:row>
      <xdr:rowOff>161925</xdr:rowOff>
    </xdr:from>
    <xdr:to>
      <xdr:col>2</xdr:col>
      <xdr:colOff>523703</xdr:colOff>
      <xdr:row>3</xdr:row>
      <xdr:rowOff>38100</xdr:rowOff>
    </xdr:to>
    <xdr:sp macro="[0]!Terminé" textlink="">
      <xdr:nvSpPr>
        <xdr:cNvPr id="13" name="BtnFiltre"/>
        <xdr:cNvSpPr/>
      </xdr:nvSpPr>
      <xdr:spPr>
        <a:xfrm>
          <a:off x="4905375" y="923925"/>
          <a:ext cx="257003" cy="257175"/>
        </a:xfrm>
        <a:prstGeom prst="flowChartConnector">
          <a:avLst/>
        </a:prstGeom>
        <a:solidFill>
          <a:schemeClr val="accent3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 editAs="oneCell">
    <xdr:from>
      <xdr:col>2</xdr:col>
      <xdr:colOff>266700</xdr:colOff>
      <xdr:row>5</xdr:row>
      <xdr:rowOff>171450</xdr:rowOff>
    </xdr:from>
    <xdr:to>
      <xdr:col>2</xdr:col>
      <xdr:colOff>523703</xdr:colOff>
      <xdr:row>7</xdr:row>
      <xdr:rowOff>47625</xdr:rowOff>
    </xdr:to>
    <xdr:sp macro="[0]!Enpause" textlink="">
      <xdr:nvSpPr>
        <xdr:cNvPr id="14" name="BtnFiltre"/>
        <xdr:cNvSpPr/>
      </xdr:nvSpPr>
      <xdr:spPr>
        <a:xfrm>
          <a:off x="4905375" y="1695450"/>
          <a:ext cx="257003" cy="257175"/>
        </a:xfrm>
        <a:prstGeom prst="flowChartConnector">
          <a:avLst/>
        </a:prstGeom>
        <a:solidFill>
          <a:schemeClr val="accent4">
            <a:lumMod val="40000"/>
            <a:lumOff val="60000"/>
          </a:schemeClr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 editAs="oneCell">
    <xdr:from>
      <xdr:col>2</xdr:col>
      <xdr:colOff>266700</xdr:colOff>
      <xdr:row>9</xdr:row>
      <xdr:rowOff>171450</xdr:rowOff>
    </xdr:from>
    <xdr:to>
      <xdr:col>2</xdr:col>
      <xdr:colOff>523703</xdr:colOff>
      <xdr:row>11</xdr:row>
      <xdr:rowOff>47625</xdr:rowOff>
    </xdr:to>
    <xdr:sp macro="[0]!Envisionnage" textlink="">
      <xdr:nvSpPr>
        <xdr:cNvPr id="22" name="BtnFiltre"/>
        <xdr:cNvSpPr/>
      </xdr:nvSpPr>
      <xdr:spPr>
        <a:xfrm>
          <a:off x="7591425" y="1314450"/>
          <a:ext cx="257003" cy="257175"/>
        </a:xfrm>
        <a:prstGeom prst="flowChartConnector">
          <a:avLst/>
        </a:prstGeom>
        <a:solidFill>
          <a:schemeClr val="accent6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 editAs="oneCell">
    <xdr:from>
      <xdr:col>2</xdr:col>
      <xdr:colOff>257175</xdr:colOff>
      <xdr:row>11</xdr:row>
      <xdr:rowOff>171450</xdr:rowOff>
    </xdr:from>
    <xdr:to>
      <xdr:col>2</xdr:col>
      <xdr:colOff>514178</xdr:colOff>
      <xdr:row>13</xdr:row>
      <xdr:rowOff>47625</xdr:rowOff>
    </xdr:to>
    <xdr:sp macro="[0]!Abandonnées" textlink="">
      <xdr:nvSpPr>
        <xdr:cNvPr id="25" name="BtnFiltre"/>
        <xdr:cNvSpPr/>
      </xdr:nvSpPr>
      <xdr:spPr>
        <a:xfrm>
          <a:off x="7581900" y="2076450"/>
          <a:ext cx="257003" cy="257175"/>
        </a:xfrm>
        <a:prstGeom prst="flowChartConnector">
          <a:avLst/>
        </a:prstGeom>
        <a:solidFill>
          <a:schemeClr val="bg1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 editAs="oneCell">
    <xdr:from>
      <xdr:col>2</xdr:col>
      <xdr:colOff>266700</xdr:colOff>
      <xdr:row>7</xdr:row>
      <xdr:rowOff>171450</xdr:rowOff>
    </xdr:from>
    <xdr:to>
      <xdr:col>2</xdr:col>
      <xdr:colOff>523703</xdr:colOff>
      <xdr:row>9</xdr:row>
      <xdr:rowOff>47625</xdr:rowOff>
    </xdr:to>
    <xdr:sp macro="[0]!Avenir" textlink="">
      <xdr:nvSpPr>
        <xdr:cNvPr id="16" name="BtnFiltre"/>
        <xdr:cNvSpPr/>
      </xdr:nvSpPr>
      <xdr:spPr>
        <a:xfrm>
          <a:off x="4905375" y="2076450"/>
          <a:ext cx="257003" cy="257175"/>
        </a:xfrm>
        <a:prstGeom prst="flowChartConnector">
          <a:avLst/>
        </a:prstGeom>
        <a:solidFill>
          <a:schemeClr val="accent5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190500</xdr:colOff>
          <xdr:row>1</xdr:row>
          <xdr:rowOff>38100</xdr:rowOff>
        </xdr:from>
        <xdr:to>
          <xdr:col>0</xdr:col>
          <xdr:colOff>3743325</xdr:colOff>
          <xdr:row>3</xdr:row>
          <xdr:rowOff>114300</xdr:rowOff>
        </xdr:to>
        <xdr:sp macro="" textlink="">
          <xdr:nvSpPr>
            <xdr:cNvPr id="1026" name="TextBox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0</xdr:col>
      <xdr:colOff>904875</xdr:colOff>
      <xdr:row>8</xdr:row>
      <xdr:rowOff>154781</xdr:rowOff>
    </xdr:from>
    <xdr:to>
      <xdr:col>0</xdr:col>
      <xdr:colOff>1161878</xdr:colOff>
      <xdr:row>10</xdr:row>
      <xdr:rowOff>30956</xdr:rowOff>
    </xdr:to>
    <xdr:sp macro="[0]!EffacerFiltre" textlink="">
      <xdr:nvSpPr>
        <xdr:cNvPr id="10" name="BtnFiltre"/>
        <xdr:cNvSpPr/>
      </xdr:nvSpPr>
      <xdr:spPr>
        <a:xfrm>
          <a:off x="904875" y="1678781"/>
          <a:ext cx="257003" cy="257175"/>
        </a:xfrm>
        <a:prstGeom prst="flowChartConnector">
          <a:avLst/>
        </a:prstGeom>
        <a:solidFill>
          <a:schemeClr val="accent5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466725</xdr:colOff>
      <xdr:row>1</xdr:row>
      <xdr:rowOff>171450</xdr:rowOff>
    </xdr:from>
    <xdr:to>
      <xdr:col>2</xdr:col>
      <xdr:colOff>723728</xdr:colOff>
      <xdr:row>3</xdr:row>
      <xdr:rowOff>47625</xdr:rowOff>
    </xdr:to>
    <xdr:sp macro="[0]!téléchargementsterminés" textlink="">
      <xdr:nvSpPr>
        <xdr:cNvPr id="2" name="BtnFiltre"/>
        <xdr:cNvSpPr/>
      </xdr:nvSpPr>
      <xdr:spPr>
        <a:xfrm>
          <a:off x="7191375" y="361950"/>
          <a:ext cx="257003" cy="257175"/>
        </a:xfrm>
        <a:prstGeom prst="flowChartConnector">
          <a:avLst/>
        </a:prstGeom>
        <a:solidFill>
          <a:schemeClr val="accent3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>
    <xdr:from>
      <xdr:col>2</xdr:col>
      <xdr:colOff>476250</xdr:colOff>
      <xdr:row>5</xdr:row>
      <xdr:rowOff>180975</xdr:rowOff>
    </xdr:from>
    <xdr:to>
      <xdr:col>2</xdr:col>
      <xdr:colOff>733253</xdr:colOff>
      <xdr:row>7</xdr:row>
      <xdr:rowOff>57150</xdr:rowOff>
    </xdr:to>
    <xdr:sp macro="[0]!Atélécharger" textlink="">
      <xdr:nvSpPr>
        <xdr:cNvPr id="3" name="BtnFiltre"/>
        <xdr:cNvSpPr/>
      </xdr:nvSpPr>
      <xdr:spPr>
        <a:xfrm>
          <a:off x="7200900" y="1133475"/>
          <a:ext cx="257003" cy="257175"/>
        </a:xfrm>
        <a:prstGeom prst="flowChartConnector">
          <a:avLst/>
        </a:prstGeom>
        <a:solidFill>
          <a:srgbClr val="FF0000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>
    <xdr:from>
      <xdr:col>2</xdr:col>
      <xdr:colOff>476250</xdr:colOff>
      <xdr:row>3</xdr:row>
      <xdr:rowOff>180975</xdr:rowOff>
    </xdr:from>
    <xdr:to>
      <xdr:col>2</xdr:col>
      <xdr:colOff>733253</xdr:colOff>
      <xdr:row>5</xdr:row>
      <xdr:rowOff>57150</xdr:rowOff>
    </xdr:to>
    <xdr:sp macro="[0]!Encours" textlink="">
      <xdr:nvSpPr>
        <xdr:cNvPr id="4" name="BtnFiltre"/>
        <xdr:cNvSpPr/>
      </xdr:nvSpPr>
      <xdr:spPr>
        <a:xfrm>
          <a:off x="7200900" y="752475"/>
          <a:ext cx="257003" cy="257175"/>
        </a:xfrm>
        <a:prstGeom prst="flowChartConnector">
          <a:avLst/>
        </a:prstGeom>
        <a:solidFill>
          <a:schemeClr val="tx2">
            <a:lumMod val="60000"/>
            <a:lumOff val="40000"/>
          </a:schemeClr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>
    <xdr:from>
      <xdr:col>2</xdr:col>
      <xdr:colOff>476250</xdr:colOff>
      <xdr:row>9</xdr:row>
      <xdr:rowOff>180975</xdr:rowOff>
    </xdr:from>
    <xdr:to>
      <xdr:col>2</xdr:col>
      <xdr:colOff>733253</xdr:colOff>
      <xdr:row>11</xdr:row>
      <xdr:rowOff>57150</xdr:rowOff>
    </xdr:to>
    <xdr:sp macro="[0]!oavfilmatélécharger" textlink="">
      <xdr:nvSpPr>
        <xdr:cNvPr id="7" name="BtnFiltre"/>
        <xdr:cNvSpPr/>
      </xdr:nvSpPr>
      <xdr:spPr>
        <a:xfrm>
          <a:off x="9486900" y="371475"/>
          <a:ext cx="257003" cy="257175"/>
        </a:xfrm>
        <a:prstGeom prst="flowChartConnector">
          <a:avLst/>
        </a:prstGeom>
        <a:solidFill>
          <a:schemeClr val="accent6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>
    <xdr:from>
      <xdr:col>2</xdr:col>
      <xdr:colOff>476250</xdr:colOff>
      <xdr:row>7</xdr:row>
      <xdr:rowOff>171450</xdr:rowOff>
    </xdr:from>
    <xdr:to>
      <xdr:col>2</xdr:col>
      <xdr:colOff>733253</xdr:colOff>
      <xdr:row>9</xdr:row>
      <xdr:rowOff>47625</xdr:rowOff>
    </xdr:to>
    <xdr:sp macro="[0]!Avenir" textlink="">
      <xdr:nvSpPr>
        <xdr:cNvPr id="8" name="BtnFiltre"/>
        <xdr:cNvSpPr/>
      </xdr:nvSpPr>
      <xdr:spPr>
        <a:xfrm>
          <a:off x="7772400" y="1504950"/>
          <a:ext cx="257003" cy="257175"/>
        </a:xfrm>
        <a:prstGeom prst="flowChartConnector">
          <a:avLst/>
        </a:prstGeom>
        <a:solidFill>
          <a:schemeClr val="accent5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190500</xdr:colOff>
          <xdr:row>1</xdr:row>
          <xdr:rowOff>38100</xdr:rowOff>
        </xdr:from>
        <xdr:to>
          <xdr:col>0</xdr:col>
          <xdr:colOff>3743325</xdr:colOff>
          <xdr:row>3</xdr:row>
          <xdr:rowOff>114300</xdr:rowOff>
        </xdr:to>
        <xdr:sp macro="" textlink="">
          <xdr:nvSpPr>
            <xdr:cNvPr id="2050" name="TextBox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0</xdr:col>
      <xdr:colOff>881063</xdr:colOff>
      <xdr:row>8</xdr:row>
      <xdr:rowOff>119062</xdr:rowOff>
    </xdr:from>
    <xdr:to>
      <xdr:col>0</xdr:col>
      <xdr:colOff>1138066</xdr:colOff>
      <xdr:row>9</xdr:row>
      <xdr:rowOff>185737</xdr:rowOff>
    </xdr:to>
    <xdr:sp macro="[0]!EffacerFiltre" textlink="">
      <xdr:nvSpPr>
        <xdr:cNvPr id="9" name="BtnFiltre"/>
        <xdr:cNvSpPr/>
      </xdr:nvSpPr>
      <xdr:spPr>
        <a:xfrm>
          <a:off x="881063" y="1643062"/>
          <a:ext cx="257003" cy="257175"/>
        </a:xfrm>
        <a:prstGeom prst="flowChartConnector">
          <a:avLst/>
        </a:prstGeom>
        <a:solidFill>
          <a:schemeClr val="accent5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190500</xdr:colOff>
          <xdr:row>1</xdr:row>
          <xdr:rowOff>38100</xdr:rowOff>
        </xdr:from>
        <xdr:to>
          <xdr:col>0</xdr:col>
          <xdr:colOff>3743325</xdr:colOff>
          <xdr:row>3</xdr:row>
          <xdr:rowOff>114300</xdr:rowOff>
        </xdr:to>
        <xdr:sp macro="" textlink="">
          <xdr:nvSpPr>
            <xdr:cNvPr id="518145" name="TextBox1" hidden="1">
              <a:extLst>
                <a:ext uri="{63B3BB69-23CF-44E3-9099-C40C66FF867C}">
                  <a14:compatExt spid="_x0000_s518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2</xdr:col>
      <xdr:colOff>466725</xdr:colOff>
      <xdr:row>1</xdr:row>
      <xdr:rowOff>171450</xdr:rowOff>
    </xdr:from>
    <xdr:to>
      <xdr:col>2</xdr:col>
      <xdr:colOff>723728</xdr:colOff>
      <xdr:row>3</xdr:row>
      <xdr:rowOff>47625</xdr:rowOff>
    </xdr:to>
    <xdr:sp macro="[0]!Prévisionsterminé" textlink="">
      <xdr:nvSpPr>
        <xdr:cNvPr id="4" name="BtnFiltre"/>
        <xdr:cNvSpPr/>
      </xdr:nvSpPr>
      <xdr:spPr>
        <a:xfrm>
          <a:off x="5000625" y="361950"/>
          <a:ext cx="257003" cy="257175"/>
        </a:xfrm>
        <a:prstGeom prst="flowChartConnector">
          <a:avLst/>
        </a:prstGeom>
        <a:solidFill>
          <a:schemeClr val="accent3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>
    <xdr:from>
      <xdr:col>2</xdr:col>
      <xdr:colOff>476250</xdr:colOff>
      <xdr:row>3</xdr:row>
      <xdr:rowOff>180975</xdr:rowOff>
    </xdr:from>
    <xdr:to>
      <xdr:col>2</xdr:col>
      <xdr:colOff>733253</xdr:colOff>
      <xdr:row>5</xdr:row>
      <xdr:rowOff>57150</xdr:rowOff>
    </xdr:to>
    <xdr:sp macro="[0]!Encours" textlink="">
      <xdr:nvSpPr>
        <xdr:cNvPr id="5" name="BtnFiltre"/>
        <xdr:cNvSpPr/>
      </xdr:nvSpPr>
      <xdr:spPr>
        <a:xfrm>
          <a:off x="5010150" y="752475"/>
          <a:ext cx="257003" cy="257175"/>
        </a:xfrm>
        <a:prstGeom prst="flowChartConnector">
          <a:avLst/>
        </a:prstGeom>
        <a:solidFill>
          <a:schemeClr val="tx2">
            <a:lumMod val="60000"/>
            <a:lumOff val="40000"/>
          </a:schemeClr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>
    <xdr:from>
      <xdr:col>2</xdr:col>
      <xdr:colOff>476250</xdr:colOff>
      <xdr:row>5</xdr:row>
      <xdr:rowOff>171450</xdr:rowOff>
    </xdr:from>
    <xdr:to>
      <xdr:col>2</xdr:col>
      <xdr:colOff>733253</xdr:colOff>
      <xdr:row>7</xdr:row>
      <xdr:rowOff>47625</xdr:rowOff>
    </xdr:to>
    <xdr:sp macro="[0]!Avenir" textlink="">
      <xdr:nvSpPr>
        <xdr:cNvPr id="8" name="BtnFiltre"/>
        <xdr:cNvSpPr/>
      </xdr:nvSpPr>
      <xdr:spPr>
        <a:xfrm>
          <a:off x="5010150" y="1504950"/>
          <a:ext cx="257003" cy="257175"/>
        </a:xfrm>
        <a:prstGeom prst="flowChartConnector">
          <a:avLst/>
        </a:prstGeom>
        <a:solidFill>
          <a:schemeClr val="accent5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>
    <xdr:from>
      <xdr:col>0</xdr:col>
      <xdr:colOff>869156</xdr:colOff>
      <xdr:row>7</xdr:row>
      <xdr:rowOff>166688</xdr:rowOff>
    </xdr:from>
    <xdr:to>
      <xdr:col>0</xdr:col>
      <xdr:colOff>1126159</xdr:colOff>
      <xdr:row>9</xdr:row>
      <xdr:rowOff>42863</xdr:rowOff>
    </xdr:to>
    <xdr:sp macro="[0]!EffacerFiltre" textlink="">
      <xdr:nvSpPr>
        <xdr:cNvPr id="7" name="BtnFiltre"/>
        <xdr:cNvSpPr/>
      </xdr:nvSpPr>
      <xdr:spPr>
        <a:xfrm>
          <a:off x="869156" y="1500188"/>
          <a:ext cx="257003" cy="257175"/>
        </a:xfrm>
        <a:prstGeom prst="flowChartConnector">
          <a:avLst/>
        </a:prstGeom>
        <a:solidFill>
          <a:schemeClr val="accent5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7" Type="http://schemas.openxmlformats.org/officeDocument/2006/relationships/image" Target="../media/image1.emf"/><Relationship Id="rId2" Type="http://schemas.openxmlformats.org/officeDocument/2006/relationships/hyperlink" Target="http://www.tanoshii-no-fansub.com/index.php" TargetMode="External"/><Relationship Id="rId1" Type="http://schemas.openxmlformats.org/officeDocument/2006/relationships/hyperlink" Target="http://kaerizaki-fansub.fr/" TargetMode="External"/><Relationship Id="rId6" Type="http://schemas.openxmlformats.org/officeDocument/2006/relationships/control" Target="../activeX/activeX2.xml"/><Relationship Id="rId5" Type="http://schemas.openxmlformats.org/officeDocument/2006/relationships/vmlDrawing" Target="../drawings/vmlDrawing2.vml"/><Relationship Id="rId4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1.emf"/><Relationship Id="rId4" Type="http://schemas.openxmlformats.org/officeDocument/2006/relationships/control" Target="../activeX/activeX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2"/>
  <dimension ref="A1:M27"/>
  <sheetViews>
    <sheetView showGridLines="0" tabSelected="1" zoomScale="80" zoomScaleNormal="80" workbookViewId="0">
      <pane ySplit="15" topLeftCell="A16" activePane="bottomLeft" state="frozen"/>
      <selection activeCell="B2" sqref="B2"/>
      <selection pane="bottomLeft" activeCell="A21" sqref="A21"/>
    </sheetView>
  </sheetViews>
  <sheetFormatPr baseColWidth="10" defaultColWidth="11.42578125" defaultRowHeight="15"/>
  <cols>
    <col min="1" max="1" width="56.5703125" style="3" customWidth="1"/>
    <col min="2" max="7" width="11.42578125" style="3" customWidth="1"/>
    <col min="8" max="8" width="42" style="3" customWidth="1"/>
    <col min="9" max="9" width="43" style="3" bestFit="1" customWidth="1"/>
    <col min="10" max="10" width="28" style="3" customWidth="1"/>
    <col min="11" max="16384" width="11.42578125" style="3"/>
  </cols>
  <sheetData>
    <row r="1" spans="1:13" ht="15" customHeight="1">
      <c r="A1" s="10"/>
      <c r="B1" s="10"/>
      <c r="C1" s="10"/>
      <c r="D1" s="10"/>
      <c r="E1" s="10"/>
      <c r="F1" s="10"/>
      <c r="G1" s="10"/>
      <c r="H1" s="10"/>
      <c r="I1" s="10"/>
      <c r="J1" s="10"/>
      <c r="K1" s="9"/>
      <c r="L1" s="9"/>
      <c r="M1" s="9"/>
    </row>
    <row r="2" spans="1:13" ht="15" customHeight="1">
      <c r="A2" s="10"/>
      <c r="B2" s="10"/>
      <c r="C2" s="10"/>
      <c r="D2" s="10"/>
      <c r="E2" s="10"/>
      <c r="F2" s="10"/>
      <c r="G2" s="10"/>
      <c r="H2" s="10"/>
      <c r="I2" s="10"/>
      <c r="J2" s="10"/>
      <c r="K2" s="9"/>
      <c r="L2" s="9"/>
      <c r="M2" s="9"/>
    </row>
    <row r="3" spans="1:13" ht="15" customHeight="1">
      <c r="A3" s="10"/>
      <c r="B3" s="10"/>
      <c r="C3" s="80" t="s">
        <v>46</v>
      </c>
      <c r="D3" s="80"/>
      <c r="E3" s="80"/>
      <c r="F3" s="80"/>
      <c r="G3" s="10"/>
      <c r="H3" s="10"/>
      <c r="I3" s="10"/>
      <c r="M3" s="9"/>
    </row>
    <row r="4" spans="1:13" ht="15" customHeight="1">
      <c r="A4" s="10"/>
      <c r="B4" s="10"/>
      <c r="C4" s="44"/>
      <c r="D4" s="45"/>
      <c r="E4" s="42"/>
      <c r="F4" s="27"/>
      <c r="H4" s="49" t="s">
        <v>10</v>
      </c>
      <c r="M4" s="9"/>
    </row>
    <row r="5" spans="1:13" ht="15" customHeight="1">
      <c r="A5" s="10"/>
      <c r="B5" s="10"/>
      <c r="C5" s="81" t="s">
        <v>45</v>
      </c>
      <c r="D5" s="81"/>
      <c r="E5" s="81"/>
      <c r="F5" s="81"/>
      <c r="H5" s="48"/>
      <c r="I5" s="7"/>
      <c r="M5" s="9"/>
    </row>
    <row r="6" spans="1:13" ht="15" customHeight="1">
      <c r="A6" s="31" t="s">
        <v>14</v>
      </c>
      <c r="B6" s="10"/>
      <c r="C6" s="44"/>
      <c r="D6" s="44"/>
      <c r="E6" s="46"/>
      <c r="F6" s="10"/>
      <c r="H6" s="36" t="s">
        <v>29</v>
      </c>
      <c r="I6" s="13">
        <f>COUNTA(A18:A27)</f>
        <v>10</v>
      </c>
      <c r="M6" s="9"/>
    </row>
    <row r="7" spans="1:13" ht="15" customHeight="1">
      <c r="A7" s="31" t="s">
        <v>17</v>
      </c>
      <c r="B7" s="10"/>
      <c r="C7" s="82" t="s">
        <v>47</v>
      </c>
      <c r="D7" s="82"/>
      <c r="E7" s="82"/>
      <c r="F7" s="82"/>
      <c r="H7" s="37" t="s">
        <v>30</v>
      </c>
      <c r="I7" s="14">
        <f ca="1">COUNTIF(I18:I27,"fini*")+COUNTIF(I18:I27,"A jour")</f>
        <v>4</v>
      </c>
      <c r="M7" s="9"/>
    </row>
    <row r="8" spans="1:13" ht="15" customHeight="1">
      <c r="A8" s="31" t="s">
        <v>10</v>
      </c>
      <c r="B8" s="11"/>
      <c r="C8" s="44"/>
      <c r="D8" s="44"/>
      <c r="E8" s="43"/>
      <c r="F8" s="10"/>
      <c r="H8" s="38" t="s">
        <v>33</v>
      </c>
      <c r="I8" s="15">
        <f ca="1">COUNTIF(H18:H27,"*en cours*")</f>
        <v>3</v>
      </c>
      <c r="M8" s="9"/>
    </row>
    <row r="9" spans="1:13" ht="15" customHeight="1">
      <c r="A9" s="31" t="s">
        <v>16</v>
      </c>
      <c r="B9" s="11"/>
      <c r="C9" s="83" t="s">
        <v>48</v>
      </c>
      <c r="D9" s="83"/>
      <c r="E9" s="83"/>
      <c r="F9" s="83"/>
      <c r="H9" s="39" t="s">
        <v>34</v>
      </c>
      <c r="I9" s="16">
        <f ca="1">COUNTIF(H18:H27,"*en pause")</f>
        <v>0</v>
      </c>
      <c r="M9" s="9"/>
    </row>
    <row r="10" spans="1:13" ht="15" customHeight="1">
      <c r="A10" s="10"/>
      <c r="B10" s="10"/>
      <c r="C10" s="47"/>
      <c r="D10" s="44"/>
      <c r="E10" s="43"/>
      <c r="F10" s="10"/>
      <c r="H10" s="28" t="s">
        <v>35</v>
      </c>
      <c r="I10" s="29">
        <f ca="1">COUNTIF(H18:H27,"*à venir*")</f>
        <v>0</v>
      </c>
      <c r="M10" s="9"/>
    </row>
    <row r="11" spans="1:13" ht="15" customHeight="1">
      <c r="A11" s="10"/>
      <c r="B11" s="10"/>
      <c r="C11" s="84" t="s">
        <v>49</v>
      </c>
      <c r="D11" s="84"/>
      <c r="E11" s="84"/>
      <c r="F11" s="84"/>
      <c r="H11" s="40" t="s">
        <v>31</v>
      </c>
      <c r="I11" s="17">
        <f ca="1">COUNTIF(I18:I27,"*à regarder")</f>
        <v>6</v>
      </c>
      <c r="M11" s="9"/>
    </row>
    <row r="12" spans="1:13" ht="15" customHeight="1">
      <c r="A12" s="85" t="s">
        <v>52</v>
      </c>
      <c r="B12" s="11"/>
      <c r="C12" s="44"/>
      <c r="D12" s="44"/>
      <c r="E12" s="41"/>
      <c r="F12" s="10"/>
      <c r="H12" s="36" t="s">
        <v>32</v>
      </c>
      <c r="I12" s="13">
        <f ca="1">COUNTIF(I18:I27,"*abandonnée")</f>
        <v>0</v>
      </c>
      <c r="M12" s="9"/>
    </row>
    <row r="13" spans="1:13" ht="15" customHeight="1">
      <c r="A13" s="10"/>
      <c r="B13" s="10"/>
      <c r="C13" s="79" t="s">
        <v>50</v>
      </c>
      <c r="D13" s="79"/>
      <c r="E13" s="79"/>
      <c r="F13" s="79"/>
      <c r="H13" s="35"/>
      <c r="I13" s="18"/>
      <c r="M13" s="9"/>
    </row>
    <row r="14" spans="1:13" ht="15" customHeight="1">
      <c r="A14" s="10"/>
      <c r="B14" s="10"/>
      <c r="D14" s="10"/>
      <c r="E14" s="12"/>
      <c r="F14" s="10"/>
      <c r="K14" s="7"/>
      <c r="M14" s="9"/>
    </row>
    <row r="15" spans="1:13" ht="15" customHeight="1">
      <c r="A15" s="10"/>
      <c r="B15" s="10"/>
      <c r="D15" s="10"/>
      <c r="E15" s="10"/>
      <c r="F15" s="10"/>
      <c r="G15" s="10"/>
      <c r="H15" s="10"/>
      <c r="I15" s="10"/>
      <c r="M15" s="9"/>
    </row>
    <row r="16" spans="1:13" ht="17.25" customHeight="1" thickBot="1">
      <c r="A16" s="9"/>
      <c r="B16" s="9"/>
      <c r="C16" s="9"/>
      <c r="D16" s="9"/>
      <c r="E16" s="9"/>
      <c r="F16" s="9"/>
      <c r="G16" s="9"/>
      <c r="H16" s="9"/>
      <c r="I16" s="9"/>
      <c r="M16" s="9"/>
    </row>
    <row r="17" spans="1:13" s="7" customFormat="1" ht="15" hidden="1" customHeight="1" thickBot="1">
      <c r="A17" s="9"/>
      <c r="B17" s="9"/>
      <c r="C17" s="9"/>
      <c r="D17" s="9"/>
      <c r="E17" s="9"/>
      <c r="F17" s="9"/>
      <c r="G17" s="9"/>
      <c r="H17" s="9"/>
      <c r="I17" s="9"/>
      <c r="M17" s="9"/>
    </row>
    <row r="18" spans="1:13" s="7" customFormat="1" ht="17.25" customHeight="1">
      <c r="A18" s="32" t="s">
        <v>18</v>
      </c>
      <c r="B18" s="4">
        <v>12</v>
      </c>
      <c r="C18" s="4">
        <v>25</v>
      </c>
      <c r="D18" s="4"/>
      <c r="E18" s="4"/>
      <c r="F18" s="4"/>
      <c r="G18" s="4"/>
      <c r="H18" s="5" t="str">
        <f ca="1">IF(AND(OR(LEN(Prévisions!E18)-LEN(SUBSTITUTE(Prévisions!E18,"/",""))=2,LEN(Prévisions!E18)-LEN(SUBSTITUTE(Prévisions!E18,"/",""))=1),OR(ISBLANK(Prévisions!F18),LEN(Prévisions!F18)-LEN(SUBSTITUTE(Prévisions!F18,"/",""))=2,LEN(Prévisions!F18)-LEN(SUBSTITUTE(Prévisions!F18,"/",""))=1),OR(ISBLANK(Prévisions!G18),LEN(Prévisions!G18)-LEN(SUBSTITUTE(Prévisions!G18,"/",""))=2,LEN(Prévisions!G18)-LEN(SUBSTITUTE(Prévisions!G18,"/",""))=1)),IF(AND(LEN(Prévisions!E18)-LEN(SUBSTITUTE(Prévisions!E18,"/",""))=1,LEN(Prévisions!F18)-LEN(SUBSTITUTE(Prévisions!F18,"/",""))=1,LEN(Prévisions!G18)-LEN(SUBSTITUTE(Prévisions!G18,"/",""))=1),"Série, OAV(s) et Film(s) à venir (non précisé)",IF(AND(OR(LEN(Prévisions!E18)-LEN(SUBSTITUTE(Prévisions!E18,"/",""))=1,Prévisions!E18="A venir"),OR(LEN(Prévisions!F18)-LEN(SUBSTITUTE(Prévisions!F18,"/",""))=1,Prévisions!F18="A venir")),"Série et OAV(s) à venir (non précisé)",IF(AND(OR(LEN(Prévisions!E18)-LEN(SUBSTITUTE(Prévisions!E18,"/",""))=1,Prévisions!E18="A venir"),OR(LEN(Prévisions!G18)-LEN(SUBSTITUTE(Prévisions!G18,"/",""))=1,Prévisions!G18="A venir")),"Série et Film(s) à venir (non précisé)",IF(OR(LEN(Prévisions!E18)-LEN(SUBSTITUTE(Prévisions!E18,"/",""))=1,Prévisions!E18="A venir"),"Série à venir (non précisé)",IF(AND(AND(Prévisions!E18*1&lt;=TODAY(),Prévisions!B18=Téléchargements!C18),AND(Prévisions!F18*1&lt;=TODAY(),Prévisions!C18=Téléchargements!E18),AND(Prévisions!G18*1&lt;=TODAY(),Prévisions!D18=Téléchargements!G18)),"Série terminée",IF(AND(AND(Prévisions!E18*1&lt;=TODAY(),OR(Téléchargements!C18="!",Téléchargements!C18="?")),AND(Prévisions!F18*1&lt;=TODAY(),OR(Téléchargements!E18="!",Téléchargements!E18="?")),AND(Prévisions!G18*1&lt;=TODAY(),OR(Téléchargements!G18="!",Téléchargements!G18="?"))),"Série, OAV(s) et Film(s) en cours",IF(AND(AND(Prévisions!E18*1&lt;=TODAY(),OR(Téléchargements!C18="!",Téléchargements!C18="?")),AND(Prévisions!F18*1&lt;=TODAY(),OR(Téléchargements!E18="!",Téléchargements!E18="?"))),"Série et OAV(s) en cours",IF(AND(AND(Prévisions!E18*1&lt;=TODAY(),OR(Téléchargements!C18="!",Téléchargements!C18="?")),AND(Prévisions!G18*1&lt;=TODAY(),OR(Téléchargements!G18="!",Téléchargements!G18="?"))),"Série et Film(s) en cours",IF(AND(AND(Prévisions!F18*1&lt;=TODAY(),OR(Téléchargements!E18="!",Téléchargements!E18="?")),AND(Prévisions!G18*1&lt;=TODAY(),OR(Téléchargements!G18="!",Téléchargements!G18="?"))),"OAV(s) et Film(s) en cours",IF(AND(Prévisions!E18*1&lt;=TODAY(),OR(Téléchargements!C18="!",Téléchargements!C18="?"),RIGHT(Prévisions!B18,1)="+"),"Série en cours (non précisé)",IF(AND(Prévisions!E18*1&lt;=TODAY(),OR(Téléchargements!C18="!",Téléchargements!C18="?")),"Série en cours",IF(AND(Prévisions!F18*1&lt;=TODAY(),OR(Téléchargements!E18="!",Téléchargements!E18="?"),RIGHT(Prévisions!C18,1)="+"),"OAV(s) en cours (non précisé)",IF(AND(Prévisions!F18*1&lt;=TODAY(),OR(Téléchargements!E18="!",Téléchargements!E18="?")),"OAV(s) en cours",IF(AND(Prévisions!G18*1&lt;=TODAY(),OR(Téléchargements!G18="!",Téléchargements!G18="?"),RIGHT(Prévisions!D18,1)="+"),"Film(s) en cours (non précisé)",IF(AND(Prévisions!G18*1&lt;=TODAY(),OR(Téléchargements!G18="!",Téléchargements!G18="?")),"Film(s) en cours",IF(AND(AND(Prévisions!E18*1&gt;TODAY(),Téléchargements!C18="!"),AND(Prévisions!F18*1&gt;TODAY(),Téléchargements!E18="!"),AND(Prévisions!G18*1&gt;TODAY(),Téléchargements!G18="!")),"Série, OAV(s) et Film(s) à venir",IF(AND(AND(Prévisions!E18*1&gt;TODAY(),Téléchargements!C18="!"),AND(Prévisions!F18*1&gt;TODAY(),Téléchargements!E18="!")),"Série et OAV(s) à venir",IF(AND(AND(Prévisions!E18*1&gt;TODAY(),Téléchargements!C18="!"),AND(Prévisions!G18*1&gt;TODAY(),Téléchargements!G18="!")),"Série et Film(s) à venir",IF(AND(AND(Prévisions!F18*1&gt;TODAY(),Téléchargements!E18="!"),AND(Prévisions!G18*1&gt;TODAY(),Téléchargements!G18="!")),"OAV(s) et Film(s) à venir",IF(AND(Prévisions!E18*1&gt;TODAY(),Téléchargements!C18="!"),"Série à venir",IF(AND(Prévisions!F18*1&gt;TODAY(),Téléchargements!E18="!"),"OAV(s) à venir",IF(AND(Prévisions!G18*1&gt;TODAY(),Téléchargements!G18="!"),"Film(s) à venir","Try Again")))))))))))))))))))))),IF(AND(Prévisions!E18="Terminée",OR(ISBLANK(Prévisions!F18),LEN(Prévisions!F18)-LEN(SUBSTITUTE(Prévisions!F18,"/",""))=2,LEN(Prévisions!F18)-LEN(SUBSTITUTE(Prévisions!F18,"/",""))=1),OR(ISBLANK(Prévisions!G18),LEN(Prévisions!G18)-LEN(SUBSTITUTE(Prévisions!G18,"/",""))=2,,LEN(Prévisions!G18)-LEN(SUBSTITUTE(Prévisions!G18,"/",""))=1)),IF(AND(Prévisions!E18="Terminée",AND(Prévisions!F18*1&lt;=TODAY(),OR(Téléchargements!E18="!",Téléchargements!E18="?")),AND(Prévisions!G18*1&lt;=TODAY(),OR(Téléchargements!G18="!",Téléchargements!G18="?"))),"OAV(s) et Film(s) en cours",IF(AND(Prévisions!E18="Terminée",AND(Prévisions!F18*1&lt;=TODAY(),OR(Téléchargements!E18="!",Téléchargements!E18="?"),RIGHT(Prévisions!C18,1)="+")),"OAV(s) en cours (non précisé)",IF(AND(Prévisions!E18="Terminée",AND(Prévisions!F18*1&lt;=TODAY(),OR(Téléchargements!E18="!",Téléchargements!E18="?"))),"OAV(s) en cours",IF(AND(Prévisions!E18="Terminée",AND(Prévisions!G18*1&lt;=TODAY(),OR(Téléchargements!G18="!",Téléchargements!G18="?"),RIGHT(Prévisions!D18,1)="+")),"Film(s) en cours (non précisé)",IF(AND(Prévisions!E18="Terminée",AND(Prévisions!G18*1&lt;=TODAY(),OR(Téléchargements!G18="!",Téléchargements!G18="?"))),"Film(s) en cours",IF(AND(Prévisions!E18="Terminée",AND(LEN(Prévisions!F18)-LEN(SUBSTITUTE(Prévisions!F18,"/",""))=2,Prévisions!F18*1&gt;TODAY(),Téléchargements!E18="!"),AND(LEN(Prévisions!G18)-LEN(SUBSTITUTE(Prévisions!G18,"/",""))=2,Prévisions!G18*1&gt;TODAY(),Téléchargements!G18="!")),"OAV(s) et Film(s) à venir",IF(AND(Prévisions!E18="Terminée",AND(LEN(Prévisions!F18)-LEN(SUBSTITUTE(Prévisions!F18,"/",""))=2,Prévisions!F18*1&gt;TODAY(),Téléchargements!E18="!")),"OAV(s) à venir",IF(AND(Prévisions!E18="Terminée",AND(LEN(Prévisions!G18)-LEN(SUBSTITUTE(Prévisions!G18,"/",""))=2,Prévisions!G18*1&gt;TODAY(),Téléchargements!G18="!")),"Film(s) à venir",IF(AND(OR(LEN(Prévisions!F18)-LEN(SUBSTITUTE(Prévisions!F18,"/",""))=1,Prévisions!F18="A venir"),OR(LEN(Prévisions!G18)-LEN(SUBSTITUTE(Prévisions!G18,"/",""))=1,Prévisions!G18="A venir")),"OAV(s) et Film(s) à venir (non précisé)",IF(OR(LEN(Prévisions!F18)-LEN(SUBSTITUTE(Prévisions!F18,"/",""))=1,Prévisions!F18="A venir"),"OAV(s) à venir (non précisé)",IF(OR(LEN(Prévisions!G18)-LEN(SUBSTITUTE(Prévisions!G18,"/",""))=1,Prévisions!G18="A venir"),"Film(s) à venir (non précisé)",IF(AND(Prévisions!E18="Terminée",OR(AND(Prévisions!F18*1&lt;=TODAY(),Prévisions!C18=Téléchargements!E18),ISBLANK(Prévisions!F18)),OR(AND(Prévisions!G18*1&lt;=TODAY(),Prévisions!D18=Téléchargements!G18)),ISBLANK(Prévisions!G18)),"Série terminée","Try Again")))))))))))),IF(AND(OR(Prévisions!E18="A venir",LEN(Prévisions!E18)-LEN(SUBSTITUTE(Prévisions!E18,"/",""))=1),Téléchargements!C18="!"),"Série à venir (non précisé)",IF(AND(OR(Prévisions!F18="A venir",LEN(Prévisions!F18)-LEN(SUBSTITUTE(Prévisions!F18,"/",""))=1),Téléchargements!E18="!"),"OAV(s) à venir (non précisé)",IF(AND(OR(Prévisions!G18="A venir",LEN(Prévisions!G18)-LEN(SUBSTITUTE(Prévisions!G18,"/",""))=1),Téléchargements!G18="!"),"Film(s) à venir (non précisé)",IF(Prévisions!E18="En pause","Série en pause",IF(Prévisions!F18="En pause","OAV(s) en pause",IF(AND(LEN(Prévisions!F18)-LEN(SUBSTITUTE(Prévisions!F18,"/",""))=1,Téléchargements!E18="!"),"OAV(s) à venir (non précisé)",IF(AND(LEN(Prévisions!G18)-LEN(SUBSTITUTE(Prévisions!G18,"/",""))=1,Téléchargements!E18="!"),"Film(s) à venir (non précisé)",IF(Prévisions!G18="Terminé(s)","Film(s) terminé(s)",IF(Prévisions!F18="Terminé(s)","OAV(s) terminé(s)",IF(AND(Prévisions!E18*1&gt;TODAY(),Téléchargements!C18="!"),"Série à venir",IF(AND(Prévisions!F18*1&gt;TODAY(),Téléchargements!E18="!"),"OAV(s) à venir",IF(AND(Prévisions!G18*1&gt;TODAY(),Téléchargements!G18="!"),"Film(s) à venir",IF(AND(ISBLANK(Prévisions!E18),Prévisions!F18*1&lt;=TODAY(),OR(Téléchargements!E18="!",Téléchargements!E18="?")),"OAV(s) en cours","Tryagain")))))))))))))))</f>
        <v>Série terminée</v>
      </c>
      <c r="I18" s="5" t="str">
        <f ca="1">IF(AND(OR(H18="Série et OAV(s) en cours",H18="Série et OAV(s) en cours (non précisé)",H18="Série en cours",H18="OAV(s) en cours",H18="Film(s) en cours",H18="Série en cours (non précisé)",H18="OAV(s) en cours (non précisé)",H18="Film(s) en cours (non précisé)"),B18=C18,D18=E18,F18=G18),"A jour",IF(H18="Film(s) à venir","Dans "&amp;Prévisions!G18*1-TODAY()&amp;" jour(s)",IF(H18="OAV(s) à venir","Dans "&amp;Prévisions!F18*1-TODAY()&amp;" jour(s)",IF(H18="Série à venir","Dans "&amp;Prévisions!E18*1-TODAY()&amp;" jour(s)",IF(OR(H18="Série et OAV(s) à venir (non précisé)",H18="Série à venir (non précisé)",H18="OAV(s) à venir (non précisé)",H18="Film(s) à venir (non précisé)",H18="Série et film(s) à venir (non précisé)"),"Dans ?? jour(s)",IF(AND(H18="Film(s) terminé(s)",F18=G18),"Fini(s)",IF(AND(B18=C18,D18=E18,F18=G18),"Finie",IF(OR(Téléchargements!B18="x",Téléchargements!D18="x",Téléchargements!F18="x"),"Série Abandonnée",IF(AND(B18&lt;C18,D18&lt;E18,F18&lt;G18),C18-B18&amp;" Episode(s), "&amp;E18-D18&amp;" OAV(s) et "&amp;G18-F18&amp;" Film(s) à regarder",IF(AND(B18&lt;C18,D18&lt;E18),C18-B18&amp;" Episode(s) et "&amp;E18-D18&amp;" OAV(s) à regarder",IF(AND(B18&lt;C18,F18&lt;G18),C18-B18&amp;" Episode(s) et "&amp;G18-F18&amp;" Film(s) à regarder",IF(AND(D18&lt;E18,F18&lt;G18),E18-D18&amp;" OAV(s) et "&amp;G18-F18&amp;" Film(s) à regarder",IF(B18&lt;C18,C18-B18&amp;" Episode(s) à regarder",IF(D18&lt;E18,E18-D18&amp;" OAV(s) à regarder",IF(F18&lt;G18,G18-F18&amp;" Film(s) à regarder","")))))))))))))))</f>
        <v>13 Episode(s) à regarder</v>
      </c>
    </row>
    <row r="19" spans="1:13" ht="17.25" customHeight="1">
      <c r="A19" s="32" t="s">
        <v>3</v>
      </c>
      <c r="B19" s="8">
        <v>12</v>
      </c>
      <c r="C19" s="8">
        <v>12</v>
      </c>
      <c r="D19" s="8">
        <v>1</v>
      </c>
      <c r="E19" s="8">
        <v>1</v>
      </c>
      <c r="F19" s="8"/>
      <c r="G19" s="8"/>
      <c r="H19" s="5" t="str">
        <f ca="1">IF(AND(OR(LEN(Prévisions!E19)-LEN(SUBSTITUTE(Prévisions!E19,"/",""))=2,LEN(Prévisions!E19)-LEN(SUBSTITUTE(Prévisions!E19,"/",""))=1),OR(ISBLANK(Prévisions!F19),LEN(Prévisions!F19)-LEN(SUBSTITUTE(Prévisions!F19,"/",""))=2,LEN(Prévisions!F19)-LEN(SUBSTITUTE(Prévisions!F19,"/",""))=1),OR(ISBLANK(Prévisions!G19),LEN(Prévisions!G19)-LEN(SUBSTITUTE(Prévisions!G19,"/",""))=2,LEN(Prévisions!G19)-LEN(SUBSTITUTE(Prévisions!G19,"/",""))=1)),IF(AND(LEN(Prévisions!E19)-LEN(SUBSTITUTE(Prévisions!E19,"/",""))=1,LEN(Prévisions!F19)-LEN(SUBSTITUTE(Prévisions!F19,"/",""))=1,LEN(Prévisions!G19)-LEN(SUBSTITUTE(Prévisions!G19,"/",""))=1),"Série, OAV(s) et Film(s) à venir (non précisé)",IF(AND(OR(LEN(Prévisions!E19)-LEN(SUBSTITUTE(Prévisions!E19,"/",""))=1,Prévisions!E19="A venir"),OR(LEN(Prévisions!F19)-LEN(SUBSTITUTE(Prévisions!F19,"/",""))=1,Prévisions!F19="A venir")),"Série et OAV(s) à venir (non précisé)",IF(AND(OR(LEN(Prévisions!E19)-LEN(SUBSTITUTE(Prévisions!E19,"/",""))=1,Prévisions!E19="A venir"),OR(LEN(Prévisions!G19)-LEN(SUBSTITUTE(Prévisions!G19,"/",""))=1,Prévisions!G19="A venir")),"Série et Film(s) à venir (non précisé)",IF(OR(LEN(Prévisions!E19)-LEN(SUBSTITUTE(Prévisions!E19,"/",""))=1,Prévisions!E19="A venir"),"Série à venir (non précisé)",IF(AND(AND(Prévisions!E19*1&lt;=TODAY(),Prévisions!B19=Téléchargements!C19),AND(Prévisions!F19*1&lt;=TODAY(),Prévisions!C19=Téléchargements!E19),AND(Prévisions!G19*1&lt;=TODAY(),Prévisions!D19=Téléchargements!G19)),"Série terminée",IF(AND(AND(Prévisions!E19*1&lt;=TODAY(),OR(Téléchargements!C19="!",Téléchargements!C19="?")),AND(Prévisions!F19*1&lt;=TODAY(),OR(Téléchargements!E19="!",Téléchargements!E19="?")),AND(Prévisions!G19*1&lt;=TODAY(),OR(Téléchargements!G19="!",Téléchargements!G19="?"))),"Série, OAV(s) et Film(s) en cours",IF(AND(AND(Prévisions!E19*1&lt;=TODAY(),OR(Téléchargements!C19="!",Téléchargements!C19="?")),AND(Prévisions!F19*1&lt;=TODAY(),OR(Téléchargements!E19="!",Téléchargements!E19="?"))),"Série et OAV(s) en cours",IF(AND(AND(Prévisions!E19*1&lt;=TODAY(),OR(Téléchargements!C19="!",Téléchargements!C19="?")),AND(Prévisions!G19*1&lt;=TODAY(),OR(Téléchargements!G19="!",Téléchargements!G19="?"))),"Série et Film(s) en cours",IF(AND(AND(Prévisions!F19*1&lt;=TODAY(),OR(Téléchargements!E19="!",Téléchargements!E19="?")),AND(Prévisions!G19*1&lt;=TODAY(),OR(Téléchargements!G19="!",Téléchargements!G19="?"))),"OAV(s) et Film(s) en cours",IF(AND(Prévisions!E19*1&lt;=TODAY(),OR(Téléchargements!C19="!",Téléchargements!C19="?"),RIGHT(Prévisions!B19,1)="+"),"Série en cours (non précisé)",IF(AND(Prévisions!E19*1&lt;=TODAY(),OR(Téléchargements!C19="!",Téléchargements!C19="?")),"Série en cours",IF(AND(Prévisions!F19*1&lt;=TODAY(),OR(Téléchargements!E19="!",Téléchargements!E19="?"),RIGHT(Prévisions!C19,1)="+"),"OAV(s) en cours (non précisé)",IF(AND(Prévisions!F19*1&lt;=TODAY(),OR(Téléchargements!E19="!",Téléchargements!E19="?")),"OAV(s) en cours",IF(AND(Prévisions!G19*1&lt;=TODAY(),OR(Téléchargements!G19="!",Téléchargements!G19="?"),RIGHT(Prévisions!D19,1)="+"),"Film(s) en cours (non précisé)",IF(AND(Prévisions!G19*1&lt;=TODAY(),OR(Téléchargements!G19="!",Téléchargements!G19="?")),"Film(s) en cours",IF(AND(AND(Prévisions!E19*1&gt;TODAY(),Téléchargements!C19="!"),AND(Prévisions!F19*1&gt;TODAY(),Téléchargements!E19="!"),AND(Prévisions!G19*1&gt;TODAY(),Téléchargements!G19="!")),"Série, OAV(s) et Film(s) à venir",IF(AND(AND(Prévisions!E19*1&gt;TODAY(),Téléchargements!C19="!"),AND(Prévisions!F19*1&gt;TODAY(),Téléchargements!E19="!")),"Série et OAV(s) à venir",IF(AND(AND(Prévisions!E19*1&gt;TODAY(),Téléchargements!C19="!"),AND(Prévisions!G19*1&gt;TODAY(),Téléchargements!G19="!")),"Série et Film(s) à venir",IF(AND(AND(Prévisions!F19*1&gt;TODAY(),Téléchargements!E19="!"),AND(Prévisions!G19*1&gt;TODAY(),Téléchargements!G19="!")),"OAV(s) et Film(s) à venir",IF(AND(Prévisions!E19*1&gt;TODAY(),Téléchargements!C19="!"),"Série à venir",IF(AND(Prévisions!F19*1&gt;TODAY(),Téléchargements!E19="!"),"OAV(s) à venir",IF(AND(Prévisions!G19*1&gt;TODAY(),Téléchargements!G19="!"),"Film(s) à venir","Try Again")))))))))))))))))))))),IF(AND(Prévisions!E19="Terminée",OR(ISBLANK(Prévisions!F19),LEN(Prévisions!F19)-LEN(SUBSTITUTE(Prévisions!F19,"/",""))=2,LEN(Prévisions!F19)-LEN(SUBSTITUTE(Prévisions!F19,"/",""))=1),OR(ISBLANK(Prévisions!G19),LEN(Prévisions!G19)-LEN(SUBSTITUTE(Prévisions!G19,"/",""))=2,,LEN(Prévisions!G19)-LEN(SUBSTITUTE(Prévisions!G19,"/",""))=1)),IF(AND(Prévisions!E19="Terminée",AND(Prévisions!F19*1&lt;=TODAY(),OR(Téléchargements!E19="!",Téléchargements!E19="?")),AND(Prévisions!G19*1&lt;=TODAY(),OR(Téléchargements!G19="!",Téléchargements!G19="?"))),"OAV(s) et Film(s) en cours",IF(AND(Prévisions!E19="Terminée",AND(Prévisions!F19*1&lt;=TODAY(),OR(Téléchargements!E19="!",Téléchargements!E19="?"),RIGHT(Prévisions!C19,1)="+")),"OAV(s) en cours (non précisé)",IF(AND(Prévisions!E19="Terminée",AND(Prévisions!F19*1&lt;=TODAY(),OR(Téléchargements!E19="!",Téléchargements!E19="?"))),"OAV(s) en cours",IF(AND(Prévisions!E19="Terminée",AND(Prévisions!G19*1&lt;=TODAY(),OR(Téléchargements!G19="!",Téléchargements!G19="?"),RIGHT(Prévisions!D19,1)="+")),"Film(s) en cours (non précisé)",IF(AND(Prévisions!E19="Terminée",AND(Prévisions!G19*1&lt;=TODAY(),OR(Téléchargements!G19="!",Téléchargements!G19="?"))),"Film(s) en cours",IF(AND(Prévisions!E19="Terminée",AND(LEN(Prévisions!F19)-LEN(SUBSTITUTE(Prévisions!F19,"/",""))=2,Prévisions!F19*1&gt;TODAY(),Téléchargements!E19="!"),AND(LEN(Prévisions!G19)-LEN(SUBSTITUTE(Prévisions!G19,"/",""))=2,Prévisions!G19*1&gt;TODAY(),Téléchargements!G19="!")),"OAV(s) et Film(s) à venir",IF(AND(Prévisions!E19="Terminée",AND(LEN(Prévisions!F19)-LEN(SUBSTITUTE(Prévisions!F19,"/",""))=2,Prévisions!F19*1&gt;TODAY(),Téléchargements!E19="!")),"OAV(s) à venir",IF(AND(Prévisions!E19="Terminée",AND(LEN(Prévisions!G19)-LEN(SUBSTITUTE(Prévisions!G19,"/",""))=2,Prévisions!G19*1&gt;TODAY(),Téléchargements!G19="!")),"Film(s) à venir",IF(AND(OR(LEN(Prévisions!F19)-LEN(SUBSTITUTE(Prévisions!F19,"/",""))=1,Prévisions!F19="A venir"),OR(LEN(Prévisions!G19)-LEN(SUBSTITUTE(Prévisions!G19,"/",""))=1,Prévisions!G19="A venir")),"OAV(s) et Film(s) à venir (non précisé)",IF(OR(LEN(Prévisions!F19)-LEN(SUBSTITUTE(Prévisions!F19,"/",""))=1,Prévisions!F19="A venir"),"OAV(s) à venir (non précisé)",IF(OR(LEN(Prévisions!G19)-LEN(SUBSTITUTE(Prévisions!G19,"/",""))=1,Prévisions!G19="A venir"),"Film(s) à venir (non précisé)",IF(AND(Prévisions!E19="Terminée",OR(AND(Prévisions!F19*1&lt;=TODAY(),Prévisions!C19=Téléchargements!E19),ISBLANK(Prévisions!F19)),OR(AND(Prévisions!G19*1&lt;=TODAY(),Prévisions!D19=Téléchargements!G19)),ISBLANK(Prévisions!G19)),"Série terminée","Try Again")))))))))))),IF(AND(OR(Prévisions!E19="A venir",LEN(Prévisions!E19)-LEN(SUBSTITUTE(Prévisions!E19,"/",""))=1),Téléchargements!C19="!"),"Série à venir (non précisé)",IF(AND(OR(Prévisions!F19="A venir",LEN(Prévisions!F19)-LEN(SUBSTITUTE(Prévisions!F19,"/",""))=1),Téléchargements!E19="!"),"OAV(s) à venir (non précisé)",IF(AND(OR(Prévisions!G19="A venir",LEN(Prévisions!G19)-LEN(SUBSTITUTE(Prévisions!G19,"/",""))=1),Téléchargements!G19="!"),"Film(s) à venir (non précisé)",IF(Prévisions!E19="En pause","Série en pause",IF(Prévisions!F19="En pause","OAV(s) en pause",IF(AND(LEN(Prévisions!F19)-LEN(SUBSTITUTE(Prévisions!F19,"/",""))=1,Téléchargements!E19="!"),"OAV(s) à venir (non précisé)",IF(AND(LEN(Prévisions!G19)-LEN(SUBSTITUTE(Prévisions!G19,"/",""))=1,Téléchargements!E19="!"),"Film(s) à venir (non précisé)",IF(Prévisions!G19="Terminé(s)","Film(s) terminé(s)",IF(Prévisions!F19="Terminé(s)","OAV(s) terminé(s)",IF(AND(Prévisions!E19*1&gt;TODAY(),Téléchargements!C19="!"),"Série à venir",IF(AND(Prévisions!F19*1&gt;TODAY(),Téléchargements!E19="!"),"OAV(s) à venir",IF(AND(Prévisions!G19*1&gt;TODAY(),Téléchargements!G19="!"),"Film(s) à venir",IF(AND(ISBLANK(Prévisions!E19),Prévisions!F19*1&lt;=TODAY(),OR(Téléchargements!E19="!",Téléchargements!E19="?")),"OAV(s) en cours","Tryagain")))))))))))))))</f>
        <v>Série terminée</v>
      </c>
      <c r="I19" s="5" t="str">
        <f ca="1">IF(AND(OR(H19="Série et OAV(s) en cours",H19="Série et OAV(s) en cours (non précisé)",H19="Série en cours",H19="OAV(s) en cours",H19="Film(s) en cours",H19="Série en cours (non précisé)",H19="OAV(s) en cours (non précisé)",H19="Film(s) en cours (non précisé)"),B19=C19,D19=E19,F19=G19),"A jour",IF(H19="Film(s) à venir","Dans "&amp;Prévisions!G19*1-TODAY()&amp;" jour(s)",IF(H19="OAV(s) à venir","Dans "&amp;Prévisions!F19*1-TODAY()&amp;" jour(s)",IF(H19="Série à venir","Dans "&amp;Prévisions!E19*1-TODAY()&amp;" jour(s)",IF(OR(H19="Série et OAV(s) à venir (non précisé)",H19="Série à venir (non précisé)",H19="OAV(s) à venir (non précisé)",H19="Film(s) à venir (non précisé)",H19="Série et film(s) à venir (non précisé)"),"Dans ?? jour(s)",IF(AND(H19="Film(s) terminé(s)",F19=G19),"Fini(s)",IF(AND(B19=C19,D19=E19,F19=G19),"Finie",IF(OR(Téléchargements!B19="x",Téléchargements!D19="x",Téléchargements!F19="x"),"Série Abandonnée",IF(AND(B19&lt;C19,D19&lt;E19,F19&lt;G19),C19-B19&amp;" Episode(s), "&amp;E19-D19&amp;" OAV(s) et "&amp;G19-F19&amp;" Film(s) à regarder",IF(AND(B19&lt;C19,D19&lt;E19),C19-B19&amp;" Episode(s) et "&amp;E19-D19&amp;" OAV(s) à regarder",IF(AND(B19&lt;C19,F19&lt;G19),C19-B19&amp;" Episode(s) et "&amp;G19-F19&amp;" Film(s) à regarder",IF(AND(D19&lt;E19,F19&lt;G19),E19-D19&amp;" OAV(s) et "&amp;G19-F19&amp;" Film(s) à regarder",IF(B19&lt;C19,C19-B19&amp;" Episode(s) à regarder",IF(D19&lt;E19,E19-D19&amp;" OAV(s) à regarder",IF(F19&lt;G19,G19-F19&amp;" Film(s) à regarder","")))))))))))))))</f>
        <v>Finie</v>
      </c>
    </row>
    <row r="20" spans="1:13" s="7" customFormat="1" ht="17.25" customHeight="1">
      <c r="A20" s="32" t="s">
        <v>19</v>
      </c>
      <c r="B20" s="5">
        <v>12</v>
      </c>
      <c r="C20" s="5">
        <v>12</v>
      </c>
      <c r="D20" s="5"/>
      <c r="E20" s="5"/>
      <c r="F20" s="5"/>
      <c r="G20" s="5"/>
      <c r="H20" s="5" t="str">
        <f ca="1">IF(AND(OR(LEN(Prévisions!E20)-LEN(SUBSTITUTE(Prévisions!E20,"/",""))=2,LEN(Prévisions!E20)-LEN(SUBSTITUTE(Prévisions!E20,"/",""))=1),OR(ISBLANK(Prévisions!F20),LEN(Prévisions!F20)-LEN(SUBSTITUTE(Prévisions!F20,"/",""))=2,LEN(Prévisions!F20)-LEN(SUBSTITUTE(Prévisions!F20,"/",""))=1),OR(ISBLANK(Prévisions!G20),LEN(Prévisions!G20)-LEN(SUBSTITUTE(Prévisions!G20,"/",""))=2,LEN(Prévisions!G20)-LEN(SUBSTITUTE(Prévisions!G20,"/",""))=1)),IF(AND(LEN(Prévisions!E20)-LEN(SUBSTITUTE(Prévisions!E20,"/",""))=1,LEN(Prévisions!F20)-LEN(SUBSTITUTE(Prévisions!F20,"/",""))=1,LEN(Prévisions!G20)-LEN(SUBSTITUTE(Prévisions!G20,"/",""))=1),"Série, OAV(s) et Film(s) à venir (non précisé)",IF(AND(OR(LEN(Prévisions!E20)-LEN(SUBSTITUTE(Prévisions!E20,"/",""))=1,Prévisions!E20="A venir"),OR(LEN(Prévisions!F20)-LEN(SUBSTITUTE(Prévisions!F20,"/",""))=1,Prévisions!F20="A venir")),"Série et OAV(s) à venir (non précisé)",IF(AND(OR(LEN(Prévisions!E20)-LEN(SUBSTITUTE(Prévisions!E20,"/",""))=1,Prévisions!E20="A venir"),OR(LEN(Prévisions!G20)-LEN(SUBSTITUTE(Prévisions!G20,"/",""))=1,Prévisions!G20="A venir")),"Série et Film(s) à venir (non précisé)",IF(OR(LEN(Prévisions!E20)-LEN(SUBSTITUTE(Prévisions!E20,"/",""))=1,Prévisions!E20="A venir"),"Série à venir (non précisé)",IF(AND(AND(Prévisions!E20*1&lt;=TODAY(),Prévisions!B20=Téléchargements!C20),AND(Prévisions!F20*1&lt;=TODAY(),Prévisions!C20=Téléchargements!E20),AND(Prévisions!G20*1&lt;=TODAY(),Prévisions!D20=Téléchargements!G20)),"Série terminée",IF(AND(AND(Prévisions!E20*1&lt;=TODAY(),OR(Téléchargements!C20="!",Téléchargements!C20="?")),AND(Prévisions!F20*1&lt;=TODAY(),OR(Téléchargements!E20="!",Téléchargements!E20="?")),AND(Prévisions!G20*1&lt;=TODAY(),OR(Téléchargements!G20="!",Téléchargements!G20="?"))),"Série, OAV(s) et Film(s) en cours",IF(AND(AND(Prévisions!E20*1&lt;=TODAY(),OR(Téléchargements!C20="!",Téléchargements!C20="?")),AND(Prévisions!F20*1&lt;=TODAY(),OR(Téléchargements!E20="!",Téléchargements!E20="?"))),"Série et OAV(s) en cours",IF(AND(AND(Prévisions!E20*1&lt;=TODAY(),OR(Téléchargements!C20="!",Téléchargements!C20="?")),AND(Prévisions!G20*1&lt;=TODAY(),OR(Téléchargements!G20="!",Téléchargements!G20="?"))),"Série et Film(s) en cours",IF(AND(AND(Prévisions!F20*1&lt;=TODAY(),OR(Téléchargements!E20="!",Téléchargements!E20="?")),AND(Prévisions!G20*1&lt;=TODAY(),OR(Téléchargements!G20="!",Téléchargements!G20="?"))),"OAV(s) et Film(s) en cours",IF(AND(Prévisions!E20*1&lt;=TODAY(),OR(Téléchargements!C20="!",Téléchargements!C20="?"),RIGHT(Prévisions!B20,1)="+"),"Série en cours (non précisé)",IF(AND(Prévisions!E20*1&lt;=TODAY(),OR(Téléchargements!C20="!",Téléchargements!C20="?")),"Série en cours",IF(AND(Prévisions!F20*1&lt;=TODAY(),OR(Téléchargements!E20="!",Téléchargements!E20="?"),RIGHT(Prévisions!C20,1)="+"),"OAV(s) en cours (non précisé)",IF(AND(Prévisions!F20*1&lt;=TODAY(),OR(Téléchargements!E20="!",Téléchargements!E20="?")),"OAV(s) en cours",IF(AND(Prévisions!G20*1&lt;=TODAY(),OR(Téléchargements!G20="!",Téléchargements!G20="?"),RIGHT(Prévisions!D20,1)="+"),"Film(s) en cours (non précisé)",IF(AND(Prévisions!G20*1&lt;=TODAY(),OR(Téléchargements!G20="!",Téléchargements!G20="?")),"Film(s) en cours",IF(AND(AND(Prévisions!E20*1&gt;TODAY(),Téléchargements!C20="!"),AND(Prévisions!F20*1&gt;TODAY(),Téléchargements!E20="!"),AND(Prévisions!G20*1&gt;TODAY(),Téléchargements!G20="!")),"Série, OAV(s) et Film(s) à venir",IF(AND(AND(Prévisions!E20*1&gt;TODAY(),Téléchargements!C20="!"),AND(Prévisions!F20*1&gt;TODAY(),Téléchargements!E20="!")),"Série et OAV(s) à venir",IF(AND(AND(Prévisions!E20*1&gt;TODAY(),Téléchargements!C20="!"),AND(Prévisions!G20*1&gt;TODAY(),Téléchargements!G20="!")),"Série et Film(s) à venir",IF(AND(AND(Prévisions!F20*1&gt;TODAY(),Téléchargements!E20="!"),AND(Prévisions!G20*1&gt;TODAY(),Téléchargements!G20="!")),"OAV(s) et Film(s) à venir",IF(AND(Prévisions!E20*1&gt;TODAY(),Téléchargements!C20="!"),"Série à venir",IF(AND(Prévisions!F20*1&gt;TODAY(),Téléchargements!E20="!"),"OAV(s) à venir",IF(AND(Prévisions!G20*1&gt;TODAY(),Téléchargements!G20="!"),"Film(s) à venir","Try Again")))))))))))))))))))))),IF(AND(Prévisions!E20="Terminée",OR(ISBLANK(Prévisions!F20),LEN(Prévisions!F20)-LEN(SUBSTITUTE(Prévisions!F20,"/",""))=2,LEN(Prévisions!F20)-LEN(SUBSTITUTE(Prévisions!F20,"/",""))=1),OR(ISBLANK(Prévisions!G20),LEN(Prévisions!G20)-LEN(SUBSTITUTE(Prévisions!G20,"/",""))=2,,LEN(Prévisions!G20)-LEN(SUBSTITUTE(Prévisions!G20,"/",""))=1)),IF(AND(Prévisions!E20="Terminée",AND(Prévisions!F20*1&lt;=TODAY(),OR(Téléchargements!E20="!",Téléchargements!E20="?")),AND(Prévisions!G20*1&lt;=TODAY(),OR(Téléchargements!G20="!",Téléchargements!G20="?"))),"OAV(s) et Film(s) en cours",IF(AND(Prévisions!E20="Terminée",AND(Prévisions!F20*1&lt;=TODAY(),OR(Téléchargements!E20="!",Téléchargements!E20="?"),RIGHT(Prévisions!C20,1)="+")),"OAV(s) en cours (non précisé)",IF(AND(Prévisions!E20="Terminée",AND(Prévisions!F20*1&lt;=TODAY(),OR(Téléchargements!E20="!",Téléchargements!E20="?"))),"OAV(s) en cours",IF(AND(Prévisions!E20="Terminée",AND(Prévisions!G20*1&lt;=TODAY(),OR(Téléchargements!G20="!",Téléchargements!G20="?"),RIGHT(Prévisions!D20,1)="+")),"Film(s) en cours (non précisé)",IF(AND(Prévisions!E20="Terminée",AND(Prévisions!G20*1&lt;=TODAY(),OR(Téléchargements!G20="!",Téléchargements!G20="?"))),"Film(s) en cours",IF(AND(Prévisions!E20="Terminée",AND(LEN(Prévisions!F20)-LEN(SUBSTITUTE(Prévisions!F20,"/",""))=2,Prévisions!F20*1&gt;TODAY(),Téléchargements!E20="!"),AND(LEN(Prévisions!G20)-LEN(SUBSTITUTE(Prévisions!G20,"/",""))=2,Prévisions!G20*1&gt;TODAY(),Téléchargements!G20="!")),"OAV(s) et Film(s) à venir",IF(AND(Prévisions!E20="Terminée",AND(LEN(Prévisions!F20)-LEN(SUBSTITUTE(Prévisions!F20,"/",""))=2,Prévisions!F20*1&gt;TODAY(),Téléchargements!E20="!")),"OAV(s) à venir",IF(AND(Prévisions!E20="Terminée",AND(LEN(Prévisions!G20)-LEN(SUBSTITUTE(Prévisions!G20,"/",""))=2,Prévisions!G20*1&gt;TODAY(),Téléchargements!G20="!")),"Film(s) à venir",IF(AND(OR(LEN(Prévisions!F20)-LEN(SUBSTITUTE(Prévisions!F20,"/",""))=1,Prévisions!F20="A venir"),OR(LEN(Prévisions!G20)-LEN(SUBSTITUTE(Prévisions!G20,"/",""))=1,Prévisions!G20="A venir")),"OAV(s) et Film(s) à venir (non précisé)",IF(OR(LEN(Prévisions!F20)-LEN(SUBSTITUTE(Prévisions!F20,"/",""))=1,Prévisions!F20="A venir"),"OAV(s) à venir (non précisé)",IF(OR(LEN(Prévisions!G20)-LEN(SUBSTITUTE(Prévisions!G20,"/",""))=1,Prévisions!G20="A venir"),"Film(s) à venir (non précisé)",IF(AND(Prévisions!E20="Terminée",OR(AND(Prévisions!F20*1&lt;=TODAY(),Prévisions!C20=Téléchargements!E20),ISBLANK(Prévisions!F20)),OR(AND(Prévisions!G20*1&lt;=TODAY(),Prévisions!D20=Téléchargements!G20)),ISBLANK(Prévisions!G20)),"Série terminée","Try Again")))))))))))),IF(AND(OR(Prévisions!E20="A venir",LEN(Prévisions!E20)-LEN(SUBSTITUTE(Prévisions!E20,"/",""))=1),Téléchargements!C20="!"),"Série à venir (non précisé)",IF(AND(OR(Prévisions!F20="A venir",LEN(Prévisions!F20)-LEN(SUBSTITUTE(Prévisions!F20,"/",""))=1),Téléchargements!E20="!"),"OAV(s) à venir (non précisé)",IF(AND(OR(Prévisions!G20="A venir",LEN(Prévisions!G20)-LEN(SUBSTITUTE(Prévisions!G20,"/",""))=1),Téléchargements!G20="!"),"Film(s) à venir (non précisé)",IF(Prévisions!E20="En pause","Série en pause",IF(Prévisions!F20="En pause","OAV(s) en pause",IF(AND(LEN(Prévisions!F20)-LEN(SUBSTITUTE(Prévisions!F20,"/",""))=1,Téléchargements!E20="!"),"OAV(s) à venir (non précisé)",IF(AND(LEN(Prévisions!G20)-LEN(SUBSTITUTE(Prévisions!G20,"/",""))=1,Téléchargements!E20="!"),"Film(s) à venir (non précisé)",IF(Prévisions!G20="Terminé(s)","Film(s) terminé(s)",IF(Prévisions!F20="Terminé(s)","OAV(s) terminé(s)",IF(AND(Prévisions!E20*1&gt;TODAY(),Téléchargements!C20="!"),"Série à venir",IF(AND(Prévisions!F20*1&gt;TODAY(),Téléchargements!E20="!"),"OAV(s) à venir",IF(AND(Prévisions!G20*1&gt;TODAY(),Téléchargements!G20="!"),"Film(s) à venir",IF(AND(ISBLANK(Prévisions!E20),Prévisions!F20*1&lt;=TODAY(),OR(Téléchargements!E20="!",Téléchargements!E20="?")),"OAV(s) en cours","Tryagain")))))))))))))))</f>
        <v>Série terminée</v>
      </c>
      <c r="I20" s="5" t="str">
        <f ca="1">IF(AND(OR(H20="Série et OAV(s) en cours",H20="Série et OAV(s) en cours (non précisé)",H20="Série en cours",H20="OAV(s) en cours",H20="Film(s) en cours",H20="Série en cours (non précisé)",H20="OAV(s) en cours (non précisé)",H20="Film(s) en cours (non précisé)"),B20=C20,D20=E20,F20=G20),"A jour",IF(H20="Film(s) à venir","Dans "&amp;Prévisions!G20*1-TODAY()&amp;" jour(s)",IF(H20="OAV(s) à venir","Dans "&amp;Prévisions!F20*1-TODAY()&amp;" jour(s)",IF(H20="Série à venir","Dans "&amp;Prévisions!E20*1-TODAY()&amp;" jour(s)",IF(OR(H20="Série et OAV(s) à venir (non précisé)",H20="Série à venir (non précisé)",H20="OAV(s) à venir (non précisé)",H20="Film(s) à venir (non précisé)",H20="Série et film(s) à venir (non précisé)"),"Dans ?? jour(s)",IF(AND(H20="Film(s) terminé(s)",F20=G20),"Fini(s)",IF(AND(B20=C20,D20=E20,F20=G20),"Finie",IF(OR(Téléchargements!B20="x",Téléchargements!D20="x",Téléchargements!F20="x"),"Série Abandonnée",IF(AND(B20&lt;C20,D20&lt;E20,F20&lt;G20),C20-B20&amp;" Episode(s), "&amp;E20-D20&amp;" OAV(s) et "&amp;G20-F20&amp;" Film(s) à regarder",IF(AND(B20&lt;C20,D20&lt;E20),C20-B20&amp;" Episode(s) et "&amp;E20-D20&amp;" OAV(s) à regarder",IF(AND(B20&lt;C20,F20&lt;G20),C20-B20&amp;" Episode(s) et "&amp;G20-F20&amp;" Film(s) à regarder",IF(AND(D20&lt;E20,F20&lt;G20),E20-D20&amp;" OAV(s) et "&amp;G20-F20&amp;" Film(s) à regarder",IF(B20&lt;C20,C20-B20&amp;" Episode(s) à regarder",IF(D20&lt;E20,E20-D20&amp;" OAV(s) à regarder",IF(F20&lt;G20,G20-F20&amp;" Film(s) à regarder","")))))))))))))))</f>
        <v>Finie</v>
      </c>
    </row>
    <row r="21" spans="1:13" s="7" customFormat="1" ht="17.25" customHeight="1">
      <c r="A21" s="32" t="s">
        <v>20</v>
      </c>
      <c r="B21" s="5">
        <v>0</v>
      </c>
      <c r="C21" s="5">
        <v>10</v>
      </c>
      <c r="D21" s="5"/>
      <c r="E21" s="5"/>
      <c r="F21" s="5"/>
      <c r="G21" s="5"/>
      <c r="H21" s="5" t="str">
        <f ca="1">IF(AND(OR(LEN(Prévisions!E21)-LEN(SUBSTITUTE(Prévisions!E21,"/",""))=2,LEN(Prévisions!E21)-LEN(SUBSTITUTE(Prévisions!E21,"/",""))=1),OR(ISBLANK(Prévisions!F21),LEN(Prévisions!F21)-LEN(SUBSTITUTE(Prévisions!F21,"/",""))=2,LEN(Prévisions!F21)-LEN(SUBSTITUTE(Prévisions!F21,"/",""))=1),OR(ISBLANK(Prévisions!G21),LEN(Prévisions!G21)-LEN(SUBSTITUTE(Prévisions!G21,"/",""))=2,LEN(Prévisions!G21)-LEN(SUBSTITUTE(Prévisions!G21,"/",""))=1)),IF(AND(LEN(Prévisions!E21)-LEN(SUBSTITUTE(Prévisions!E21,"/",""))=1,LEN(Prévisions!F21)-LEN(SUBSTITUTE(Prévisions!F21,"/",""))=1,LEN(Prévisions!G21)-LEN(SUBSTITUTE(Prévisions!G21,"/",""))=1),"Série, OAV(s) et Film(s) à venir (non précisé)",IF(AND(OR(LEN(Prévisions!E21)-LEN(SUBSTITUTE(Prévisions!E21,"/",""))=1,Prévisions!E21="A venir"),OR(LEN(Prévisions!F21)-LEN(SUBSTITUTE(Prévisions!F21,"/",""))=1,Prévisions!F21="A venir")),"Série et OAV(s) à venir (non précisé)",IF(AND(OR(LEN(Prévisions!E21)-LEN(SUBSTITUTE(Prévisions!E21,"/",""))=1,Prévisions!E21="A venir"),OR(LEN(Prévisions!G21)-LEN(SUBSTITUTE(Prévisions!G21,"/",""))=1,Prévisions!G21="A venir")),"Série et Film(s) à venir (non précisé)",IF(OR(LEN(Prévisions!E21)-LEN(SUBSTITUTE(Prévisions!E21,"/",""))=1,Prévisions!E21="A venir"),"Série à venir (non précisé)",IF(AND(AND(Prévisions!E21*1&lt;=TODAY(),Prévisions!B21=Téléchargements!C21),AND(Prévisions!F21*1&lt;=TODAY(),Prévisions!C21=Téléchargements!E21),AND(Prévisions!G21*1&lt;=TODAY(),Prévisions!D21=Téléchargements!G21)),"Série terminée",IF(AND(AND(Prévisions!E21*1&lt;=TODAY(),OR(Téléchargements!C21="!",Téléchargements!C21="?")),AND(Prévisions!F21*1&lt;=TODAY(),OR(Téléchargements!E21="!",Téléchargements!E21="?")),AND(Prévisions!G21*1&lt;=TODAY(),OR(Téléchargements!G21="!",Téléchargements!G21="?"))),"Série, OAV(s) et Film(s) en cours",IF(AND(AND(Prévisions!E21*1&lt;=TODAY(),OR(Téléchargements!C21="!",Téléchargements!C21="?")),AND(Prévisions!F21*1&lt;=TODAY(),OR(Téléchargements!E21="!",Téléchargements!E21="?"))),"Série et OAV(s) en cours",IF(AND(AND(Prévisions!E21*1&lt;=TODAY(),OR(Téléchargements!C21="!",Téléchargements!C21="?")),AND(Prévisions!G21*1&lt;=TODAY(),OR(Téléchargements!G21="!",Téléchargements!G21="?"))),"Série et Film(s) en cours",IF(AND(AND(Prévisions!F21*1&lt;=TODAY(),OR(Téléchargements!E21="!",Téléchargements!E21="?")),AND(Prévisions!G21*1&lt;=TODAY(),OR(Téléchargements!G21="!",Téléchargements!G21="?"))),"OAV(s) et Film(s) en cours",IF(AND(Prévisions!E21*1&lt;=TODAY(),OR(Téléchargements!C21="!",Téléchargements!C21="?"),RIGHT(Prévisions!B21,1)="+"),"Série en cours (non précisé)",IF(AND(Prévisions!E21*1&lt;=TODAY(),OR(Téléchargements!C21="!",Téléchargements!C21="?")),"Série en cours",IF(AND(Prévisions!F21*1&lt;=TODAY(),OR(Téléchargements!E21="!",Téléchargements!E21="?"),RIGHT(Prévisions!C21,1)="+"),"OAV(s) en cours (non précisé)",IF(AND(Prévisions!F21*1&lt;=TODAY(),OR(Téléchargements!E21="!",Téléchargements!E21="?")),"OAV(s) en cours",IF(AND(Prévisions!G21*1&lt;=TODAY(),OR(Téléchargements!G21="!",Téléchargements!G21="?"),RIGHT(Prévisions!D21,1)="+"),"Film(s) en cours (non précisé)",IF(AND(Prévisions!G21*1&lt;=TODAY(),OR(Téléchargements!G21="!",Téléchargements!G21="?")),"Film(s) en cours",IF(AND(AND(Prévisions!E21*1&gt;TODAY(),Téléchargements!C21="!"),AND(Prévisions!F21*1&gt;TODAY(),Téléchargements!E21="!"),AND(Prévisions!G21*1&gt;TODAY(),Téléchargements!G21="!")),"Série, OAV(s) et Film(s) à venir",IF(AND(AND(Prévisions!E21*1&gt;TODAY(),Téléchargements!C21="!"),AND(Prévisions!F21*1&gt;TODAY(),Téléchargements!E21="!")),"Série et OAV(s) à venir",IF(AND(AND(Prévisions!E21*1&gt;TODAY(),Téléchargements!C21="!"),AND(Prévisions!G21*1&gt;TODAY(),Téléchargements!G21="!")),"Série et Film(s) à venir",IF(AND(AND(Prévisions!F21*1&gt;TODAY(),Téléchargements!E21="!"),AND(Prévisions!G21*1&gt;TODAY(),Téléchargements!G21="!")),"OAV(s) et Film(s) à venir",IF(AND(Prévisions!E21*1&gt;TODAY(),Téléchargements!C21="!"),"Série à venir",IF(AND(Prévisions!F21*1&gt;TODAY(),Téléchargements!E21="!"),"OAV(s) à venir",IF(AND(Prévisions!G21*1&gt;TODAY(),Téléchargements!G21="!"),"Film(s) à venir","Try Again")))))))))))))))))))))),IF(AND(Prévisions!E21="Terminée",OR(ISBLANK(Prévisions!F21),LEN(Prévisions!F21)-LEN(SUBSTITUTE(Prévisions!F21,"/",""))=2,LEN(Prévisions!F21)-LEN(SUBSTITUTE(Prévisions!F21,"/",""))=1),OR(ISBLANK(Prévisions!G21),LEN(Prévisions!G21)-LEN(SUBSTITUTE(Prévisions!G21,"/",""))=2,,LEN(Prévisions!G21)-LEN(SUBSTITUTE(Prévisions!G21,"/",""))=1)),IF(AND(Prévisions!E21="Terminée",AND(Prévisions!F21*1&lt;=TODAY(),OR(Téléchargements!E21="!",Téléchargements!E21="?")),AND(Prévisions!G21*1&lt;=TODAY(),OR(Téléchargements!G21="!",Téléchargements!G21="?"))),"OAV(s) et Film(s) en cours",IF(AND(Prévisions!E21="Terminée",AND(Prévisions!F21*1&lt;=TODAY(),OR(Téléchargements!E21="!",Téléchargements!E21="?"),RIGHT(Prévisions!C21,1)="+")),"OAV(s) en cours (non précisé)",IF(AND(Prévisions!E21="Terminée",AND(Prévisions!F21*1&lt;=TODAY(),OR(Téléchargements!E21="!",Téléchargements!E21="?"))),"OAV(s) en cours",IF(AND(Prévisions!E21="Terminée",AND(Prévisions!G21*1&lt;=TODAY(),OR(Téléchargements!G21="!",Téléchargements!G21="?"),RIGHT(Prévisions!D21,1)="+")),"Film(s) en cours (non précisé)",IF(AND(Prévisions!E21="Terminée",AND(Prévisions!G21*1&lt;=TODAY(),OR(Téléchargements!G21="!",Téléchargements!G21="?"))),"Film(s) en cours",IF(AND(Prévisions!E21="Terminée",AND(LEN(Prévisions!F21)-LEN(SUBSTITUTE(Prévisions!F21,"/",""))=2,Prévisions!F21*1&gt;TODAY(),Téléchargements!E21="!"),AND(LEN(Prévisions!G21)-LEN(SUBSTITUTE(Prévisions!G21,"/",""))=2,Prévisions!G21*1&gt;TODAY(),Téléchargements!G21="!")),"OAV(s) et Film(s) à venir",IF(AND(Prévisions!E21="Terminée",AND(LEN(Prévisions!F21)-LEN(SUBSTITUTE(Prévisions!F21,"/",""))=2,Prévisions!F21*1&gt;TODAY(),Téléchargements!E21="!")),"OAV(s) à venir",IF(AND(Prévisions!E21="Terminée",AND(LEN(Prévisions!G21)-LEN(SUBSTITUTE(Prévisions!G21,"/",""))=2,Prévisions!G21*1&gt;TODAY(),Téléchargements!G21="!")),"Film(s) à venir",IF(AND(OR(LEN(Prévisions!F21)-LEN(SUBSTITUTE(Prévisions!F21,"/",""))=1,Prévisions!F21="A venir"),OR(LEN(Prévisions!G21)-LEN(SUBSTITUTE(Prévisions!G21,"/",""))=1,Prévisions!G21="A venir")),"OAV(s) et Film(s) à venir (non précisé)",IF(OR(LEN(Prévisions!F21)-LEN(SUBSTITUTE(Prévisions!F21,"/",""))=1,Prévisions!F21="A venir"),"OAV(s) à venir (non précisé)",IF(OR(LEN(Prévisions!G21)-LEN(SUBSTITUTE(Prévisions!G21,"/",""))=1,Prévisions!G21="A venir"),"Film(s) à venir (non précisé)",IF(AND(Prévisions!E21="Terminée",OR(AND(Prévisions!F21*1&lt;=TODAY(),Prévisions!C21=Téléchargements!E21),ISBLANK(Prévisions!F21)),OR(AND(Prévisions!G21*1&lt;=TODAY(),Prévisions!D21=Téléchargements!G21)),ISBLANK(Prévisions!G21)),"Série terminée","Try Again")))))))))))),IF(AND(OR(Prévisions!E21="A venir",LEN(Prévisions!E21)-LEN(SUBSTITUTE(Prévisions!E21,"/",""))=1),Téléchargements!C21="!"),"Série à venir (non précisé)",IF(AND(OR(Prévisions!F21="A venir",LEN(Prévisions!F21)-LEN(SUBSTITUTE(Prévisions!F21,"/",""))=1),Téléchargements!E21="!"),"OAV(s) à venir (non précisé)",IF(AND(OR(Prévisions!G21="A venir",LEN(Prévisions!G21)-LEN(SUBSTITUTE(Prévisions!G21,"/",""))=1),Téléchargements!G21="!"),"Film(s) à venir (non précisé)",IF(Prévisions!E21="En pause","Série en pause",IF(Prévisions!F21="En pause","OAV(s) en pause",IF(AND(LEN(Prévisions!F21)-LEN(SUBSTITUTE(Prévisions!F21,"/",""))=1,Téléchargements!E21="!"),"OAV(s) à venir (non précisé)",IF(AND(LEN(Prévisions!G21)-LEN(SUBSTITUTE(Prévisions!G21,"/",""))=1,Téléchargements!E21="!"),"Film(s) à venir (non précisé)",IF(Prévisions!G21="Terminé(s)","Film(s) terminé(s)",IF(Prévisions!F21="Terminé(s)","OAV(s) terminé(s)",IF(AND(Prévisions!E21*1&gt;TODAY(),Téléchargements!C21="!"),"Série à venir",IF(AND(Prévisions!F21*1&gt;TODAY(),Téléchargements!E21="!"),"OAV(s) à venir",IF(AND(Prévisions!G21*1&gt;TODAY(),Téléchargements!G21="!"),"Film(s) à venir",IF(AND(ISBLANK(Prévisions!E21),Prévisions!F21*1&lt;=TODAY(),OR(Téléchargements!E21="!",Téléchargements!E21="?")),"OAV(s) en cours","Tryagain")))))))))))))))</f>
        <v>Série en cours</v>
      </c>
      <c r="I21" s="5" t="str">
        <f ca="1">IF(AND(OR(H21="Série et OAV(s) en cours",H21="Série et OAV(s) en cours (non précisé)",H21="Série en cours",H21="OAV(s) en cours",H21="Film(s) en cours",H21="Série en cours (non précisé)",H21="OAV(s) en cours (non précisé)",H21="Film(s) en cours (non précisé)"),B21=C21,D21=E21,F21=G21),"A jour",IF(H21="Film(s) à venir","Dans "&amp;Prévisions!G21*1-TODAY()&amp;" jour(s)",IF(H21="OAV(s) à venir","Dans "&amp;Prévisions!F21*1-TODAY()&amp;" jour(s)",IF(H21="Série à venir","Dans "&amp;Prévisions!E21*1-TODAY()&amp;" jour(s)",IF(OR(H21="Série et OAV(s) à venir (non précisé)",H21="Série à venir (non précisé)",H21="OAV(s) à venir (non précisé)",H21="Film(s) à venir (non précisé)",H21="Série et film(s) à venir (non précisé)"),"Dans ?? jour(s)",IF(AND(H21="Film(s) terminé(s)",F21=G21),"Fini(s)",IF(AND(B21=C21,D21=E21,F21=G21),"Finie",IF(OR(Téléchargements!B21="x",Téléchargements!D21="x",Téléchargements!F21="x"),"Série Abandonnée",IF(AND(B21&lt;C21,D21&lt;E21,F21&lt;G21),C21-B21&amp;" Episode(s), "&amp;E21-D21&amp;" OAV(s) et "&amp;G21-F21&amp;" Film(s) à regarder",IF(AND(B21&lt;C21,D21&lt;E21),C21-B21&amp;" Episode(s) et "&amp;E21-D21&amp;" OAV(s) à regarder",IF(AND(B21&lt;C21,F21&lt;G21),C21-B21&amp;" Episode(s) et "&amp;G21-F21&amp;" Film(s) à regarder",IF(AND(D21&lt;E21,F21&lt;G21),E21-D21&amp;" OAV(s) et "&amp;G21-F21&amp;" Film(s) à regarder",IF(B21&lt;C21,C21-B21&amp;" Episode(s) à regarder",IF(D21&lt;E21,E21-D21&amp;" OAV(s) à regarder",IF(F21&lt;G21,G21-F21&amp;" Film(s) à regarder","")))))))))))))))</f>
        <v>10 Episode(s) à regarder</v>
      </c>
    </row>
    <row r="22" spans="1:13" s="7" customFormat="1" ht="17.25" customHeight="1">
      <c r="A22" s="32" t="s">
        <v>23</v>
      </c>
      <c r="B22" s="5">
        <v>0</v>
      </c>
      <c r="C22" s="5">
        <v>1</v>
      </c>
      <c r="D22" s="5"/>
      <c r="E22" s="5"/>
      <c r="F22" s="5"/>
      <c r="G22" s="5"/>
      <c r="H22" s="5" t="str">
        <f ca="1">IF(AND(OR(LEN(Prévisions!E22)-LEN(SUBSTITUTE(Prévisions!E22,"/",""))=2,LEN(Prévisions!E22)-LEN(SUBSTITUTE(Prévisions!E22,"/",""))=1),OR(ISBLANK(Prévisions!F22),LEN(Prévisions!F22)-LEN(SUBSTITUTE(Prévisions!F22,"/",""))=2,LEN(Prévisions!F22)-LEN(SUBSTITUTE(Prévisions!F22,"/",""))=1),OR(ISBLANK(Prévisions!G22),LEN(Prévisions!G22)-LEN(SUBSTITUTE(Prévisions!G22,"/",""))=2,LEN(Prévisions!G22)-LEN(SUBSTITUTE(Prévisions!G22,"/",""))=1)),IF(AND(LEN(Prévisions!E22)-LEN(SUBSTITUTE(Prévisions!E22,"/",""))=1,LEN(Prévisions!F22)-LEN(SUBSTITUTE(Prévisions!F22,"/",""))=1,LEN(Prévisions!G22)-LEN(SUBSTITUTE(Prévisions!G22,"/",""))=1),"Série, OAV(s) et Film(s) à venir (non précisé)",IF(AND(OR(LEN(Prévisions!E22)-LEN(SUBSTITUTE(Prévisions!E22,"/",""))=1,Prévisions!E22="A venir"),OR(LEN(Prévisions!F22)-LEN(SUBSTITUTE(Prévisions!F22,"/",""))=1,Prévisions!F22="A venir")),"Série et OAV(s) à venir (non précisé)",IF(AND(OR(LEN(Prévisions!E22)-LEN(SUBSTITUTE(Prévisions!E22,"/",""))=1,Prévisions!E22="A venir"),OR(LEN(Prévisions!G22)-LEN(SUBSTITUTE(Prévisions!G22,"/",""))=1,Prévisions!G22="A venir")),"Série et Film(s) à venir (non précisé)",IF(OR(LEN(Prévisions!E22)-LEN(SUBSTITUTE(Prévisions!E22,"/",""))=1,Prévisions!E22="A venir"),"Série à venir (non précisé)",IF(AND(AND(Prévisions!E22*1&lt;=TODAY(),Prévisions!B22=Téléchargements!C22),AND(Prévisions!F22*1&lt;=TODAY(),Prévisions!C22=Téléchargements!E22),AND(Prévisions!G22*1&lt;=TODAY(),Prévisions!D22=Téléchargements!G22)),"Série terminée",IF(AND(AND(Prévisions!E22*1&lt;=TODAY(),OR(Téléchargements!C22="!",Téléchargements!C22="?")),AND(Prévisions!F22*1&lt;=TODAY(),OR(Téléchargements!E22="!",Téléchargements!E22="?")),AND(Prévisions!G22*1&lt;=TODAY(),OR(Téléchargements!G22="!",Téléchargements!G22="?"))),"Série, OAV(s) et Film(s) en cours",IF(AND(AND(Prévisions!E22*1&lt;=TODAY(),OR(Téléchargements!C22="!",Téléchargements!C22="?")),AND(Prévisions!F22*1&lt;=TODAY(),OR(Téléchargements!E22="!",Téléchargements!E22="?"))),"Série et OAV(s) en cours",IF(AND(AND(Prévisions!E22*1&lt;=TODAY(),OR(Téléchargements!C22="!",Téléchargements!C22="?")),AND(Prévisions!G22*1&lt;=TODAY(),OR(Téléchargements!G22="!",Téléchargements!G22="?"))),"Série et Film(s) en cours",IF(AND(AND(Prévisions!F22*1&lt;=TODAY(),OR(Téléchargements!E22="!",Téléchargements!E22="?")),AND(Prévisions!G22*1&lt;=TODAY(),OR(Téléchargements!G22="!",Téléchargements!G22="?"))),"OAV(s) et Film(s) en cours",IF(AND(Prévisions!E22*1&lt;=TODAY(),OR(Téléchargements!C22="!",Téléchargements!C22="?"),RIGHT(Prévisions!B22,1)="+"),"Série en cours (non précisé)",IF(AND(Prévisions!E22*1&lt;=TODAY(),OR(Téléchargements!C22="!",Téléchargements!C22="?")),"Série en cours",IF(AND(Prévisions!F22*1&lt;=TODAY(),OR(Téléchargements!E22="!",Téléchargements!E22="?"),RIGHT(Prévisions!C22,1)="+"),"OAV(s) en cours (non précisé)",IF(AND(Prévisions!F22*1&lt;=TODAY(),OR(Téléchargements!E22="!",Téléchargements!E22="?")),"OAV(s) en cours",IF(AND(Prévisions!G22*1&lt;=TODAY(),OR(Téléchargements!G22="!",Téléchargements!G22="?"),RIGHT(Prévisions!D22,1)="+"),"Film(s) en cours (non précisé)",IF(AND(Prévisions!G22*1&lt;=TODAY(),OR(Téléchargements!G22="!",Téléchargements!G22="?")),"Film(s) en cours",IF(AND(AND(Prévisions!E22*1&gt;TODAY(),Téléchargements!C22="!"),AND(Prévisions!F22*1&gt;TODAY(),Téléchargements!E22="!"),AND(Prévisions!G22*1&gt;TODAY(),Téléchargements!G22="!")),"Série, OAV(s) et Film(s) à venir",IF(AND(AND(Prévisions!E22*1&gt;TODAY(),Téléchargements!C22="!"),AND(Prévisions!F22*1&gt;TODAY(),Téléchargements!E22="!")),"Série et OAV(s) à venir",IF(AND(AND(Prévisions!E22*1&gt;TODAY(),Téléchargements!C22="!"),AND(Prévisions!G22*1&gt;TODAY(),Téléchargements!G22="!")),"Série et Film(s) à venir",IF(AND(AND(Prévisions!F22*1&gt;TODAY(),Téléchargements!E22="!"),AND(Prévisions!G22*1&gt;TODAY(),Téléchargements!G22="!")),"OAV(s) et Film(s) à venir",IF(AND(Prévisions!E22*1&gt;TODAY(),Téléchargements!C22="!"),"Série à venir",IF(AND(Prévisions!F22*1&gt;TODAY(),Téléchargements!E22="!"),"OAV(s) à venir",IF(AND(Prévisions!G22*1&gt;TODAY(),Téléchargements!G22="!"),"Film(s) à venir","Try Again")))))))))))))))))))))),IF(AND(Prévisions!E22="Terminée",OR(ISBLANK(Prévisions!F22),LEN(Prévisions!F22)-LEN(SUBSTITUTE(Prévisions!F22,"/",""))=2,LEN(Prévisions!F22)-LEN(SUBSTITUTE(Prévisions!F22,"/",""))=1),OR(ISBLANK(Prévisions!G22),LEN(Prévisions!G22)-LEN(SUBSTITUTE(Prévisions!G22,"/",""))=2,,LEN(Prévisions!G22)-LEN(SUBSTITUTE(Prévisions!G22,"/",""))=1)),IF(AND(Prévisions!E22="Terminée",AND(Prévisions!F22*1&lt;=TODAY(),OR(Téléchargements!E22="!",Téléchargements!E22="?")),AND(Prévisions!G22*1&lt;=TODAY(),OR(Téléchargements!G22="!",Téléchargements!G22="?"))),"OAV(s) et Film(s) en cours",IF(AND(Prévisions!E22="Terminée",AND(Prévisions!F22*1&lt;=TODAY(),OR(Téléchargements!E22="!",Téléchargements!E22="?"),RIGHT(Prévisions!C22,1)="+")),"OAV(s) en cours (non précisé)",IF(AND(Prévisions!E22="Terminée",AND(Prévisions!F22*1&lt;=TODAY(),OR(Téléchargements!E22="!",Téléchargements!E22="?"))),"OAV(s) en cours",IF(AND(Prévisions!E22="Terminée",AND(Prévisions!G22*1&lt;=TODAY(),OR(Téléchargements!G22="!",Téléchargements!G22="?"),RIGHT(Prévisions!D22,1)="+")),"Film(s) en cours (non précisé)",IF(AND(Prévisions!E22="Terminée",AND(Prévisions!G22*1&lt;=TODAY(),OR(Téléchargements!G22="!",Téléchargements!G22="?"))),"Film(s) en cours",IF(AND(Prévisions!E22="Terminée",AND(LEN(Prévisions!F22)-LEN(SUBSTITUTE(Prévisions!F22,"/",""))=2,Prévisions!F22*1&gt;TODAY(),Téléchargements!E22="!"),AND(LEN(Prévisions!G22)-LEN(SUBSTITUTE(Prévisions!G22,"/",""))=2,Prévisions!G22*1&gt;TODAY(),Téléchargements!G22="!")),"OAV(s) et Film(s) à venir",IF(AND(Prévisions!E22="Terminée",AND(LEN(Prévisions!F22)-LEN(SUBSTITUTE(Prévisions!F22,"/",""))=2,Prévisions!F22*1&gt;TODAY(),Téléchargements!E22="!")),"OAV(s) à venir",IF(AND(Prévisions!E22="Terminée",AND(LEN(Prévisions!G22)-LEN(SUBSTITUTE(Prévisions!G22,"/",""))=2,Prévisions!G22*1&gt;TODAY(),Téléchargements!G22="!")),"Film(s) à venir",IF(AND(OR(LEN(Prévisions!F22)-LEN(SUBSTITUTE(Prévisions!F22,"/",""))=1,Prévisions!F22="A venir"),OR(LEN(Prévisions!G22)-LEN(SUBSTITUTE(Prévisions!G22,"/",""))=1,Prévisions!G22="A venir")),"OAV(s) et Film(s) à venir (non précisé)",IF(OR(LEN(Prévisions!F22)-LEN(SUBSTITUTE(Prévisions!F22,"/",""))=1,Prévisions!F22="A venir"),"OAV(s) à venir (non précisé)",IF(OR(LEN(Prévisions!G22)-LEN(SUBSTITUTE(Prévisions!G22,"/",""))=1,Prévisions!G22="A venir"),"Film(s) à venir (non précisé)",IF(AND(Prévisions!E22="Terminée",OR(AND(Prévisions!F22*1&lt;=TODAY(),Prévisions!C22=Téléchargements!E22),ISBLANK(Prévisions!F22)),OR(AND(Prévisions!G22*1&lt;=TODAY(),Prévisions!D22=Téléchargements!G22)),ISBLANK(Prévisions!G22)),"Série terminée","Try Again")))))))))))),IF(AND(OR(Prévisions!E22="A venir",LEN(Prévisions!E22)-LEN(SUBSTITUTE(Prévisions!E22,"/",""))=1),Téléchargements!C22="!"),"Série à venir (non précisé)",IF(AND(OR(Prévisions!F22="A venir",LEN(Prévisions!F22)-LEN(SUBSTITUTE(Prévisions!F22,"/",""))=1),Téléchargements!E22="!"),"OAV(s) à venir (non précisé)",IF(AND(OR(Prévisions!G22="A venir",LEN(Prévisions!G22)-LEN(SUBSTITUTE(Prévisions!G22,"/",""))=1),Téléchargements!G22="!"),"Film(s) à venir (non précisé)",IF(Prévisions!E22="En pause","Série en pause",IF(Prévisions!F22="En pause","OAV(s) en pause",IF(AND(LEN(Prévisions!F22)-LEN(SUBSTITUTE(Prévisions!F22,"/",""))=1,Téléchargements!E22="!"),"OAV(s) à venir (non précisé)",IF(AND(LEN(Prévisions!G22)-LEN(SUBSTITUTE(Prévisions!G22,"/",""))=1,Téléchargements!E22="!"),"Film(s) à venir (non précisé)",IF(Prévisions!G22="Terminé(s)","Film(s) terminé(s)",IF(Prévisions!F22="Terminé(s)","OAV(s) terminé(s)",IF(AND(Prévisions!E22*1&gt;TODAY(),Téléchargements!C22="!"),"Série à venir",IF(AND(Prévisions!F22*1&gt;TODAY(),Téléchargements!E22="!"),"OAV(s) à venir",IF(AND(Prévisions!G22*1&gt;TODAY(),Téléchargements!G22="!"),"Film(s) à venir",IF(AND(ISBLANK(Prévisions!E22),Prévisions!F22*1&lt;=TODAY(),OR(Téléchargements!E22="!",Téléchargements!E22="?")),"OAV(s) en cours","Tryagain")))))))))))))))</f>
        <v>Série en cours (non précisé)</v>
      </c>
      <c r="I22" s="5" t="str">
        <f ca="1">IF(AND(OR(H22="Série et OAV(s) en cours",H22="Série et OAV(s) en cours (non précisé)",H22="Série en cours",H22="OAV(s) en cours",H22="Film(s) en cours",H22="Série en cours (non précisé)",H22="OAV(s) en cours (non précisé)",H22="Film(s) en cours (non précisé)"),B22=C22,D22=E22,F22=G22),"A jour",IF(H22="Film(s) à venir","Dans "&amp;Prévisions!G22*1-TODAY()&amp;" jour(s)",IF(H22="OAV(s) à venir","Dans "&amp;Prévisions!F22*1-TODAY()&amp;" jour(s)",IF(H22="Série à venir","Dans "&amp;Prévisions!E22*1-TODAY()&amp;" jour(s)",IF(OR(H22="Série et OAV(s) à venir (non précisé)",H22="Série à venir (non précisé)",H22="OAV(s) à venir (non précisé)",H22="Film(s) à venir (non précisé)",H22="Série et film(s) à venir (non précisé)"),"Dans ?? jour(s)",IF(AND(H22="Film(s) terminé(s)",F22=G22),"Fini(s)",IF(AND(B22=C22,D22=E22,F22=G22),"Finie",IF(OR(Téléchargements!B22="x",Téléchargements!D22="x",Téléchargements!F22="x"),"Série Abandonnée",IF(AND(B22&lt;C22,D22&lt;E22,F22&lt;G22),C22-B22&amp;" Episode(s), "&amp;E22-D22&amp;" OAV(s) et "&amp;G22-F22&amp;" Film(s) à regarder",IF(AND(B22&lt;C22,D22&lt;E22),C22-B22&amp;" Episode(s) et "&amp;E22-D22&amp;" OAV(s) à regarder",IF(AND(B22&lt;C22,F22&lt;G22),C22-B22&amp;" Episode(s) et "&amp;G22-F22&amp;" Film(s) à regarder",IF(AND(D22&lt;E22,F22&lt;G22),E22-D22&amp;" OAV(s) et "&amp;G22-F22&amp;" Film(s) à regarder",IF(B22&lt;C22,C22-B22&amp;" Episode(s) à regarder",IF(D22&lt;E22,E22-D22&amp;" OAV(s) à regarder",IF(F22&lt;G22,G22-F22&amp;" Film(s) à regarder","")))))))))))))))</f>
        <v>1 Episode(s) à regarder</v>
      </c>
    </row>
    <row r="23" spans="1:13" ht="17.25" customHeight="1">
      <c r="A23" s="32" t="s">
        <v>0</v>
      </c>
      <c r="B23" s="5">
        <v>24</v>
      </c>
      <c r="C23" s="5">
        <v>24</v>
      </c>
      <c r="D23" s="5">
        <v>10</v>
      </c>
      <c r="E23" s="5">
        <v>10</v>
      </c>
      <c r="F23" s="5"/>
      <c r="G23" s="5"/>
      <c r="H23" s="5" t="str">
        <f ca="1">IF(AND(OR(LEN(Prévisions!E23)-LEN(SUBSTITUTE(Prévisions!E23,"/",""))=2,LEN(Prévisions!E23)-LEN(SUBSTITUTE(Prévisions!E23,"/",""))=1),OR(ISBLANK(Prévisions!F23),LEN(Prévisions!F23)-LEN(SUBSTITUTE(Prévisions!F23,"/",""))=2,LEN(Prévisions!F23)-LEN(SUBSTITUTE(Prévisions!F23,"/",""))=1),OR(ISBLANK(Prévisions!G23),LEN(Prévisions!G23)-LEN(SUBSTITUTE(Prévisions!G23,"/",""))=2,LEN(Prévisions!G23)-LEN(SUBSTITUTE(Prévisions!G23,"/",""))=1)),IF(AND(LEN(Prévisions!E23)-LEN(SUBSTITUTE(Prévisions!E23,"/",""))=1,LEN(Prévisions!F23)-LEN(SUBSTITUTE(Prévisions!F23,"/",""))=1,LEN(Prévisions!G23)-LEN(SUBSTITUTE(Prévisions!G23,"/",""))=1),"Série, OAV(s) et Film(s) à venir (non précisé)",IF(AND(OR(LEN(Prévisions!E23)-LEN(SUBSTITUTE(Prévisions!E23,"/",""))=1,Prévisions!E23="A venir"),OR(LEN(Prévisions!F23)-LEN(SUBSTITUTE(Prévisions!F23,"/",""))=1,Prévisions!F23="A venir")),"Série et OAV(s) à venir (non précisé)",IF(AND(OR(LEN(Prévisions!E23)-LEN(SUBSTITUTE(Prévisions!E23,"/",""))=1,Prévisions!E23="A venir"),OR(LEN(Prévisions!G23)-LEN(SUBSTITUTE(Prévisions!G23,"/",""))=1,Prévisions!G23="A venir")),"Série et Film(s) à venir (non précisé)",IF(OR(LEN(Prévisions!E23)-LEN(SUBSTITUTE(Prévisions!E23,"/",""))=1,Prévisions!E23="A venir"),"Série à venir (non précisé)",IF(AND(AND(Prévisions!E23*1&lt;=TODAY(),Prévisions!B23=Téléchargements!C23),AND(Prévisions!F23*1&lt;=TODAY(),Prévisions!C23=Téléchargements!E23),AND(Prévisions!G23*1&lt;=TODAY(),Prévisions!D23=Téléchargements!G23)),"Série terminée",IF(AND(AND(Prévisions!E23*1&lt;=TODAY(),OR(Téléchargements!C23="!",Téléchargements!C23="?")),AND(Prévisions!F23*1&lt;=TODAY(),OR(Téléchargements!E23="!",Téléchargements!E23="?")),AND(Prévisions!G23*1&lt;=TODAY(),OR(Téléchargements!G23="!",Téléchargements!G23="?"))),"Série, OAV(s) et Film(s) en cours",IF(AND(AND(Prévisions!E23*1&lt;=TODAY(),OR(Téléchargements!C23="!",Téléchargements!C23="?")),AND(Prévisions!F23*1&lt;=TODAY(),OR(Téléchargements!E23="!",Téléchargements!E23="?"))),"Série et OAV(s) en cours",IF(AND(AND(Prévisions!E23*1&lt;=TODAY(),OR(Téléchargements!C23="!",Téléchargements!C23="?")),AND(Prévisions!G23*1&lt;=TODAY(),OR(Téléchargements!G23="!",Téléchargements!G23="?"))),"Série et Film(s) en cours",IF(AND(AND(Prévisions!F23*1&lt;=TODAY(),OR(Téléchargements!E23="!",Téléchargements!E23="?")),AND(Prévisions!G23*1&lt;=TODAY(),OR(Téléchargements!G23="!",Téléchargements!G23="?"))),"OAV(s) et Film(s) en cours",IF(AND(Prévisions!E23*1&lt;=TODAY(),OR(Téléchargements!C23="!",Téléchargements!C23="?"),RIGHT(Prévisions!B23,1)="+"),"Série en cours (non précisé)",IF(AND(Prévisions!E23*1&lt;=TODAY(),OR(Téléchargements!C23="!",Téléchargements!C23="?")),"Série en cours",IF(AND(Prévisions!F23*1&lt;=TODAY(),OR(Téléchargements!E23="!",Téléchargements!E23="?"),RIGHT(Prévisions!C23,1)="+"),"OAV(s) en cours (non précisé)",IF(AND(Prévisions!F23*1&lt;=TODAY(),OR(Téléchargements!E23="!",Téléchargements!E23="?")),"OAV(s) en cours",IF(AND(Prévisions!G23*1&lt;=TODAY(),OR(Téléchargements!G23="!",Téléchargements!G23="?"),RIGHT(Prévisions!D23,1)="+"),"Film(s) en cours (non précisé)",IF(AND(Prévisions!G23*1&lt;=TODAY(),OR(Téléchargements!G23="!",Téléchargements!G23="?")),"Film(s) en cours",IF(AND(AND(Prévisions!E23*1&gt;TODAY(),Téléchargements!C23="!"),AND(Prévisions!F23*1&gt;TODAY(),Téléchargements!E23="!"),AND(Prévisions!G23*1&gt;TODAY(),Téléchargements!G23="!")),"Série, OAV(s) et Film(s) à venir",IF(AND(AND(Prévisions!E23*1&gt;TODAY(),Téléchargements!C23="!"),AND(Prévisions!F23*1&gt;TODAY(),Téléchargements!E23="!")),"Série et OAV(s) à venir",IF(AND(AND(Prévisions!E23*1&gt;TODAY(),Téléchargements!C23="!"),AND(Prévisions!G23*1&gt;TODAY(),Téléchargements!G23="!")),"Série et Film(s) à venir",IF(AND(AND(Prévisions!F23*1&gt;TODAY(),Téléchargements!E23="!"),AND(Prévisions!G23*1&gt;TODAY(),Téléchargements!G23="!")),"OAV(s) et Film(s) à venir",IF(AND(Prévisions!E23*1&gt;TODAY(),Téléchargements!C23="!"),"Série à venir",IF(AND(Prévisions!F23*1&gt;TODAY(),Téléchargements!E23="!"),"OAV(s) à venir",IF(AND(Prévisions!G23*1&gt;TODAY(),Téléchargements!G23="!"),"Film(s) à venir","Try Again")))))))))))))))))))))),IF(AND(Prévisions!E23="Terminée",OR(ISBLANK(Prévisions!F23),LEN(Prévisions!F23)-LEN(SUBSTITUTE(Prévisions!F23,"/",""))=2,LEN(Prévisions!F23)-LEN(SUBSTITUTE(Prévisions!F23,"/",""))=1),OR(ISBLANK(Prévisions!G23),LEN(Prévisions!G23)-LEN(SUBSTITUTE(Prévisions!G23,"/",""))=2,,LEN(Prévisions!G23)-LEN(SUBSTITUTE(Prévisions!G23,"/",""))=1)),IF(AND(Prévisions!E23="Terminée",AND(Prévisions!F23*1&lt;=TODAY(),OR(Téléchargements!E23="!",Téléchargements!E23="?")),AND(Prévisions!G23*1&lt;=TODAY(),OR(Téléchargements!G23="!",Téléchargements!G23="?"))),"OAV(s) et Film(s) en cours",IF(AND(Prévisions!E23="Terminée",AND(Prévisions!F23*1&lt;=TODAY(),OR(Téléchargements!E23="!",Téléchargements!E23="?"),RIGHT(Prévisions!C23,1)="+")),"OAV(s) en cours (non précisé)",IF(AND(Prévisions!E23="Terminée",AND(Prévisions!F23*1&lt;=TODAY(),OR(Téléchargements!E23="!",Téléchargements!E23="?"))),"OAV(s) en cours",IF(AND(Prévisions!E23="Terminée",AND(Prévisions!G23*1&lt;=TODAY(),OR(Téléchargements!G23="!",Téléchargements!G23="?"),RIGHT(Prévisions!D23,1)="+")),"Film(s) en cours (non précisé)",IF(AND(Prévisions!E23="Terminée",AND(Prévisions!G23*1&lt;=TODAY(),OR(Téléchargements!G23="!",Téléchargements!G23="?"))),"Film(s) en cours",IF(AND(Prévisions!E23="Terminée",AND(LEN(Prévisions!F23)-LEN(SUBSTITUTE(Prévisions!F23,"/",""))=2,Prévisions!F23*1&gt;TODAY(),Téléchargements!E23="!"),AND(LEN(Prévisions!G23)-LEN(SUBSTITUTE(Prévisions!G23,"/",""))=2,Prévisions!G23*1&gt;TODAY(),Téléchargements!G23="!")),"OAV(s) et Film(s) à venir",IF(AND(Prévisions!E23="Terminée",AND(LEN(Prévisions!F23)-LEN(SUBSTITUTE(Prévisions!F23,"/",""))=2,Prévisions!F23*1&gt;TODAY(),Téléchargements!E23="!")),"OAV(s) à venir",IF(AND(Prévisions!E23="Terminée",AND(LEN(Prévisions!G23)-LEN(SUBSTITUTE(Prévisions!G23,"/",""))=2,Prévisions!G23*1&gt;TODAY(),Téléchargements!G23="!")),"Film(s) à venir",IF(AND(OR(LEN(Prévisions!F23)-LEN(SUBSTITUTE(Prévisions!F23,"/",""))=1,Prévisions!F23="A venir"),OR(LEN(Prévisions!G23)-LEN(SUBSTITUTE(Prévisions!G23,"/",""))=1,Prévisions!G23="A venir")),"OAV(s) et Film(s) à venir (non précisé)",IF(OR(LEN(Prévisions!F23)-LEN(SUBSTITUTE(Prévisions!F23,"/",""))=1,Prévisions!F23="A venir"),"OAV(s) à venir (non précisé)",IF(OR(LEN(Prévisions!G23)-LEN(SUBSTITUTE(Prévisions!G23,"/",""))=1,Prévisions!G23="A venir"),"Film(s) à venir (non précisé)",IF(AND(Prévisions!E23="Terminée",OR(AND(Prévisions!F23*1&lt;=TODAY(),Prévisions!C23=Téléchargements!E23),ISBLANK(Prévisions!F23)),OR(AND(Prévisions!G23*1&lt;=TODAY(),Prévisions!D23=Téléchargements!G23)),ISBLANK(Prévisions!G23)),"Série terminée","Try Again")))))))))))),IF(AND(OR(Prévisions!E23="A venir",LEN(Prévisions!E23)-LEN(SUBSTITUTE(Prévisions!E23,"/",""))=1),Téléchargements!C23="!"),"Série à venir (non précisé)",IF(AND(OR(Prévisions!F23="A venir",LEN(Prévisions!F23)-LEN(SUBSTITUTE(Prévisions!F23,"/",""))=1),Téléchargements!E23="!"),"OAV(s) à venir (non précisé)",IF(AND(OR(Prévisions!G23="A venir",LEN(Prévisions!G23)-LEN(SUBSTITUTE(Prévisions!G23,"/",""))=1),Téléchargements!G23="!"),"Film(s) à venir (non précisé)",IF(Prévisions!E23="En pause","Série en pause",IF(Prévisions!F23="En pause","OAV(s) en pause",IF(AND(LEN(Prévisions!F23)-LEN(SUBSTITUTE(Prévisions!F23,"/",""))=1,Téléchargements!E23="!"),"OAV(s) à venir (non précisé)",IF(AND(LEN(Prévisions!G23)-LEN(SUBSTITUTE(Prévisions!G23,"/",""))=1,Téléchargements!E23="!"),"Film(s) à venir (non précisé)",IF(Prévisions!G23="Terminé(s)","Film(s) terminé(s)",IF(Prévisions!F23="Terminé(s)","OAV(s) terminé(s)",IF(AND(Prévisions!E23*1&gt;TODAY(),Téléchargements!C23="!"),"Série à venir",IF(AND(Prévisions!F23*1&gt;TODAY(),Téléchargements!E23="!"),"OAV(s) à venir",IF(AND(Prévisions!G23*1&gt;TODAY(),Téléchargements!G23="!"),"Film(s) à venir",IF(AND(ISBLANK(Prévisions!E23),Prévisions!F23*1&lt;=TODAY(),OR(Téléchargements!E23="!",Téléchargements!E23="?")),"OAV(s) en cours","Tryagain")))))))))))))))</f>
        <v>Série terminée</v>
      </c>
      <c r="I23" s="5" t="str">
        <f ca="1">IF(AND(OR(H23="Série et OAV(s) en cours",H23="Série et OAV(s) en cours (non précisé)",H23="Série en cours",H23="OAV(s) en cours",H23="Film(s) en cours",H23="Série en cours (non précisé)",H23="OAV(s) en cours (non précisé)",H23="Film(s) en cours (non précisé)"),B23=C23,D23=E23,F23=G23),"A jour",IF(H23="Film(s) à venir","Dans "&amp;Prévisions!G23*1-TODAY()&amp;" jour(s)",IF(H23="OAV(s) à venir","Dans "&amp;Prévisions!F23*1-TODAY()&amp;" jour(s)",IF(H23="Série à venir","Dans "&amp;Prévisions!E23*1-TODAY()&amp;" jour(s)",IF(OR(H23="Série et OAV(s) à venir (non précisé)",H23="Série à venir (non précisé)",H23="OAV(s) à venir (non précisé)",H23="Film(s) à venir (non précisé)",H23="Série et film(s) à venir (non précisé)"),"Dans ?? jour(s)",IF(AND(H23="Film(s) terminé(s)",F23=G23),"Fini(s)",IF(AND(B23=C23,D23=E23,F23=G23),"Finie",IF(OR(Téléchargements!B23="x",Téléchargements!D23="x",Téléchargements!F23="x"),"Série Abandonnée",IF(AND(B23&lt;C23,D23&lt;E23,F23&lt;G23),C23-B23&amp;" Episode(s), "&amp;E23-D23&amp;" OAV(s) et "&amp;G23-F23&amp;" Film(s) à regarder",IF(AND(B23&lt;C23,D23&lt;E23),C23-B23&amp;" Episode(s) et "&amp;E23-D23&amp;" OAV(s) à regarder",IF(AND(B23&lt;C23,F23&lt;G23),C23-B23&amp;" Episode(s) et "&amp;G23-F23&amp;" Film(s) à regarder",IF(AND(D23&lt;E23,F23&lt;G23),E23-D23&amp;" OAV(s) et "&amp;G23-F23&amp;" Film(s) à regarder",IF(B23&lt;C23,C23-B23&amp;" Episode(s) à regarder",IF(D23&lt;E23,E23-D23&amp;" OAV(s) à regarder",IF(F23&lt;G23,G23-F23&amp;" Film(s) à regarder","")))))))))))))))</f>
        <v>Finie</v>
      </c>
    </row>
    <row r="24" spans="1:13" ht="17.25" customHeight="1">
      <c r="A24" s="32" t="s">
        <v>1</v>
      </c>
      <c r="B24" s="5">
        <v>34</v>
      </c>
      <c r="C24" s="5">
        <v>64</v>
      </c>
      <c r="D24" s="5">
        <v>0</v>
      </c>
      <c r="E24" s="5">
        <v>1</v>
      </c>
      <c r="F24" s="5"/>
      <c r="G24" s="5"/>
      <c r="H24" s="5" t="str">
        <f ca="1">IF(AND(OR(LEN(Prévisions!E24)-LEN(SUBSTITUTE(Prévisions!E24,"/",""))=2,LEN(Prévisions!E24)-LEN(SUBSTITUTE(Prévisions!E24,"/",""))=1),OR(ISBLANK(Prévisions!F24),LEN(Prévisions!F24)-LEN(SUBSTITUTE(Prévisions!F24,"/",""))=2,LEN(Prévisions!F24)-LEN(SUBSTITUTE(Prévisions!F24,"/",""))=1),OR(ISBLANK(Prévisions!G24),LEN(Prévisions!G24)-LEN(SUBSTITUTE(Prévisions!G24,"/",""))=2,LEN(Prévisions!G24)-LEN(SUBSTITUTE(Prévisions!G24,"/",""))=1)),IF(AND(LEN(Prévisions!E24)-LEN(SUBSTITUTE(Prévisions!E24,"/",""))=1,LEN(Prévisions!F24)-LEN(SUBSTITUTE(Prévisions!F24,"/",""))=1,LEN(Prévisions!G24)-LEN(SUBSTITUTE(Prévisions!G24,"/",""))=1),"Série, OAV(s) et Film(s) à venir (non précisé)",IF(AND(OR(LEN(Prévisions!E24)-LEN(SUBSTITUTE(Prévisions!E24,"/",""))=1,Prévisions!E24="A venir"),OR(LEN(Prévisions!F24)-LEN(SUBSTITUTE(Prévisions!F24,"/",""))=1,Prévisions!F24="A venir")),"Série et OAV(s) à venir (non précisé)",IF(AND(OR(LEN(Prévisions!E24)-LEN(SUBSTITUTE(Prévisions!E24,"/",""))=1,Prévisions!E24="A venir"),OR(LEN(Prévisions!G24)-LEN(SUBSTITUTE(Prévisions!G24,"/",""))=1,Prévisions!G24="A venir")),"Série et Film(s) à venir (non précisé)",IF(OR(LEN(Prévisions!E24)-LEN(SUBSTITUTE(Prévisions!E24,"/",""))=1,Prévisions!E24="A venir"),"Série à venir (non précisé)",IF(AND(AND(Prévisions!E24*1&lt;=TODAY(),Prévisions!B24=Téléchargements!C24),AND(Prévisions!F24*1&lt;=TODAY(),Prévisions!C24=Téléchargements!E24),AND(Prévisions!G24*1&lt;=TODAY(),Prévisions!D24=Téléchargements!G24)),"Série terminée",IF(AND(AND(Prévisions!E24*1&lt;=TODAY(),OR(Téléchargements!C24="!",Téléchargements!C24="?")),AND(Prévisions!F24*1&lt;=TODAY(),OR(Téléchargements!E24="!",Téléchargements!E24="?")),AND(Prévisions!G24*1&lt;=TODAY(),OR(Téléchargements!G24="!",Téléchargements!G24="?"))),"Série, OAV(s) et Film(s) en cours",IF(AND(AND(Prévisions!E24*1&lt;=TODAY(),OR(Téléchargements!C24="!",Téléchargements!C24="?")),AND(Prévisions!F24*1&lt;=TODAY(),OR(Téléchargements!E24="!",Téléchargements!E24="?"))),"Série et OAV(s) en cours",IF(AND(AND(Prévisions!E24*1&lt;=TODAY(),OR(Téléchargements!C24="!",Téléchargements!C24="?")),AND(Prévisions!G24*1&lt;=TODAY(),OR(Téléchargements!G24="!",Téléchargements!G24="?"))),"Série et Film(s) en cours",IF(AND(AND(Prévisions!F24*1&lt;=TODAY(),OR(Téléchargements!E24="!",Téléchargements!E24="?")),AND(Prévisions!G24*1&lt;=TODAY(),OR(Téléchargements!G24="!",Téléchargements!G24="?"))),"OAV(s) et Film(s) en cours",IF(AND(Prévisions!E24*1&lt;=TODAY(),OR(Téléchargements!C24="!",Téléchargements!C24="?"),RIGHT(Prévisions!B24,1)="+"),"Série en cours (non précisé)",IF(AND(Prévisions!E24*1&lt;=TODAY(),OR(Téléchargements!C24="!",Téléchargements!C24="?")),"Série en cours",IF(AND(Prévisions!F24*1&lt;=TODAY(),OR(Téléchargements!E24="!",Téléchargements!E24="?"),RIGHT(Prévisions!C24,1)="+"),"OAV(s) en cours (non précisé)",IF(AND(Prévisions!F24*1&lt;=TODAY(),OR(Téléchargements!E24="!",Téléchargements!E24="?")),"OAV(s) en cours",IF(AND(Prévisions!G24*1&lt;=TODAY(),OR(Téléchargements!G24="!",Téléchargements!G24="?"),RIGHT(Prévisions!D24,1)="+"),"Film(s) en cours (non précisé)",IF(AND(Prévisions!G24*1&lt;=TODAY(),OR(Téléchargements!G24="!",Téléchargements!G24="?")),"Film(s) en cours",IF(AND(AND(Prévisions!E24*1&gt;TODAY(),Téléchargements!C24="!"),AND(Prévisions!F24*1&gt;TODAY(),Téléchargements!E24="!"),AND(Prévisions!G24*1&gt;TODAY(),Téléchargements!G24="!")),"Série, OAV(s) et Film(s) à venir",IF(AND(AND(Prévisions!E24*1&gt;TODAY(),Téléchargements!C24="!"),AND(Prévisions!F24*1&gt;TODAY(),Téléchargements!E24="!")),"Série et OAV(s) à venir",IF(AND(AND(Prévisions!E24*1&gt;TODAY(),Téléchargements!C24="!"),AND(Prévisions!G24*1&gt;TODAY(),Téléchargements!G24="!")),"Série et Film(s) à venir",IF(AND(AND(Prévisions!F24*1&gt;TODAY(),Téléchargements!E24="!"),AND(Prévisions!G24*1&gt;TODAY(),Téléchargements!G24="!")),"OAV(s) et Film(s) à venir",IF(AND(Prévisions!E24*1&gt;TODAY(),Téléchargements!C24="!"),"Série à venir",IF(AND(Prévisions!F24*1&gt;TODAY(),Téléchargements!E24="!"),"OAV(s) à venir",IF(AND(Prévisions!G24*1&gt;TODAY(),Téléchargements!G24="!"),"Film(s) à venir","Try Again")))))))))))))))))))))),IF(AND(Prévisions!E24="Terminée",OR(ISBLANK(Prévisions!F24),LEN(Prévisions!F24)-LEN(SUBSTITUTE(Prévisions!F24,"/",""))=2,LEN(Prévisions!F24)-LEN(SUBSTITUTE(Prévisions!F24,"/",""))=1),OR(ISBLANK(Prévisions!G24),LEN(Prévisions!G24)-LEN(SUBSTITUTE(Prévisions!G24,"/",""))=2,,LEN(Prévisions!G24)-LEN(SUBSTITUTE(Prévisions!G24,"/",""))=1)),IF(AND(Prévisions!E24="Terminée",AND(Prévisions!F24*1&lt;=TODAY(),OR(Téléchargements!E24="!",Téléchargements!E24="?")),AND(Prévisions!G24*1&lt;=TODAY(),OR(Téléchargements!G24="!",Téléchargements!G24="?"))),"OAV(s) et Film(s) en cours",IF(AND(Prévisions!E24="Terminée",AND(Prévisions!F24*1&lt;=TODAY(),OR(Téléchargements!E24="!",Téléchargements!E24="?"),RIGHT(Prévisions!C24,1)="+")),"OAV(s) en cours (non précisé)",IF(AND(Prévisions!E24="Terminée",AND(Prévisions!F24*1&lt;=TODAY(),OR(Téléchargements!E24="!",Téléchargements!E24="?"))),"OAV(s) en cours",IF(AND(Prévisions!E24="Terminée",AND(Prévisions!G24*1&lt;=TODAY(),OR(Téléchargements!G24="!",Téléchargements!G24="?"),RIGHT(Prévisions!D24,1)="+")),"Film(s) en cours (non précisé)",IF(AND(Prévisions!E24="Terminée",AND(Prévisions!G24*1&lt;=TODAY(),OR(Téléchargements!G24="!",Téléchargements!G24="?"))),"Film(s) en cours",IF(AND(Prévisions!E24="Terminée",AND(LEN(Prévisions!F24)-LEN(SUBSTITUTE(Prévisions!F24,"/",""))=2,Prévisions!F24*1&gt;TODAY(),Téléchargements!E24="!"),AND(LEN(Prévisions!G24)-LEN(SUBSTITUTE(Prévisions!G24,"/",""))=2,Prévisions!G24*1&gt;TODAY(),Téléchargements!G24="!")),"OAV(s) et Film(s) à venir",IF(AND(Prévisions!E24="Terminée",AND(LEN(Prévisions!F24)-LEN(SUBSTITUTE(Prévisions!F24,"/",""))=2,Prévisions!F24*1&gt;TODAY(),Téléchargements!E24="!")),"OAV(s) à venir",IF(AND(Prévisions!E24="Terminée",AND(LEN(Prévisions!G24)-LEN(SUBSTITUTE(Prévisions!G24,"/",""))=2,Prévisions!G24*1&gt;TODAY(),Téléchargements!G24="!")),"Film(s) à venir",IF(AND(OR(LEN(Prévisions!F24)-LEN(SUBSTITUTE(Prévisions!F24,"/",""))=1,Prévisions!F24="A venir"),OR(LEN(Prévisions!G24)-LEN(SUBSTITUTE(Prévisions!G24,"/",""))=1,Prévisions!G24="A venir")),"OAV(s) et Film(s) à venir (non précisé)",IF(OR(LEN(Prévisions!F24)-LEN(SUBSTITUTE(Prévisions!F24,"/",""))=1,Prévisions!F24="A venir"),"OAV(s) à venir (non précisé)",IF(OR(LEN(Prévisions!G24)-LEN(SUBSTITUTE(Prévisions!G24,"/",""))=1,Prévisions!G24="A venir"),"Film(s) à venir (non précisé)",IF(AND(Prévisions!E24="Terminée",OR(AND(Prévisions!F24*1&lt;=TODAY(),Prévisions!C24=Téléchargements!E24),ISBLANK(Prévisions!F24)),OR(AND(Prévisions!G24*1&lt;=TODAY(),Prévisions!D24=Téléchargements!G24)),ISBLANK(Prévisions!G24)),"Série terminée","Try Again")))))))))))),IF(AND(OR(Prévisions!E24="A venir",LEN(Prévisions!E24)-LEN(SUBSTITUTE(Prévisions!E24,"/",""))=1),Téléchargements!C24="!"),"Série à venir (non précisé)",IF(AND(OR(Prévisions!F24="A venir",LEN(Prévisions!F24)-LEN(SUBSTITUTE(Prévisions!F24,"/",""))=1),Téléchargements!E24="!"),"OAV(s) à venir (non précisé)",IF(AND(OR(Prévisions!G24="A venir",LEN(Prévisions!G24)-LEN(SUBSTITUTE(Prévisions!G24,"/",""))=1),Téléchargements!G24="!"),"Film(s) à venir (non précisé)",IF(Prévisions!E24="En pause","Série en pause",IF(Prévisions!F24="En pause","OAV(s) en pause",IF(AND(LEN(Prévisions!F24)-LEN(SUBSTITUTE(Prévisions!F24,"/",""))=1,Téléchargements!E24="!"),"OAV(s) à venir (non précisé)",IF(AND(LEN(Prévisions!G24)-LEN(SUBSTITUTE(Prévisions!G24,"/",""))=1,Téléchargements!E24="!"),"Film(s) à venir (non précisé)",IF(Prévisions!G24="Terminé(s)","Film(s) terminé(s)",IF(Prévisions!F24="Terminé(s)","OAV(s) terminé(s)",IF(AND(Prévisions!E24*1&gt;TODAY(),Téléchargements!C24="!"),"Série à venir",IF(AND(Prévisions!F24*1&gt;TODAY(),Téléchargements!E24="!"),"OAV(s) à venir",IF(AND(Prévisions!G24*1&gt;TODAY(),Téléchargements!G24="!"),"Film(s) à venir",IF(AND(ISBLANK(Prévisions!E24),Prévisions!F24*1&lt;=TODAY(),OR(Téléchargements!E24="!",Téléchargements!E24="?")),"OAV(s) en cours","Tryagain")))))))))))))))</f>
        <v>Série en cours (non précisé)</v>
      </c>
      <c r="I24" s="5" t="str">
        <f ca="1">IF(AND(OR(H24="Série et OAV(s) en cours",H24="Série et OAV(s) en cours (non précisé)",H24="Série en cours",H24="OAV(s) en cours",H24="Film(s) en cours",H24="Série en cours (non précisé)",H24="OAV(s) en cours (non précisé)",H24="Film(s) en cours (non précisé)"),B24=C24,D24=E24,F24=G24),"A jour",IF(H24="Film(s) à venir","Dans "&amp;Prévisions!G24*1-TODAY()&amp;" jour(s)",IF(H24="OAV(s) à venir","Dans "&amp;Prévisions!F24*1-TODAY()&amp;" jour(s)",IF(H24="Série à venir","Dans "&amp;Prévisions!E24*1-TODAY()&amp;" jour(s)",IF(OR(H24="Série et OAV(s) à venir (non précisé)",H24="Série à venir (non précisé)",H24="OAV(s) à venir (non précisé)",H24="Film(s) à venir (non précisé)",H24="Série et film(s) à venir (non précisé)"),"Dans ?? jour(s)",IF(AND(H24="Film(s) terminé(s)",F24=G24),"Fini(s)",IF(AND(B24=C24,D24=E24,F24=G24),"Finie",IF(OR(Téléchargements!B24="x",Téléchargements!D24="x",Téléchargements!F24="x"),"Série Abandonnée",IF(AND(B24&lt;C24,D24&lt;E24,F24&lt;G24),C24-B24&amp;" Episode(s), "&amp;E24-D24&amp;" OAV(s) et "&amp;G24-F24&amp;" Film(s) à regarder",IF(AND(B24&lt;C24,D24&lt;E24),C24-B24&amp;" Episode(s) et "&amp;E24-D24&amp;" OAV(s) à regarder",IF(AND(B24&lt;C24,F24&lt;G24),C24-B24&amp;" Episode(s) et "&amp;G24-F24&amp;" Film(s) à regarder",IF(AND(D24&lt;E24,F24&lt;G24),E24-D24&amp;" OAV(s) et "&amp;G24-F24&amp;" Film(s) à regarder",IF(B24&lt;C24,C24-B24&amp;" Episode(s) à regarder",IF(D24&lt;E24,E24-D24&amp;" OAV(s) à regarder",IF(F24&lt;G24,G24-F24&amp;" Film(s) à regarder","")))))))))))))))</f>
        <v>30 Episode(s) et 1 OAV(s) à regarder</v>
      </c>
    </row>
    <row r="25" spans="1:13" s="7" customFormat="1" ht="17.25" customHeight="1">
      <c r="A25" s="32" t="s">
        <v>12</v>
      </c>
      <c r="B25" s="5">
        <v>12</v>
      </c>
      <c r="C25" s="5">
        <v>12</v>
      </c>
      <c r="D25" s="5"/>
      <c r="E25" s="5"/>
      <c r="F25" s="5"/>
      <c r="G25" s="5"/>
      <c r="H25" s="5" t="str">
        <f ca="1">IF(AND(OR(LEN(Prévisions!E25)-LEN(SUBSTITUTE(Prévisions!E25,"/",""))=2,LEN(Prévisions!E25)-LEN(SUBSTITUTE(Prévisions!E25,"/",""))=1),OR(ISBLANK(Prévisions!F25),LEN(Prévisions!F25)-LEN(SUBSTITUTE(Prévisions!F25,"/",""))=2,LEN(Prévisions!F25)-LEN(SUBSTITUTE(Prévisions!F25,"/",""))=1),OR(ISBLANK(Prévisions!G25),LEN(Prévisions!G25)-LEN(SUBSTITUTE(Prévisions!G25,"/",""))=2,LEN(Prévisions!G25)-LEN(SUBSTITUTE(Prévisions!G25,"/",""))=1)),IF(AND(LEN(Prévisions!E25)-LEN(SUBSTITUTE(Prévisions!E25,"/",""))=1,LEN(Prévisions!F25)-LEN(SUBSTITUTE(Prévisions!F25,"/",""))=1,LEN(Prévisions!G25)-LEN(SUBSTITUTE(Prévisions!G25,"/",""))=1),"Série, OAV(s) et Film(s) à venir (non précisé)",IF(AND(OR(LEN(Prévisions!E25)-LEN(SUBSTITUTE(Prévisions!E25,"/",""))=1,Prévisions!E25="A venir"),OR(LEN(Prévisions!F25)-LEN(SUBSTITUTE(Prévisions!F25,"/",""))=1,Prévisions!F25="A venir")),"Série et OAV(s) à venir (non précisé)",IF(AND(OR(LEN(Prévisions!E25)-LEN(SUBSTITUTE(Prévisions!E25,"/",""))=1,Prévisions!E25="A venir"),OR(LEN(Prévisions!G25)-LEN(SUBSTITUTE(Prévisions!G25,"/",""))=1,Prévisions!G25="A venir")),"Série et Film(s) à venir (non précisé)",IF(OR(LEN(Prévisions!E25)-LEN(SUBSTITUTE(Prévisions!E25,"/",""))=1,Prévisions!E25="A venir"),"Série à venir (non précisé)",IF(AND(AND(Prévisions!E25*1&lt;=TODAY(),Prévisions!B25=Téléchargements!C25),AND(Prévisions!F25*1&lt;=TODAY(),Prévisions!C25=Téléchargements!E25),AND(Prévisions!G25*1&lt;=TODAY(),Prévisions!D25=Téléchargements!G25)),"Série terminée",IF(AND(AND(Prévisions!E25*1&lt;=TODAY(),OR(Téléchargements!C25="!",Téléchargements!C25="?")),AND(Prévisions!F25*1&lt;=TODAY(),OR(Téléchargements!E25="!",Téléchargements!E25="?")),AND(Prévisions!G25*1&lt;=TODAY(),OR(Téléchargements!G25="!",Téléchargements!G25="?"))),"Série, OAV(s) et Film(s) en cours",IF(AND(AND(Prévisions!E25*1&lt;=TODAY(),OR(Téléchargements!C25="!",Téléchargements!C25="?")),AND(Prévisions!F25*1&lt;=TODAY(),OR(Téléchargements!E25="!",Téléchargements!E25="?"))),"Série et OAV(s) en cours",IF(AND(AND(Prévisions!E25*1&lt;=TODAY(),OR(Téléchargements!C25="!",Téléchargements!C25="?")),AND(Prévisions!G25*1&lt;=TODAY(),OR(Téléchargements!G25="!",Téléchargements!G25="?"))),"Série et Film(s) en cours",IF(AND(AND(Prévisions!F25*1&lt;=TODAY(),OR(Téléchargements!E25="!",Téléchargements!E25="?")),AND(Prévisions!G25*1&lt;=TODAY(),OR(Téléchargements!G25="!",Téléchargements!G25="?"))),"OAV(s) et Film(s) en cours",IF(AND(Prévisions!E25*1&lt;=TODAY(),OR(Téléchargements!C25="!",Téléchargements!C25="?"),RIGHT(Prévisions!B25,1)="+"),"Série en cours (non précisé)",IF(AND(Prévisions!E25*1&lt;=TODAY(),OR(Téléchargements!C25="!",Téléchargements!C25="?")),"Série en cours",IF(AND(Prévisions!F25*1&lt;=TODAY(),OR(Téléchargements!E25="!",Téléchargements!E25="?"),RIGHT(Prévisions!C25,1)="+"),"OAV(s) en cours (non précisé)",IF(AND(Prévisions!F25*1&lt;=TODAY(),OR(Téléchargements!E25="!",Téléchargements!E25="?")),"OAV(s) en cours",IF(AND(Prévisions!G25*1&lt;=TODAY(),OR(Téléchargements!G25="!",Téléchargements!G25="?"),RIGHT(Prévisions!D25,1)="+"),"Film(s) en cours (non précisé)",IF(AND(Prévisions!G25*1&lt;=TODAY(),OR(Téléchargements!G25="!",Téléchargements!G25="?")),"Film(s) en cours",IF(AND(AND(Prévisions!E25*1&gt;TODAY(),Téléchargements!C25="!"),AND(Prévisions!F25*1&gt;TODAY(),Téléchargements!E25="!"),AND(Prévisions!G25*1&gt;TODAY(),Téléchargements!G25="!")),"Série, OAV(s) et Film(s) à venir",IF(AND(AND(Prévisions!E25*1&gt;TODAY(),Téléchargements!C25="!"),AND(Prévisions!F25*1&gt;TODAY(),Téléchargements!E25="!")),"Série et OAV(s) à venir",IF(AND(AND(Prévisions!E25*1&gt;TODAY(),Téléchargements!C25="!"),AND(Prévisions!G25*1&gt;TODAY(),Téléchargements!G25="!")),"Série et Film(s) à venir",IF(AND(AND(Prévisions!F25*1&gt;TODAY(),Téléchargements!E25="!"),AND(Prévisions!G25*1&gt;TODAY(),Téléchargements!G25="!")),"OAV(s) et Film(s) à venir",IF(AND(Prévisions!E25*1&gt;TODAY(),Téléchargements!C25="!"),"Série à venir",IF(AND(Prévisions!F25*1&gt;TODAY(),Téléchargements!E25="!"),"OAV(s) à venir",IF(AND(Prévisions!G25*1&gt;TODAY(),Téléchargements!G25="!"),"Film(s) à venir","Try Again")))))))))))))))))))))),IF(AND(Prévisions!E25="Terminée",OR(ISBLANK(Prévisions!F25),LEN(Prévisions!F25)-LEN(SUBSTITUTE(Prévisions!F25,"/",""))=2,LEN(Prévisions!F25)-LEN(SUBSTITUTE(Prévisions!F25,"/",""))=1),OR(ISBLANK(Prévisions!G25),LEN(Prévisions!G25)-LEN(SUBSTITUTE(Prévisions!G25,"/",""))=2,,LEN(Prévisions!G25)-LEN(SUBSTITUTE(Prévisions!G25,"/",""))=1)),IF(AND(Prévisions!E25="Terminée",AND(Prévisions!F25*1&lt;=TODAY(),OR(Téléchargements!E25="!",Téléchargements!E25="?")),AND(Prévisions!G25*1&lt;=TODAY(),OR(Téléchargements!G25="!",Téléchargements!G25="?"))),"OAV(s) et Film(s) en cours",IF(AND(Prévisions!E25="Terminée",AND(Prévisions!F25*1&lt;=TODAY(),OR(Téléchargements!E25="!",Téléchargements!E25="?"),RIGHT(Prévisions!C25,1)="+")),"OAV(s) en cours (non précisé)",IF(AND(Prévisions!E25="Terminée",AND(Prévisions!F25*1&lt;=TODAY(),OR(Téléchargements!E25="!",Téléchargements!E25="?"))),"OAV(s) en cours",IF(AND(Prévisions!E25="Terminée",AND(Prévisions!G25*1&lt;=TODAY(),OR(Téléchargements!G25="!",Téléchargements!G25="?"),RIGHT(Prévisions!D25,1)="+")),"Film(s) en cours (non précisé)",IF(AND(Prévisions!E25="Terminée",AND(Prévisions!G25*1&lt;=TODAY(),OR(Téléchargements!G25="!",Téléchargements!G25="?"))),"Film(s) en cours",IF(AND(Prévisions!E25="Terminée",AND(LEN(Prévisions!F25)-LEN(SUBSTITUTE(Prévisions!F25,"/",""))=2,Prévisions!F25*1&gt;TODAY(),Téléchargements!E25="!"),AND(LEN(Prévisions!G25)-LEN(SUBSTITUTE(Prévisions!G25,"/",""))=2,Prévisions!G25*1&gt;TODAY(),Téléchargements!G25="!")),"OAV(s) et Film(s) à venir",IF(AND(Prévisions!E25="Terminée",AND(LEN(Prévisions!F25)-LEN(SUBSTITUTE(Prévisions!F25,"/",""))=2,Prévisions!F25*1&gt;TODAY(),Téléchargements!E25="!")),"OAV(s) à venir",IF(AND(Prévisions!E25="Terminée",AND(LEN(Prévisions!G25)-LEN(SUBSTITUTE(Prévisions!G25,"/",""))=2,Prévisions!G25*1&gt;TODAY(),Téléchargements!G25="!")),"Film(s) à venir",IF(AND(OR(LEN(Prévisions!F25)-LEN(SUBSTITUTE(Prévisions!F25,"/",""))=1,Prévisions!F25="A venir"),OR(LEN(Prévisions!G25)-LEN(SUBSTITUTE(Prévisions!G25,"/",""))=1,Prévisions!G25="A venir")),"OAV(s) et Film(s) à venir (non précisé)",IF(OR(LEN(Prévisions!F25)-LEN(SUBSTITUTE(Prévisions!F25,"/",""))=1,Prévisions!F25="A venir"),"OAV(s) à venir (non précisé)",IF(OR(LEN(Prévisions!G25)-LEN(SUBSTITUTE(Prévisions!G25,"/",""))=1,Prévisions!G25="A venir"),"Film(s) à venir (non précisé)",IF(AND(Prévisions!E25="Terminée",OR(AND(Prévisions!F25*1&lt;=TODAY(),Prévisions!C25=Téléchargements!E25),ISBLANK(Prévisions!F25)),OR(AND(Prévisions!G25*1&lt;=TODAY(),Prévisions!D25=Téléchargements!G25)),ISBLANK(Prévisions!G25)),"Série terminée","Try Again")))))))))))),IF(AND(OR(Prévisions!E25="A venir",LEN(Prévisions!E25)-LEN(SUBSTITUTE(Prévisions!E25,"/",""))=1),Téléchargements!C25="!"),"Série à venir (non précisé)",IF(AND(OR(Prévisions!F25="A venir",LEN(Prévisions!F25)-LEN(SUBSTITUTE(Prévisions!F25,"/",""))=1),Téléchargements!E25="!"),"OAV(s) à venir (non précisé)",IF(AND(OR(Prévisions!G25="A venir",LEN(Prévisions!G25)-LEN(SUBSTITUTE(Prévisions!G25,"/",""))=1),Téléchargements!G25="!"),"Film(s) à venir (non précisé)",IF(Prévisions!E25="En pause","Série en pause",IF(Prévisions!F25="En pause","OAV(s) en pause",IF(AND(LEN(Prévisions!F25)-LEN(SUBSTITUTE(Prévisions!F25,"/",""))=1,Téléchargements!E25="!"),"OAV(s) à venir (non précisé)",IF(AND(LEN(Prévisions!G25)-LEN(SUBSTITUTE(Prévisions!G25,"/",""))=1,Téléchargements!E25="!"),"Film(s) à venir (non précisé)",IF(Prévisions!G25="Terminé(s)","Film(s) terminé(s)",IF(Prévisions!F25="Terminé(s)","OAV(s) terminé(s)",IF(AND(Prévisions!E25*1&gt;TODAY(),Téléchargements!C25="!"),"Série à venir",IF(AND(Prévisions!F25*1&gt;TODAY(),Téléchargements!E25="!"),"OAV(s) à venir",IF(AND(Prévisions!G25*1&gt;TODAY(),Téléchargements!G25="!"),"Film(s) à venir",IF(AND(ISBLANK(Prévisions!E25),Prévisions!F25*1&lt;=TODAY(),OR(Téléchargements!E25="!",Téléchargements!E25="?")),"OAV(s) en cours","Tryagain")))))))))))))))</f>
        <v>Série terminée</v>
      </c>
      <c r="I25" s="5" t="str">
        <f ca="1">IF(AND(OR(H25="Série et OAV(s) en cours",H25="Série et OAV(s) en cours (non précisé)",H25="Série en cours",H25="OAV(s) en cours",H25="Film(s) en cours",H25="Série en cours (non précisé)",H25="OAV(s) en cours (non précisé)",H25="Film(s) en cours (non précisé)"),B25=C25,D25=E25,F25=G25),"A jour",IF(H25="Film(s) à venir","Dans "&amp;Prévisions!G25*1-TODAY()&amp;" jour(s)",IF(H25="OAV(s) à venir","Dans "&amp;Prévisions!F25*1-TODAY()&amp;" jour(s)",IF(H25="Série à venir","Dans "&amp;Prévisions!E25*1-TODAY()&amp;" jour(s)",IF(OR(H25="Série et OAV(s) à venir (non précisé)",H25="Série à venir (non précisé)",H25="OAV(s) à venir (non précisé)",H25="Film(s) à venir (non précisé)",H25="Série et film(s) à venir (non précisé)"),"Dans ?? jour(s)",IF(AND(H25="Film(s) terminé(s)",F25=G25),"Fini(s)",IF(AND(B25=C25,D25=E25,F25=G25),"Finie",IF(OR(Téléchargements!B25="x",Téléchargements!D25="x",Téléchargements!F25="x"),"Série Abandonnée",IF(AND(B25&lt;C25,D25&lt;E25,F25&lt;G25),C25-B25&amp;" Episode(s), "&amp;E25-D25&amp;" OAV(s) et "&amp;G25-F25&amp;" Film(s) à regarder",IF(AND(B25&lt;C25,D25&lt;E25),C25-B25&amp;" Episode(s) et "&amp;E25-D25&amp;" OAV(s) à regarder",IF(AND(B25&lt;C25,F25&lt;G25),C25-B25&amp;" Episode(s) et "&amp;G25-F25&amp;" Film(s) à regarder",IF(AND(D25&lt;E25,F25&lt;G25),E25-D25&amp;" OAV(s) et "&amp;G25-F25&amp;" Film(s) à regarder",IF(B25&lt;C25,C25-B25&amp;" Episode(s) à regarder",IF(D25&lt;E25,E25-D25&amp;" OAV(s) à regarder",IF(F25&lt;G25,G25-F25&amp;" Film(s) à regarder","")))))))))))))))</f>
        <v>Finie</v>
      </c>
    </row>
    <row r="26" spans="1:13" ht="17.25" customHeight="1">
      <c r="A26" s="32" t="s">
        <v>6</v>
      </c>
      <c r="B26" s="5">
        <v>0</v>
      </c>
      <c r="C26" s="5">
        <v>27</v>
      </c>
      <c r="D26" s="5">
        <v>0</v>
      </c>
      <c r="E26" s="5">
        <v>9</v>
      </c>
      <c r="F26" s="5">
        <v>0</v>
      </c>
      <c r="G26" s="5">
        <v>1</v>
      </c>
      <c r="H26" s="5" t="str">
        <f ca="1">IF(AND(OR(LEN(Prévisions!E26)-LEN(SUBSTITUTE(Prévisions!E26,"/",""))=2,LEN(Prévisions!E26)-LEN(SUBSTITUTE(Prévisions!E26,"/",""))=1),OR(ISBLANK(Prévisions!F26),LEN(Prévisions!F26)-LEN(SUBSTITUTE(Prévisions!F26,"/",""))=2,LEN(Prévisions!F26)-LEN(SUBSTITUTE(Prévisions!F26,"/",""))=1),OR(ISBLANK(Prévisions!G26),LEN(Prévisions!G26)-LEN(SUBSTITUTE(Prévisions!G26,"/",""))=2,LEN(Prévisions!G26)-LEN(SUBSTITUTE(Prévisions!G26,"/",""))=1)),IF(AND(LEN(Prévisions!E26)-LEN(SUBSTITUTE(Prévisions!E26,"/",""))=1,LEN(Prévisions!F26)-LEN(SUBSTITUTE(Prévisions!F26,"/",""))=1,LEN(Prévisions!G26)-LEN(SUBSTITUTE(Prévisions!G26,"/",""))=1),"Série, OAV(s) et Film(s) à venir (non précisé)",IF(AND(OR(LEN(Prévisions!E26)-LEN(SUBSTITUTE(Prévisions!E26,"/",""))=1,Prévisions!E26="A venir"),OR(LEN(Prévisions!F26)-LEN(SUBSTITUTE(Prévisions!F26,"/",""))=1,Prévisions!F26="A venir")),"Série et OAV(s) à venir (non précisé)",IF(AND(OR(LEN(Prévisions!E26)-LEN(SUBSTITUTE(Prévisions!E26,"/",""))=1,Prévisions!E26="A venir"),OR(LEN(Prévisions!G26)-LEN(SUBSTITUTE(Prévisions!G26,"/",""))=1,Prévisions!G26="A venir")),"Série et Film(s) à venir (non précisé)",IF(OR(LEN(Prévisions!E26)-LEN(SUBSTITUTE(Prévisions!E26,"/",""))=1,Prévisions!E26="A venir"),"Série à venir (non précisé)",IF(AND(AND(Prévisions!E26*1&lt;=TODAY(),Prévisions!B26=Téléchargements!C26),AND(Prévisions!F26*1&lt;=TODAY(),Prévisions!C26=Téléchargements!E26),AND(Prévisions!G26*1&lt;=TODAY(),Prévisions!D26=Téléchargements!G26)),"Série terminée",IF(AND(AND(Prévisions!E26*1&lt;=TODAY(),OR(Téléchargements!C26="!",Téléchargements!C26="?")),AND(Prévisions!F26*1&lt;=TODAY(),OR(Téléchargements!E26="!",Téléchargements!E26="?")),AND(Prévisions!G26*1&lt;=TODAY(),OR(Téléchargements!G26="!",Téléchargements!G26="?"))),"Série, OAV(s) et Film(s) en cours",IF(AND(AND(Prévisions!E26*1&lt;=TODAY(),OR(Téléchargements!C26="!",Téléchargements!C26="?")),AND(Prévisions!F26*1&lt;=TODAY(),OR(Téléchargements!E26="!",Téléchargements!E26="?"))),"Série et OAV(s) en cours",IF(AND(AND(Prévisions!E26*1&lt;=TODAY(),OR(Téléchargements!C26="!",Téléchargements!C26="?")),AND(Prévisions!G26*1&lt;=TODAY(),OR(Téléchargements!G26="!",Téléchargements!G26="?"))),"Série et Film(s) en cours",IF(AND(AND(Prévisions!F26*1&lt;=TODAY(),OR(Téléchargements!E26="!",Téléchargements!E26="?")),AND(Prévisions!G26*1&lt;=TODAY(),OR(Téléchargements!G26="!",Téléchargements!G26="?"))),"OAV(s) et Film(s) en cours",IF(AND(Prévisions!E26*1&lt;=TODAY(),OR(Téléchargements!C26="!",Téléchargements!C26="?"),RIGHT(Prévisions!B26,1)="+"),"Série en cours (non précisé)",IF(AND(Prévisions!E26*1&lt;=TODAY(),OR(Téléchargements!C26="!",Téléchargements!C26="?")),"Série en cours",IF(AND(Prévisions!F26*1&lt;=TODAY(),OR(Téléchargements!E26="!",Téléchargements!E26="?"),RIGHT(Prévisions!C26,1)="+"),"OAV(s) en cours (non précisé)",IF(AND(Prévisions!F26*1&lt;=TODAY(),OR(Téléchargements!E26="!",Téléchargements!E26="?")),"OAV(s) en cours",IF(AND(Prévisions!G26*1&lt;=TODAY(),OR(Téléchargements!G26="!",Téléchargements!G26="?"),RIGHT(Prévisions!D26,1)="+"),"Film(s) en cours (non précisé)",IF(AND(Prévisions!G26*1&lt;=TODAY(),OR(Téléchargements!G26="!",Téléchargements!G26="?")),"Film(s) en cours",IF(AND(AND(Prévisions!E26*1&gt;TODAY(),Téléchargements!C26="!"),AND(Prévisions!F26*1&gt;TODAY(),Téléchargements!E26="!"),AND(Prévisions!G26*1&gt;TODAY(),Téléchargements!G26="!")),"Série, OAV(s) et Film(s) à venir",IF(AND(AND(Prévisions!E26*1&gt;TODAY(),Téléchargements!C26="!"),AND(Prévisions!F26*1&gt;TODAY(),Téléchargements!E26="!")),"Série et OAV(s) à venir",IF(AND(AND(Prévisions!E26*1&gt;TODAY(),Téléchargements!C26="!"),AND(Prévisions!G26*1&gt;TODAY(),Téléchargements!G26="!")),"Série et Film(s) à venir",IF(AND(AND(Prévisions!F26*1&gt;TODAY(),Téléchargements!E26="!"),AND(Prévisions!G26*1&gt;TODAY(),Téléchargements!G26="!")),"OAV(s) et Film(s) à venir",IF(AND(Prévisions!E26*1&gt;TODAY(),Téléchargements!C26="!"),"Série à venir",IF(AND(Prévisions!F26*1&gt;TODAY(),Téléchargements!E26="!"),"OAV(s) à venir",IF(AND(Prévisions!G26*1&gt;TODAY(),Téléchargements!G26="!"),"Film(s) à venir","Try Again")))))))))))))))))))))),IF(AND(Prévisions!E26="Terminée",OR(ISBLANK(Prévisions!F26),LEN(Prévisions!F26)-LEN(SUBSTITUTE(Prévisions!F26,"/",""))=2,LEN(Prévisions!F26)-LEN(SUBSTITUTE(Prévisions!F26,"/",""))=1),OR(ISBLANK(Prévisions!G26),LEN(Prévisions!G26)-LEN(SUBSTITUTE(Prévisions!G26,"/",""))=2,,LEN(Prévisions!G26)-LEN(SUBSTITUTE(Prévisions!G26,"/",""))=1)),IF(AND(Prévisions!E26="Terminée",AND(Prévisions!F26*1&lt;=TODAY(),OR(Téléchargements!E26="!",Téléchargements!E26="?")),AND(Prévisions!G26*1&lt;=TODAY(),OR(Téléchargements!G26="!",Téléchargements!G26="?"))),"OAV(s) et Film(s) en cours",IF(AND(Prévisions!E26="Terminée",AND(Prévisions!F26*1&lt;=TODAY(),OR(Téléchargements!E26="!",Téléchargements!E26="?"),RIGHT(Prévisions!C26,1)="+")),"OAV(s) en cours (non précisé)",IF(AND(Prévisions!E26="Terminée",AND(Prévisions!F26*1&lt;=TODAY(),OR(Téléchargements!E26="!",Téléchargements!E26="?"))),"OAV(s) en cours",IF(AND(Prévisions!E26="Terminée",AND(Prévisions!G26*1&lt;=TODAY(),OR(Téléchargements!G26="!",Téléchargements!G26="?"),RIGHT(Prévisions!D26,1)="+")),"Film(s) en cours (non précisé)",IF(AND(Prévisions!E26="Terminée",AND(Prévisions!G26*1&lt;=TODAY(),OR(Téléchargements!G26="!",Téléchargements!G26="?"))),"Film(s) en cours",IF(AND(Prévisions!E26="Terminée",AND(LEN(Prévisions!F26)-LEN(SUBSTITUTE(Prévisions!F26,"/",""))=2,Prévisions!F26*1&gt;TODAY(),Téléchargements!E26="!"),AND(LEN(Prévisions!G26)-LEN(SUBSTITUTE(Prévisions!G26,"/",""))=2,Prévisions!G26*1&gt;TODAY(),Téléchargements!G26="!")),"OAV(s) et Film(s) à venir",IF(AND(Prévisions!E26="Terminée",AND(LEN(Prévisions!F26)-LEN(SUBSTITUTE(Prévisions!F26,"/",""))=2,Prévisions!F26*1&gt;TODAY(),Téléchargements!E26="!")),"OAV(s) à venir",IF(AND(Prévisions!E26="Terminée",AND(LEN(Prévisions!G26)-LEN(SUBSTITUTE(Prévisions!G26,"/",""))=2,Prévisions!G26*1&gt;TODAY(),Téléchargements!G26="!")),"Film(s) à venir",IF(AND(OR(LEN(Prévisions!F26)-LEN(SUBSTITUTE(Prévisions!F26,"/",""))=1,Prévisions!F26="A venir"),OR(LEN(Prévisions!G26)-LEN(SUBSTITUTE(Prévisions!G26,"/",""))=1,Prévisions!G26="A venir")),"OAV(s) et Film(s) à venir (non précisé)",IF(OR(LEN(Prévisions!F26)-LEN(SUBSTITUTE(Prévisions!F26,"/",""))=1,Prévisions!F26="A venir"),"OAV(s) à venir (non précisé)",IF(OR(LEN(Prévisions!G26)-LEN(SUBSTITUTE(Prévisions!G26,"/",""))=1,Prévisions!G26="A venir"),"Film(s) à venir (non précisé)",IF(AND(Prévisions!E26="Terminée",OR(AND(Prévisions!F26*1&lt;=TODAY(),Prévisions!C26=Téléchargements!E26),ISBLANK(Prévisions!F26)),OR(AND(Prévisions!G26*1&lt;=TODAY(),Prévisions!D26=Téléchargements!G26)),ISBLANK(Prévisions!G26)),"Série terminée","Try Again")))))))))))),IF(AND(OR(Prévisions!E26="A venir",LEN(Prévisions!E26)-LEN(SUBSTITUTE(Prévisions!E26,"/",""))=1),Téléchargements!C26="!"),"Série à venir (non précisé)",IF(AND(OR(Prévisions!F26="A venir",LEN(Prévisions!F26)-LEN(SUBSTITUTE(Prévisions!F26,"/",""))=1),Téléchargements!E26="!"),"OAV(s) à venir (non précisé)",IF(AND(OR(Prévisions!G26="A venir",LEN(Prévisions!G26)-LEN(SUBSTITUTE(Prévisions!G26,"/",""))=1),Téléchargements!G26="!"),"Film(s) à venir (non précisé)",IF(Prévisions!E26="En pause","Série en pause",IF(Prévisions!F26="En pause","OAV(s) en pause",IF(AND(LEN(Prévisions!F26)-LEN(SUBSTITUTE(Prévisions!F26,"/",""))=1,Téléchargements!E26="!"),"OAV(s) à venir (non précisé)",IF(AND(LEN(Prévisions!G26)-LEN(SUBSTITUTE(Prévisions!G26,"/",""))=1,Téléchargements!E26="!"),"Film(s) à venir (non précisé)",IF(Prévisions!G26="Terminé(s)","Film(s) terminé(s)",IF(Prévisions!F26="Terminé(s)","OAV(s) terminé(s)",IF(AND(Prévisions!E26*1&gt;TODAY(),Téléchargements!C26="!"),"Série à venir",IF(AND(Prévisions!F26*1&gt;TODAY(),Téléchargements!E26="!"),"OAV(s) à venir",IF(AND(Prévisions!G26*1&gt;TODAY(),Téléchargements!G26="!"),"Film(s) à venir",IF(AND(ISBLANK(Prévisions!E26),Prévisions!F26*1&lt;=TODAY(),OR(Téléchargements!E26="!",Téléchargements!E26="?")),"OAV(s) en cours","Tryagain")))))))))))))))</f>
        <v>Série terminée</v>
      </c>
      <c r="I26" s="5" t="str">
        <f ca="1">IF(AND(OR(H26="Série et OAV(s) en cours",H26="Série et OAV(s) en cours (non précisé)",H26="Série en cours",H26="OAV(s) en cours",H26="Film(s) en cours",H26="Série en cours (non précisé)",H26="OAV(s) en cours (non précisé)",H26="Film(s) en cours (non précisé)"),B26=C26,D26=E26,F26=G26),"A jour",IF(H26="Film(s) à venir","Dans "&amp;Prévisions!G26*1-TODAY()&amp;" jour(s)",IF(H26="OAV(s) à venir","Dans "&amp;Prévisions!F26*1-TODAY()&amp;" jour(s)",IF(H26="Série à venir","Dans "&amp;Prévisions!E26*1-TODAY()&amp;" jour(s)",IF(OR(H26="Série et OAV(s) à venir (non précisé)",H26="Série à venir (non précisé)",H26="OAV(s) à venir (non précisé)",H26="Film(s) à venir (non précisé)",H26="Série et film(s) à venir (non précisé)"),"Dans ?? jour(s)",IF(AND(H26="Film(s) terminé(s)",F26=G26),"Fini(s)",IF(AND(B26=C26,D26=E26,F26=G26),"Finie",IF(OR(Téléchargements!B26="x",Téléchargements!D26="x",Téléchargements!F26="x"),"Série Abandonnée",IF(AND(B26&lt;C26,D26&lt;E26,F26&lt;G26),C26-B26&amp;" Episode(s), "&amp;E26-D26&amp;" OAV(s) et "&amp;G26-F26&amp;" Film(s) à regarder",IF(AND(B26&lt;C26,D26&lt;E26),C26-B26&amp;" Episode(s) et "&amp;E26-D26&amp;" OAV(s) à regarder",IF(AND(B26&lt;C26,F26&lt;G26),C26-B26&amp;" Episode(s) et "&amp;G26-F26&amp;" Film(s) à regarder",IF(AND(D26&lt;E26,F26&lt;G26),E26-D26&amp;" OAV(s) et "&amp;G26-F26&amp;" Film(s) à regarder",IF(B26&lt;C26,C26-B26&amp;" Episode(s) à regarder",IF(D26&lt;E26,E26-D26&amp;" OAV(s) à regarder",IF(F26&lt;G26,G26-F26&amp;" Film(s) à regarder","")))))))))))))))</f>
        <v>27 Episode(s), 9 OAV(s) et 1 Film(s) à regarder</v>
      </c>
    </row>
    <row r="27" spans="1:13" s="6" customFormat="1" ht="17.25" customHeight="1">
      <c r="A27" s="32" t="s">
        <v>8</v>
      </c>
      <c r="B27" s="5">
        <v>0</v>
      </c>
      <c r="C27" s="5">
        <v>22</v>
      </c>
      <c r="D27" s="5"/>
      <c r="E27" s="5"/>
      <c r="F27" s="5"/>
      <c r="G27" s="5"/>
      <c r="H27" s="5" t="str">
        <f ca="1">IF(AND(OR(LEN(Prévisions!E27)-LEN(SUBSTITUTE(Prévisions!E27,"/",""))=2,LEN(Prévisions!E27)-LEN(SUBSTITUTE(Prévisions!E27,"/",""))=1),OR(ISBLANK(Prévisions!F27),LEN(Prévisions!F27)-LEN(SUBSTITUTE(Prévisions!F27,"/",""))=2,LEN(Prévisions!F27)-LEN(SUBSTITUTE(Prévisions!F27,"/",""))=1),OR(ISBLANK(Prévisions!G27),LEN(Prévisions!G27)-LEN(SUBSTITUTE(Prévisions!G27,"/",""))=2,LEN(Prévisions!G27)-LEN(SUBSTITUTE(Prévisions!G27,"/",""))=1)),IF(AND(LEN(Prévisions!E27)-LEN(SUBSTITUTE(Prévisions!E27,"/",""))=1,LEN(Prévisions!F27)-LEN(SUBSTITUTE(Prévisions!F27,"/",""))=1,LEN(Prévisions!G27)-LEN(SUBSTITUTE(Prévisions!G27,"/",""))=1),"Série, OAV(s) et Film(s) à venir (non précisé)",IF(AND(OR(LEN(Prévisions!E27)-LEN(SUBSTITUTE(Prévisions!E27,"/",""))=1,Prévisions!E27="A venir"),OR(LEN(Prévisions!F27)-LEN(SUBSTITUTE(Prévisions!F27,"/",""))=1,Prévisions!F27="A venir")),"Série et OAV(s) à venir (non précisé)",IF(AND(OR(LEN(Prévisions!E27)-LEN(SUBSTITUTE(Prévisions!E27,"/",""))=1,Prévisions!E27="A venir"),OR(LEN(Prévisions!G27)-LEN(SUBSTITUTE(Prévisions!G27,"/",""))=1,Prévisions!G27="A venir")),"Série et Film(s) à venir (non précisé)",IF(OR(LEN(Prévisions!E27)-LEN(SUBSTITUTE(Prévisions!E27,"/",""))=1,Prévisions!E27="A venir"),"Série à venir (non précisé)",IF(AND(AND(Prévisions!E27*1&lt;=TODAY(),Prévisions!B27=Téléchargements!C27),AND(Prévisions!F27*1&lt;=TODAY(),Prévisions!C27=Téléchargements!E27),AND(Prévisions!G27*1&lt;=TODAY(),Prévisions!D27=Téléchargements!G27)),"Série terminée",IF(AND(AND(Prévisions!E27*1&lt;=TODAY(),OR(Téléchargements!C27="!",Téléchargements!C27="?")),AND(Prévisions!F27*1&lt;=TODAY(),OR(Téléchargements!E27="!",Téléchargements!E27="?")),AND(Prévisions!G27*1&lt;=TODAY(),OR(Téléchargements!G27="!",Téléchargements!G27="?"))),"Série, OAV(s) et Film(s) en cours",IF(AND(AND(Prévisions!E27*1&lt;=TODAY(),OR(Téléchargements!C27="!",Téléchargements!C27="?")),AND(Prévisions!F27*1&lt;=TODAY(),OR(Téléchargements!E27="!",Téléchargements!E27="?"))),"Série et OAV(s) en cours",IF(AND(AND(Prévisions!E27*1&lt;=TODAY(),OR(Téléchargements!C27="!",Téléchargements!C27="?")),AND(Prévisions!G27*1&lt;=TODAY(),OR(Téléchargements!G27="!",Téléchargements!G27="?"))),"Série et Film(s) en cours",IF(AND(AND(Prévisions!F27*1&lt;=TODAY(),OR(Téléchargements!E27="!",Téléchargements!E27="?")),AND(Prévisions!G27*1&lt;=TODAY(),OR(Téléchargements!G27="!",Téléchargements!G27="?"))),"OAV(s) et Film(s) en cours",IF(AND(Prévisions!E27*1&lt;=TODAY(),OR(Téléchargements!C27="!",Téléchargements!C27="?"),RIGHT(Prévisions!B27,1)="+"),"Série en cours (non précisé)",IF(AND(Prévisions!E27*1&lt;=TODAY(),OR(Téléchargements!C27="!",Téléchargements!C27="?")),"Série en cours",IF(AND(Prévisions!F27*1&lt;=TODAY(),OR(Téléchargements!E27="!",Téléchargements!E27="?"),RIGHT(Prévisions!C27,1)="+"),"OAV(s) en cours (non précisé)",IF(AND(Prévisions!F27*1&lt;=TODAY(),OR(Téléchargements!E27="!",Téléchargements!E27="?")),"OAV(s) en cours",IF(AND(Prévisions!G27*1&lt;=TODAY(),OR(Téléchargements!G27="!",Téléchargements!G27="?"),RIGHT(Prévisions!D27,1)="+"),"Film(s) en cours (non précisé)",IF(AND(Prévisions!G27*1&lt;=TODAY(),OR(Téléchargements!G27="!",Téléchargements!G27="?")),"Film(s) en cours",IF(AND(AND(Prévisions!E27*1&gt;TODAY(),Téléchargements!C27="!"),AND(Prévisions!F27*1&gt;TODAY(),Téléchargements!E27="!"),AND(Prévisions!G27*1&gt;TODAY(),Téléchargements!G27="!")),"Série, OAV(s) et Film(s) à venir",IF(AND(AND(Prévisions!E27*1&gt;TODAY(),Téléchargements!C27="!"),AND(Prévisions!F27*1&gt;TODAY(),Téléchargements!E27="!")),"Série et OAV(s) à venir",IF(AND(AND(Prévisions!E27*1&gt;TODAY(),Téléchargements!C27="!"),AND(Prévisions!G27*1&gt;TODAY(),Téléchargements!G27="!")),"Série et Film(s) à venir",IF(AND(AND(Prévisions!F27*1&gt;TODAY(),Téléchargements!E27="!"),AND(Prévisions!G27*1&gt;TODAY(),Téléchargements!G27="!")),"OAV(s) et Film(s) à venir",IF(AND(Prévisions!E27*1&gt;TODAY(),Téléchargements!C27="!"),"Série à venir",IF(AND(Prévisions!F27*1&gt;TODAY(),Téléchargements!E27="!"),"OAV(s) à venir",IF(AND(Prévisions!G27*1&gt;TODAY(),Téléchargements!G27="!"),"Film(s) à venir","Try Again")))))))))))))))))))))),IF(AND(Prévisions!E27="Terminée",OR(ISBLANK(Prévisions!F27),LEN(Prévisions!F27)-LEN(SUBSTITUTE(Prévisions!F27,"/",""))=2,LEN(Prévisions!F27)-LEN(SUBSTITUTE(Prévisions!F27,"/",""))=1),OR(ISBLANK(Prévisions!G27),LEN(Prévisions!G27)-LEN(SUBSTITUTE(Prévisions!G27,"/",""))=2,,LEN(Prévisions!G27)-LEN(SUBSTITUTE(Prévisions!G27,"/",""))=1)),IF(AND(Prévisions!E27="Terminée",AND(Prévisions!F27*1&lt;=TODAY(),OR(Téléchargements!E27="!",Téléchargements!E27="?")),AND(Prévisions!G27*1&lt;=TODAY(),OR(Téléchargements!G27="!",Téléchargements!G27="?"))),"OAV(s) et Film(s) en cours",IF(AND(Prévisions!E27="Terminée",AND(Prévisions!F27*1&lt;=TODAY(),OR(Téléchargements!E27="!",Téléchargements!E27="?"),RIGHT(Prévisions!C27,1)="+")),"OAV(s) en cours (non précisé)",IF(AND(Prévisions!E27="Terminée",AND(Prévisions!F27*1&lt;=TODAY(),OR(Téléchargements!E27="!",Téléchargements!E27="?"))),"OAV(s) en cours",IF(AND(Prévisions!E27="Terminée",AND(Prévisions!G27*1&lt;=TODAY(),OR(Téléchargements!G27="!",Téléchargements!G27="?"),RIGHT(Prévisions!D27,1)="+")),"Film(s) en cours (non précisé)",IF(AND(Prévisions!E27="Terminée",AND(Prévisions!G27*1&lt;=TODAY(),OR(Téléchargements!G27="!",Téléchargements!G27="?"))),"Film(s) en cours",IF(AND(Prévisions!E27="Terminée",AND(LEN(Prévisions!F27)-LEN(SUBSTITUTE(Prévisions!F27,"/",""))=2,Prévisions!F27*1&gt;TODAY(),Téléchargements!E27="!"),AND(LEN(Prévisions!G27)-LEN(SUBSTITUTE(Prévisions!G27,"/",""))=2,Prévisions!G27*1&gt;TODAY(),Téléchargements!G27="!")),"OAV(s) et Film(s) à venir",IF(AND(Prévisions!E27="Terminée",AND(LEN(Prévisions!F27)-LEN(SUBSTITUTE(Prévisions!F27,"/",""))=2,Prévisions!F27*1&gt;TODAY(),Téléchargements!E27="!")),"OAV(s) à venir",IF(AND(Prévisions!E27="Terminée",AND(LEN(Prévisions!G27)-LEN(SUBSTITUTE(Prévisions!G27,"/",""))=2,Prévisions!G27*1&gt;TODAY(),Téléchargements!G27="!")),"Film(s) à venir",IF(AND(OR(LEN(Prévisions!F27)-LEN(SUBSTITUTE(Prévisions!F27,"/",""))=1,Prévisions!F27="A venir"),OR(LEN(Prévisions!G27)-LEN(SUBSTITUTE(Prévisions!G27,"/",""))=1,Prévisions!G27="A venir")),"OAV(s) et Film(s) à venir (non précisé)",IF(OR(LEN(Prévisions!F27)-LEN(SUBSTITUTE(Prévisions!F27,"/",""))=1,Prévisions!F27="A venir"),"OAV(s) à venir (non précisé)",IF(OR(LEN(Prévisions!G27)-LEN(SUBSTITUTE(Prévisions!G27,"/",""))=1,Prévisions!G27="A venir"),"Film(s) à venir (non précisé)",IF(AND(Prévisions!E27="Terminée",OR(AND(Prévisions!F27*1&lt;=TODAY(),Prévisions!C27=Téléchargements!E27),ISBLANK(Prévisions!F27)),OR(AND(Prévisions!G27*1&lt;=TODAY(),Prévisions!D27=Téléchargements!G27)),ISBLANK(Prévisions!G27)),"Série terminée","Try Again")))))))))))),IF(AND(OR(Prévisions!E27="A venir",LEN(Prévisions!E27)-LEN(SUBSTITUTE(Prévisions!E27,"/",""))=1),Téléchargements!C27="!"),"Série à venir (non précisé)",IF(AND(OR(Prévisions!F27="A venir",LEN(Prévisions!F27)-LEN(SUBSTITUTE(Prévisions!F27,"/",""))=1),Téléchargements!E27="!"),"OAV(s) à venir (non précisé)",IF(AND(OR(Prévisions!G27="A venir",LEN(Prévisions!G27)-LEN(SUBSTITUTE(Prévisions!G27,"/",""))=1),Téléchargements!G27="!"),"Film(s) à venir (non précisé)",IF(Prévisions!E27="En pause","Série en pause",IF(Prévisions!F27="En pause","OAV(s) en pause",IF(AND(LEN(Prévisions!F27)-LEN(SUBSTITUTE(Prévisions!F27,"/",""))=1,Téléchargements!E27="!"),"OAV(s) à venir (non précisé)",IF(AND(LEN(Prévisions!G27)-LEN(SUBSTITUTE(Prévisions!G27,"/",""))=1,Téléchargements!E27="!"),"Film(s) à venir (non précisé)",IF(Prévisions!G27="Terminé(s)","Film(s) terminé(s)",IF(Prévisions!F27="Terminé(s)","OAV(s) terminé(s)",IF(AND(Prévisions!E27*1&gt;TODAY(),Téléchargements!C27="!"),"Série à venir",IF(AND(Prévisions!F27*1&gt;TODAY(),Téléchargements!E27="!"),"OAV(s) à venir",IF(AND(Prévisions!G27*1&gt;TODAY(),Téléchargements!G27="!"),"Film(s) à venir",IF(AND(ISBLANK(Prévisions!E27),Prévisions!F27*1&lt;=TODAY(),OR(Téléchargements!E27="!",Téléchargements!E27="?")),"OAV(s) en cours","Tryagain")))))))))))))))</f>
        <v>Série terminée</v>
      </c>
      <c r="I27" s="5" t="str">
        <f ca="1">IF(AND(OR(H27="Série et OAV(s) en cours",H27="Série et OAV(s) en cours (non précisé)",H27="Série en cours",H27="OAV(s) en cours",H27="Film(s) en cours",H27="Série en cours (non précisé)",H27="OAV(s) en cours (non précisé)",H27="Film(s) en cours (non précisé)"),B27=C27,D27=E27,F27=G27),"A jour",IF(H27="Film(s) à venir","Dans "&amp;Prévisions!G27*1-TODAY()&amp;" jour(s)",IF(H27="OAV(s) à venir","Dans "&amp;Prévisions!F27*1-TODAY()&amp;" jour(s)",IF(H27="Série à venir","Dans "&amp;Prévisions!E27*1-TODAY()&amp;" jour(s)",IF(OR(H27="Série et OAV(s) à venir (non précisé)",H27="Série à venir (non précisé)",H27="OAV(s) à venir (non précisé)",H27="Film(s) à venir (non précisé)",H27="Série et film(s) à venir (non précisé)"),"Dans ?? jour(s)",IF(AND(H27="Film(s) terminé(s)",F27=G27),"Fini(s)",IF(AND(B27=C27,D27=E27,F27=G27),"Finie",IF(OR(Téléchargements!B27="x",Téléchargements!D27="x",Téléchargements!F27="x"),"Série Abandonnée",IF(AND(B27&lt;C27,D27&lt;E27,F27&lt;G27),C27-B27&amp;" Episode(s), "&amp;E27-D27&amp;" OAV(s) et "&amp;G27-F27&amp;" Film(s) à regarder",IF(AND(B27&lt;C27,D27&lt;E27),C27-B27&amp;" Episode(s) et "&amp;E27-D27&amp;" OAV(s) à regarder",IF(AND(B27&lt;C27,F27&lt;G27),C27-B27&amp;" Episode(s) et "&amp;G27-F27&amp;" Film(s) à regarder",IF(AND(D27&lt;E27,F27&lt;G27),E27-D27&amp;" OAV(s) et "&amp;G27-F27&amp;" Film(s) à regarder",IF(B27&lt;C27,C27-B27&amp;" Episode(s) à regarder",IF(D27&lt;E27,E27-D27&amp;" OAV(s) à regarder",IF(F27&lt;G27,G27-F27&amp;" Film(s) à regarder","")))))))))))))))</f>
        <v>22 Episode(s) à regarder</v>
      </c>
    </row>
  </sheetData>
  <autoFilter ref="A17:M17"/>
  <mergeCells count="6">
    <mergeCell ref="C13:F13"/>
    <mergeCell ref="C3:F3"/>
    <mergeCell ref="C5:F5"/>
    <mergeCell ref="C7:F7"/>
    <mergeCell ref="C9:F9"/>
    <mergeCell ref="C11:F11"/>
  </mergeCells>
  <conditionalFormatting sqref="B18:B27">
    <cfRule type="expression" dxfId="261" priority="6">
      <formula>H18="OAV(s) en cours (non précisé)"</formula>
    </cfRule>
    <cfRule type="expression" dxfId="260" priority="8">
      <formula>H18="Film(s) en cours (non précisé)"</formula>
    </cfRule>
    <cfRule type="expression" dxfId="259" priority="579">
      <formula>H18="Série et OAV(s) à venir"</formula>
    </cfRule>
    <cfRule type="expression" dxfId="258" priority="1006">
      <formula>H18="Série et film(s) à venir (non précisé)"</formula>
    </cfRule>
    <cfRule type="expression" dxfId="257" priority="1026">
      <formula>H18="Film(s) à venir (non précisé)"</formula>
    </cfRule>
    <cfRule type="expression" dxfId="256" priority="1092">
      <formula>H18="Film(s) à venir"</formula>
    </cfRule>
    <cfRule type="expression" dxfId="255" priority="1093">
      <formula>H18="OAV(s) à venir (non précisé)"</formula>
    </cfRule>
    <cfRule type="expression" dxfId="254" priority="1094">
      <formula>H18="OAV(s) à venir"</formula>
    </cfRule>
    <cfRule type="expression" dxfId="253" priority="1095">
      <formula>H18="Série à venir (non précisé)"</formula>
    </cfRule>
    <cfRule type="expression" dxfId="252" priority="1096">
      <formula>H18="Série à venir"</formula>
    </cfRule>
    <cfRule type="expression" dxfId="251" priority="1097">
      <formula>I18="Série abandonnée"</formula>
    </cfRule>
    <cfRule type="expression" dxfId="250" priority="1098">
      <formula>H18="Série en pause"</formula>
    </cfRule>
    <cfRule type="expression" dxfId="249" priority="1099">
      <formula>H18="Film(s) en cours"</formula>
    </cfRule>
    <cfRule type="expression" dxfId="248" priority="1100">
      <formula>H18="OAV(s) en cours"</formula>
    </cfRule>
    <cfRule type="expression" dxfId="247" priority="1101">
      <formula>H18="Série en cours (non précisé)"</formula>
    </cfRule>
    <cfRule type="expression" dxfId="246" priority="1102">
      <formula>H18="Série en cours"</formula>
    </cfRule>
    <cfRule type="expression" dxfId="245" priority="1103">
      <formula>B18=C18</formula>
    </cfRule>
    <cfRule type="expression" dxfId="244" priority="1104">
      <formula>B18&lt;C18</formula>
    </cfRule>
  </conditionalFormatting>
  <conditionalFormatting sqref="C18:C27">
    <cfRule type="expression" dxfId="243" priority="7">
      <formula>H18="Film(s) en cours (non précisé)"</formula>
    </cfRule>
    <cfRule type="expression" dxfId="242" priority="13">
      <formula>H18="OAV(s) en cours (non précisé)"</formula>
    </cfRule>
    <cfRule type="expression" dxfId="241" priority="1005">
      <formula>H18="Série en cours (non précisé)"</formula>
    </cfRule>
    <cfRule type="expression" dxfId="240" priority="1007">
      <formula>H18="Série et OAV(s) à venir"</formula>
    </cfRule>
    <cfRule type="expression" dxfId="239" priority="1016">
      <formula>H18="Film(s) à venir (non précisé)"</formula>
    </cfRule>
    <cfRule type="expression" dxfId="238" priority="1079">
      <formula>H18="Film(s) à venir"</formula>
    </cfRule>
    <cfRule type="expression" dxfId="237" priority="1080">
      <formula>H18="OAV(s) à venir (non précisé)"</formula>
    </cfRule>
    <cfRule type="expression" dxfId="236" priority="1081">
      <formula>H18="Série et film(s) à venir (non précisé)"</formula>
    </cfRule>
    <cfRule type="expression" dxfId="235" priority="1082">
      <formula>H18="OAV(s) à venir"</formula>
    </cfRule>
    <cfRule type="expression" dxfId="234" priority="1083">
      <formula>H18="Série à venir (non précisé)"</formula>
    </cfRule>
    <cfRule type="expression" dxfId="233" priority="1084">
      <formula>H18="Série à venir"</formula>
    </cfRule>
    <cfRule type="expression" dxfId="232" priority="1085">
      <formula>I18="Série abandonnée"</formula>
    </cfRule>
    <cfRule type="expression" dxfId="231" priority="1086">
      <formula>H18="Série en pause"</formula>
    </cfRule>
    <cfRule type="expression" dxfId="230" priority="1087">
      <formula>H18="Film(s) en cours"</formula>
    </cfRule>
    <cfRule type="expression" dxfId="229" priority="1088">
      <formula>H18="OAV(s) en cours"</formula>
    </cfRule>
    <cfRule type="expression" dxfId="228" priority="1089">
      <formula>H18="Série en cours"</formula>
    </cfRule>
    <cfRule type="expression" dxfId="227" priority="1090">
      <formula>C18=B18</formula>
    </cfRule>
    <cfRule type="expression" dxfId="226" priority="1091">
      <formula>C18&gt;B18</formula>
    </cfRule>
  </conditionalFormatting>
  <conditionalFormatting sqref="D18:D27">
    <cfRule type="expression" dxfId="225" priority="5">
      <formula>H18="Film(s) en cours (non précisé)"</formula>
    </cfRule>
    <cfRule type="expression" dxfId="224" priority="12">
      <formula>H18="OAV(s) en cours (non précisé)"</formula>
    </cfRule>
    <cfRule type="expression" dxfId="223" priority="860">
      <formula>H18="Série en cours (non précisé)"</formula>
    </cfRule>
    <cfRule type="expression" dxfId="222" priority="1004">
      <formula>H18="Film(s) à venir (non précisé)"</formula>
    </cfRule>
    <cfRule type="expression" dxfId="221" priority="1008">
      <formula>H18="Film(s) à venir"</formula>
    </cfRule>
    <cfRule type="expression" dxfId="220" priority="1066">
      <formula>H18="Série et OAV(s) à venir"</formula>
    </cfRule>
    <cfRule type="expression" dxfId="219" priority="1067">
      <formula>H18="OAV(s) à venir (non précisé)"</formula>
    </cfRule>
    <cfRule type="expression" dxfId="218" priority="1068">
      <formula>H18="OAV(s) à venir"</formula>
    </cfRule>
    <cfRule type="expression" dxfId="217" priority="1069">
      <formula>H18="Série et film(s) à venir (non précisé)"</formula>
    </cfRule>
    <cfRule type="expression" dxfId="216" priority="1070">
      <formula>H18="Série à venir (non précisé)"</formula>
    </cfRule>
    <cfRule type="expression" dxfId="215" priority="1071">
      <formula>H18="Série à venir"</formula>
    </cfRule>
    <cfRule type="expression" dxfId="214" priority="1072">
      <formula>I18="Série abandonnée"</formula>
    </cfRule>
    <cfRule type="expression" dxfId="213" priority="1073">
      <formula>H18="Série en pause"</formula>
    </cfRule>
    <cfRule type="expression" dxfId="212" priority="1074">
      <formula>H18="Film(s) en cours"</formula>
    </cfRule>
    <cfRule type="expression" dxfId="211" priority="1075">
      <formula>H18="OAV(s) en cours"</formula>
    </cfRule>
    <cfRule type="expression" dxfId="210" priority="1076">
      <formula>H18="Série en cours"</formula>
    </cfRule>
    <cfRule type="expression" dxfId="209" priority="1077">
      <formula>D18=E18</formula>
    </cfRule>
    <cfRule type="expression" dxfId="208" priority="1078">
      <formula>D18&lt;E18</formula>
    </cfRule>
  </conditionalFormatting>
  <conditionalFormatting sqref="E18:E27">
    <cfRule type="expression" dxfId="207" priority="4">
      <formula>H18="Film(s) en cours (non précisé)"</formula>
    </cfRule>
    <cfRule type="expression" dxfId="206" priority="11">
      <formula>H18="OAV(s) en cours (non précisé)"</formula>
    </cfRule>
    <cfRule type="expression" dxfId="205" priority="1003">
      <formula>H18="Série en cours (non précisé)"</formula>
    </cfRule>
    <cfRule type="expression" dxfId="204" priority="1009">
      <formula>H18="Film(s) à venir (non précisé)"</formula>
    </cfRule>
    <cfRule type="expression" dxfId="203" priority="1014">
      <formula>H18="Film(s) à venir"</formula>
    </cfRule>
    <cfRule type="expression" dxfId="202" priority="1053">
      <formula>H18="Série et OAV(s) à venir"</formula>
    </cfRule>
    <cfRule type="expression" dxfId="201" priority="1054">
      <formula>H18="OAV(s) à venir (non précisé)"</formula>
    </cfRule>
    <cfRule type="expression" dxfId="200" priority="1055">
      <formula>H18="Série et film(s) à venir (non précisé)"</formula>
    </cfRule>
    <cfRule type="expression" dxfId="199" priority="1056">
      <formula>H18="OAV(s) à venir"</formula>
    </cfRule>
    <cfRule type="expression" dxfId="198" priority="1057">
      <formula>H18="Série à venir (non précisé)"</formula>
    </cfRule>
    <cfRule type="expression" dxfId="197" priority="1058">
      <formula>H18="Série à venir"</formula>
    </cfRule>
    <cfRule type="expression" dxfId="196" priority="1059">
      <formula>I18="Série abandonnée"</formula>
    </cfRule>
    <cfRule type="expression" dxfId="195" priority="1060">
      <formula>H18="Série en pause"</formula>
    </cfRule>
    <cfRule type="expression" dxfId="194" priority="1061">
      <formula>H18="Film(s) en cours"</formula>
    </cfRule>
    <cfRule type="expression" dxfId="193" priority="1062">
      <formula>H18="OAV(s) en cours"</formula>
    </cfRule>
    <cfRule type="expression" dxfId="192" priority="1063">
      <formula>H18="Série en cours"</formula>
    </cfRule>
    <cfRule type="expression" dxfId="191" priority="1064">
      <formula>E18=D18</formula>
    </cfRule>
    <cfRule type="expression" dxfId="190" priority="1065">
      <formula>E18&gt;D18</formula>
    </cfRule>
  </conditionalFormatting>
  <conditionalFormatting sqref="F18:F27">
    <cfRule type="expression" dxfId="189" priority="3">
      <formula>H18="Film(s) en cours (non précisé)"</formula>
    </cfRule>
    <cfRule type="expression" dxfId="188" priority="10">
      <formula>H18="OAV(s) en cours (non précisé)"</formula>
    </cfRule>
    <cfRule type="expression" dxfId="187" priority="1002">
      <formula>H18="Série en cours (non précisé)"</formula>
    </cfRule>
    <cfRule type="expression" dxfId="186" priority="1010">
      <formula>H18="Film(s) à venir (non précisé)"</formula>
    </cfRule>
    <cfRule type="expression" dxfId="185" priority="1013">
      <formula>H18="Film(s) à venir"</formula>
    </cfRule>
    <cfRule type="expression" dxfId="184" priority="1040">
      <formula>H18="Série et OAV(s) à venir"</formula>
    </cfRule>
    <cfRule type="expression" dxfId="183" priority="1041">
      <formula>H18="Série et film(s) à venir (non précisé)"</formula>
    </cfRule>
    <cfRule type="expression" dxfId="182" priority="1042">
      <formula>H18="OAV(s) à venir (non précisé)"</formula>
    </cfRule>
    <cfRule type="expression" dxfId="181" priority="1043">
      <formula>H18="OAV(s) à venir"</formula>
    </cfRule>
    <cfRule type="expression" dxfId="180" priority="1044">
      <formula>H18="Série à venir (non précisé)"</formula>
    </cfRule>
    <cfRule type="expression" dxfId="179" priority="1045">
      <formula>H18="Série à venir"</formula>
    </cfRule>
    <cfRule type="expression" dxfId="178" priority="1046">
      <formula>I18="Série abandonnée"</formula>
    </cfRule>
    <cfRule type="expression" dxfId="177" priority="1047">
      <formula>H18="Série en pause"</formula>
    </cfRule>
    <cfRule type="expression" dxfId="176" priority="1048">
      <formula>H18="Film(s) en cours"</formula>
    </cfRule>
    <cfRule type="expression" dxfId="175" priority="1049">
      <formula>H18="OAV(s) en cours"</formula>
    </cfRule>
    <cfRule type="expression" dxfId="174" priority="1050">
      <formula>H18="Série en cours"</formula>
    </cfRule>
    <cfRule type="expression" dxfId="173" priority="1051">
      <formula>F18=G18</formula>
    </cfRule>
    <cfRule type="expression" dxfId="172" priority="1052">
      <formula>F18&lt;G18</formula>
    </cfRule>
  </conditionalFormatting>
  <conditionalFormatting sqref="G18:G27">
    <cfRule type="expression" dxfId="171" priority="2">
      <formula>H18="Film(s) en cours (non précisé)"</formula>
    </cfRule>
    <cfRule type="expression" dxfId="170" priority="9">
      <formula>H18="OAV(s) en cours (non précisé)"</formula>
    </cfRule>
    <cfRule type="expression" dxfId="169" priority="1001">
      <formula>H18="Série en cours (non précisé)"</formula>
    </cfRule>
    <cfRule type="expression" dxfId="168" priority="1011">
      <formula>H18="Film(s) à venir (non précisé)"</formula>
    </cfRule>
    <cfRule type="expression" dxfId="167" priority="1012">
      <formula>H18="Film(s) à venir"</formula>
    </cfRule>
    <cfRule type="expression" dxfId="166" priority="1027">
      <formula>H18="OAV(s) à venir (non précisé)"</formula>
    </cfRule>
    <cfRule type="expression" dxfId="165" priority="1028">
      <formula>H18="Série et OAV(s) à venir"</formula>
    </cfRule>
    <cfRule type="expression" dxfId="164" priority="1029">
      <formula>H18="Série et film(s) à venir (non précisé)"</formula>
    </cfRule>
    <cfRule type="expression" dxfId="163" priority="1030">
      <formula>H18="OAV(s) à venir"</formula>
    </cfRule>
    <cfRule type="expression" dxfId="162" priority="1031">
      <formula>H18="Série à venir (non précisé)"</formula>
    </cfRule>
    <cfRule type="expression" dxfId="161" priority="1032">
      <formula>H18="Série à venir"</formula>
    </cfRule>
    <cfRule type="expression" dxfId="160" priority="1033">
      <formula>I18="Série abandonnée"</formula>
    </cfRule>
    <cfRule type="expression" dxfId="159" priority="1034">
      <formula>H18="Série en pause"</formula>
    </cfRule>
    <cfRule type="expression" dxfId="158" priority="1035">
      <formula>H18="Film(s) en cours"</formula>
    </cfRule>
    <cfRule type="expression" dxfId="157" priority="1036">
      <formula>H18="OAV(s) en cours"</formula>
    </cfRule>
    <cfRule type="expression" dxfId="156" priority="1037">
      <formula>H18="Série en cours"</formula>
    </cfRule>
    <cfRule type="expression" dxfId="155" priority="1038">
      <formula>G18=F18</formula>
    </cfRule>
    <cfRule type="expression" dxfId="154" priority="1039">
      <formula>G18&gt;F18</formula>
    </cfRule>
  </conditionalFormatting>
  <conditionalFormatting sqref="B18:G27">
    <cfRule type="containsBlanks" dxfId="153" priority="1">
      <formula>LEN(TRIM(B18))=0</formula>
    </cfRule>
  </conditionalFormatting>
  <conditionalFormatting sqref="H18:H27">
    <cfRule type="containsText" dxfId="152" priority="1022" operator="containsText" text="en pause">
      <formula>NOT(ISERROR(SEARCH("en pause",H18)))</formula>
    </cfRule>
    <cfRule type="containsText" dxfId="151" priority="1023" operator="containsText" text="à venir">
      <formula>NOT(ISERROR(SEARCH("à venir",H18)))</formula>
    </cfRule>
    <cfRule type="containsText" dxfId="150" priority="1024" operator="containsText" text="en cours">
      <formula>NOT(ISERROR(SEARCH("en cours",H18)))</formula>
    </cfRule>
    <cfRule type="containsText" dxfId="149" priority="1025" operator="containsText" text="terminé">
      <formula>NOT(ISERROR(SEARCH("terminé",H18)))</formula>
    </cfRule>
  </conditionalFormatting>
  <conditionalFormatting sqref="I18:I27">
    <cfRule type="containsText" dxfId="148" priority="1017" operator="containsText" text="jour(s)">
      <formula>NOT(ISERROR(SEARCH("jour(s)",I18)))</formula>
    </cfRule>
    <cfRule type="containsText" dxfId="147" priority="1018" operator="containsText" text="abandonnée">
      <formula>NOT(ISERROR(SEARCH("abandonnée",I18)))</formula>
    </cfRule>
    <cfRule type="containsText" dxfId="146" priority="1019" operator="containsText" text="A jour">
      <formula>NOT(ISERROR(SEARCH("A jour",I18)))</formula>
    </cfRule>
    <cfRule type="containsText" dxfId="145" priority="1020" operator="containsText" text="fini">
      <formula>NOT(ISERROR(SEARCH("fini",I18)))</formula>
    </cfRule>
    <cfRule type="containsText" dxfId="144" priority="1021" operator="containsText" text="à regarder">
      <formula>NOT(ISERROR(SEARCH("à regarder",I18)))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TextBox1">
          <controlPr defaultSize="0" autoLine="0" r:id="rId5">
            <anchor moveWithCells="1">
              <from>
                <xdr:col>0</xdr:col>
                <xdr:colOff>190500</xdr:colOff>
                <xdr:row>1</xdr:row>
                <xdr:rowOff>38100</xdr:rowOff>
              </from>
              <to>
                <xdr:col>0</xdr:col>
                <xdr:colOff>3743325</xdr:colOff>
                <xdr:row>3</xdr:row>
                <xdr:rowOff>114300</xdr:rowOff>
              </to>
            </anchor>
          </controlPr>
        </control>
      </mc:Choice>
      <mc:Fallback>
        <control shapeId="1026" r:id="rId4" name="Text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06"/>
  <dimension ref="A1:K29"/>
  <sheetViews>
    <sheetView tabSelected="1" zoomScale="80" zoomScaleNormal="80" workbookViewId="0">
      <pane ySplit="15" topLeftCell="A16" activePane="bottomLeft" state="frozen"/>
      <selection activeCell="A21" sqref="A21"/>
      <selection pane="bottomLeft" activeCell="A21" sqref="A21"/>
    </sheetView>
  </sheetViews>
  <sheetFormatPr baseColWidth="10" defaultColWidth="11.42578125" defaultRowHeight="15"/>
  <cols>
    <col min="1" max="1" width="56.5703125" style="19" customWidth="1"/>
    <col min="2" max="3" width="11.42578125" style="19"/>
    <col min="4" max="5" width="11.42578125" style="19" customWidth="1"/>
    <col min="6" max="7" width="11.42578125" style="19"/>
    <col min="8" max="8" width="18.85546875" style="19" customWidth="1"/>
    <col min="9" max="9" width="20" style="19" bestFit="1" customWidth="1"/>
    <col min="10" max="16384" width="11.42578125" style="19"/>
  </cols>
  <sheetData>
    <row r="1" spans="1:11">
      <c r="A1" s="20"/>
    </row>
    <row r="3" spans="1:11">
      <c r="C3" s="51" t="s">
        <v>26</v>
      </c>
    </row>
    <row r="4" spans="1:11">
      <c r="C4" s="52"/>
      <c r="H4" s="57" t="s">
        <v>29</v>
      </c>
      <c r="I4" s="50"/>
      <c r="K4" s="21">
        <f>COUNTA(A19:A27)</f>
        <v>9</v>
      </c>
    </row>
    <row r="5" spans="1:11">
      <c r="C5" s="53" t="s">
        <v>27</v>
      </c>
      <c r="H5" s="58" t="s">
        <v>36</v>
      </c>
      <c r="I5" s="50"/>
      <c r="K5" s="22">
        <f ca="1">COUNTIF(H19:H27,"Terminé")+COUNTIF(H19:H27,"En cours")</f>
        <v>6</v>
      </c>
    </row>
    <row r="6" spans="1:11">
      <c r="A6" s="31" t="s">
        <v>4</v>
      </c>
      <c r="C6" s="52"/>
      <c r="H6" s="59" t="s">
        <v>37</v>
      </c>
      <c r="I6" s="50"/>
      <c r="K6" s="23">
        <f ca="1">COUNTIF(H19:H27,"En cours")</f>
        <v>3</v>
      </c>
    </row>
    <row r="7" spans="1:11">
      <c r="A7" s="31" t="s">
        <v>17</v>
      </c>
      <c r="C7" s="54" t="s">
        <v>5</v>
      </c>
      <c r="H7" s="60" t="s">
        <v>38</v>
      </c>
      <c r="I7" s="50"/>
      <c r="K7" s="24">
        <f ca="1">COUNTIF(H19:H27,"A télécharger")</f>
        <v>3</v>
      </c>
    </row>
    <row r="8" spans="1:11">
      <c r="A8" s="31" t="s">
        <v>10</v>
      </c>
      <c r="C8" s="55"/>
      <c r="H8" s="62" t="s">
        <v>35</v>
      </c>
      <c r="I8" s="50"/>
      <c r="K8" s="30">
        <f ca="1">COUNTIF(H19:H27,"*a venir")</f>
        <v>0</v>
      </c>
    </row>
    <row r="9" spans="1:11">
      <c r="A9" s="31" t="s">
        <v>16</v>
      </c>
      <c r="C9" s="66" t="s">
        <v>28</v>
      </c>
      <c r="H9" s="61" t="s">
        <v>39</v>
      </c>
      <c r="I9" s="50"/>
      <c r="K9" s="26">
        <f ca="1">COUNTIF(H19:H27,"*à télécharger")</f>
        <v>0</v>
      </c>
    </row>
    <row r="10" spans="1:11">
      <c r="C10" s="55"/>
      <c r="J10" s="50"/>
    </row>
    <row r="11" spans="1:11">
      <c r="C11" s="56" t="s">
        <v>11</v>
      </c>
      <c r="I11" s="50"/>
      <c r="J11" s="50"/>
    </row>
    <row r="12" spans="1:11">
      <c r="A12" s="86" t="s">
        <v>52</v>
      </c>
      <c r="I12" s="50"/>
      <c r="J12" s="50"/>
    </row>
    <row r="13" spans="1:11">
      <c r="I13" s="50"/>
      <c r="J13" s="50"/>
    </row>
    <row r="14" spans="1:11">
      <c r="C14" s="19" t="s">
        <v>15</v>
      </c>
      <c r="I14" s="50"/>
      <c r="J14" s="50"/>
    </row>
    <row r="15" spans="1:11" ht="15" customHeight="1"/>
    <row r="16" spans="1:11" ht="17.25" customHeight="1" thickBot="1"/>
    <row r="17" spans="1:10" ht="15.75" hidden="1" thickBot="1"/>
    <row r="18" spans="1:10" ht="17.25" customHeight="1">
      <c r="A18" s="33" t="str">
        <f>Sommaire!A18</f>
        <v>.hack - Sign</v>
      </c>
      <c r="B18" s="4">
        <v>0</v>
      </c>
      <c r="C18" s="69">
        <v>25</v>
      </c>
      <c r="D18" s="4"/>
      <c r="E18" s="68"/>
      <c r="F18" s="4"/>
      <c r="G18" s="69"/>
      <c r="H18" s="25" t="str">
        <f ca="1">IF(AND(B18=C18,D18=E18,F18=G18),"Terminé",IF(OR(B18="x",D18="x",F18="x"),"Abandonné",IF(AND(RIGHT(Sommaire!H18,22)="en cours (non précisé)",OR(C18="!",E18="!",G18="!",C18="?",E18="?",G18="?")),"En cours",IF(AND(RIGHT(Sommaire!H18,8)="en cours",OR(C18="!",E18="!",G18="!",C18="?",E18="?",G18="?")),"En cours",IF(OR(C18="!",E18="!",G18="!"),"A venir",IF(AND(B18=C18,D18&lt;E18,F18=G18),"OAV(s) à télécharger",IF(AND(B18=C18,D18=E18,F18&lt;G18),"Film(s) à télécharger",IF(AND(B18=C18,D18&lt;E18,F18&lt;G18),"OAV(s) et Film(s) à télécharger",IF(AND(B18&lt;C18,D18&lt;E18,F18&lt;G18),"A télécharger",IF(AND(B18&lt;C18,D18&lt;E18),"A télécharger",IF(B18&lt;C18,"A télécharger","A contrôler")))))))))))</f>
        <v>A télécharger</v>
      </c>
      <c r="I18" s="70"/>
    </row>
    <row r="19" spans="1:10" ht="17.25" customHeight="1">
      <c r="A19" s="33" t="str">
        <f>Sommaire!A19</f>
        <v>11 eyes</v>
      </c>
      <c r="B19" s="8">
        <v>12</v>
      </c>
      <c r="C19" s="8">
        <v>12</v>
      </c>
      <c r="D19" s="8">
        <v>1</v>
      </c>
      <c r="E19" s="8">
        <v>1</v>
      </c>
      <c r="F19" s="8"/>
      <c r="G19" s="8"/>
      <c r="H19" s="25" t="str">
        <f>IF(AND(B19=C19,D19=E19,F19=G19),"Terminé",IF(OR(B19="x",D19="x",F19="x"),"Abandonné",IF(AND(RIGHT(Sommaire!H19,22)="en cours (non précisé)",OR(C19="!",E19="!",G19="!",C19="?",E19="?",G19="?")),"En cours",IF(AND(RIGHT(Sommaire!H19,8)="en cours",OR(C19="!",E19="!",G19="!",C19="?",E19="?",G19="?")),"En cours",IF(OR(C19="!",E19="!",G19="!"),"A venir",IF(AND(B19=C19,D19&lt;E19,F19=G19),"OAV(s) à télécharger",IF(AND(B19=C19,D19=E19,F19&lt;G19),"Film(s) à télécharger",IF(AND(B19=C19,D19&lt;E19,F19&lt;G19),"OAV(s) et Film(s) à télécharger",IF(AND(B19&lt;C19,D19&lt;E19,F19&lt;G19),"A télécharger",IF(AND(B19&lt;C19,D19&lt;E19),"A télécharger",IF(B19&lt;C19,"A télécharger","A contrôler")))))))))))</f>
        <v>Terminé</v>
      </c>
      <c r="I19" s="23"/>
    </row>
    <row r="20" spans="1:10" ht="17.25" customHeight="1">
      <c r="A20" s="33" t="str">
        <f>Sommaire!A20</f>
        <v>30-sai no Hoken Taiiku</v>
      </c>
      <c r="B20" s="5">
        <v>12</v>
      </c>
      <c r="C20" s="5">
        <v>12</v>
      </c>
      <c r="D20" s="5"/>
      <c r="E20" s="5"/>
      <c r="F20" s="5"/>
      <c r="G20" s="5"/>
      <c r="H20" s="25" t="str">
        <f>IF(AND(B20=C20,D20=E20,F20=G20),"Terminé",IF(OR(B20="x",D20="x",F20="x"),"Abandonné",IF(AND(RIGHT(Sommaire!H20,22)="en cours (non précisé)",OR(C20="!",E20="!",G20="!",C20="?",E20="?",G20="?")),"En cours",IF(AND(RIGHT(Sommaire!H20,8)="en cours",OR(C20="!",E20="!",G20="!",C20="?",E20="?",G20="?")),"En cours",IF(OR(C20="!",E20="!",G20="!"),"A venir",IF(AND(B20=C20,D20&lt;E20,F20=G20),"OAV(s) à télécharger",IF(AND(B20=C20,D20=E20,F20&lt;G20),"Film(s) à télécharger",IF(AND(B20=C20,D20&lt;E20,F20&lt;G20),"OAV(s) et Film(s) à télécharger",IF(AND(B20&lt;C20,D20&lt;E20,F20&lt;G20),"A télécharger",IF(AND(B20&lt;C20,D20&lt;E20),"A télécharger",IF(B20&lt;C20,"A télécharger","A contrôler")))))))))))</f>
        <v>Terminé</v>
      </c>
      <c r="I20" s="23"/>
    </row>
    <row r="21" spans="1:10" ht="17.25" customHeight="1">
      <c r="A21" s="33" t="str">
        <f>Sommaire!A21</f>
        <v>Abarenbô Rikishi!! Matsutarô</v>
      </c>
      <c r="B21" s="5">
        <v>10</v>
      </c>
      <c r="C21" s="5" t="s">
        <v>9</v>
      </c>
      <c r="D21" s="5"/>
      <c r="E21" s="5"/>
      <c r="F21" s="5"/>
      <c r="G21" s="5"/>
      <c r="H21" s="25" t="str">
        <f ca="1">IF(AND(B21=C21,D21=E21,F21=G21),"Terminé",IF(OR(B21="x",D21="x",F21="x"),"Abandonné",IF(AND(RIGHT(Sommaire!H21,22)="en cours (non précisé)",OR(C21="!",E21="!",G21="!",C21="?",E21="?",G21="?")),"En cours",IF(AND(RIGHT(Sommaire!H21,8)="en cours",OR(C21="!",E21="!",G21="!",C21="?",E21="?",G21="?")),"En cours",IF(OR(C21="!",E21="!",G21="!"),"A venir",IF(AND(B21=C21,D21&lt;E21,F21=G21),"OAV(s) à télécharger",IF(AND(B21=C21,D21=E21,F21&lt;G21),"Film(s) à télécharger",IF(AND(B21=C21,D21&lt;E21,F21&lt;G21),"OAV(s) et Film(s) à télécharger",IF(AND(B21&lt;C21,D21&lt;E21,F21&lt;G21),"A télécharger",IF(AND(B21&lt;C21,D21&lt;E21),"A télécharger",IF(B21&lt;C21,"A télécharger","A contrôler")))))))))))</f>
        <v>En cours</v>
      </c>
      <c r="I21" s="70" t="s">
        <v>25</v>
      </c>
      <c r="J21" s="23"/>
    </row>
    <row r="22" spans="1:10" ht="17.25" customHeight="1">
      <c r="A22" s="33" t="str">
        <f>Sommaire!A22</f>
        <v>Absolute Duo</v>
      </c>
      <c r="B22" s="5">
        <v>1</v>
      </c>
      <c r="C22" s="5" t="s">
        <v>9</v>
      </c>
      <c r="D22" s="5"/>
      <c r="E22" s="5"/>
      <c r="F22" s="5"/>
      <c r="G22" s="5"/>
      <c r="H22" s="25" t="str">
        <f ca="1">IF(AND(B22=C22,D22=E22,F22=G22),"Terminé",IF(OR(B22="x",D22="x",F22="x"),"Abandonné",IF(AND(RIGHT(Sommaire!H22,22)="en cours (non précisé)",OR(C22="!",E22="!",G22="!",C22="?",E22="?",G22="?")),"En cours",IF(AND(RIGHT(Sommaire!H22,8)="en cours",OR(C22="!",E22="!",G22="!",C22="?",E22="?",G22="?")),"En cours",IF(OR(C22="!",E22="!",G22="!"),"A venir",IF(AND(B22=C22,D22&lt;E22,F22=G22),"OAV(s) à télécharger",IF(AND(B22=C22,D22=E22,F22&lt;G22),"Film(s) à télécharger",IF(AND(B22=C22,D22&lt;E22,F22&lt;G22),"OAV(s) et Film(s) à télécharger",IF(AND(B22&lt;C22,D22&lt;E22,F22&lt;G22),"A télécharger",IF(AND(B22&lt;C22,D22&lt;E22),"A télécharger",IF(B22&lt;C22,"A télécharger","A contrôler")))))))))))</f>
        <v>En cours</v>
      </c>
      <c r="I22" s="78" t="s">
        <v>43</v>
      </c>
      <c r="J22" s="23"/>
    </row>
    <row r="23" spans="1:10" ht="17.25" customHeight="1">
      <c r="A23" s="33" t="str">
        <f>Sommaire!A23</f>
        <v>Accel World</v>
      </c>
      <c r="B23" s="5">
        <v>0</v>
      </c>
      <c r="C23" s="5">
        <v>24</v>
      </c>
      <c r="D23" s="5">
        <v>0</v>
      </c>
      <c r="E23" s="5">
        <v>10</v>
      </c>
      <c r="F23" s="5"/>
      <c r="G23" s="5"/>
      <c r="H23" s="25" t="str">
        <f ca="1">IF(AND(B23=C23,D23=E23,F23=G23),"Terminé",IF(OR(B23="x",D23="x",F23="x"),"Abandonné",IF(AND(RIGHT(Sommaire!H23,22)="en cours (non précisé)",OR(C23="!",E23="!",G23="!",C23="?",E23="?",G23="?")),"En cours",IF(AND(RIGHT(Sommaire!H23,8)="en cours",OR(C23="!",E23="!",G23="!",C23="?",E23="?",G23="?")),"En cours",IF(OR(C23="!",E23="!",G23="!"),"A venir",IF(AND(B23=C23,D23&lt;E23,F23=G23),"OAV(s) à télécharger",IF(AND(B23=C23,D23=E23,F23&lt;G23),"Film(s) à télécharger",IF(AND(B23=C23,D23&lt;E23,F23&lt;G23),"OAV(s) et Film(s) à télécharger",IF(AND(B23&lt;C23,D23&lt;E23,F23&lt;G23),"A télécharger",IF(AND(B23&lt;C23,D23&lt;E23),"A télécharger",IF(B23&lt;C23,"A télécharger","A contrôler")))))))))))</f>
        <v>A télécharger</v>
      </c>
      <c r="I23" s="23"/>
    </row>
    <row r="24" spans="1:10" ht="17.25" customHeight="1">
      <c r="A24" s="33" t="str">
        <f>Sommaire!A24</f>
        <v>Ace of Diamond</v>
      </c>
      <c r="B24" s="5">
        <v>64</v>
      </c>
      <c r="C24" s="5" t="s">
        <v>9</v>
      </c>
      <c r="D24" s="5">
        <v>1</v>
      </c>
      <c r="E24" s="5" t="s">
        <v>9</v>
      </c>
      <c r="F24" s="5"/>
      <c r="G24" s="5"/>
      <c r="H24" s="25" t="str">
        <f ca="1">IF(AND(B24=C24,D24=E24,F24=G24),"Terminé",IF(OR(B24="x",D24="x",F24="x"),"Abandonné",IF(AND(RIGHT(Sommaire!H24,22)="en cours (non précisé)",OR(C24="!",E24="!",G24="!",C24="?",E24="?",G24="?")),"En cours",IF(AND(RIGHT(Sommaire!H24,8)="en cours",OR(C24="!",E24="!",G24="!",C24="?",E24="?",G24="?")),"En cours",IF(OR(C24="!",E24="!",G24="!"),"A venir",IF(AND(B24=C24,D24&lt;E24,F24=G24),"OAV(s) à télécharger",IF(AND(B24=C24,D24=E24,F24&lt;G24),"Film(s) à télécharger",IF(AND(B24=C24,D24&lt;E24,F24&lt;G24),"OAV(s) et Film(s) à télécharger",IF(AND(B24&lt;C24,D24&lt;E24,F24&lt;G24),"A télécharger",IF(AND(B24&lt;C24,D24&lt;E24),"A télécharger",IF(B24&lt;C24,"A télécharger","A contrôler")))))))))))</f>
        <v>En cours</v>
      </c>
      <c r="I24" s="23" t="s">
        <v>40</v>
      </c>
      <c r="J24" s="23"/>
    </row>
    <row r="25" spans="1:10" ht="17.25" customHeight="1">
      <c r="A25" s="33" t="str">
        <f>Sommaire!A25</f>
        <v>Acchi Kocchi</v>
      </c>
      <c r="B25" s="5">
        <v>12</v>
      </c>
      <c r="C25" s="5">
        <v>12</v>
      </c>
      <c r="D25" s="5"/>
      <c r="E25" s="5"/>
      <c r="F25" s="5"/>
      <c r="G25" s="5"/>
      <c r="H25" s="25" t="str">
        <f>IF(AND(B25=C25,D25=E25,F25=G25),"Terminé",IF(OR(B25="x",D25="x",F25="x"),"Abandonné",IF(AND(RIGHT(Sommaire!H25,22)="en cours (non précisé)",OR(C25="!",E25="!",G25="!",C25="?",E25="?",G25="?")),"En cours",IF(AND(RIGHT(Sommaire!H25,8)="en cours",OR(C25="!",E25="!",G25="!",C25="?",E25="?",G25="?")),"En cours",IF(OR(C25="!",E25="!",G25="!"),"A venir",IF(AND(B25=C25,D25&lt;E25,F25=G25),"OAV(s) à télécharger",IF(AND(B25=C25,D25=E25,F25&lt;G25),"Film(s) à télécharger",IF(AND(B25=C25,D25&lt;E25,F25&lt;G25),"OAV(s) et Film(s) à télécharger",IF(AND(B25&lt;C25,D25&lt;E25,F25&lt;G25),"A télécharger",IF(AND(B25&lt;C25,D25&lt;E25),"A télécharger",IF(B25&lt;C25,"A télécharger","A contrôler")))))))))))</f>
        <v>Terminé</v>
      </c>
      <c r="I25" s="23"/>
    </row>
    <row r="26" spans="1:10" ht="17.25" customHeight="1">
      <c r="A26" s="33" t="str">
        <f>Sommaire!A26</f>
        <v>Ah! My Goddess</v>
      </c>
      <c r="B26" s="5">
        <v>0</v>
      </c>
      <c r="C26" s="5">
        <v>27</v>
      </c>
      <c r="D26" s="5">
        <v>0</v>
      </c>
      <c r="E26" s="5">
        <v>9</v>
      </c>
      <c r="F26" s="5">
        <v>0</v>
      </c>
      <c r="G26" s="5">
        <v>1</v>
      </c>
      <c r="H26" s="25" t="str">
        <f ca="1">IF(AND(B26=C26,D26=E26,F26=G26),"Terminé",IF(OR(B26="x",D26="x",F26="x"),"Abandonné",IF(AND(RIGHT(Sommaire!H26,22)="en cours (non précisé)",OR(C26="!",E26="!",G26="!",C26="?",E26="?",G26="?")),"En cours",IF(AND(RIGHT(Sommaire!H26,8)="en cours",OR(C26="!",E26="!",G26="!",C26="?",E26="?",G26="?")),"En cours",IF(OR(C26="!",E26="!",G26="!"),"A venir",IF(AND(B26=C26,D26&lt;E26,F26=G26),"OAV(s) à télécharger",IF(AND(B26=C26,D26=E26,F26&lt;G26),"Film(s) à télécharger",IF(AND(B26=C26,D26&lt;E26,F26&lt;G26),"OAV(s) et Film(s) à télécharger",IF(AND(B26&lt;C26,D26&lt;E26,F26&lt;G26),"A télécharger",IF(AND(B26&lt;C26,D26&lt;E26),"A télécharger",IF(B26&lt;C26,"A télécharger","A contrôler")))))))))))</f>
        <v>A télécharger</v>
      </c>
      <c r="I26" s="23"/>
    </row>
    <row r="27" spans="1:10" ht="17.25" customHeight="1">
      <c r="A27" s="33" t="str">
        <f>Sommaire!A27</f>
        <v>Ah! My Goddess 2</v>
      </c>
      <c r="B27" s="5">
        <v>0</v>
      </c>
      <c r="C27" s="5">
        <v>22</v>
      </c>
      <c r="D27" s="5"/>
      <c r="E27" s="5"/>
      <c r="F27" s="5"/>
      <c r="G27" s="5"/>
      <c r="H27" s="25" t="str">
        <f ca="1">IF(AND(B27=C27,D27=E27,F27=G27),"Terminé",IF(OR(B27="x",D27="x",F27="x"),"Abandonné",IF(AND(RIGHT(Sommaire!H27,22)="en cours (non précisé)",OR(C27="!",E27="!",G27="!",C27="?",E27="?",G27="?")),"En cours",IF(AND(RIGHT(Sommaire!H27,8)="en cours",OR(C27="!",E27="!",G27="!",C27="?",E27="?",G27="?")),"En cours",IF(OR(C27="!",E27="!",G27="!"),"A venir",IF(AND(B27=C27,D27&lt;E27,F27=G27),"OAV(s) à télécharger",IF(AND(B27=C27,D27=E27,F27&lt;G27),"Film(s) à télécharger",IF(AND(B27=C27,D27&lt;E27,F27&lt;G27),"OAV(s) et Film(s) à télécharger",IF(AND(B27&lt;C27,D27&lt;E27,F27&lt;G27),"A télécharger",IF(AND(B27&lt;C27,D27&lt;E27),"A télécharger",IF(B27&lt;C27,"A télécharger","A contrôler")))))))))))</f>
        <v>A télécharger</v>
      </c>
      <c r="I27" s="23"/>
    </row>
    <row r="29" spans="1:10">
      <c r="G29" s="67"/>
    </row>
  </sheetData>
  <autoFilter ref="A17:K17"/>
  <conditionalFormatting sqref="B18:B27">
    <cfRule type="expression" dxfId="143" priority="412">
      <formula>H18="A venir"</formula>
    </cfRule>
    <cfRule type="expression" dxfId="142" priority="413">
      <formula>H18="Abandonné"</formula>
    </cfRule>
    <cfRule type="expression" dxfId="141" priority="417">
      <formula>H18="En cours"</formula>
    </cfRule>
    <cfRule type="expression" dxfId="140" priority="418">
      <formula>B18=C18</formula>
    </cfRule>
    <cfRule type="expression" dxfId="139" priority="419">
      <formula>B18&lt;C18</formula>
    </cfRule>
  </conditionalFormatting>
  <conditionalFormatting sqref="C18:C27">
    <cfRule type="expression" dxfId="138" priority="398">
      <formula>H18="A venir"</formula>
    </cfRule>
    <cfRule type="expression" dxfId="137" priority="399">
      <formula>H18="Abandonné"</formula>
    </cfRule>
    <cfRule type="expression" dxfId="136" priority="403">
      <formula>H18="En cours"</formula>
    </cfRule>
    <cfRule type="expression" dxfId="135" priority="404">
      <formula>C18=B18</formula>
    </cfRule>
    <cfRule type="expression" dxfId="134" priority="405">
      <formula>C18&gt;B18</formula>
    </cfRule>
  </conditionalFormatting>
  <conditionalFormatting sqref="D18:D27">
    <cfRule type="expression" dxfId="133" priority="384">
      <formula>H18="A venir"</formula>
    </cfRule>
    <cfRule type="expression" dxfId="132" priority="385">
      <formula>H18="Abandonné"</formula>
    </cfRule>
    <cfRule type="expression" dxfId="131" priority="389">
      <formula>H18="En cours"</formula>
    </cfRule>
    <cfRule type="expression" dxfId="130" priority="390">
      <formula>D18=E18</formula>
    </cfRule>
    <cfRule type="expression" dxfId="129" priority="391">
      <formula>D18&lt;E18</formula>
    </cfRule>
  </conditionalFormatting>
  <conditionalFormatting sqref="E18:E27">
    <cfRule type="expression" dxfId="128" priority="370">
      <formula>H18="A venir"</formula>
    </cfRule>
    <cfRule type="expression" dxfId="127" priority="371">
      <formula>H18="Abandonné"</formula>
    </cfRule>
    <cfRule type="expression" dxfId="126" priority="375">
      <formula>H18="En cours"</formula>
    </cfRule>
    <cfRule type="expression" dxfId="125" priority="376">
      <formula>E18=D18</formula>
    </cfRule>
    <cfRule type="expression" dxfId="124" priority="377">
      <formula>E18&gt;D18</formula>
    </cfRule>
  </conditionalFormatting>
  <conditionalFormatting sqref="F18:F27">
    <cfRule type="expression" dxfId="123" priority="356">
      <formula>H18="A venir"</formula>
    </cfRule>
    <cfRule type="expression" dxfId="122" priority="357">
      <formula>H18="Abandonné"</formula>
    </cfRule>
    <cfRule type="expression" dxfId="121" priority="361">
      <formula>H18="En cours"</formula>
    </cfRule>
    <cfRule type="expression" dxfId="120" priority="362">
      <formula>F18=G18</formula>
    </cfRule>
    <cfRule type="expression" dxfId="119" priority="363">
      <formula>F18&lt;G18</formula>
    </cfRule>
  </conditionalFormatting>
  <conditionalFormatting sqref="G18:G27">
    <cfRule type="expression" dxfId="118" priority="342">
      <formula>H18="A venir"</formula>
    </cfRule>
    <cfRule type="expression" dxfId="117" priority="343">
      <formula>H18="Abandonné"</formula>
    </cfRule>
    <cfRule type="expression" dxfId="116" priority="347">
      <formula>H18="En cours"</formula>
    </cfRule>
    <cfRule type="expression" dxfId="115" priority="348">
      <formula>G18=F18</formula>
    </cfRule>
    <cfRule type="expression" dxfId="114" priority="349">
      <formula>G18&gt;F18</formula>
    </cfRule>
  </conditionalFormatting>
  <conditionalFormatting sqref="B18:G27">
    <cfRule type="containsBlanks" dxfId="113" priority="1">
      <formula>LEN(TRIM(B18))=0</formula>
    </cfRule>
  </conditionalFormatting>
  <conditionalFormatting sqref="H18:H27">
    <cfRule type="containsText" dxfId="112" priority="420" operator="containsText" text="à télécharger">
      <formula>NOT(ISERROR(SEARCH("à télécharger",H18)))</formula>
    </cfRule>
    <cfRule type="containsText" dxfId="111" priority="421" operator="containsText" text="A venir">
      <formula>NOT(ISERROR(SEARCH("A venir",H18)))</formula>
    </cfRule>
    <cfRule type="containsText" dxfId="110" priority="422" operator="containsText" text="Abandonné">
      <formula>NOT(ISERROR(SEARCH("Abandonné",H18)))</formula>
    </cfRule>
    <cfRule type="containsText" dxfId="109" priority="423" operator="containsText" text="En cours">
      <formula>NOT(ISERROR(SEARCH("En cours",H18)))</formula>
    </cfRule>
    <cfRule type="containsText" dxfId="108" priority="424" operator="containsText" text="Terminé">
      <formula>NOT(ISERROR(SEARCH("Terminé",H18)))</formula>
    </cfRule>
    <cfRule type="containsText" dxfId="107" priority="425" operator="containsText" text="A télécharger">
      <formula>NOT(ISERROR(SEARCH("A télécharger",H18)))</formula>
    </cfRule>
  </conditionalFormatting>
  <hyperlinks>
    <hyperlink ref="I9:J14"/>
    <hyperlink ref="I4:I9"/>
    <hyperlink ref="I21" r:id="rId1" display="http://kaerizaki-fansub.fr/"/>
    <hyperlink ref="I22" r:id="rId2" display="http://www.tanoshii-no-fansub.com/index.php"/>
  </hyperlinks>
  <pageMargins left="0.7" right="0.7" top="0.75" bottom="0.75" header="0.3" footer="0.3"/>
  <pageSetup paperSize="9" orientation="portrait" r:id="rId3"/>
  <drawing r:id="rId4"/>
  <legacyDrawing r:id="rId5"/>
  <controls>
    <mc:AlternateContent xmlns:mc="http://schemas.openxmlformats.org/markup-compatibility/2006">
      <mc:Choice Requires="x14">
        <control shapeId="2050" r:id="rId6" name="TextBox1">
          <controlPr defaultSize="0" autoLine="0" r:id="rId7">
            <anchor moveWithCells="1">
              <from>
                <xdr:col>0</xdr:col>
                <xdr:colOff>190500</xdr:colOff>
                <xdr:row>1</xdr:row>
                <xdr:rowOff>38100</xdr:rowOff>
              </from>
              <to>
                <xdr:col>0</xdr:col>
                <xdr:colOff>3743325</xdr:colOff>
                <xdr:row>3</xdr:row>
                <xdr:rowOff>114300</xdr:rowOff>
              </to>
            </anchor>
          </controlPr>
        </control>
      </mc:Choice>
      <mc:Fallback>
        <control shapeId="2050" r:id="rId6" name="Text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G28"/>
  <sheetViews>
    <sheetView tabSelected="1" zoomScale="80" zoomScaleNormal="80" workbookViewId="0">
      <pane ySplit="15" topLeftCell="A16" activePane="bottomLeft" state="frozen"/>
      <selection activeCell="A21" sqref="A21"/>
      <selection pane="bottomLeft" activeCell="A21" sqref="A21"/>
    </sheetView>
  </sheetViews>
  <sheetFormatPr baseColWidth="10" defaultColWidth="9.140625" defaultRowHeight="15"/>
  <cols>
    <col min="1" max="1" width="56.5703125" style="1" customWidth="1"/>
    <col min="2" max="4" width="11.42578125" style="1" customWidth="1"/>
    <col min="5" max="7" width="20.7109375" style="1" customWidth="1"/>
    <col min="8" max="8" width="11.5703125" style="1" bestFit="1" customWidth="1"/>
    <col min="9" max="16384" width="9.140625" style="1"/>
  </cols>
  <sheetData>
    <row r="1" spans="1:6">
      <c r="A1" s="2"/>
    </row>
    <row r="3" spans="1:6">
      <c r="C3" s="51" t="s">
        <v>51</v>
      </c>
      <c r="F3" s="1" t="s">
        <v>53</v>
      </c>
    </row>
    <row r="4" spans="1:6">
      <c r="C4" s="52"/>
    </row>
    <row r="5" spans="1:6">
      <c r="C5" s="53" t="s">
        <v>2</v>
      </c>
    </row>
    <row r="6" spans="1:6">
      <c r="A6" s="31" t="s">
        <v>4</v>
      </c>
    </row>
    <row r="7" spans="1:6">
      <c r="A7" s="31" t="s">
        <v>14</v>
      </c>
      <c r="C7" s="66" t="s">
        <v>13</v>
      </c>
    </row>
    <row r="8" spans="1:6">
      <c r="A8" s="31" t="s">
        <v>10</v>
      </c>
    </row>
    <row r="9" spans="1:6">
      <c r="A9" s="31" t="s">
        <v>16</v>
      </c>
    </row>
    <row r="11" spans="1:6">
      <c r="A11" s="87" t="s">
        <v>52</v>
      </c>
    </row>
    <row r="15" spans="1:6" ht="15" customHeight="1"/>
    <row r="16" spans="1:6" ht="17.25" customHeight="1" thickBot="1"/>
    <row r="17" spans="1:7" ht="15.75" hidden="1" thickBot="1">
      <c r="E17" s="77"/>
      <c r="F17" s="77"/>
      <c r="G17" s="77"/>
    </row>
    <row r="18" spans="1:7" ht="17.25" customHeight="1">
      <c r="A18" s="34" t="str">
        <f>Sommaire!A18</f>
        <v>.hack - Sign</v>
      </c>
      <c r="B18" s="4">
        <v>25</v>
      </c>
      <c r="C18" s="4"/>
      <c r="D18" s="71"/>
      <c r="E18" s="74" t="s">
        <v>7</v>
      </c>
      <c r="F18" s="64"/>
      <c r="G18" s="64"/>
    </row>
    <row r="19" spans="1:7" ht="17.25" customHeight="1">
      <c r="A19" s="34" t="str">
        <f>Sommaire!A19</f>
        <v>11 eyes</v>
      </c>
      <c r="B19" s="8">
        <v>12</v>
      </c>
      <c r="C19" s="8">
        <v>1</v>
      </c>
      <c r="D19" s="72"/>
      <c r="E19" s="75" t="s">
        <v>7</v>
      </c>
      <c r="F19" s="65"/>
      <c r="G19" s="65"/>
    </row>
    <row r="20" spans="1:7" ht="17.25" customHeight="1">
      <c r="A20" s="34" t="str">
        <f>Sommaire!A20</f>
        <v>30-sai no Hoken Taiiku</v>
      </c>
      <c r="B20" s="5">
        <v>12</v>
      </c>
      <c r="C20" s="5"/>
      <c r="D20" s="73"/>
      <c r="E20" s="76" t="s">
        <v>7</v>
      </c>
      <c r="F20" s="63"/>
      <c r="G20" s="63"/>
    </row>
    <row r="21" spans="1:7" ht="17.25" customHeight="1">
      <c r="A21" s="34" t="str">
        <f>Sommaire!A21</f>
        <v>Abarenbô Rikishi!! Matsutarô</v>
      </c>
      <c r="B21" s="5">
        <v>23</v>
      </c>
      <c r="C21" s="5"/>
      <c r="D21" s="73"/>
      <c r="E21" s="76" t="s">
        <v>21</v>
      </c>
      <c r="F21" s="63"/>
      <c r="G21" s="63"/>
    </row>
    <row r="22" spans="1:7" ht="17.25" customHeight="1">
      <c r="A22" s="34" t="str">
        <f>Sommaire!A22</f>
        <v>Absolute Duo</v>
      </c>
      <c r="B22" s="5" t="s">
        <v>44</v>
      </c>
      <c r="C22" s="5"/>
      <c r="D22" s="73"/>
      <c r="E22" s="76" t="s">
        <v>41</v>
      </c>
      <c r="F22" s="63"/>
      <c r="G22" s="63"/>
    </row>
    <row r="23" spans="1:7" ht="17.25" customHeight="1">
      <c r="A23" s="34" t="str">
        <f>Sommaire!A23</f>
        <v>Accel World</v>
      </c>
      <c r="B23" s="5">
        <v>24</v>
      </c>
      <c r="C23" s="5">
        <v>10</v>
      </c>
      <c r="D23" s="73"/>
      <c r="E23" s="76" t="s">
        <v>7</v>
      </c>
      <c r="F23" s="63"/>
      <c r="G23" s="63"/>
    </row>
    <row r="24" spans="1:7" ht="17.25" customHeight="1">
      <c r="A24" s="34" t="str">
        <f>Sommaire!A24</f>
        <v>Ace of Diamond</v>
      </c>
      <c r="B24" s="5" t="s">
        <v>24</v>
      </c>
      <c r="C24" s="5">
        <v>3</v>
      </c>
      <c r="D24" s="73"/>
      <c r="E24" s="76" t="s">
        <v>22</v>
      </c>
      <c r="F24" s="63" t="s">
        <v>42</v>
      </c>
      <c r="G24" s="63"/>
    </row>
    <row r="25" spans="1:7" ht="17.25" customHeight="1">
      <c r="A25" s="34" t="str">
        <f>Sommaire!A25</f>
        <v>Acchi Kocchi</v>
      </c>
      <c r="B25" s="5">
        <v>12</v>
      </c>
      <c r="C25" s="5"/>
      <c r="D25" s="73"/>
      <c r="E25" s="76" t="s">
        <v>7</v>
      </c>
      <c r="F25" s="63"/>
      <c r="G25" s="63"/>
    </row>
    <row r="26" spans="1:7" ht="17.25" customHeight="1">
      <c r="A26" s="34" t="str">
        <f>Sommaire!A26</f>
        <v>Ah! My Goddess</v>
      </c>
      <c r="B26" s="5">
        <v>27</v>
      </c>
      <c r="C26" s="5">
        <v>9</v>
      </c>
      <c r="D26" s="73">
        <v>1</v>
      </c>
      <c r="E26" s="76" t="s">
        <v>7</v>
      </c>
      <c r="F26" s="63"/>
      <c r="G26" s="63"/>
    </row>
    <row r="27" spans="1:7" ht="17.25" customHeight="1">
      <c r="A27" s="34" t="str">
        <f>Sommaire!A27</f>
        <v>Ah! My Goddess 2</v>
      </c>
      <c r="B27" s="5">
        <v>22</v>
      </c>
      <c r="C27" s="5"/>
      <c r="D27" s="73"/>
      <c r="E27" s="76" t="s">
        <v>7</v>
      </c>
      <c r="F27" s="63"/>
      <c r="G27" s="63"/>
    </row>
    <row r="28" spans="1:7">
      <c r="C28" s="67"/>
    </row>
  </sheetData>
  <autoFilter ref="A17:H17"/>
  <conditionalFormatting sqref="B18:G27">
    <cfRule type="containsBlanks" dxfId="106" priority="1">
      <formula>LEN(TRIM(B18))=0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8145" r:id="rId4" name="TextBox1">
          <controlPr defaultSize="0" autoLine="0" r:id="rId5">
            <anchor moveWithCells="1">
              <from>
                <xdr:col>0</xdr:col>
                <xdr:colOff>190500</xdr:colOff>
                <xdr:row>1</xdr:row>
                <xdr:rowOff>38100</xdr:rowOff>
              </from>
              <to>
                <xdr:col>0</xdr:col>
                <xdr:colOff>3743325</xdr:colOff>
                <xdr:row>3</xdr:row>
                <xdr:rowOff>114300</xdr:rowOff>
              </to>
            </anchor>
          </controlPr>
        </control>
      </mc:Choice>
      <mc:Fallback>
        <control shapeId="518145" r:id="rId4" name="TextBox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FCF65D7C-FFF8-49FF-99EE-848A4B947B29}">
            <xm:f>Sommaire!H18="Série et OAV(s)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14" id="{77A99AC8-49B6-42FD-A244-12D7E7504D6A}">
            <xm:f>Sommaire!H18="Série et 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26" id="{A7EA7F53-C42A-4BA8-AD7E-057990404DD6}">
            <xm:f>Sommaire!H18="Film(s)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27" id="{FB71DA09-CFB4-49B7-9E1B-16BF18A204B2}">
            <xm:f>Sommaire!H18="Film(s)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67" id="{6F3D0920-E072-4837-960C-011BCC871848}">
            <xm:f>Sommaire!H18="OAV(s)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68" id="{E3866F9F-018D-418B-8166-0DA8C0DB3C93}">
            <xm:f>Sommaire!H18="OAV(s)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69" id="{59E09367-5199-4DD9-B03D-881A9274C448}">
            <xm:f>Sommaire!H18="Série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70" id="{3AA8FA7F-2C78-40F6-939F-32D2C63AABBE}">
            <xm:f>Sommaire!H18="Série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71" id="{5A49A435-7F6E-4818-88F0-8CE030BC83C7}">
            <xm:f>Sommaire!H18="Série en pause"</xm:f>
            <x14:dxf>
              <font>
                <b/>
                <i val="0"/>
                <color theme="7" tint="-0.499984740745262"/>
              </font>
              <fill>
                <patternFill>
                  <bgColor theme="7" tint="0.39994506668294322"/>
                </patternFill>
              </fill>
            </x14:dxf>
          </x14:cfRule>
          <x14:cfRule type="expression" priority="672" id="{F00F9B4B-EC3F-4338-BDAB-F2EC245CB283}">
            <xm:f>Sommaire!H18="Film(s)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73" id="{99BD7BE9-3EC2-4066-8992-CBC3D6AC0D77}">
            <xm:f>Sommaire!H18="Film(s)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74" id="{053F3E8C-5B5A-416D-B9C5-20361BD4BC21}">
            <xm:f>Sommaire!H18="Série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75" id="{05158930-C03D-4F91-88DE-EE9695D7DA8D}">
            <xm:f>Sommaire!H18="OAV(s)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76" id="{A8482EEC-EDD5-45C2-9488-A57591F286F3}">
            <xm:f>Sommaire!H18="OAV(s)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77" id="{E2FEC18A-746C-486F-904C-A5CE6EBBCC0E}">
            <xm:f>Sommaire!H18="Série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78" id="{E6F2B8C8-58C9-432D-88F4-87CD9D381F6C}">
            <xm:f>Sommaire!H18="Film(s) terminé(s)"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14:cfRule type="expression" priority="680" id="{C71A98B3-9FC7-4ABA-9907-454225DC61B8}">
            <xm:f>Sommaire!H18="Série terminée"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m:sqref>B18:B27</xm:sqref>
        </x14:conditionalFormatting>
        <x14:conditionalFormatting xmlns:xm="http://schemas.microsoft.com/office/excel/2006/main">
          <x14:cfRule type="expression" priority="6" id="{7BC538D4-E8DA-4EF6-9A99-1370544ED502}">
            <xm:f>Sommaire!H18="Série et OAV(s)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46" id="{21F0BBC9-13DA-4185-93F1-0AF64E470B84}">
            <xm:f>Sommaire!H18="Série et 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22" id="{B90ED6AC-1109-4810-B582-A85910F5EED1}">
            <xm:f>Sommaire!H18="Film(s)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23" id="{01282557-4BA8-4E64-9E14-DA9683D526B8}">
            <xm:f>Sommaire!H18="Film(s)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24" id="{A7D1C739-8BFE-40AC-A47A-B1D6559E3B19}">
            <xm:f>Sommaire!H18="OAV(s)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55" id="{97E798C4-8846-49A6-854A-D6EA2F0E720E}">
            <xm:f>Sommaire!H18="OAV(s)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56" id="{B27B2DF4-0FC4-45BA-92E7-4BB48FAB2206}">
            <xm:f>Sommaire!H18="Série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57" id="{34AA0994-A749-407B-A974-7A86BD57339E}">
            <xm:f>Sommaire!H18="Série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58" id="{C0A7203D-EDF4-433F-AFC9-266FDC8F69DB}">
            <xm:f>Sommaire!H18="Série en pause"</xm:f>
            <x14:dxf>
              <font>
                <b/>
                <i val="0"/>
                <color theme="7" tint="-0.499984740745262"/>
              </font>
              <fill>
                <patternFill>
                  <bgColor theme="7" tint="0.39994506668294322"/>
                </patternFill>
              </fill>
            </x14:dxf>
          </x14:cfRule>
          <x14:cfRule type="expression" priority="659" id="{7025DDB4-D114-43EE-BE16-B73476F3F0DA}">
            <xm:f>Sommaire!H18="Film(s)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60" id="{227DE713-D4A0-40C9-9E44-36307F76DF6F}">
            <xm:f>Sommaire!H18="OAV(s)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61" id="{70D98A9A-1C0D-4D47-87EA-19C197BC5574}">
            <xm:f>Sommaire!H18="OAV(s)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62" id="{06FA2186-825B-4F8B-8377-162D4AA35DE6}">
            <xm:f>Sommaire!H18="Série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63" id="{E4374138-D79B-452D-ABCE-856226D27D99}">
            <xm:f>Sommaire!H18="Film(s)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64" id="{6CE92970-71E9-4CA9-A846-717D624BF91C}">
            <xm:f>Sommaire!H18="Série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65" id="{E360D959-46D0-4931-8331-97B05961E8AA}">
            <xm:f>Sommaire!H18="Film(s) terminé(s)"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14:cfRule type="expression" priority="666" id="{F709828D-F570-4037-90BF-2487671C4C7F}">
            <xm:f>Sommaire!H18="Série terminée"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m:sqref>C18:C27</xm:sqref>
        </x14:conditionalFormatting>
        <x14:conditionalFormatting xmlns:xm="http://schemas.microsoft.com/office/excel/2006/main">
          <x14:cfRule type="expression" priority="5" id="{CB84573D-F81F-4661-97E5-025A7BE79958}">
            <xm:f>Sommaire!H18="Série en pause"</xm:f>
            <x14:dxf>
              <font>
                <b/>
                <i val="0"/>
                <color theme="7" tint="-0.499984740745262"/>
              </font>
              <fill>
                <patternFill>
                  <bgColor theme="7" tint="0.39994506668294322"/>
                </patternFill>
              </fill>
            </x14:dxf>
          </x14:cfRule>
          <x14:cfRule type="expression" priority="45" id="{8F4886DE-0061-4BAC-BD0B-49F4FD9048EF}">
            <xm:f>Sommaire!H18="Série et OAV(s)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19" id="{17A56F62-915E-4D14-80C6-519407F1521E}">
            <xm:f>Sommaire!H18="Série et 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20" id="{9D8FB838-4A73-492A-B255-B71546EF545A}">
            <xm:f>Sommaire!H18="Film(s)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21" id="{3E489687-64DA-4E0C-BD94-7B4F4B868CDE}">
            <xm:f>Sommaire!H18="Film(s)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41" id="{B3038C51-85BB-4FB8-B374-ED3B06B08085}">
            <xm:f>Sommaire!H18="OAV(s)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42" id="{C34C34D0-285B-4160-B70F-E84DB18EBE37}">
            <xm:f>Sommaire!H18="OAV(s)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43" id="{2F866D55-A622-4B95-AEDD-97684DA083E5}">
            <xm:f>Sommaire!H18="Série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44" id="{5D654E9E-3DE4-4F0D-98E1-C232EB61780A}">
            <xm:f>Sommaire!H18="Série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45" id="{49CE996C-590D-4F3E-9025-57EACE44C80B}">
            <xm:f>Sommaire!H18="Série en pause"</xm:f>
            <x14:dxf>
              <font>
                <b/>
                <i val="0"/>
                <color theme="7" tint="-0.499984740745262"/>
              </font>
              <fill>
                <patternFill>
                  <bgColor theme="7" tint="0.39994506668294322"/>
                </patternFill>
              </fill>
            </x14:dxf>
          </x14:cfRule>
          <x14:cfRule type="expression" priority="646" id="{7E260B3A-7AAA-4A8A-B25A-2604B73B5A74}">
            <xm:f>Sommaire!H18="Film(s)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47" id="{F42717AC-B11F-45A8-B0D2-90271D6F75E0}">
            <xm:f>Sommaire!H18="Série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48" id="{09AA3D73-9E85-47ED-9504-276640FAAF72}">
            <xm:f>Sommaire!H18="Film(s)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49" id="{0651D2E3-4B26-40ED-A551-BDAAAC27BB8D}">
            <xm:f>Sommaire!H18="OAV(s)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50" id="{43D38A89-3DE2-410D-BA18-67A9B83154C4}">
            <xm:f>Sommaire!H18="OAV(s)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51" id="{851016BD-CFBB-4D4C-8F0F-478D13AA0E52}">
            <xm:f>Sommaire!H18="Série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52" id="{C433A29A-7BB0-4F5A-A375-1521C59F4850}">
            <xm:f>Sommaire!H18="Film(s) terminé(s)"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14:cfRule type="expression" priority="654" id="{3A32FD12-15A4-41C6-B978-2A60DF807934}">
            <xm:f>Sommaire!H18="Série terminée"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m:sqref>D18:D27</xm:sqref>
        </x14:conditionalFormatting>
        <x14:conditionalFormatting xmlns:xm="http://schemas.microsoft.com/office/excel/2006/main">
          <x14:cfRule type="expression" priority="44" id="{B798BC41-46BC-4D97-B1BE-9326146E08AF}">
            <xm:f>Sommaire!H18="Film(s)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15" id="{84B864AF-06BA-4FB4-9CD8-DDD32D9BE144}">
            <xm:f>Sommaire!H18="OAV(s)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16" id="{7877EC37-4CD0-43AA-9057-570B25E9CDED}">
            <xm:f>Sommaire!H18="Série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18" id="{18B21A73-2D46-4BF5-BB61-3B4163B8A99A}">
            <xm:f>Sommaire!H18="Série en pause"</xm:f>
            <x14:dxf>
              <font>
                <b/>
                <i val="0"/>
                <color theme="7" tint="-0.499984740745262"/>
              </font>
              <fill>
                <patternFill>
                  <bgColor theme="7" tint="0.39994506668294322"/>
                </patternFill>
              </fill>
            </x14:dxf>
          </x14:cfRule>
          <x14:cfRule type="expression" priority="628" id="{3DE07C9E-3BCC-442F-9C45-8C2A0C79DC5F}">
            <xm:f>Sommaire!H18="Film(s)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29" id="{689159BE-6DC8-4A2E-8893-DC53FFAD002A}">
            <xm:f>Sommaire!H18="Film(s)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30" id="{34757D1A-2592-4C8E-8708-1E56C72393CD}">
            <xm:f>Sommaire!H18="Série et 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31" id="{43C2D32E-FE08-4056-A018-DFD89CB34171}">
            <xm:f>Sommaire!H18="OAV(s)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32" id="{93889C20-84A1-48F7-8554-F8565F6F2B1E}">
            <xm:f>Sommaire!H18="OAV(s)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33" id="{4915BDD0-26B9-4300-883C-95A98CD5BBFB}">
            <xm:f>Sommaire!H18="Série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34" id="{76A581D4-F176-482A-9C22-27F05E41C1EA}">
            <xm:f>Sommaire!H18="Série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35" id="{4A8689A2-A1A4-4C3F-9597-BF2027B8E907}">
            <xm:f>Sommaire!H18="Série en pause"</xm:f>
            <x14:dxf>
              <font>
                <b/>
                <i val="0"/>
                <color theme="7" tint="-0.499984740745262"/>
              </font>
              <fill>
                <patternFill>
                  <bgColor theme="7" tint="0.39994506668294322"/>
                </patternFill>
              </fill>
            </x14:dxf>
          </x14:cfRule>
          <x14:cfRule type="expression" priority="636" id="{1A0273D6-9120-4185-AE38-08EA9483055F}">
            <xm:f>Sommaire!H18="Film(s)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37" id="{4A237194-A538-4269-8939-D30C43DCCE58}">
            <xm:f>Sommaire!H18="OAV(s)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38" id="{BABCB800-D3B7-4B6F-84A5-CFF83CAD6C6F}">
            <xm:f>Sommaire!H18="Série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39" id="{F321331D-7BD2-4648-85B4-E20CD36954BA}">
            <xm:f>Sommaire!H18="Film(s) terminé(s)"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14:cfRule type="expression" priority="640" id="{58D09B0B-D517-499E-BEE6-609DE81FFF88}">
            <xm:f>Sommaire!H18="Série terminée"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m:sqref>E18:E27</xm:sqref>
        </x14:conditionalFormatting>
        <x14:conditionalFormatting xmlns:xm="http://schemas.microsoft.com/office/excel/2006/main">
          <x14:cfRule type="expression" priority="3" id="{A589F909-1E8F-4CB7-B168-A31DCCD20E51}">
            <xm:f>Sommaire!H18="Série et OAV(s)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26" id="{DC7CB1ED-B95F-47F2-B4CB-3CE23E7BCB3C}">
            <xm:f>Sommaire!H18="Film(s)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27" id="{30F30C85-D87D-48B0-AF8F-BFCAE369ED56}">
            <xm:f>Sommaire!H18="OAV(s)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28" id="{F423689C-6A78-473F-B5C3-7723B19ECF0E}">
            <xm:f>Sommaire!H18="Série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29" id="{6D68302F-BFA5-421E-B3D6-7CD0DD4DF82C}">
            <xm:f>Sommaire!H18="Série en pause"</xm:f>
            <x14:dxf>
              <font>
                <b/>
                <i val="0"/>
                <color theme="7" tint="-0.499984740745262"/>
              </font>
              <fill>
                <patternFill>
                  <bgColor theme="7" tint="0.39994506668294322"/>
                </patternFill>
              </fill>
            </x14:dxf>
          </x14:cfRule>
          <x14:cfRule type="expression" priority="30" id="{27F188A2-4FD8-4E3D-AFC3-FBA6FC5CC6CA}">
            <xm:f>Sommaire!H18="Film(s)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31" id="{C70F71C6-41D1-4B04-A0A8-8A64D59156DD}">
            <xm:f>Sommaire!H18="Film(s)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32" id="{CE742F9F-B743-46A6-8EC3-DB427DD3ED18}">
            <xm:f>Sommaire!H18="Série et 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33" id="{D7F07C99-B414-43A7-AAF2-CF1FDE8A0100}">
            <xm:f>Sommaire!H18="OAV(s)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34" id="{08CFFEB2-D542-4964-9073-DD6D04368EE1}">
            <xm:f>Sommaire!H18="OAV(s)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35" id="{E8D29F63-2A62-4FB1-BA77-D84AE3C02376}">
            <xm:f>Sommaire!H18="Série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36" id="{92BA7970-444B-4AE1-84DF-0B7552EE6446}">
            <xm:f>Sommaire!H18="Série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37" id="{539453C3-3956-4E1D-8C50-13B94F65B498}">
            <xm:f>Sommaire!H18="Série en pause"</xm:f>
            <x14:dxf>
              <font>
                <b/>
                <i val="0"/>
                <color theme="7" tint="-0.499984740745262"/>
              </font>
              <fill>
                <patternFill>
                  <bgColor theme="7" tint="0.39994506668294322"/>
                </patternFill>
              </fill>
            </x14:dxf>
          </x14:cfRule>
          <x14:cfRule type="expression" priority="38" id="{241A229B-599E-493A-8FD0-0E75B9FA4D77}">
            <xm:f>Sommaire!H18="Film(s)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39" id="{73D92E59-AB46-4334-9B9D-CC5DA52440D5}">
            <xm:f>Sommaire!H18="OAV(s)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40" id="{F86E1210-87D5-4EF0-A418-9D839AF21A2F}">
            <xm:f>Sommaire!H18="Série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41" id="{80A8AD0F-7558-48E2-9447-41302CF9D5B2}">
            <xm:f>Sommaire!H18="Film(s) terminé(s)"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14:cfRule type="expression" priority="42" id="{B5E0EDB0-41C6-42C7-8A53-CB1425E0BD05}">
            <xm:f>Sommaire!H18="Série terminée"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m:sqref>F18:F27</xm:sqref>
        </x14:conditionalFormatting>
        <x14:conditionalFormatting xmlns:xm="http://schemas.microsoft.com/office/excel/2006/main">
          <x14:cfRule type="expression" priority="2" id="{DDBED8DF-7D9D-404C-8B13-4BDBC2453988}">
            <xm:f>Sommaire!H18="Série et OAV(s)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9" id="{03E09A08-F95B-4070-A977-E714AFF3AA6E}">
            <xm:f>Sommaire!H18="Film(s)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10" id="{B623171D-708D-4DEE-A65B-39EA4B827693}">
            <xm:f>Sommaire!H18="OAV(s)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11" id="{CB8D9695-79AF-49A4-A3F9-F31801746D28}">
            <xm:f>Sommaire!H18="Série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12" id="{06D8D193-812E-45FE-AA79-2B92D468270C}">
            <xm:f>Sommaire!H18="Série en pause"</xm:f>
            <x14:dxf>
              <font>
                <b/>
                <i val="0"/>
                <color theme="7" tint="-0.499984740745262"/>
              </font>
              <fill>
                <patternFill>
                  <bgColor theme="7" tint="0.39994506668294322"/>
                </patternFill>
              </fill>
            </x14:dxf>
          </x14:cfRule>
          <x14:cfRule type="expression" priority="13" id="{77E9F64C-2063-42EC-96EE-73173CFCADF8}">
            <xm:f>Sommaire!H18="Film(s)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14" id="{3DC44C8D-343E-4E9B-8071-B8B86912B0DE}">
            <xm:f>Sommaire!H18="Film(s)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15" id="{5D21846E-86DA-402E-8357-F7782622BF34}">
            <xm:f>Sommaire!H18="Série et 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16" id="{954A5343-B850-451F-8835-68FCDE9A571A}">
            <xm:f>Sommaire!H18="OAV(s)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17" id="{77F649D5-3DC1-472A-B077-737AED22E2C7}">
            <xm:f>Sommaire!H18="OAV(s)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18" id="{6F494BD2-447D-4DE0-A3F1-6EC549E2785B}">
            <xm:f>Sommaire!H18="Série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19" id="{45620BCF-6787-48C6-B539-95A7C2FA0666}">
            <xm:f>Sommaire!H18="Série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20" id="{ED0674E5-E2AE-4D55-8571-EA8BCF8C96CB}">
            <xm:f>Sommaire!H18="Série en pause"</xm:f>
            <x14:dxf>
              <font>
                <b/>
                <i val="0"/>
                <color theme="7" tint="-0.499984740745262"/>
              </font>
              <fill>
                <patternFill>
                  <bgColor theme="7" tint="0.39994506668294322"/>
                </patternFill>
              </fill>
            </x14:dxf>
          </x14:cfRule>
          <x14:cfRule type="expression" priority="21" id="{79AF2CB7-3A5D-48D9-B44A-391018313A49}">
            <xm:f>Sommaire!H18="Film(s)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22" id="{E62D689C-1829-4ADD-9E3D-3C6866438C9D}">
            <xm:f>Sommaire!H18="OAV(s)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23" id="{DCF0DF09-873C-4906-9C4F-98837EBE2694}">
            <xm:f>Sommaire!H18="Série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24" id="{2AF4BDEB-1EEE-4FD2-B2C4-737B5A30ED0A}">
            <xm:f>Sommaire!H18="Film(s) terminé(s)"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14:cfRule type="expression" priority="25" id="{85AD9606-1DE4-4D43-8427-31257AF6FFED}">
            <xm:f>Sommaire!H18="Série terminée"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m:sqref>G18:G27</xm:sqref>
        </x14:conditionalFormatting>
        <x14:conditionalFormatting xmlns:xm="http://schemas.microsoft.com/office/excel/2006/main">
          <x14:cfRule type="expression" priority="4" id="{40BACD5C-976E-49FC-9E84-CA8303CCFF63}">
            <xm:f>Sommaire!H18="Série et OAV(s)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m:sqref>E18:E28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Sommaire</vt:lpstr>
      <vt:lpstr>Téléchargements</vt:lpstr>
      <vt:lpstr>Prévisions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Romaric</dc:creator>
  <cp:lastModifiedBy>Zayx</cp:lastModifiedBy>
  <dcterms:created xsi:type="dcterms:W3CDTF">2014-01-10T07:59:09Z</dcterms:created>
  <dcterms:modified xsi:type="dcterms:W3CDTF">2015-01-18T16:25:37Z</dcterms:modified>
</cp:coreProperties>
</file>