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saveExternalLinkValues="0" codeName="ThisWorkbook" defaultThemeVersion="124226"/>
  <bookViews>
    <workbookView xWindow="120" yWindow="90" windowWidth="20730" windowHeight="11760"/>
  </bookViews>
  <sheets>
    <sheet name="Sommaire" sheetId="44" r:id="rId1"/>
    <sheet name="Prévisions" sheetId="636" r:id="rId2"/>
    <sheet name="Tableau des téléchargements" sheetId="416" r:id="rId3"/>
  </sheets>
  <definedNames>
    <definedName name="_xlnm._FilterDatabase" localSheetId="1" hidden="1">Prévisions!$A$17:$I$32</definedName>
    <definedName name="_xlnm._FilterDatabase" localSheetId="0" hidden="1">Sommaire!$A$17:$M$32</definedName>
    <definedName name="_xlnm._FilterDatabase" localSheetId="2" hidden="1">'Tableau des téléchargements'!$A$17:$L$32</definedName>
    <definedName name="liste">#REF!</definedName>
  </definedNames>
  <calcPr calcId="144525"/>
</workbook>
</file>

<file path=xl/calcChain.xml><?xml version="1.0" encoding="utf-8"?>
<calcChain xmlns="http://schemas.openxmlformats.org/spreadsheetml/2006/main">
  <c r="H19" i="44" l="1"/>
  <c r="H20" i="44"/>
  <c r="H21" i="44"/>
  <c r="H22" i="44"/>
  <c r="H23" i="44"/>
  <c r="H24" i="44"/>
  <c r="H25" i="44"/>
  <c r="H26" i="44"/>
  <c r="H27" i="44"/>
  <c r="H28" i="44"/>
  <c r="H29" i="44"/>
  <c r="H30" i="44"/>
  <c r="H31" i="44"/>
  <c r="H32" i="44"/>
  <c r="H18" i="44"/>
  <c r="I18" i="416"/>
  <c r="R5" i="44"/>
  <c r="A19" i="636" l="1"/>
  <c r="A20" i="636"/>
  <c r="A21" i="636"/>
  <c r="A22" i="636"/>
  <c r="A23" i="636"/>
  <c r="A24" i="636"/>
  <c r="A25" i="636"/>
  <c r="A26" i="636"/>
  <c r="A27" i="636"/>
  <c r="A28" i="636"/>
  <c r="A29" i="636"/>
  <c r="A30" i="636"/>
  <c r="A31" i="636"/>
  <c r="A32" i="636"/>
  <c r="A18" i="636"/>
  <c r="I19" i="44" l="1"/>
  <c r="I20" i="44"/>
  <c r="I21" i="44"/>
  <c r="I22" i="44"/>
  <c r="I23" i="44"/>
  <c r="I25" i="44"/>
  <c r="I26" i="44"/>
  <c r="I27" i="44"/>
  <c r="I28" i="44"/>
  <c r="I29" i="44"/>
  <c r="I30" i="44"/>
  <c r="I31" i="44"/>
  <c r="I32" i="44"/>
  <c r="R7" i="44" l="1"/>
  <c r="R9" i="44"/>
  <c r="R8" i="44"/>
  <c r="I24" i="44"/>
  <c r="I18" i="44"/>
  <c r="I23" i="416"/>
  <c r="R11" i="44" l="1"/>
  <c r="R10" i="44"/>
  <c r="R6" i="44"/>
  <c r="A19" i="416" l="1"/>
  <c r="I19" i="416"/>
  <c r="A20" i="416" l="1"/>
  <c r="I20" i="416"/>
  <c r="H21" i="416" l="1"/>
  <c r="H22" i="416"/>
  <c r="H23" i="416"/>
  <c r="H24" i="416"/>
  <c r="H25" i="416"/>
  <c r="H26" i="416"/>
  <c r="H27" i="416"/>
  <c r="H28" i="416"/>
  <c r="H29" i="416"/>
  <c r="H30" i="416"/>
  <c r="H31" i="416"/>
  <c r="H32" i="416"/>
  <c r="A26" i="416" l="1"/>
  <c r="A32" i="416" l="1"/>
  <c r="I26" i="416" l="1"/>
  <c r="I21" i="416" l="1"/>
  <c r="I22" i="416"/>
  <c r="I24" i="416"/>
  <c r="I25" i="416"/>
  <c r="I27" i="416"/>
  <c r="I28" i="416"/>
  <c r="I29" i="416"/>
  <c r="I30" i="416"/>
  <c r="I31" i="416"/>
  <c r="I32" i="416"/>
  <c r="A21" i="416" l="1"/>
  <c r="A22" i="416"/>
  <c r="A23" i="416"/>
  <c r="A24" i="416"/>
  <c r="A25" i="416"/>
  <c r="A27" i="416"/>
  <c r="A28" i="416"/>
  <c r="A29" i="416"/>
  <c r="A30" i="416"/>
  <c r="A31" i="416"/>
  <c r="A18" i="416" l="1"/>
  <c r="H18" i="416" l="1"/>
</calcChain>
</file>

<file path=xl/sharedStrings.xml><?xml version="1.0" encoding="utf-8"?>
<sst xmlns="http://schemas.openxmlformats.org/spreadsheetml/2006/main" count="71" uniqueCount="48">
  <si>
    <t>Accel World</t>
  </si>
  <si>
    <t>Ace of Diamond</t>
  </si>
  <si>
    <t>Air Gear</t>
  </si>
  <si>
    <t>Aishiteruze Baby</t>
  </si>
  <si>
    <t>Akagi</t>
  </si>
  <si>
    <t>En cours</t>
  </si>
  <si>
    <t>En pause</t>
  </si>
  <si>
    <t>11 eyes</t>
  </si>
  <si>
    <t>Sommaire</t>
  </si>
  <si>
    <t>Ai Yori Aoshi</t>
  </si>
  <si>
    <t>Ah! My Goddess</t>
  </si>
  <si>
    <t>Terminée</t>
  </si>
  <si>
    <t>Nombre d'animes total:</t>
  </si>
  <si>
    <t>Nombre d'animes en cours:</t>
  </si>
  <si>
    <t>Nombre d'animes en pause:</t>
  </si>
  <si>
    <t>Nombre d'animes en visionnage:</t>
  </si>
  <si>
    <t>Nombre d'animes abandonnés:</t>
  </si>
  <si>
    <t>Ah! My Goddess 2</t>
  </si>
  <si>
    <t>Ai Yori Aoshi 2</t>
  </si>
  <si>
    <t>?</t>
  </si>
  <si>
    <t>Abandonné</t>
  </si>
  <si>
    <t>Terminé / Terminée</t>
  </si>
  <si>
    <t>Finis</t>
  </si>
  <si>
    <t>En visionnage</t>
  </si>
  <si>
    <t>Nombre d'animes finis:</t>
  </si>
  <si>
    <t>Tableau statistiques</t>
  </si>
  <si>
    <t>Etat de visionnage</t>
  </si>
  <si>
    <t>Etat de série</t>
  </si>
  <si>
    <t>Acchi Kocchi</t>
  </si>
  <si>
    <t>A venir</t>
  </si>
  <si>
    <t>Nombre d'animes a venir:</t>
  </si>
  <si>
    <t>Tableau des téléchargements</t>
  </si>
  <si>
    <t xml:space="preserve"> </t>
  </si>
  <si>
    <t>!</t>
  </si>
  <si>
    <t>Akame ga KILL</t>
  </si>
  <si>
    <t>Ai Tenshi Muyo</t>
  </si>
  <si>
    <t>Absolute Duo</t>
  </si>
  <si>
    <t>30 Sai no Hoken Taiiku</t>
  </si>
  <si>
    <t>Kyoto Fansub</t>
  </si>
  <si>
    <t>50+</t>
  </si>
  <si>
    <t>07/07/2014</t>
  </si>
  <si>
    <t>06/10/2014</t>
  </si>
  <si>
    <t>06/10/2013</t>
  </si>
  <si>
    <t>52+</t>
  </si>
  <si>
    <t>A Fuki RIP</t>
  </si>
  <si>
    <t>Ekstasy Fansub</t>
  </si>
  <si>
    <t>Prévisions</t>
  </si>
  <si>
    <t>Fansub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</si>
</sst>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;\-0;* &quot;&quot;"/>
    <numFmt numFmtId="165" formatCode="dd/mm/yy;@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90"/>
      <color theme="0"/>
      <name val="SAO UI"/>
      <family val="3"/>
    </font>
    <font>
      <b/>
      <sz val="12"/>
      <color theme="3" tint="0.59999389629810485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2"/>
      <color theme="7" tint="0.59999389629810485"/>
      <name val="Calibri"/>
      <family val="2"/>
      <scheme val="minor"/>
    </font>
    <font>
      <b/>
      <sz val="12"/>
      <color theme="6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3" tint="0.59999389629810485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2"/>
      <color theme="9" tint="0.3999755851924192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theme="1"/>
      <name val="Calibri"/>
      <family val="2"/>
      <scheme val="minor"/>
    </font>
    <font>
      <b/>
      <u val="singleAccounting"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22" fillId="0" borderId="0" applyFont="0" applyFill="0" applyBorder="0" applyAlignment="0" applyProtection="0"/>
  </cellStyleXfs>
  <cellXfs count="96">
    <xf numFmtId="0" fontId="0" fillId="0" borderId="0" xfId="0"/>
    <xf numFmtId="0" fontId="2" fillId="2" borderId="0" xfId="0" applyFont="1" applyFill="1"/>
    <xf numFmtId="0" fontId="1" fillId="2" borderId="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horizontal="left" vertical="center"/>
    </xf>
    <xf numFmtId="0" fontId="10" fillId="2" borderId="0" xfId="0" applyFont="1" applyFill="1" applyBorder="1" applyAlignment="1">
      <alignment vertical="center"/>
    </xf>
    <xf numFmtId="0" fontId="11" fillId="2" borderId="0" xfId="0" applyFont="1" applyFill="1" applyBorder="1" applyAlignment="1">
      <alignment vertical="center"/>
    </xf>
    <xf numFmtId="0" fontId="1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12" fillId="2" borderId="0" xfId="0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14" fillId="2" borderId="0" xfId="0" applyFont="1" applyFill="1" applyAlignment="1">
      <alignment horizontal="left"/>
    </xf>
    <xf numFmtId="164" fontId="2" fillId="2" borderId="0" xfId="0" applyNumberFormat="1" applyFont="1" applyFill="1"/>
    <xf numFmtId="164" fontId="4" fillId="2" borderId="0" xfId="0" applyNumberFormat="1" applyFont="1" applyFill="1" applyAlignment="1">
      <alignment horizontal="center"/>
    </xf>
    <xf numFmtId="164" fontId="1" fillId="2" borderId="0" xfId="0" applyNumberFormat="1" applyFont="1" applyFill="1"/>
    <xf numFmtId="164" fontId="7" fillId="2" borderId="0" xfId="0" applyNumberFormat="1" applyFont="1" applyFill="1"/>
    <xf numFmtId="164" fontId="16" fillId="2" borderId="0" xfId="0" applyNumberFormat="1" applyFont="1" applyFill="1"/>
    <xf numFmtId="164" fontId="17" fillId="2" borderId="0" xfId="0" applyNumberFormat="1" applyFont="1" applyFill="1"/>
    <xf numFmtId="164" fontId="1" fillId="2" borderId="0" xfId="0" applyNumberFormat="1" applyFont="1" applyFill="1" applyAlignment="1">
      <alignment horizontal="right"/>
    </xf>
    <xf numFmtId="164" fontId="7" fillId="2" borderId="0" xfId="0" applyNumberFormat="1" applyFont="1" applyFill="1" applyAlignment="1">
      <alignment horizontal="right"/>
    </xf>
    <xf numFmtId="164" fontId="16" fillId="2" borderId="0" xfId="0" applyNumberFormat="1" applyFont="1" applyFill="1" applyAlignment="1">
      <alignment horizontal="right"/>
    </xf>
    <xf numFmtId="164" fontId="17" fillId="2" borderId="0" xfId="0" applyNumberFormat="1" applyFont="1" applyFill="1" applyAlignment="1">
      <alignment horizontal="right"/>
    </xf>
    <xf numFmtId="164" fontId="14" fillId="2" borderId="0" xfId="0" applyNumberFormat="1" applyFont="1" applyFill="1" applyAlignment="1">
      <alignment horizontal="right"/>
    </xf>
    <xf numFmtId="164" fontId="14" fillId="2" borderId="0" xfId="0" applyNumberFormat="1" applyFont="1" applyFill="1"/>
    <xf numFmtId="0" fontId="3" fillId="2" borderId="0" xfId="0" applyFont="1" applyFill="1" applyBorder="1" applyAlignment="1">
      <alignment horizontal="left"/>
    </xf>
    <xf numFmtId="0" fontId="3" fillId="2" borderId="0" xfId="0" applyFont="1" applyFill="1" applyBorder="1" applyAlignment="1"/>
    <xf numFmtId="0" fontId="3" fillId="2" borderId="0" xfId="0" applyFont="1" applyFill="1" applyBorder="1" applyAlignment="1">
      <alignment horizontal="center"/>
    </xf>
    <xf numFmtId="0" fontId="18" fillId="2" borderId="0" xfId="0" applyFont="1" applyFill="1" applyBorder="1" applyAlignment="1">
      <alignment horizontal="left" vertical="center"/>
    </xf>
    <xf numFmtId="0" fontId="18" fillId="2" borderId="0" xfId="0" applyFont="1" applyFill="1" applyBorder="1" applyAlignment="1">
      <alignment vertical="center"/>
    </xf>
    <xf numFmtId="0" fontId="19" fillId="2" borderId="0" xfId="0" applyFont="1" applyFill="1" applyBorder="1" applyAlignment="1">
      <alignment horizontal="left" vertical="center"/>
    </xf>
    <xf numFmtId="164" fontId="19" fillId="2" borderId="0" xfId="0" applyNumberFormat="1" applyFont="1" applyFill="1"/>
    <xf numFmtId="164" fontId="21" fillId="2" borderId="0" xfId="0" applyNumberFormat="1" applyFont="1" applyFill="1" applyAlignment="1">
      <alignment horizontal="right"/>
    </xf>
    <xf numFmtId="164" fontId="21" fillId="2" borderId="0" xfId="0" applyNumberFormat="1" applyFont="1" applyFill="1"/>
    <xf numFmtId="0" fontId="1" fillId="2" borderId="4" xfId="0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44" fontId="2" fillId="2" borderId="0" xfId="1" applyFont="1" applyFill="1"/>
    <xf numFmtId="44" fontId="1" fillId="2" borderId="0" xfId="1" applyFont="1" applyFill="1"/>
    <xf numFmtId="49" fontId="1" fillId="2" borderId="4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1" fillId="2" borderId="0" xfId="0" applyNumberFormat="1" applyFont="1" applyFill="1" applyBorder="1" applyAlignment="1">
      <alignment horizontal="center" vertical="center"/>
    </xf>
    <xf numFmtId="1" fontId="1" fillId="2" borderId="0" xfId="0" applyNumberFormat="1" applyFont="1" applyFill="1" applyBorder="1" applyAlignment="1">
      <alignment horizontal="center" vertical="center"/>
    </xf>
    <xf numFmtId="0" fontId="20" fillId="2" borderId="0" xfId="0" applyFont="1" applyFill="1" applyBorder="1" applyAlignment="1">
      <alignment horizontal="right" vertical="center"/>
    </xf>
    <xf numFmtId="0" fontId="3" fillId="2" borderId="0" xfId="0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10" fillId="2" borderId="0" xfId="0" applyFont="1" applyFill="1" applyAlignment="1">
      <alignment horizontal="left"/>
    </xf>
    <xf numFmtId="0" fontId="6" fillId="2" borderId="0" xfId="0" applyFont="1" applyFill="1" applyAlignment="1">
      <alignment horizontal="left"/>
    </xf>
    <xf numFmtId="0" fontId="5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 indent="4"/>
    </xf>
    <xf numFmtId="0" fontId="9" fillId="2" borderId="0" xfId="0" applyFont="1" applyFill="1" applyBorder="1" applyAlignment="1">
      <alignment horizontal="left" vertical="center" indent="4"/>
    </xf>
    <xf numFmtId="0" fontId="10" fillId="2" borderId="0" xfId="0" applyFont="1" applyFill="1" applyBorder="1" applyAlignment="1">
      <alignment horizontal="left" vertical="center" indent="4"/>
    </xf>
    <xf numFmtId="0" fontId="6" fillId="2" borderId="0" xfId="0" applyFont="1" applyFill="1" applyBorder="1" applyAlignment="1">
      <alignment horizontal="left" vertical="center" indent="4"/>
    </xf>
    <xf numFmtId="0" fontId="8" fillId="2" borderId="0" xfId="0" applyFont="1" applyFill="1" applyBorder="1" applyAlignment="1">
      <alignment horizontal="left" vertical="center" indent="4"/>
    </xf>
    <xf numFmtId="0" fontId="20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left" vertical="center" indent="23"/>
    </xf>
    <xf numFmtId="0" fontId="5" fillId="2" borderId="0" xfId="0" applyFont="1" applyFill="1" applyBorder="1" applyAlignment="1">
      <alignment horizontal="left" vertical="center" indent="23"/>
    </xf>
    <xf numFmtId="0" fontId="1" fillId="2" borderId="0" xfId="0" applyFont="1" applyFill="1" applyBorder="1" applyAlignment="1">
      <alignment horizontal="left" vertical="center" indent="23"/>
    </xf>
    <xf numFmtId="0" fontId="3" fillId="2" borderId="0" xfId="0" applyFont="1" applyFill="1" applyAlignment="1"/>
    <xf numFmtId="0" fontId="9" fillId="2" borderId="0" xfId="0" applyFont="1" applyFill="1" applyAlignment="1"/>
    <xf numFmtId="0" fontId="6" fillId="2" borderId="0" xfId="0" applyFont="1" applyFill="1" applyAlignment="1"/>
    <xf numFmtId="0" fontId="8" fillId="2" borderId="0" xfId="0" applyFont="1" applyFill="1" applyAlignment="1"/>
    <xf numFmtId="0" fontId="18" fillId="2" borderId="0" xfId="0" applyFont="1" applyFill="1" applyBorder="1" applyAlignment="1">
      <alignment horizontal="left" vertical="center" indent="4"/>
    </xf>
    <xf numFmtId="164" fontId="1" fillId="2" borderId="0" xfId="0" applyNumberFormat="1" applyFont="1" applyFill="1" applyBorder="1" applyAlignment="1">
      <alignment horizontal="center" vertical="center"/>
    </xf>
    <xf numFmtId="164" fontId="23" fillId="2" borderId="0" xfId="0" applyNumberFormat="1" applyFont="1" applyFill="1" applyAlignment="1">
      <alignment horizontal="center"/>
    </xf>
    <xf numFmtId="165" fontId="2" fillId="2" borderId="1" xfId="0" applyNumberFormat="1" applyFont="1" applyFill="1" applyBorder="1"/>
    <xf numFmtId="164" fontId="1" fillId="2" borderId="1" xfId="0" applyNumberFormat="1" applyFont="1" applyFill="1" applyBorder="1" applyAlignment="1">
      <alignment horizontal="left"/>
    </xf>
    <xf numFmtId="165" fontId="2" fillId="2" borderId="2" xfId="0" applyNumberFormat="1" applyFont="1" applyFill="1" applyBorder="1"/>
    <xf numFmtId="164" fontId="1" fillId="2" borderId="2" xfId="0" applyNumberFormat="1" applyFont="1" applyFill="1" applyBorder="1" applyAlignment="1">
      <alignment horizontal="left"/>
    </xf>
    <xf numFmtId="164" fontId="7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16" fillId="2" borderId="0" xfId="0" applyNumberFormat="1" applyFont="1" applyFill="1" applyAlignment="1">
      <alignment horizontal="left" indent="10"/>
    </xf>
    <xf numFmtId="164" fontId="17" fillId="2" borderId="0" xfId="0" applyNumberFormat="1" applyFont="1" applyFill="1" applyAlignment="1">
      <alignment horizontal="left" indent="10"/>
    </xf>
    <xf numFmtId="164" fontId="2" fillId="2" borderId="0" xfId="0" applyNumberFormat="1" applyFont="1" applyFill="1" applyAlignment="1">
      <alignment horizontal="left" indent="10"/>
    </xf>
    <xf numFmtId="164" fontId="19" fillId="2" borderId="0" xfId="0" applyNumberFormat="1" applyFont="1" applyFill="1" applyAlignment="1">
      <alignment horizontal="left" indent="10"/>
    </xf>
    <xf numFmtId="164" fontId="14" fillId="2" borderId="0" xfId="0" applyNumberFormat="1" applyFont="1" applyFill="1" applyAlignment="1">
      <alignment horizontal="left" indent="10"/>
    </xf>
    <xf numFmtId="0" fontId="5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left" vertical="center" indent="4"/>
    </xf>
    <xf numFmtId="0" fontId="3" fillId="2" borderId="0" xfId="0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10" fillId="2" borderId="0" xfId="0" applyFont="1" applyFill="1" applyAlignment="1">
      <alignment horizontal="left"/>
    </xf>
    <xf numFmtId="0" fontId="6" fillId="2" borderId="0" xfId="0" applyFont="1" applyFill="1" applyAlignment="1">
      <alignment horizontal="left"/>
    </xf>
    <xf numFmtId="0" fontId="15" fillId="2" borderId="0" xfId="0" applyFont="1" applyFill="1" applyBorder="1" applyAlignment="1">
      <alignment horizontal="left" vertical="center"/>
    </xf>
    <xf numFmtId="164" fontId="16" fillId="2" borderId="2" xfId="0" applyNumberFormat="1" applyFont="1" applyFill="1" applyBorder="1" applyAlignment="1">
      <alignment horizontal="left"/>
    </xf>
    <xf numFmtId="164" fontId="16" fillId="2" borderId="1" xfId="0" applyNumberFormat="1" applyFont="1" applyFill="1" applyBorder="1" applyAlignment="1">
      <alignment horizontal="left"/>
    </xf>
  </cellXfs>
  <cellStyles count="2">
    <cellStyle name="Monétaire" xfId="1" builtinId="4"/>
    <cellStyle name="Normal" xfId="0" builtinId="0"/>
  </cellStyles>
  <dxfs count="193"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6"/>
      </font>
    </dxf>
    <dxf>
      <font>
        <b/>
        <i val="0"/>
        <color theme="3" tint="0.39994506668294322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8" tint="-0.24994659260841701"/>
      </font>
    </dxf>
    <dxf>
      <fill>
        <patternFill>
          <bgColor theme="0" tint="-0.3499862666707357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8" tint="-0.499984740745262"/>
      </font>
      <fill>
        <patternFill>
          <bgColor theme="8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38100</xdr:colOff>
      <xdr:row>10</xdr:row>
      <xdr:rowOff>171450</xdr:rowOff>
    </xdr:from>
    <xdr:ext cx="184731" cy="264560"/>
    <xdr:sp macro="" textlink="">
      <xdr:nvSpPr>
        <xdr:cNvPr id="5" name="ZoneTexte 4"/>
        <xdr:cNvSpPr txBox="1"/>
      </xdr:nvSpPr>
      <xdr:spPr>
        <a:xfrm>
          <a:off x="1511617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10</xdr:col>
      <xdr:colOff>1027746</xdr:colOff>
      <xdr:row>5</xdr:row>
      <xdr:rowOff>171450</xdr:rowOff>
    </xdr:from>
    <xdr:to>
      <xdr:col>10</xdr:col>
      <xdr:colOff>1284749</xdr:colOff>
      <xdr:row>7</xdr:row>
      <xdr:rowOff>47625</xdr:rowOff>
    </xdr:to>
    <xdr:sp macro="[0]!Encours" textlink="">
      <xdr:nvSpPr>
        <xdr:cNvPr id="12" name="BtnFiltre"/>
        <xdr:cNvSpPr/>
      </xdr:nvSpPr>
      <xdr:spPr>
        <a:xfrm>
          <a:off x="4904421" y="1314450"/>
          <a:ext cx="257003" cy="257175"/>
        </a:xfrm>
        <a:prstGeom prst="flowChartConnector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10</xdr:col>
      <xdr:colOff>1028700</xdr:colOff>
      <xdr:row>3</xdr:row>
      <xdr:rowOff>161925</xdr:rowOff>
    </xdr:from>
    <xdr:to>
      <xdr:col>10</xdr:col>
      <xdr:colOff>1285703</xdr:colOff>
      <xdr:row>5</xdr:row>
      <xdr:rowOff>38100</xdr:rowOff>
    </xdr:to>
    <xdr:sp macro="[0]!Terminé" textlink="">
      <xdr:nvSpPr>
        <xdr:cNvPr id="13" name="BtnFiltre"/>
        <xdr:cNvSpPr/>
      </xdr:nvSpPr>
      <xdr:spPr>
        <a:xfrm>
          <a:off x="4905375" y="923925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10</xdr:col>
      <xdr:colOff>1028700</xdr:colOff>
      <xdr:row>7</xdr:row>
      <xdr:rowOff>171450</xdr:rowOff>
    </xdr:from>
    <xdr:to>
      <xdr:col>10</xdr:col>
      <xdr:colOff>1285703</xdr:colOff>
      <xdr:row>9</xdr:row>
      <xdr:rowOff>47625</xdr:rowOff>
    </xdr:to>
    <xdr:sp macro="[0]!Enpause" textlink="">
      <xdr:nvSpPr>
        <xdr:cNvPr id="14" name="BtnFiltre"/>
        <xdr:cNvSpPr/>
      </xdr:nvSpPr>
      <xdr:spPr>
        <a:xfrm>
          <a:off x="4905375" y="1695450"/>
          <a:ext cx="257003" cy="257175"/>
        </a:xfrm>
        <a:prstGeom prst="flowChartConnector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12</xdr:col>
      <xdr:colOff>1028700</xdr:colOff>
      <xdr:row>3</xdr:row>
      <xdr:rowOff>180975</xdr:rowOff>
    </xdr:from>
    <xdr:to>
      <xdr:col>12</xdr:col>
      <xdr:colOff>1285703</xdr:colOff>
      <xdr:row>5</xdr:row>
      <xdr:rowOff>57150</xdr:rowOff>
    </xdr:to>
    <xdr:sp macro="[0]!Finis" textlink="">
      <xdr:nvSpPr>
        <xdr:cNvPr id="21" name="BtnFiltre"/>
        <xdr:cNvSpPr/>
      </xdr:nvSpPr>
      <xdr:spPr>
        <a:xfrm>
          <a:off x="7591425" y="942975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12</xdr:col>
      <xdr:colOff>1028700</xdr:colOff>
      <xdr:row>5</xdr:row>
      <xdr:rowOff>171450</xdr:rowOff>
    </xdr:from>
    <xdr:to>
      <xdr:col>12</xdr:col>
      <xdr:colOff>1285703</xdr:colOff>
      <xdr:row>7</xdr:row>
      <xdr:rowOff>47625</xdr:rowOff>
    </xdr:to>
    <xdr:sp macro="[0]!Envisionnage" textlink="">
      <xdr:nvSpPr>
        <xdr:cNvPr id="22" name="BtnFiltre"/>
        <xdr:cNvSpPr/>
      </xdr:nvSpPr>
      <xdr:spPr>
        <a:xfrm>
          <a:off x="7591425" y="1314450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12</xdr:col>
      <xdr:colOff>1019175</xdr:colOff>
      <xdr:row>7</xdr:row>
      <xdr:rowOff>159544</xdr:rowOff>
    </xdr:from>
    <xdr:to>
      <xdr:col>12</xdr:col>
      <xdr:colOff>1276178</xdr:colOff>
      <xdr:row>9</xdr:row>
      <xdr:rowOff>35719</xdr:rowOff>
    </xdr:to>
    <xdr:sp macro="[0]!Abandonnée" textlink="">
      <xdr:nvSpPr>
        <xdr:cNvPr id="25" name="BtnFiltre"/>
        <xdr:cNvSpPr/>
      </xdr:nvSpPr>
      <xdr:spPr>
        <a:xfrm>
          <a:off x="7543800" y="1683544"/>
          <a:ext cx="257003" cy="257175"/>
        </a:xfrm>
        <a:prstGeom prst="flowChartConnector">
          <a:avLst/>
        </a:prstGeom>
        <a:solidFill>
          <a:schemeClr val="bg1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10</xdr:col>
      <xdr:colOff>1028700</xdr:colOff>
      <xdr:row>9</xdr:row>
      <xdr:rowOff>171450</xdr:rowOff>
    </xdr:from>
    <xdr:to>
      <xdr:col>10</xdr:col>
      <xdr:colOff>1285703</xdr:colOff>
      <xdr:row>11</xdr:row>
      <xdr:rowOff>47625</xdr:rowOff>
    </xdr:to>
    <xdr:sp macro="[0]!Avenir" textlink="">
      <xdr:nvSpPr>
        <xdr:cNvPr id="16" name="BtnFiltre"/>
        <xdr:cNvSpPr/>
      </xdr:nvSpPr>
      <xdr:spPr>
        <a:xfrm>
          <a:off x="4905375" y="20764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285750</xdr:colOff>
          <xdr:row>1</xdr:row>
          <xdr:rowOff>85725</xdr:rowOff>
        </xdr:from>
        <xdr:to>
          <xdr:col>1</xdr:col>
          <xdr:colOff>581025</xdr:colOff>
          <xdr:row>4</xdr:row>
          <xdr:rowOff>133350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10</xdr:col>
      <xdr:colOff>1181100</xdr:colOff>
      <xdr:row>8</xdr:row>
      <xdr:rowOff>133350</xdr:rowOff>
    </xdr:from>
    <xdr:to>
      <xdr:col>11</xdr:col>
      <xdr:colOff>116509</xdr:colOff>
      <xdr:row>10</xdr:row>
      <xdr:rowOff>9525</xdr:rowOff>
    </xdr:to>
    <xdr:sp macro="[0]!Envisionnage" textlink="">
      <xdr:nvSpPr>
        <xdr:cNvPr id="39" name="BtnFiltre"/>
        <xdr:cNvSpPr/>
      </xdr:nvSpPr>
      <xdr:spPr>
        <a:xfrm>
          <a:off x="16135350" y="1657350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38100</xdr:colOff>
      <xdr:row>9</xdr:row>
      <xdr:rowOff>171450</xdr:rowOff>
    </xdr:from>
    <xdr:ext cx="184731" cy="264560"/>
    <xdr:sp macro="" textlink="">
      <xdr:nvSpPr>
        <xdr:cNvPr id="4" name="ZoneTexte 3"/>
        <xdr:cNvSpPr txBox="1"/>
      </xdr:nvSpPr>
      <xdr:spPr>
        <a:xfrm>
          <a:off x="16792575" y="207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A1:R32"/>
  <sheetViews>
    <sheetView showGridLines="0" tabSelected="1" zoomScale="80" zoomScaleNormal="80" workbookViewId="0">
      <selection activeCell="A18" sqref="A18"/>
    </sheetView>
  </sheetViews>
  <sheetFormatPr baseColWidth="10" defaultColWidth="11.42578125" defaultRowHeight="15" x14ac:dyDescent="0.25"/>
  <cols>
    <col min="1" max="1" width="58.140625" style="7" customWidth="1"/>
    <col min="2" max="7" width="11.42578125" style="2" customWidth="1"/>
    <col min="8" max="8" width="24.5703125" style="2" bestFit="1" customWidth="1"/>
    <col min="9" max="9" width="44.85546875" style="2" bestFit="1" customWidth="1"/>
    <col min="10" max="10" width="28" style="2" customWidth="1"/>
    <col min="11" max="23" width="19.85546875" style="2" customWidth="1"/>
    <col min="24" max="16384" width="11.42578125" style="2"/>
  </cols>
  <sheetData>
    <row r="1" spans="1:18" ht="15" customHeight="1" x14ac:dyDescent="0.25">
      <c r="A1" s="10"/>
      <c r="B1" s="9"/>
      <c r="C1" s="9"/>
      <c r="D1" s="9"/>
      <c r="E1" s="9"/>
      <c r="F1" s="9"/>
      <c r="G1" s="9"/>
      <c r="H1" s="9"/>
      <c r="I1" s="9"/>
      <c r="J1" s="9"/>
      <c r="K1" s="8"/>
      <c r="L1" s="8"/>
      <c r="M1" s="8"/>
    </row>
    <row r="2" spans="1:18" ht="15" customHeight="1" x14ac:dyDescent="0.25">
      <c r="A2" s="10"/>
      <c r="B2" s="9"/>
      <c r="C2" s="9"/>
      <c r="D2" s="33"/>
      <c r="E2" s="34"/>
      <c r="F2" s="9"/>
      <c r="G2" s="64"/>
      <c r="H2" s="9"/>
      <c r="I2" s="9"/>
      <c r="J2" s="9"/>
      <c r="K2" s="8"/>
      <c r="L2" s="8"/>
      <c r="M2" s="8"/>
    </row>
    <row r="3" spans="1:18" ht="15" customHeight="1" x14ac:dyDescent="0.25">
      <c r="A3" s="10"/>
      <c r="B3" s="9"/>
      <c r="C3" s="9"/>
      <c r="D3" s="9"/>
      <c r="E3" s="9"/>
      <c r="F3" s="9"/>
      <c r="G3" s="9"/>
      <c r="H3" s="9"/>
      <c r="I3" s="9"/>
      <c r="J3" s="9"/>
      <c r="K3" s="9"/>
      <c r="L3" s="33" t="s">
        <v>27</v>
      </c>
      <c r="M3" s="34"/>
      <c r="N3" s="33" t="s">
        <v>26</v>
      </c>
      <c r="O3" s="35"/>
      <c r="P3" s="33" t="s">
        <v>25</v>
      </c>
    </row>
    <row r="4" spans="1:18" ht="15" customHeight="1" x14ac:dyDescent="0.25">
      <c r="A4" s="10"/>
      <c r="C4" s="9"/>
      <c r="D4" s="60"/>
      <c r="E4" s="60"/>
      <c r="F4" s="33"/>
      <c r="G4" s="53"/>
      <c r="H4" s="53"/>
      <c r="I4" s="16"/>
      <c r="K4" s="9"/>
      <c r="L4" s="9"/>
      <c r="M4" s="9"/>
      <c r="N4" s="9"/>
      <c r="O4" s="9"/>
    </row>
    <row r="5" spans="1:18" ht="15" customHeight="1" x14ac:dyDescent="0.25">
      <c r="A5" s="10"/>
      <c r="C5" s="9"/>
      <c r="D5" s="59"/>
      <c r="E5" s="59"/>
      <c r="F5" s="9"/>
      <c r="G5" s="54"/>
      <c r="H5" s="54"/>
      <c r="I5" s="17"/>
      <c r="K5" s="9"/>
      <c r="L5" s="13" t="s">
        <v>21</v>
      </c>
      <c r="M5" s="9"/>
      <c r="N5" s="13" t="s">
        <v>22</v>
      </c>
      <c r="O5" s="9"/>
      <c r="P5" s="88" t="s">
        <v>12</v>
      </c>
      <c r="Q5" s="88"/>
      <c r="R5" s="16">
        <f>COUNTA(A18:A32)</f>
        <v>15</v>
      </c>
    </row>
    <row r="6" spans="1:18" ht="15" customHeight="1" x14ac:dyDescent="0.25">
      <c r="A6" s="10"/>
      <c r="D6" s="62"/>
      <c r="E6" s="62"/>
      <c r="F6" s="60"/>
      <c r="G6" s="57"/>
      <c r="H6" s="57"/>
      <c r="I6" s="18"/>
      <c r="K6" s="9"/>
      <c r="L6" s="9"/>
      <c r="M6" s="9"/>
      <c r="N6" s="9"/>
      <c r="O6" s="9"/>
      <c r="P6" s="89" t="s">
        <v>24</v>
      </c>
      <c r="Q6" s="89"/>
      <c r="R6" s="17">
        <f ca="1">COUNTIF(I18:I32,"Fini*")</f>
        <v>5</v>
      </c>
    </row>
    <row r="7" spans="1:18" ht="15" customHeight="1" x14ac:dyDescent="0.25">
      <c r="A7" s="52" t="s">
        <v>46</v>
      </c>
      <c r="D7" s="59"/>
      <c r="E7" s="59"/>
      <c r="F7" s="59"/>
      <c r="G7" s="55"/>
      <c r="H7" s="55"/>
      <c r="I7" s="19"/>
      <c r="K7" s="10"/>
      <c r="L7" s="11" t="s">
        <v>5</v>
      </c>
      <c r="M7" s="10"/>
      <c r="N7" s="14" t="s">
        <v>23</v>
      </c>
      <c r="O7" s="9"/>
      <c r="P7" s="92" t="s">
        <v>13</v>
      </c>
      <c r="Q7" s="92"/>
      <c r="R7" s="18">
        <f ca="1">COUNTIF(H17:H32,"*en cours*")</f>
        <v>3</v>
      </c>
    </row>
    <row r="8" spans="1:18" s="7" customFormat="1" ht="15" customHeight="1" x14ac:dyDescent="0.25">
      <c r="A8" s="52" t="s">
        <v>31</v>
      </c>
      <c r="D8" s="63"/>
      <c r="E8" s="63"/>
      <c r="G8" s="37"/>
      <c r="H8" s="9"/>
      <c r="I8" s="38"/>
      <c r="K8" s="10"/>
      <c r="L8" s="9"/>
      <c r="M8" s="10"/>
      <c r="N8" s="9"/>
      <c r="O8" s="9"/>
      <c r="P8" s="90" t="s">
        <v>14</v>
      </c>
      <c r="Q8" s="90"/>
      <c r="R8" s="19">
        <f ca="1">COUNTIF(H18:H32,"En pause")</f>
        <v>1</v>
      </c>
    </row>
    <row r="9" spans="1:18" ht="15" customHeight="1" x14ac:dyDescent="0.25">
      <c r="A9" s="52" t="s">
        <v>25</v>
      </c>
      <c r="D9" s="59"/>
      <c r="E9" s="59"/>
      <c r="F9" s="59"/>
      <c r="G9" s="53"/>
      <c r="H9" s="53"/>
      <c r="I9" s="16"/>
      <c r="K9" s="9"/>
      <c r="L9" s="12" t="s">
        <v>6</v>
      </c>
      <c r="M9" s="9"/>
      <c r="N9" s="9" t="s">
        <v>20</v>
      </c>
      <c r="O9" s="9"/>
      <c r="P9" s="37" t="s">
        <v>30</v>
      </c>
      <c r="Q9" s="9"/>
      <c r="R9" s="38">
        <f ca="1">COUNTIF(H18:H32,"*à venir*")</f>
        <v>1</v>
      </c>
    </row>
    <row r="10" spans="1:18" ht="15" customHeight="1" x14ac:dyDescent="0.25">
      <c r="A10" s="52" t="s">
        <v>47</v>
      </c>
      <c r="D10" s="87"/>
      <c r="E10" s="87"/>
      <c r="G10" s="56"/>
      <c r="H10" s="56"/>
      <c r="I10" s="20"/>
      <c r="K10" s="9"/>
      <c r="L10" s="9"/>
      <c r="M10" s="9"/>
      <c r="N10" s="9"/>
      <c r="O10" s="9"/>
      <c r="P10" s="91" t="s">
        <v>15</v>
      </c>
      <c r="Q10" s="91"/>
      <c r="R10" s="20">
        <f ca="1">COUNTIF(I18:I32,"*à regarder")</f>
        <v>9</v>
      </c>
    </row>
    <row r="11" spans="1:18" ht="15" customHeight="1" x14ac:dyDescent="0.25">
      <c r="F11" s="9"/>
      <c r="K11" s="10"/>
      <c r="L11" s="36" t="s">
        <v>29</v>
      </c>
      <c r="M11" s="10"/>
      <c r="O11" s="9"/>
      <c r="P11" s="88" t="s">
        <v>16</v>
      </c>
      <c r="Q11" s="88"/>
      <c r="R11" s="16">
        <f ca="1">COUNTIF(I18:I32,"Série abandonnée")</f>
        <v>0</v>
      </c>
    </row>
    <row r="12" spans="1:18" ht="15" customHeight="1" x14ac:dyDescent="0.25">
      <c r="D12" s="59"/>
      <c r="F12" s="7"/>
      <c r="K12" s="8"/>
      <c r="L12" s="8"/>
      <c r="M12" s="8"/>
    </row>
    <row r="13" spans="1:18" ht="15" customHeight="1" x14ac:dyDescent="0.25">
      <c r="A13" s="10"/>
      <c r="B13" s="9"/>
      <c r="C13" s="9"/>
      <c r="D13" s="9"/>
      <c r="E13" s="9"/>
      <c r="F13" s="9"/>
      <c r="M13" s="8"/>
    </row>
    <row r="14" spans="1:18" ht="15" customHeight="1" x14ac:dyDescent="0.25">
      <c r="A14" s="10"/>
      <c r="B14" s="9"/>
      <c r="C14" s="9"/>
      <c r="D14" s="61"/>
      <c r="E14" s="15"/>
      <c r="F14" s="9"/>
      <c r="M14" s="8"/>
    </row>
    <row r="15" spans="1:18" ht="15.75" customHeight="1" x14ac:dyDescent="0.25">
      <c r="A15" s="10"/>
      <c r="B15" s="9"/>
      <c r="C15" s="9"/>
      <c r="D15" s="9"/>
      <c r="E15" s="9"/>
      <c r="F15" s="9"/>
      <c r="G15" s="9"/>
      <c r="H15" s="9"/>
      <c r="I15" s="9"/>
      <c r="M15" s="8"/>
    </row>
    <row r="16" spans="1:18" ht="15" customHeight="1" thickBot="1" x14ac:dyDescent="0.3">
      <c r="A16" s="10"/>
      <c r="B16" s="8"/>
      <c r="C16" s="8"/>
      <c r="D16" s="8"/>
      <c r="E16" s="8"/>
      <c r="F16" s="8"/>
      <c r="G16" s="8"/>
      <c r="H16" s="8"/>
      <c r="I16" s="8"/>
      <c r="M16" s="8"/>
    </row>
    <row r="17" spans="1:13" s="7" customFormat="1" ht="15" hidden="1" customHeight="1" thickBot="1" x14ac:dyDescent="0.3">
      <c r="A17" s="58"/>
      <c r="B17" s="86"/>
      <c r="C17" s="86"/>
      <c r="D17" s="86"/>
      <c r="E17" s="86"/>
      <c r="F17" s="86"/>
      <c r="G17" s="86"/>
      <c r="H17" s="86"/>
      <c r="I17" s="8"/>
      <c r="M17" s="8"/>
    </row>
    <row r="18" spans="1:13" ht="15" customHeight="1" x14ac:dyDescent="0.25">
      <c r="A18" s="3" t="s">
        <v>7</v>
      </c>
      <c r="B18" s="4">
        <v>12</v>
      </c>
      <c r="C18" s="5">
        <v>12</v>
      </c>
      <c r="D18" s="4">
        <v>1</v>
      </c>
      <c r="E18" s="4">
        <v>1</v>
      </c>
      <c r="F18" s="4"/>
      <c r="G18" s="4"/>
      <c r="H18" s="43" t="str">
        <f ca="1">IF(AND(Prévisions!E18="Terminée",OR('Tableau des téléchargements'!B18="x",'Tableau des téléchargements'!D18="x",'Tableau des téléchargements'!F18="x")),"Abandonnée",IF(AND(Prévisions!E18="En cours",'Tableau des téléchargements'!C18="?"),"En cours",IF(Prévisions!E18="Terminée","Terminée",IF(Prévisions!E18="Terminé","Terminé",IF(Prévisions!E18="En pause","En pause",IF(AND(Prévisions!E18="A venir",'Tableau des téléchargements'!C18="!"),"Série à venir (non précisé)",IF(AND(LEN(Prévisions!E18)-LEN(SUBSTITUTE(Prévisions!E18,"/",""))=1,'Tableau des téléchargements'!C18="!"),"Série à venir (non précisé)",IF(AND(Prévisions!E18="A venir",'Tableau des téléchargements'!E18="!"),"OAV à venir (non précisé)",IF(AND(LEN(Prévisions!E18)-LEN(SUBSTITUTE(Prévisions!E18,"/",""))=1,'Tableau des téléchargements'!E18="!"),"OAV à venir (non précisé)",IF(AND(Prévisions!E18="A venir",'Tableau des téléchargements'!G18="!"),"Film à venir (non précisé)",IF(AND(LEN(Prévisions!E18)-LEN(SUBSTITUTE(Prévisions!E18,"/",""))=1,Prévisions!D18="!"),"Film à venir (non précisé)",IF(AND(LEN(Prévisions!E18)-LEN(SUBSTITUTE(Prévisions!E18,"/",""))=2,'Tableau des téléchargements'!C18="!",Prévisions!E18*1&gt;TODAY()),"Série à venir",IF(AND(LEN(Prévisions!E18)-LEN(SUBSTITUTE(Prévisions!E18,"/",""))=2,'Tableau des téléchargements'!E18="!",Prévisions!E18*1&gt;TODAY()),"OAV à venir",IF(AND(LEN(Prévisions!E18)-LEN(SUBSTITUTE(Prévisions!E18,"/",""))=2,'Tableau des téléchargements'!G18="!",Prévisions!E18*1&gt;TODAY()),"Film à venir",IF(AND(Prévisions!E18*1&lt;=TODAY(),'Tableau des téléchargements'!E18="?",'Tableau des téléchargements'!C18="?"),"Série et OAV en cours",IF(AND(Prévisions!E18*1&lt;=TODAY(),'Tableau des téléchargements'!G18="?",'Tableau des téléchargements'!C18="?"),"Série et Film en cours",IF(AND(Prévisions!E18*1&lt;=TODAY(),'Tableau des téléchargements'!C18="?"),"Série en cours",IF(AND(Prévisions!E18*1&lt;=TODAY(),'Tableau des téléchargements'!E18="?"),"OAV en cours",IF(AND(Prévisions!E18*1&lt;=TODAY(),'Tableau des téléchargements'!G18="?"),"Film en cours",IF(AND(Prévisions!E18*1&lt;=TODAY(),'Tableau des téléchargements'!C18="!"),"Série en cours",IF(AND(Prévisions!E18*1&lt;=TODAY(),'Tableau des téléchargements'!E18="!"),"OAV en cours",IF(AND(Prévisions!E18*1&lt;=TODAY(),'Tableau des téléchargements'!G18="!"),"Film en cours",IF(AND(Prévisions!E18*1&lt;=TODAY(),ISBLANK(Prévisions!B18),ISBLANK(Prévisions!C18),'Tableau des téléchargements'!F18=Prévisions!D18),"Terminé",IF(AND(Prévisions!E18*1&lt;TODAY(),'Tableau des téléchargements'!C18=Prévisions!B18,'Tableau des téléchargements'!E18=Prévisions!C18,'Tableau des téléchargements'!G18=Prévisions!D18),"Terminée",IF(AND(Prévisions!E18*1&lt;=TODAY(),'Tableau des téléchargements'!E18="?",'Tableau des téléchargements'!C18="?",OR('Tableau des téléchargements'!E18="*+",'Tableau des téléchargements'!E18="?",'Tableau des téléchargements'!C18="*+",'Tableau des téléchargements'!C18="?")),"Série et OAV en cours (non précisé)","")))))))))))))))))))))))))</f>
        <v>Terminée</v>
      </c>
      <c r="I18" s="5" t="str">
        <f ca="1">IF(OR(H18="Série à venir (non précisé)",H18="OAV à venir (non précisé)",H18="Film à venir (non précisé)"),"Prochainement",IF(OR(H18="Série à venir",H18="OAV à venir",H18="Film à venir"),"Dans "&amp;Prévisions!E18*1-TODAY()&amp;" jour(s)",IF(AND(OR(H18="Terminée",H18="En pause"),B18=C18,D18=E18,F18=G18),"Finie",IF(AND(H18="Terminé",F18=G18),"Fini",IF(AND(OR(H18="En cours",H18="Série en cours",H18="OAV en cours",H18="Film en cours"),B18=C18,D18=E18,F18=G18),"A jour",IF(H18="Abandonnée","Série abandonnée",IF(AND(OR(H18="En cours",H18="Terminée",H18="Terminé",H18="Série en cours",H18="OAV en cours",H18="Film en cours",H18="Série et OAV en cours",H18="En pause"),B18&lt;C18,D18&lt;E18,F18&lt;G18),C18-B18&amp;" Episode(s) "&amp;E18-D18&amp;" OAV(s) et "&amp;G18-F18&amp;" Film(s) à regarder",IF(AND(OR(H18="En cours",H18="Terminée",H18="Terminé",H18="Série en cours",H18="OAV en cours",H18="Film en cours",H18="Série et OAV en cours",H18="En pause"),B18&lt;C18,D18=E18,F18=G18),C18-B18&amp;" Episode(s) à regarder",IF(AND(OR(H18="En cours",H18="Terminée",H18="Terminé",H18="Série en cours",H18="OAV en cours",H18="Film en cours",H18="Série et OAV en cours",H18="En pause"),B18=C18,D18&lt;E18,F18=G18),E18-D18&amp;" OAV(s) à regarder",IF(AND(OR(H18="En cours",H18="Terminée",H18="Terminé",H18="Série en cours",H18="OAV en cours",H18="Film en cours",H18="Série et OAV en cours",H18="En pause"),B18&lt;C18,D18&lt;E18,F18=G18),C18-B18&amp;" Episode(s) et "&amp;E18-D18&amp;" OAV(s) à regarder",IF(AND(OR(H18="En cours",H18="Terminée",H18="Terminé",H18="Série en cours",H18="OAV en cours",H18="Film en cours",H18="Série et OAV en cours",H18="En pause"),B18=C18,D18&lt;E18,F18&lt;G18),E18-D18&amp;" OAV(s) et "&amp;G18-F18&amp;" Film(s) à regarder",IF(AND(OR(H18="En cours",H18="Terminée",H18="Terminé",H18="Série en cours",H18="OAV en cours",H18="Film en cours",H18="Série et OAV en cours",H18="En pause"),B18=C18,D18=E18,F18&lt;G18),G18-F18&amp;" Film(s) à regarder",IF(AND(OR(H18="En cours",H18="Terminée",H18="Terminé",H18="Série en cours",H18="OAV en cours",H18="Film en cours",H18="Série et OAV en cours",H18="En pause"),B18&lt;C18,D18=E18,F18&lt;G18),C18-B18&amp;" Episode(s) et "&amp;G18-F18&amp;" Film(s) à regarder","")))))))))))))</f>
        <v>Finie</v>
      </c>
    </row>
    <row r="19" spans="1:13" s="7" customFormat="1" ht="15" customHeight="1" x14ac:dyDescent="0.25">
      <c r="A19" s="3" t="s">
        <v>37</v>
      </c>
      <c r="B19" s="42">
        <v>12</v>
      </c>
      <c r="C19" s="42">
        <v>12</v>
      </c>
      <c r="D19" s="42"/>
      <c r="E19" s="42"/>
      <c r="F19" s="42"/>
      <c r="G19" s="42"/>
      <c r="H19" s="43" t="str">
        <f ca="1">IF(AND(Prévisions!E19="Terminée",OR('Tableau des téléchargements'!B19="x",'Tableau des téléchargements'!D19="x",'Tableau des téléchargements'!F19="x")),"Abandonnée",IF(AND(Prévisions!E19="En cours",'Tableau des téléchargements'!C19="?"),"En cours",IF(Prévisions!E19="Terminée","Terminée",IF(Prévisions!E19="Terminé","Terminé",IF(Prévisions!E19="En pause","En pause",IF(AND(Prévisions!E19="A venir",'Tableau des téléchargements'!C19="!"),"Série à venir (non précisé)",IF(AND(LEN(Prévisions!E19)-LEN(SUBSTITUTE(Prévisions!E19,"/",""))=1,'Tableau des téléchargements'!C19="!"),"Série à venir (non précisé)",IF(AND(Prévisions!E19="A venir",'Tableau des téléchargements'!E19="!"),"OAV à venir (non précisé)",IF(AND(LEN(Prévisions!E19)-LEN(SUBSTITUTE(Prévisions!E19,"/",""))=1,'Tableau des téléchargements'!E19="!"),"OAV à venir (non précisé)",IF(AND(Prévisions!E19="A venir",'Tableau des téléchargements'!G19="!"),"Film à venir (non précisé)",IF(AND(LEN(Prévisions!E19)-LEN(SUBSTITUTE(Prévisions!E19,"/",""))=1,Prévisions!D19="!"),"Film à venir (non précisé)",IF(AND(LEN(Prévisions!E19)-LEN(SUBSTITUTE(Prévisions!E19,"/",""))=2,'Tableau des téléchargements'!C19="!",Prévisions!E19*1&gt;TODAY()),"Série à venir",IF(AND(LEN(Prévisions!E19)-LEN(SUBSTITUTE(Prévisions!E19,"/",""))=2,'Tableau des téléchargements'!E19="!",Prévisions!E19*1&gt;TODAY()),"OAV à venir",IF(AND(LEN(Prévisions!E19)-LEN(SUBSTITUTE(Prévisions!E19,"/",""))=2,'Tableau des téléchargements'!G19="!",Prévisions!E19*1&gt;TODAY()),"Film à venir",IF(AND(Prévisions!E19*1&lt;=TODAY(),'Tableau des téléchargements'!E19="?",'Tableau des téléchargements'!C19="?"),"Série et OAV en cours",IF(AND(Prévisions!E19*1&lt;=TODAY(),'Tableau des téléchargements'!G19="?",'Tableau des téléchargements'!C19="?"),"Série et Film en cours",IF(AND(Prévisions!E19*1&lt;=TODAY(),'Tableau des téléchargements'!C19="?"),"Série en cours",IF(AND(Prévisions!E19*1&lt;=TODAY(),'Tableau des téléchargements'!E19="?"),"OAV en cours",IF(AND(Prévisions!E19*1&lt;=TODAY(),'Tableau des téléchargements'!G19="?"),"Film en cours",IF(AND(Prévisions!E19*1&lt;=TODAY(),'Tableau des téléchargements'!C19="!"),"Série en cours",IF(AND(Prévisions!E19*1&lt;=TODAY(),'Tableau des téléchargements'!E19="!"),"OAV en cours",IF(AND(Prévisions!E19*1&lt;=TODAY(),'Tableau des téléchargements'!G19="!"),"Film en cours",IF(AND(Prévisions!E19*1&lt;=TODAY(),ISBLANK(Prévisions!B19),ISBLANK(Prévisions!C19),'Tableau des téléchargements'!F19=Prévisions!D19),"Terminé",IF(AND(Prévisions!E19*1&lt;TODAY(),'Tableau des téléchargements'!C19=Prévisions!B19,'Tableau des téléchargements'!E19=Prévisions!C19,'Tableau des téléchargements'!G19=Prévisions!D19),"Terminée",IF(AND(Prévisions!E19*1&lt;=TODAY(),'Tableau des téléchargements'!E19="?",'Tableau des téléchargements'!C19="?",OR('Tableau des téléchargements'!E19="*+",'Tableau des téléchargements'!E19="?",'Tableau des téléchargements'!C19="*+",'Tableau des téléchargements'!C19="?")),"Série et OAV en cours (non précisé)","")))))))))))))))))))))))))</f>
        <v>Terminée</v>
      </c>
      <c r="I19" s="5" t="str">
        <f ca="1">IF(OR(H19="Série à venir (non précisé)",H19="OAV à venir (non précisé)",H19="Film à venir (non précisé)"),"Prochainement",IF(OR(H19="Série à venir",H19="OAV à venir",H19="Film à venir"),"Dans "&amp;Prévisions!E19*1-TODAY()&amp;" jour(s)",IF(AND(OR(H19="Terminée",H19="En pause"),B19=C19,D19=E19,F19=G19),"Finie",IF(AND(H19="Terminé",F19=G19),"Fini",IF(AND(OR(H19="En cours",H19="Série en cours",H19="OAV en cours",H19="Film en cours"),B19=C19,D19=E19,F19=G19),"A jour",IF(H19="Abandonnée","Série abandonnée",IF(AND(OR(H19="En cours",H19="Terminée",H19="Terminé",H19="Série en cours",H19="OAV en cours",H19="Film en cours",H19="Série et OAV en cours",H19="En pause"),B19&lt;C19,D19&lt;E19,F19&lt;G19),C19-B19&amp;" Episode(s) "&amp;E19-D19&amp;" OAV(s) et "&amp;G19-F19&amp;" Film(s) à regarder",IF(AND(OR(H19="En cours",H19="Terminée",H19="Terminé",H19="Série en cours",H19="OAV en cours",H19="Film en cours",H19="Série et OAV en cours",H19="En pause"),B19&lt;C19,D19=E19,F19=G19),C19-B19&amp;" Episode(s) à regarder",IF(AND(OR(H19="En cours",H19="Terminée",H19="Terminé",H19="Série en cours",H19="OAV en cours",H19="Film en cours",H19="Série et OAV en cours",H19="En pause"),B19=C19,D19&lt;E19,F19=G19),E19-D19&amp;" OAV(s) à regarder",IF(AND(OR(H19="En cours",H19="Terminée",H19="Terminé",H19="Série en cours",H19="OAV en cours",H19="Film en cours",H19="Série et OAV en cours",H19="En pause"),B19&lt;C19,D19&lt;E19,F19=G19),C19-B19&amp;" Episode(s) et "&amp;E19-D19&amp;" OAV(s) à regarder",IF(AND(OR(H19="En cours",H19="Terminée",H19="Terminé",H19="Série en cours",H19="OAV en cours",H19="Film en cours",H19="Série et OAV en cours",H19="En pause"),B19=C19,D19&lt;E19,F19&lt;G19),E19-D19&amp;" OAV(s) et "&amp;G19-F19&amp;" Film(s) à regarder",IF(AND(OR(H19="En cours",H19="Terminée",H19="Terminé",H19="Série en cours",H19="OAV en cours",H19="Film en cours",H19="Série et OAV en cours",H19="En pause"),B19=C19,D19=E19,F19&lt;G19),G19-F19&amp;" Film(s) à regarder",IF(AND(OR(H19="En cours",H19="Terminée",H19="Terminé",H19="Série en cours",H19="OAV en cours",H19="Film en cours",H19="Série et OAV en cours",H19="En pause"),B19&lt;C19,D19=E19,F19&lt;G19),C19-B19&amp;" Episode(s) et "&amp;G19-F19&amp;" Film(s) à regarder","")))))))))))))</f>
        <v>Finie</v>
      </c>
    </row>
    <row r="20" spans="1:13" s="7" customFormat="1" ht="15" customHeight="1" x14ac:dyDescent="0.25">
      <c r="A20" s="3" t="s">
        <v>36</v>
      </c>
      <c r="B20" s="42">
        <v>0</v>
      </c>
      <c r="C20" s="42">
        <v>12</v>
      </c>
      <c r="D20" s="42"/>
      <c r="E20" s="42"/>
      <c r="F20" s="42"/>
      <c r="G20" s="42"/>
      <c r="H20" s="43" t="str">
        <f ca="1">IF(AND(Prévisions!E20="Terminée",OR('Tableau des téléchargements'!B20="x",'Tableau des téléchargements'!D20="x",'Tableau des téléchargements'!F20="x")),"Abandonnée",IF(AND(Prévisions!E20="En cours",'Tableau des téléchargements'!C20="?"),"En cours",IF(Prévisions!E20="Terminée","Terminée",IF(Prévisions!E20="Terminé","Terminé",IF(Prévisions!E20="En pause","En pause",IF(AND(Prévisions!E20="A venir",'Tableau des téléchargements'!C20="!"),"Série à venir (non précisé)",IF(AND(LEN(Prévisions!E20)-LEN(SUBSTITUTE(Prévisions!E20,"/",""))=1,'Tableau des téléchargements'!C20="!"),"Série à venir (non précisé)",IF(AND(Prévisions!E20="A venir",'Tableau des téléchargements'!E20="!"),"OAV à venir (non précisé)",IF(AND(LEN(Prévisions!E20)-LEN(SUBSTITUTE(Prévisions!E20,"/",""))=1,'Tableau des téléchargements'!E20="!"),"OAV à venir (non précisé)",IF(AND(Prévisions!E20="A venir",'Tableau des téléchargements'!G20="!"),"Film à venir (non précisé)",IF(AND(LEN(Prévisions!E20)-LEN(SUBSTITUTE(Prévisions!E20,"/",""))=1,Prévisions!D20="!"),"Film à venir (non précisé)",IF(AND(LEN(Prévisions!E20)-LEN(SUBSTITUTE(Prévisions!E20,"/",""))=2,'Tableau des téléchargements'!C20="!",Prévisions!E20*1&gt;TODAY()),"Série à venir",IF(AND(LEN(Prévisions!E20)-LEN(SUBSTITUTE(Prévisions!E20,"/",""))=2,'Tableau des téléchargements'!E20="!",Prévisions!E20*1&gt;TODAY()),"OAV à venir",IF(AND(LEN(Prévisions!E20)-LEN(SUBSTITUTE(Prévisions!E20,"/",""))=2,'Tableau des téléchargements'!G20="!",Prévisions!E20*1&gt;TODAY()),"Film à venir",IF(AND(Prévisions!E20*1&lt;=TODAY(),'Tableau des téléchargements'!E20="?",'Tableau des téléchargements'!C20="?"),"Série et OAV en cours",IF(AND(Prévisions!E20*1&lt;=TODAY(),'Tableau des téléchargements'!G20="?",'Tableau des téléchargements'!C20="?"),"Série et Film en cours",IF(AND(Prévisions!E20*1&lt;=TODAY(),'Tableau des téléchargements'!C20="?"),"Série en cours",IF(AND(Prévisions!E20*1&lt;=TODAY(),'Tableau des téléchargements'!E20="?"),"OAV en cours",IF(AND(Prévisions!E20*1&lt;=TODAY(),'Tableau des téléchargements'!G20="?"),"Film en cours",IF(AND(Prévisions!E20*1&lt;=TODAY(),'Tableau des téléchargements'!C20="!"),"Série en cours",IF(AND(Prévisions!E20*1&lt;=TODAY(),'Tableau des téléchargements'!E20="!"),"OAV en cours",IF(AND(Prévisions!E20*1&lt;=TODAY(),'Tableau des téléchargements'!G20="!"),"Film en cours",IF(AND(Prévisions!E20*1&lt;=TODAY(),ISBLANK(Prévisions!B20),ISBLANK(Prévisions!C20),'Tableau des téléchargements'!F20=Prévisions!D20),"Terminé",IF(AND(Prévisions!E20*1&lt;TODAY(),'Tableau des téléchargements'!C20=Prévisions!B20,'Tableau des téléchargements'!E20=Prévisions!C20,'Tableau des téléchargements'!G20=Prévisions!D20),"Terminée",IF(AND(Prévisions!E20*1&lt;=TODAY(),'Tableau des téléchargements'!E20="?",'Tableau des téléchargements'!C20="?",OR('Tableau des téléchargements'!E20="*+",'Tableau des téléchargements'!E20="?",'Tableau des téléchargements'!C20="*+",'Tableau des téléchargements'!C20="?")),"Série et OAV en cours (non précisé)","")))))))))))))))))))))))))</f>
        <v>Série à venir (non précisé)</v>
      </c>
      <c r="I20" s="5" t="str">
        <f ca="1">IF(OR(H20="Série à venir (non précisé)",H20="OAV à venir (non précisé)",H20="Film à venir (non précisé)"),"Prochainement",IF(OR(H20="Série à venir",H20="OAV à venir",H20="Film à venir"),"Dans "&amp;Prévisions!E20*1-TODAY()&amp;" jour(s)",IF(AND(OR(H20="Terminée",H20="En pause"),B20=C20,D20=E20,F20=G20),"Finie",IF(AND(H20="Terminé",F20=G20),"Fini",IF(AND(OR(H20="En cours",H20="Série en cours",H20="OAV en cours",H20="Film en cours"),B20=C20,D20=E20,F20=G20),"A jour",IF(H20="Abandonnée","Série abandonnée",IF(AND(OR(H20="En cours",H20="Terminée",H20="Terminé",H20="Série en cours",H20="OAV en cours",H20="Film en cours",H20="Série et OAV en cours",H20="En pause"),B20&lt;C20,D20&lt;E20,F20&lt;G20),C20-B20&amp;" Episode(s) "&amp;E20-D20&amp;" OAV(s) et "&amp;G20-F20&amp;" Film(s) à regarder",IF(AND(OR(H20="En cours",H20="Terminée",H20="Terminé",H20="Série en cours",H20="OAV en cours",H20="Film en cours",H20="Série et OAV en cours",H20="En pause"),B20&lt;C20,D20=E20,F20=G20),C20-B20&amp;" Episode(s) à regarder",IF(AND(OR(H20="En cours",H20="Terminée",H20="Terminé",H20="Série en cours",H20="OAV en cours",H20="Film en cours",H20="Série et OAV en cours",H20="En pause"),B20=C20,D20&lt;E20,F20=G20),E20-D20&amp;" OAV(s) à regarder",IF(AND(OR(H20="En cours",H20="Terminée",H20="Terminé",H20="Série en cours",H20="OAV en cours",H20="Film en cours",H20="Série et OAV en cours",H20="En pause"),B20&lt;C20,D20&lt;E20,F20=G20),C20-B20&amp;" Episode(s) et "&amp;E20-D20&amp;" OAV(s) à regarder",IF(AND(OR(H20="En cours",H20="Terminée",H20="Terminé",H20="Série en cours",H20="OAV en cours",H20="Film en cours",H20="Série et OAV en cours",H20="En pause"),B20=C20,D20&lt;E20,F20&lt;G20),E20-D20&amp;" OAV(s) et "&amp;G20-F20&amp;" Film(s) à regarder",IF(AND(OR(H20="En cours",H20="Terminée",H20="Terminé",H20="Série en cours",H20="OAV en cours",H20="Film en cours",H20="Série et OAV en cours",H20="En pause"),B20=C20,D20=E20,F20&lt;G20),G20-F20&amp;" Film(s) à regarder",IF(AND(OR(H20="En cours",H20="Terminée",H20="Terminé",H20="Série en cours",H20="OAV en cours",H20="Film en cours",H20="Série et OAV en cours",H20="En pause"),B20&lt;C20,D20=E20,F20&lt;G20),C20-B20&amp;" Episode(s) et "&amp;G20-F20&amp;" Film(s) à regarder","")))))))))))))</f>
        <v>Prochainement</v>
      </c>
    </row>
    <row r="21" spans="1:13" ht="15" customHeight="1" x14ac:dyDescent="0.25">
      <c r="A21" s="3" t="s">
        <v>0</v>
      </c>
      <c r="B21" s="5">
        <v>24</v>
      </c>
      <c r="C21" s="5">
        <v>24</v>
      </c>
      <c r="D21" s="5">
        <v>10</v>
      </c>
      <c r="E21" s="5">
        <v>10</v>
      </c>
      <c r="F21" s="5"/>
      <c r="G21" s="5"/>
      <c r="H21" s="43" t="str">
        <f ca="1">IF(AND(Prévisions!E21="Terminée",OR('Tableau des téléchargements'!B21="x",'Tableau des téléchargements'!D21="x",'Tableau des téléchargements'!F21="x")),"Abandonnée",IF(AND(Prévisions!E21="En cours",'Tableau des téléchargements'!C21="?"),"En cours",IF(Prévisions!E21="Terminée","Terminée",IF(Prévisions!E21="Terminé","Terminé",IF(Prévisions!E21="En pause","En pause",IF(AND(Prévisions!E21="A venir",'Tableau des téléchargements'!C21="!"),"Série à venir (non précisé)",IF(AND(LEN(Prévisions!E21)-LEN(SUBSTITUTE(Prévisions!E21,"/",""))=1,'Tableau des téléchargements'!C21="!"),"Série à venir (non précisé)",IF(AND(Prévisions!E21="A venir",'Tableau des téléchargements'!E21="!"),"OAV à venir (non précisé)",IF(AND(LEN(Prévisions!E21)-LEN(SUBSTITUTE(Prévisions!E21,"/",""))=1,'Tableau des téléchargements'!E21="!"),"OAV à venir (non précisé)",IF(AND(Prévisions!E21="A venir",'Tableau des téléchargements'!G21="!"),"Film à venir (non précisé)",IF(AND(LEN(Prévisions!E21)-LEN(SUBSTITUTE(Prévisions!E21,"/",""))=1,Prévisions!D21="!"),"Film à venir (non précisé)",IF(AND(LEN(Prévisions!E21)-LEN(SUBSTITUTE(Prévisions!E21,"/",""))=2,'Tableau des téléchargements'!C21="!",Prévisions!E21*1&gt;TODAY()),"Série à venir",IF(AND(LEN(Prévisions!E21)-LEN(SUBSTITUTE(Prévisions!E21,"/",""))=2,'Tableau des téléchargements'!E21="!",Prévisions!E21*1&gt;TODAY()),"OAV à venir",IF(AND(LEN(Prévisions!E21)-LEN(SUBSTITUTE(Prévisions!E21,"/",""))=2,'Tableau des téléchargements'!G21="!",Prévisions!E21*1&gt;TODAY()),"Film à venir",IF(AND(Prévisions!E21*1&lt;=TODAY(),'Tableau des téléchargements'!E21="?",'Tableau des téléchargements'!C21="?"),"Série et OAV en cours",IF(AND(Prévisions!E21*1&lt;=TODAY(),'Tableau des téléchargements'!G21="?",'Tableau des téléchargements'!C21="?"),"Série et Film en cours",IF(AND(Prévisions!E21*1&lt;=TODAY(),'Tableau des téléchargements'!C21="?"),"Série en cours",IF(AND(Prévisions!E21*1&lt;=TODAY(),'Tableau des téléchargements'!E21="?"),"OAV en cours",IF(AND(Prévisions!E21*1&lt;=TODAY(),'Tableau des téléchargements'!G21="?"),"Film en cours",IF(AND(Prévisions!E21*1&lt;=TODAY(),'Tableau des téléchargements'!C21="!"),"Série en cours",IF(AND(Prévisions!E21*1&lt;=TODAY(),'Tableau des téléchargements'!E21="!"),"OAV en cours",IF(AND(Prévisions!E21*1&lt;=TODAY(),'Tableau des téléchargements'!G21="!"),"Film en cours",IF(AND(Prévisions!E21*1&lt;=TODAY(),ISBLANK(Prévisions!B21),ISBLANK(Prévisions!C21),'Tableau des téléchargements'!F21=Prévisions!D21),"Terminé",IF(AND(Prévisions!E21*1&lt;TODAY(),'Tableau des téléchargements'!C21=Prévisions!B21,'Tableau des téléchargements'!E21=Prévisions!C21,'Tableau des téléchargements'!G21=Prévisions!D21),"Terminée",IF(AND(Prévisions!E21*1&lt;=TODAY(),'Tableau des téléchargements'!E21="?",'Tableau des téléchargements'!C21="?",OR('Tableau des téléchargements'!E21="*+",'Tableau des téléchargements'!E21="?",'Tableau des téléchargements'!C21="*+",'Tableau des téléchargements'!C21="?")),"Série et OAV en cours (non précisé)","")))))))))))))))))))))))))</f>
        <v>En pause</v>
      </c>
      <c r="I21" s="5" t="str">
        <f ca="1">IF(OR(H21="Série à venir (non précisé)",H21="OAV à venir (non précisé)",H21="Film à venir (non précisé)"),"Prochainement",IF(OR(H21="Série à venir",H21="OAV à venir",H21="Film à venir"),"Dans "&amp;Prévisions!E21*1-TODAY()&amp;" jour(s)",IF(AND(OR(H21="Terminée",H21="En pause"),B21=C21,D21=E21,F21=G21),"Finie",IF(AND(H21="Terminé",F21=G21),"Fini",IF(AND(OR(H21="En cours",H21="Série en cours",H21="OAV en cours",H21="Film en cours"),B21=C21,D21=E21,F21=G21),"A jour",IF(H21="Abandonnée","Série abandonnée",IF(AND(OR(H21="En cours",H21="Terminée",H21="Terminé",H21="Série en cours",H21="OAV en cours",H21="Film en cours",H21="Série et OAV en cours",H21="En pause"),B21&lt;C21,D21&lt;E21,F21&lt;G21),C21-B21&amp;" Episode(s) "&amp;E21-D21&amp;" OAV(s) et "&amp;G21-F21&amp;" Film(s) à regarder",IF(AND(OR(H21="En cours",H21="Terminée",H21="Terminé",H21="Série en cours",H21="OAV en cours",H21="Film en cours",H21="Série et OAV en cours",H21="En pause"),B21&lt;C21,D21=E21,F21=G21),C21-B21&amp;" Episode(s) à regarder",IF(AND(OR(H21="En cours",H21="Terminée",H21="Terminé",H21="Série en cours",H21="OAV en cours",H21="Film en cours",H21="Série et OAV en cours",H21="En pause"),B21=C21,D21&lt;E21,F21=G21),E21-D21&amp;" OAV(s) à regarder",IF(AND(OR(H21="En cours",H21="Terminée",H21="Terminé",H21="Série en cours",H21="OAV en cours",H21="Film en cours",H21="Série et OAV en cours",H21="En pause"),B21&lt;C21,D21&lt;E21,F21=G21),C21-B21&amp;" Episode(s) et "&amp;E21-D21&amp;" OAV(s) à regarder",IF(AND(OR(H21="En cours",H21="Terminée",H21="Terminé",H21="Série en cours",H21="OAV en cours",H21="Film en cours",H21="Série et OAV en cours",H21="En pause"),B21=C21,D21&lt;E21,F21&lt;G21),E21-D21&amp;" OAV(s) et "&amp;G21-F21&amp;" Film(s) à regarder",IF(AND(OR(H21="En cours",H21="Terminée",H21="Terminé",H21="Série en cours",H21="OAV en cours",H21="Film en cours",H21="Série et OAV en cours",H21="En pause"),B21=C21,D21=E21,F21&lt;G21),G21-F21&amp;" Film(s) à regarder",IF(AND(OR(H21="En cours",H21="Terminée",H21="Terminé",H21="Série en cours",H21="OAV en cours",H21="Film en cours",H21="Série et OAV en cours",H21="En pause"),B21&lt;C21,D21=E21,F21&lt;G21),C21-B21&amp;" Episode(s) et "&amp;G21-F21&amp;" Film(s) à regarder","")))))))))))))</f>
        <v>Finie</v>
      </c>
    </row>
    <row r="22" spans="1:13" ht="15" customHeight="1" x14ac:dyDescent="0.25">
      <c r="A22" s="3" t="s">
        <v>28</v>
      </c>
      <c r="B22" s="5">
        <v>12</v>
      </c>
      <c r="C22" s="5">
        <v>12</v>
      </c>
      <c r="D22" s="5"/>
      <c r="E22" s="5"/>
      <c r="F22" s="5"/>
      <c r="G22" s="5"/>
      <c r="H22" s="43" t="str">
        <f ca="1">IF(AND(Prévisions!E22="Terminée",OR('Tableau des téléchargements'!B22="x",'Tableau des téléchargements'!D22="x",'Tableau des téléchargements'!F22="x")),"Abandonnée",IF(AND(Prévisions!E22="En cours",'Tableau des téléchargements'!C22="?"),"En cours",IF(Prévisions!E22="Terminée","Terminée",IF(Prévisions!E22="Terminé","Terminé",IF(Prévisions!E22="En pause","En pause",IF(AND(Prévisions!E22="A venir",'Tableau des téléchargements'!C22="!"),"Série à venir (non précisé)",IF(AND(LEN(Prévisions!E22)-LEN(SUBSTITUTE(Prévisions!E22,"/",""))=1,'Tableau des téléchargements'!C22="!"),"Série à venir (non précisé)",IF(AND(Prévisions!E22="A venir",'Tableau des téléchargements'!E22="!"),"OAV à venir (non précisé)",IF(AND(LEN(Prévisions!E22)-LEN(SUBSTITUTE(Prévisions!E22,"/",""))=1,'Tableau des téléchargements'!E22="!"),"OAV à venir (non précisé)",IF(AND(Prévisions!E22="A venir",'Tableau des téléchargements'!G22="!"),"Film à venir (non précisé)",IF(AND(LEN(Prévisions!E22)-LEN(SUBSTITUTE(Prévisions!E22,"/",""))=1,Prévisions!D22="!"),"Film à venir (non précisé)",IF(AND(LEN(Prévisions!E22)-LEN(SUBSTITUTE(Prévisions!E22,"/",""))=2,'Tableau des téléchargements'!C22="!",Prévisions!E22*1&gt;TODAY()),"Série à venir",IF(AND(LEN(Prévisions!E22)-LEN(SUBSTITUTE(Prévisions!E22,"/",""))=2,'Tableau des téléchargements'!E22="!",Prévisions!E22*1&gt;TODAY()),"OAV à venir",IF(AND(LEN(Prévisions!E22)-LEN(SUBSTITUTE(Prévisions!E22,"/",""))=2,'Tableau des téléchargements'!G22="!",Prévisions!E22*1&gt;TODAY()),"Film à venir",IF(AND(Prévisions!E22*1&lt;=TODAY(),'Tableau des téléchargements'!E22="?",'Tableau des téléchargements'!C22="?"),"Série et OAV en cours",IF(AND(Prévisions!E22*1&lt;=TODAY(),'Tableau des téléchargements'!G22="?",'Tableau des téléchargements'!C22="?"),"Série et Film en cours",IF(AND(Prévisions!E22*1&lt;=TODAY(),'Tableau des téléchargements'!C22="?"),"Série en cours",IF(AND(Prévisions!E22*1&lt;=TODAY(),'Tableau des téléchargements'!E22="?"),"OAV en cours",IF(AND(Prévisions!E22*1&lt;=TODAY(),'Tableau des téléchargements'!G22="?"),"Film en cours",IF(AND(Prévisions!E22*1&lt;=TODAY(),'Tableau des téléchargements'!C22="!"),"Série en cours",IF(AND(Prévisions!E22*1&lt;=TODAY(),'Tableau des téléchargements'!E22="!"),"OAV en cours",IF(AND(Prévisions!E22*1&lt;=TODAY(),'Tableau des téléchargements'!G22="!"),"Film en cours",IF(AND(Prévisions!E22*1&lt;=TODAY(),ISBLANK(Prévisions!B22),ISBLANK(Prévisions!C22),'Tableau des téléchargements'!F22=Prévisions!D22),"Terminé",IF(AND(Prévisions!E22*1&lt;TODAY(),'Tableau des téléchargements'!C22=Prévisions!B22,'Tableau des téléchargements'!E22=Prévisions!C22,'Tableau des téléchargements'!G22=Prévisions!D22),"Terminée",IF(AND(Prévisions!E22*1&lt;=TODAY(),'Tableau des téléchargements'!E22="?",'Tableau des téléchargements'!C22="?",OR('Tableau des téléchargements'!E22="*+",'Tableau des téléchargements'!E22="?",'Tableau des téléchargements'!C22="*+",'Tableau des téléchargements'!C22="?")),"Série et OAV en cours (non précisé)","")))))))))))))))))))))))))</f>
        <v>Terminée</v>
      </c>
      <c r="I22" s="5" t="str">
        <f ca="1">IF(OR(H22="Série à venir (non précisé)",H22="OAV à venir (non précisé)",H22="Film à venir (non précisé)"),"Prochainement",IF(OR(H22="Série à venir",H22="OAV à venir",H22="Film à venir"),"Dans "&amp;Prévisions!E22*1-TODAY()&amp;" jour(s)",IF(AND(OR(H22="Terminée",H22="En pause"),B22=C22,D22=E22,F22=G22),"Finie",IF(AND(H22="Terminé",F22=G22),"Fini",IF(AND(OR(H22="En cours",H22="Série en cours",H22="OAV en cours",H22="Film en cours"),B22=C22,D22=E22,F22=G22),"A jour",IF(H22="Abandonnée","Série abandonnée",IF(AND(OR(H22="En cours",H22="Terminée",H22="Terminé",H22="Série en cours",H22="OAV en cours",H22="Film en cours",H22="Série et OAV en cours",H22="En pause"),B22&lt;C22,D22&lt;E22,F22&lt;G22),C22-B22&amp;" Episode(s) "&amp;E22-D22&amp;" OAV(s) et "&amp;G22-F22&amp;" Film(s) à regarder",IF(AND(OR(H22="En cours",H22="Terminée",H22="Terminé",H22="Série en cours",H22="OAV en cours",H22="Film en cours",H22="Série et OAV en cours",H22="En pause"),B22&lt;C22,D22=E22,F22=G22),C22-B22&amp;" Episode(s) à regarder",IF(AND(OR(H22="En cours",H22="Terminée",H22="Terminé",H22="Série en cours",H22="OAV en cours",H22="Film en cours",H22="Série et OAV en cours",H22="En pause"),B22=C22,D22&lt;E22,F22=G22),E22-D22&amp;" OAV(s) à regarder",IF(AND(OR(H22="En cours",H22="Terminée",H22="Terminé",H22="Série en cours",H22="OAV en cours",H22="Film en cours",H22="Série et OAV en cours",H22="En pause"),B22&lt;C22,D22&lt;E22,F22=G22),C22-B22&amp;" Episode(s) et "&amp;E22-D22&amp;" OAV(s) à regarder",IF(AND(OR(H22="En cours",H22="Terminée",H22="Terminé",H22="Série en cours",H22="OAV en cours",H22="Film en cours",H22="Série et OAV en cours",H22="En pause"),B22=C22,D22&lt;E22,F22&lt;G22),E22-D22&amp;" OAV(s) et "&amp;G22-F22&amp;" Film(s) à regarder",IF(AND(OR(H22="En cours",H22="Terminée",H22="Terminé",H22="Série en cours",H22="OAV en cours",H22="Film en cours",H22="Série et OAV en cours",H22="En pause"),B22=C22,D22=E22,F22&lt;G22),G22-F22&amp;" Film(s) à regarder",IF(AND(OR(H22="En cours",H22="Terminée",H22="Terminé",H22="Série en cours",H22="OAV en cours",H22="Film en cours",H22="Série et OAV en cours",H22="En pause"),B22&lt;C22,D22=E22,F22&lt;G22),C22-B22&amp;" Episode(s) et "&amp;G22-F22&amp;" Film(s) à regarder","")))))))))))))</f>
        <v>Finie</v>
      </c>
    </row>
    <row r="23" spans="1:13" s="7" customFormat="1" ht="15" customHeight="1" x14ac:dyDescent="0.25">
      <c r="A23" s="3" t="s">
        <v>1</v>
      </c>
      <c r="B23" s="5">
        <v>34</v>
      </c>
      <c r="C23" s="5">
        <v>54</v>
      </c>
      <c r="D23" s="5"/>
      <c r="E23" s="5"/>
      <c r="F23" s="5"/>
      <c r="G23" s="5"/>
      <c r="H23" s="43" t="str">
        <f ca="1">IF(AND(Prévisions!E23="Terminée",OR('Tableau des téléchargements'!B23="x",'Tableau des téléchargements'!D23="x",'Tableau des téléchargements'!F23="x")),"Abandonnée",IF(AND(Prévisions!E23="En cours",'Tableau des téléchargements'!C23="?"),"En cours",IF(Prévisions!E23="Terminée","Terminée",IF(Prévisions!E23="Terminé","Terminé",IF(Prévisions!E23="En pause","En pause",IF(AND(Prévisions!E23="A venir",'Tableau des téléchargements'!C23="!"),"Série à venir (non précisé)",IF(AND(LEN(Prévisions!E23)-LEN(SUBSTITUTE(Prévisions!E23,"/",""))=1,'Tableau des téléchargements'!C23="!"),"Série à venir (non précisé)",IF(AND(Prévisions!E23="A venir",'Tableau des téléchargements'!E23="!"),"OAV à venir (non précisé)",IF(AND(LEN(Prévisions!E23)-LEN(SUBSTITUTE(Prévisions!E23,"/",""))=1,'Tableau des téléchargements'!E23="!"),"OAV à venir (non précisé)",IF(AND(Prévisions!E23="A venir",'Tableau des téléchargements'!G23="!"),"Film à venir (non précisé)",IF(AND(LEN(Prévisions!E23)-LEN(SUBSTITUTE(Prévisions!E23,"/",""))=1,Prévisions!D23="!"),"Film à venir (non précisé)",IF(AND(LEN(Prévisions!E23)-LEN(SUBSTITUTE(Prévisions!E23,"/",""))=2,'Tableau des téléchargements'!C23="!",Prévisions!E23*1&gt;TODAY()),"Série à venir",IF(AND(LEN(Prévisions!E23)-LEN(SUBSTITUTE(Prévisions!E23,"/",""))=2,'Tableau des téléchargements'!E23="!",Prévisions!E23*1&gt;TODAY()),"OAV à venir",IF(AND(LEN(Prévisions!E23)-LEN(SUBSTITUTE(Prévisions!E23,"/",""))=2,'Tableau des téléchargements'!G23="!",Prévisions!E23*1&gt;TODAY()),"Film à venir",IF(AND(Prévisions!E23*1&lt;=TODAY(),'Tableau des téléchargements'!E23="?",'Tableau des téléchargements'!C23="?"),"Série et OAV en cours",IF(AND(Prévisions!E23*1&lt;=TODAY(),'Tableau des téléchargements'!G23="?",'Tableau des téléchargements'!C23="?"),"Série et Film en cours",IF(AND(Prévisions!E23*1&lt;=TODAY(),'Tableau des téléchargements'!C23="?"),"Série en cours",IF(AND(Prévisions!E23*1&lt;=TODAY(),'Tableau des téléchargements'!E23="?"),"OAV en cours",IF(AND(Prévisions!E23*1&lt;=TODAY(),'Tableau des téléchargements'!G23="?"),"Film en cours",IF(AND(Prévisions!E23*1&lt;=TODAY(),'Tableau des téléchargements'!C23="!"),"Série en cours",IF(AND(Prévisions!E23*1&lt;=TODAY(),'Tableau des téléchargements'!E23="!"),"OAV en cours",IF(AND(Prévisions!E23*1&lt;=TODAY(),'Tableau des téléchargements'!G23="!"),"Film en cours",IF(AND(Prévisions!E23*1&lt;=TODAY(),ISBLANK(Prévisions!B23),ISBLANK(Prévisions!C23),'Tableau des téléchargements'!F23=Prévisions!D23),"Terminé",IF(AND(Prévisions!E23*1&lt;TODAY(),'Tableau des téléchargements'!C23=Prévisions!B23,'Tableau des téléchargements'!E23=Prévisions!C23,'Tableau des téléchargements'!G23=Prévisions!D23),"Terminée",IF(AND(Prévisions!E23*1&lt;=TODAY(),'Tableau des téléchargements'!E23="?",'Tableau des téléchargements'!C23="?",OR('Tableau des téléchargements'!E23="*+",'Tableau des téléchargements'!E23="?",'Tableau des téléchargements'!C23="*+",'Tableau des téléchargements'!C23="?")),"Série et OAV en cours (non précisé)","")))))))))))))))))))))))))</f>
        <v>Série en cours</v>
      </c>
      <c r="I23" s="5" t="str">
        <f ca="1">IF(OR(H23="Série à venir (non précisé)",H23="OAV à venir (non précisé)",H23="Film à venir (non précisé)"),"Prochainement",IF(OR(H23="Série à venir",H23="OAV à venir",H23="Film à venir"),"Dans "&amp;Prévisions!E23*1-TODAY()&amp;" jour(s)",IF(AND(OR(H23="Terminée",H23="En pause"),B23=C23,D23=E23,F23=G23),"Finie",IF(AND(H23="Terminé",F23=G23),"Fini",IF(AND(OR(H23="En cours",H23="Série en cours",H23="OAV en cours",H23="Film en cours"),B23=C23,D23=E23,F23=G23),"A jour",IF(H23="Abandonnée","Série abandonnée",IF(AND(OR(H23="En cours",H23="Terminée",H23="Terminé",H23="Série en cours",H23="OAV en cours",H23="Film en cours",H23="Série et OAV en cours",H23="En pause"),B23&lt;C23,D23&lt;E23,F23&lt;G23),C23-B23&amp;" Episode(s) "&amp;E23-D23&amp;" OAV(s) et "&amp;G23-F23&amp;" Film(s) à regarder",IF(AND(OR(H23="En cours",H23="Terminée",H23="Terminé",H23="Série en cours",H23="OAV en cours",H23="Film en cours",H23="Série et OAV en cours",H23="En pause"),B23&lt;C23,D23=E23,F23=G23),C23-B23&amp;" Episode(s) à regarder",IF(AND(OR(H23="En cours",H23="Terminée",H23="Terminé",H23="Série en cours",H23="OAV en cours",H23="Film en cours",H23="Série et OAV en cours",H23="En pause"),B23=C23,D23&lt;E23,F23=G23),E23-D23&amp;" OAV(s) à regarder",IF(AND(OR(H23="En cours",H23="Terminée",H23="Terminé",H23="Série en cours",H23="OAV en cours",H23="Film en cours",H23="Série et OAV en cours",H23="En pause"),B23&lt;C23,D23&lt;E23,F23=G23),C23-B23&amp;" Episode(s) et "&amp;E23-D23&amp;" OAV(s) à regarder",IF(AND(OR(H23="En cours",H23="Terminée",H23="Terminé",H23="Série en cours",H23="OAV en cours",H23="Film en cours",H23="Série et OAV en cours",H23="En pause"),B23=C23,D23&lt;E23,F23&lt;G23),E23-D23&amp;" OAV(s) et "&amp;G23-F23&amp;" Film(s) à regarder",IF(AND(OR(H23="En cours",H23="Terminée",H23="Terminé",H23="Série en cours",H23="OAV en cours",H23="Film en cours",H23="Série et OAV en cours",H23="En pause"),B23=C23,D23=E23,F23&lt;G23),G23-F23&amp;" Film(s) à regarder",IF(AND(OR(H23="En cours",H23="Terminée",H23="Terminé",H23="Série en cours",H23="OAV en cours",H23="Film en cours",H23="Série et OAV en cours",H23="En pause"),B23&lt;C23,D23=E23,F23&lt;G23),C23-B23&amp;" Episode(s) et "&amp;G23-F23&amp;" Film(s) à regarder","")))))))))))))</f>
        <v>20 Episode(s) à regarder</v>
      </c>
    </row>
    <row r="24" spans="1:13" ht="15" customHeight="1" x14ac:dyDescent="0.25">
      <c r="A24" s="3" t="s">
        <v>10</v>
      </c>
      <c r="B24" s="5">
        <v>0</v>
      </c>
      <c r="C24" s="5">
        <v>27</v>
      </c>
      <c r="D24" s="5">
        <v>0</v>
      </c>
      <c r="E24" s="5">
        <v>9</v>
      </c>
      <c r="F24" s="5">
        <v>0</v>
      </c>
      <c r="G24" s="5">
        <v>1</v>
      </c>
      <c r="H24" s="43" t="str">
        <f ca="1">IF(AND(Prévisions!E24="Terminée",OR('Tableau des téléchargements'!B24="x",'Tableau des téléchargements'!D24="x",'Tableau des téléchargements'!F24="x")),"Abandonnée",IF(AND(Prévisions!E24="En cours",'Tableau des téléchargements'!C24="?"),"En cours",IF(Prévisions!E24="Terminée","Terminée",IF(Prévisions!E24="Terminé","Terminé",IF(Prévisions!E24="En pause","En pause",IF(AND(Prévisions!E24="A venir",'Tableau des téléchargements'!C24="!"),"Série à venir (non précisé)",IF(AND(LEN(Prévisions!E24)-LEN(SUBSTITUTE(Prévisions!E24,"/",""))=1,'Tableau des téléchargements'!C24="!"),"Série à venir (non précisé)",IF(AND(Prévisions!E24="A venir",'Tableau des téléchargements'!E24="!"),"OAV à venir (non précisé)",IF(AND(LEN(Prévisions!E24)-LEN(SUBSTITUTE(Prévisions!E24,"/",""))=1,'Tableau des téléchargements'!E24="!"),"OAV à venir (non précisé)",IF(AND(Prévisions!E24="A venir",'Tableau des téléchargements'!G24="!"),"Film à venir (non précisé)",IF(AND(LEN(Prévisions!E24)-LEN(SUBSTITUTE(Prévisions!E24,"/",""))=1,Prévisions!D24="!"),"Film à venir (non précisé)",IF(AND(LEN(Prévisions!E24)-LEN(SUBSTITUTE(Prévisions!E24,"/",""))=2,'Tableau des téléchargements'!C24="!",Prévisions!E24*1&gt;TODAY()),"Série à venir",IF(AND(LEN(Prévisions!E24)-LEN(SUBSTITUTE(Prévisions!E24,"/",""))=2,'Tableau des téléchargements'!E24="!",Prévisions!E24*1&gt;TODAY()),"OAV à venir",IF(AND(LEN(Prévisions!E24)-LEN(SUBSTITUTE(Prévisions!E24,"/",""))=2,'Tableau des téléchargements'!G24="!",Prévisions!E24*1&gt;TODAY()),"Film à venir",IF(AND(Prévisions!E24*1&lt;=TODAY(),'Tableau des téléchargements'!E24="?",'Tableau des téléchargements'!C24="?"),"Série et OAV en cours",IF(AND(Prévisions!E24*1&lt;=TODAY(),'Tableau des téléchargements'!G24="?",'Tableau des téléchargements'!C24="?"),"Série et Film en cours",IF(AND(Prévisions!E24*1&lt;=TODAY(),'Tableau des téléchargements'!C24="?"),"Série en cours",IF(AND(Prévisions!E24*1&lt;=TODAY(),'Tableau des téléchargements'!E24="?"),"OAV en cours",IF(AND(Prévisions!E24*1&lt;=TODAY(),'Tableau des téléchargements'!G24="?"),"Film en cours",IF(AND(Prévisions!E24*1&lt;=TODAY(),'Tableau des téléchargements'!C24="!"),"Série en cours",IF(AND(Prévisions!E24*1&lt;=TODAY(),'Tableau des téléchargements'!E24="!"),"OAV en cours",IF(AND(Prévisions!E24*1&lt;=TODAY(),'Tableau des téléchargements'!G24="!"),"Film en cours",IF(AND(Prévisions!E24*1&lt;=TODAY(),ISBLANK(Prévisions!B24),ISBLANK(Prévisions!C24),'Tableau des téléchargements'!F24=Prévisions!D24),"Terminé",IF(AND(Prévisions!E24*1&lt;TODAY(),'Tableau des téléchargements'!C24=Prévisions!B24,'Tableau des téléchargements'!E24=Prévisions!C24,'Tableau des téléchargements'!G24=Prévisions!D24),"Terminée",IF(AND(Prévisions!E24*1&lt;=TODAY(),'Tableau des téléchargements'!E24="?",'Tableau des téléchargements'!C24="?",OR('Tableau des téléchargements'!E24="*+",'Tableau des téléchargements'!E24="?",'Tableau des téléchargements'!C24="*+",'Tableau des téléchargements'!C24="?")),"Série et OAV en cours (non précisé)","")))))))))))))))))))))))))</f>
        <v>Terminée</v>
      </c>
      <c r="I24" s="5" t="str">
        <f ca="1">IF(OR(H24="Série à venir (non précisé)",H24="OAV à venir (non précisé)",H24="Film à venir (non précisé)"),"Prochainement",IF(OR(H24="Série à venir",H24="OAV à venir",H24="Film à venir"),"Dans "&amp;Prévisions!E24*1-TODAY()&amp;" jour(s)",IF(AND(OR(H24="Terminée",H24="En pause"),B24=C24,D24=E24,F24=G24),"Finie",IF(AND(H24="Terminé",F24=G24),"Fini",IF(AND(OR(H24="En cours",H24="Série en cours",H24="OAV en cours",H24="Film en cours"),B24=C24,D24=E24,F24=G24),"A jour",IF(H24="Abandonnée","Série abandonnée",IF(AND(OR(H24="En cours",H24="Terminée",H24="Terminé",H24="Série en cours",H24="OAV en cours",H24="Film en cours",H24="Série et OAV en cours",H24="En pause"),B24&lt;C24,D24&lt;E24,F24&lt;G24),C24-B24&amp;" Episode(s) "&amp;E24-D24&amp;" OAV(s) et "&amp;G24-F24&amp;" Film(s) à regarder",IF(AND(OR(H24="En cours",H24="Terminée",H24="Terminé",H24="Série en cours",H24="OAV en cours",H24="Film en cours",H24="Série et OAV en cours",H24="En pause"),B24&lt;C24,D24=E24,F24=G24),C24-B24&amp;" Episode(s) à regarder",IF(AND(OR(H24="En cours",H24="Terminée",H24="Terminé",H24="Série en cours",H24="OAV en cours",H24="Film en cours",H24="Série et OAV en cours",H24="En pause"),B24=C24,D24&lt;E24,F24=G24),E24-D24&amp;" OAV(s) à regarder",IF(AND(OR(H24="En cours",H24="Terminée",H24="Terminé",H24="Série en cours",H24="OAV en cours",H24="Film en cours",H24="Série et OAV en cours",H24="En pause"),B24&lt;C24,D24&lt;E24,F24=G24),C24-B24&amp;" Episode(s) et "&amp;E24-D24&amp;" OAV(s) à regarder",IF(AND(OR(H24="En cours",H24="Terminée",H24="Terminé",H24="Série en cours",H24="OAV en cours",H24="Film en cours",H24="Série et OAV en cours",H24="En pause"),B24=C24,D24&lt;E24,F24&lt;G24),E24-D24&amp;" OAV(s) et "&amp;G24-F24&amp;" Film(s) à regarder",IF(AND(OR(H24="En cours",H24="Terminée",H24="Terminé",H24="Série en cours",H24="OAV en cours",H24="Film en cours",H24="Série et OAV en cours",H24="En pause"),B24=C24,D24=E24,F24&lt;G24),G24-F24&amp;" Film(s) à regarder",IF(AND(OR(H24="En cours",H24="Terminée",H24="Terminé",H24="Série en cours",H24="OAV en cours",H24="Film en cours",H24="Série et OAV en cours",H24="En pause"),B24&lt;C24,D24=E24,F24&lt;G24),C24-B24&amp;" Episode(s) et "&amp;G24-F24&amp;" Film(s) à regarder","")))))))))))))</f>
        <v>27 Episode(s) 9 OAV(s) et 1 Film(s) à regarder</v>
      </c>
    </row>
    <row r="25" spans="1:13" s="6" customFormat="1" ht="15" customHeight="1" x14ac:dyDescent="0.25">
      <c r="A25" s="3" t="s">
        <v>17</v>
      </c>
      <c r="B25" s="5">
        <v>0</v>
      </c>
      <c r="C25" s="5">
        <v>22</v>
      </c>
      <c r="D25" s="5"/>
      <c r="E25" s="5"/>
      <c r="F25" s="5"/>
      <c r="G25" s="5"/>
      <c r="H25" s="43" t="str">
        <f ca="1">IF(AND(Prévisions!E25="Terminée",OR('Tableau des téléchargements'!B25="x",'Tableau des téléchargements'!D25="x",'Tableau des téléchargements'!F25="x")),"Abandonnée",IF(AND(Prévisions!E25="En cours",'Tableau des téléchargements'!C25="?"),"En cours",IF(Prévisions!E25="Terminée","Terminée",IF(Prévisions!E25="Terminé","Terminé",IF(Prévisions!E25="En pause","En pause",IF(AND(Prévisions!E25="A venir",'Tableau des téléchargements'!C25="!"),"Série à venir (non précisé)",IF(AND(LEN(Prévisions!E25)-LEN(SUBSTITUTE(Prévisions!E25,"/",""))=1,'Tableau des téléchargements'!C25="!"),"Série à venir (non précisé)",IF(AND(Prévisions!E25="A venir",'Tableau des téléchargements'!E25="!"),"OAV à venir (non précisé)",IF(AND(LEN(Prévisions!E25)-LEN(SUBSTITUTE(Prévisions!E25,"/",""))=1,'Tableau des téléchargements'!E25="!"),"OAV à venir (non précisé)",IF(AND(Prévisions!E25="A venir",'Tableau des téléchargements'!G25="!"),"Film à venir (non précisé)",IF(AND(LEN(Prévisions!E25)-LEN(SUBSTITUTE(Prévisions!E25,"/",""))=1,Prévisions!D25="!"),"Film à venir (non précisé)",IF(AND(LEN(Prévisions!E25)-LEN(SUBSTITUTE(Prévisions!E25,"/",""))=2,'Tableau des téléchargements'!C25="!",Prévisions!E25*1&gt;TODAY()),"Série à venir",IF(AND(LEN(Prévisions!E25)-LEN(SUBSTITUTE(Prévisions!E25,"/",""))=2,'Tableau des téléchargements'!E25="!",Prévisions!E25*1&gt;TODAY()),"OAV à venir",IF(AND(LEN(Prévisions!E25)-LEN(SUBSTITUTE(Prévisions!E25,"/",""))=2,'Tableau des téléchargements'!G25="!",Prévisions!E25*1&gt;TODAY()),"Film à venir",IF(AND(Prévisions!E25*1&lt;=TODAY(),'Tableau des téléchargements'!E25="?",'Tableau des téléchargements'!C25="?"),"Série et OAV en cours",IF(AND(Prévisions!E25*1&lt;=TODAY(),'Tableau des téléchargements'!G25="?",'Tableau des téléchargements'!C25="?"),"Série et Film en cours",IF(AND(Prévisions!E25*1&lt;=TODAY(),'Tableau des téléchargements'!C25="?"),"Série en cours",IF(AND(Prévisions!E25*1&lt;=TODAY(),'Tableau des téléchargements'!E25="?"),"OAV en cours",IF(AND(Prévisions!E25*1&lt;=TODAY(),'Tableau des téléchargements'!G25="?"),"Film en cours",IF(AND(Prévisions!E25*1&lt;=TODAY(),'Tableau des téléchargements'!C25="!"),"Série en cours",IF(AND(Prévisions!E25*1&lt;=TODAY(),'Tableau des téléchargements'!E25="!"),"OAV en cours",IF(AND(Prévisions!E25*1&lt;=TODAY(),'Tableau des téléchargements'!G25="!"),"Film en cours",IF(AND(Prévisions!E25*1&lt;=TODAY(),ISBLANK(Prévisions!B25),ISBLANK(Prévisions!C25),'Tableau des téléchargements'!F25=Prévisions!D25),"Terminé",IF(AND(Prévisions!E25*1&lt;TODAY(),'Tableau des téléchargements'!C25=Prévisions!B25,'Tableau des téléchargements'!E25=Prévisions!C25,'Tableau des téléchargements'!G25=Prévisions!D25),"Terminée",IF(AND(Prévisions!E25*1&lt;=TODAY(),'Tableau des téléchargements'!E25="?",'Tableau des téléchargements'!C25="?",OR('Tableau des téléchargements'!E25="*+",'Tableau des téléchargements'!E25="?",'Tableau des téléchargements'!C25="*+",'Tableau des téléchargements'!C25="?")),"Série et OAV en cours (non précisé)","")))))))))))))))))))))))))</f>
        <v>Terminée</v>
      </c>
      <c r="I25" s="5" t="str">
        <f ca="1">IF(OR(H25="Série à venir (non précisé)",H25="OAV à venir (non précisé)",H25="Film à venir (non précisé)"),"Prochainement",IF(OR(H25="Série à venir",H25="OAV à venir",H25="Film à venir"),"Dans "&amp;Prévisions!E25*1-TODAY()&amp;" jour(s)",IF(AND(OR(H25="Terminée",H25="En pause"),B25=C25,D25=E25,F25=G25),"Finie",IF(AND(H25="Terminé",F25=G25),"Fini",IF(AND(OR(H25="En cours",H25="Série en cours",H25="OAV en cours",H25="Film en cours"),B25=C25,D25=E25,F25=G25),"A jour",IF(H25="Abandonnée","Série abandonnée",IF(AND(OR(H25="En cours",H25="Terminée",H25="Terminé",H25="Série en cours",H25="OAV en cours",H25="Film en cours",H25="Série et OAV en cours",H25="En pause"),B25&lt;C25,D25&lt;E25,F25&lt;G25),C25-B25&amp;" Episode(s) "&amp;E25-D25&amp;" OAV(s) et "&amp;G25-F25&amp;" Film(s) à regarder",IF(AND(OR(H25="En cours",H25="Terminée",H25="Terminé",H25="Série en cours",H25="OAV en cours",H25="Film en cours",H25="Série et OAV en cours",H25="En pause"),B25&lt;C25,D25=E25,F25=G25),C25-B25&amp;" Episode(s) à regarder",IF(AND(OR(H25="En cours",H25="Terminée",H25="Terminé",H25="Série en cours",H25="OAV en cours",H25="Film en cours",H25="Série et OAV en cours",H25="En pause"),B25=C25,D25&lt;E25,F25=G25),E25-D25&amp;" OAV(s) à regarder",IF(AND(OR(H25="En cours",H25="Terminée",H25="Terminé",H25="Série en cours",H25="OAV en cours",H25="Film en cours",H25="Série et OAV en cours",H25="En pause"),B25&lt;C25,D25&lt;E25,F25=G25),C25-B25&amp;" Episode(s) et "&amp;E25-D25&amp;" OAV(s) à regarder",IF(AND(OR(H25="En cours",H25="Terminée",H25="Terminé",H25="Série en cours",H25="OAV en cours",H25="Film en cours",H25="Série et OAV en cours",H25="En pause"),B25=C25,D25&lt;E25,F25&lt;G25),E25-D25&amp;" OAV(s) et "&amp;G25-F25&amp;" Film(s) à regarder",IF(AND(OR(H25="En cours",H25="Terminée",H25="Terminé",H25="Série en cours",H25="OAV en cours",H25="Film en cours",H25="Série et OAV en cours",H25="En pause"),B25=C25,D25=E25,F25&lt;G25),G25-F25&amp;" Film(s) à regarder",IF(AND(OR(H25="En cours",H25="Terminée",H25="Terminé",H25="Série en cours",H25="OAV en cours",H25="Film en cours",H25="Série et OAV en cours",H25="En pause"),B25&lt;C25,D25=E25,F25&lt;G25),C25-B25&amp;" Episode(s) et "&amp;G25-F25&amp;" Film(s) à regarder","")))))))))))))</f>
        <v>22 Episode(s) à regarder</v>
      </c>
    </row>
    <row r="26" spans="1:13" s="7" customFormat="1" ht="15" customHeight="1" x14ac:dyDescent="0.25">
      <c r="A26" s="3" t="s">
        <v>35</v>
      </c>
      <c r="B26" s="5">
        <v>0</v>
      </c>
      <c r="C26" s="5">
        <v>6</v>
      </c>
      <c r="D26" s="5"/>
      <c r="E26" s="5"/>
      <c r="F26" s="5"/>
      <c r="G26" s="5"/>
      <c r="H26" s="43" t="str">
        <f ca="1">IF(AND(Prévisions!E26="Terminée",OR('Tableau des téléchargements'!B26="x",'Tableau des téléchargements'!D26="x",'Tableau des téléchargements'!F26="x")),"Abandonnée",IF(AND(Prévisions!E26="En cours",'Tableau des téléchargements'!C26="?"),"En cours",IF(Prévisions!E26="Terminée","Terminée",IF(Prévisions!E26="Terminé","Terminé",IF(Prévisions!E26="En pause","En pause",IF(AND(Prévisions!E26="A venir",'Tableau des téléchargements'!C26="!"),"Série à venir (non précisé)",IF(AND(LEN(Prévisions!E26)-LEN(SUBSTITUTE(Prévisions!E26,"/",""))=1,'Tableau des téléchargements'!C26="!"),"Série à venir (non précisé)",IF(AND(Prévisions!E26="A venir",'Tableau des téléchargements'!E26="!"),"OAV à venir (non précisé)",IF(AND(LEN(Prévisions!E26)-LEN(SUBSTITUTE(Prévisions!E26,"/",""))=1,'Tableau des téléchargements'!E26="!"),"OAV à venir (non précisé)",IF(AND(Prévisions!E26="A venir",'Tableau des téléchargements'!G26="!"),"Film à venir (non précisé)",IF(AND(LEN(Prévisions!E26)-LEN(SUBSTITUTE(Prévisions!E26,"/",""))=1,Prévisions!D26="!"),"Film à venir (non précisé)",IF(AND(LEN(Prévisions!E26)-LEN(SUBSTITUTE(Prévisions!E26,"/",""))=2,'Tableau des téléchargements'!C26="!",Prévisions!E26*1&gt;TODAY()),"Série à venir",IF(AND(LEN(Prévisions!E26)-LEN(SUBSTITUTE(Prévisions!E26,"/",""))=2,'Tableau des téléchargements'!E26="!",Prévisions!E26*1&gt;TODAY()),"OAV à venir",IF(AND(LEN(Prévisions!E26)-LEN(SUBSTITUTE(Prévisions!E26,"/",""))=2,'Tableau des téléchargements'!G26="!",Prévisions!E26*1&gt;TODAY()),"Film à venir",IF(AND(Prévisions!E26*1&lt;=TODAY(),'Tableau des téléchargements'!E26="?",'Tableau des téléchargements'!C26="?"),"Série et OAV en cours",IF(AND(Prévisions!E26*1&lt;=TODAY(),'Tableau des téléchargements'!G26="?",'Tableau des téléchargements'!C26="?"),"Série et Film en cours",IF(AND(Prévisions!E26*1&lt;=TODAY(),'Tableau des téléchargements'!C26="?"),"Série en cours",IF(AND(Prévisions!E26*1&lt;=TODAY(),'Tableau des téléchargements'!E26="?"),"OAV en cours",IF(AND(Prévisions!E26*1&lt;=TODAY(),'Tableau des téléchargements'!G26="?"),"Film en cours",IF(AND(Prévisions!E26*1&lt;=TODAY(),'Tableau des téléchargements'!C26="!"),"Série en cours",IF(AND(Prévisions!E26*1&lt;=TODAY(),'Tableau des téléchargements'!E26="!"),"OAV en cours",IF(AND(Prévisions!E26*1&lt;=TODAY(),'Tableau des téléchargements'!G26="!"),"Film en cours",IF(AND(Prévisions!E26*1&lt;=TODAY(),ISBLANK(Prévisions!B26),ISBLANK(Prévisions!C26),'Tableau des téléchargements'!F26=Prévisions!D26),"Terminé",IF(AND(Prévisions!E26*1&lt;TODAY(),'Tableau des téléchargements'!C26=Prévisions!B26,'Tableau des téléchargements'!E26=Prévisions!C26,'Tableau des téléchargements'!G26=Prévisions!D26),"Terminée",IF(AND(Prévisions!E26*1&lt;=TODAY(),'Tableau des téléchargements'!E26="?",'Tableau des téléchargements'!C26="?",OR('Tableau des téléchargements'!E26="*+",'Tableau des téléchargements'!E26="?",'Tableau des téléchargements'!C26="*+",'Tableau des téléchargements'!C26="?")),"Série et OAV en cours (non précisé)","")))))))))))))))))))))))))</f>
        <v>Série en cours</v>
      </c>
      <c r="I26" s="5" t="str">
        <f ca="1">IF(OR(H26="Série à venir (non précisé)",H26="OAV à venir (non précisé)",H26="Film à venir (non précisé)"),"Prochainement",IF(OR(H26="Série à venir",H26="OAV à venir",H26="Film à venir"),"Dans "&amp;Prévisions!E26*1-TODAY()&amp;" jour(s)",IF(AND(OR(H26="Terminée",H26="En pause"),B26=C26,D26=E26,F26=G26),"Finie",IF(AND(H26="Terminé",F26=G26),"Fini",IF(AND(OR(H26="En cours",H26="Série en cours",H26="OAV en cours",H26="Film en cours"),B26=C26,D26=E26,F26=G26),"A jour",IF(H26="Abandonnée","Série abandonnée",IF(AND(OR(H26="En cours",H26="Terminée",H26="Terminé",H26="Série en cours",H26="OAV en cours",H26="Film en cours",H26="Série et OAV en cours",H26="En pause"),B26&lt;C26,D26&lt;E26,F26&lt;G26),C26-B26&amp;" Episode(s) "&amp;E26-D26&amp;" OAV(s) et "&amp;G26-F26&amp;" Film(s) à regarder",IF(AND(OR(H26="En cours",H26="Terminée",H26="Terminé",H26="Série en cours",H26="OAV en cours",H26="Film en cours",H26="Série et OAV en cours",H26="En pause"),B26&lt;C26,D26=E26,F26=G26),C26-B26&amp;" Episode(s) à regarder",IF(AND(OR(H26="En cours",H26="Terminée",H26="Terminé",H26="Série en cours",H26="OAV en cours",H26="Film en cours",H26="Série et OAV en cours",H26="En pause"),B26=C26,D26&lt;E26,F26=G26),E26-D26&amp;" OAV(s) à regarder",IF(AND(OR(H26="En cours",H26="Terminée",H26="Terminé",H26="Série en cours",H26="OAV en cours",H26="Film en cours",H26="Série et OAV en cours",H26="En pause"),B26&lt;C26,D26&lt;E26,F26=G26),C26-B26&amp;" Episode(s) et "&amp;E26-D26&amp;" OAV(s) à regarder",IF(AND(OR(H26="En cours",H26="Terminée",H26="Terminé",H26="Série en cours",H26="OAV en cours",H26="Film en cours",H26="Série et OAV en cours",H26="En pause"),B26=C26,D26&lt;E26,F26&lt;G26),E26-D26&amp;" OAV(s) et "&amp;G26-F26&amp;" Film(s) à regarder",IF(AND(OR(H26="En cours",H26="Terminée",H26="Terminé",H26="Série en cours",H26="OAV en cours",H26="Film en cours",H26="Série et OAV en cours",H26="En pause"),B26=C26,D26=E26,F26&lt;G26),G26-F26&amp;" Film(s) à regarder",IF(AND(OR(H26="En cours",H26="Terminée",H26="Terminé",H26="Série en cours",H26="OAV en cours",H26="Film en cours",H26="Série et OAV en cours",H26="En pause"),B26&lt;C26,D26=E26,F26&lt;G26),C26-B26&amp;" Episode(s) et "&amp;G26-F26&amp;" Film(s) à regarder","")))))))))))))</f>
        <v>6 Episode(s) à regarder</v>
      </c>
    </row>
    <row r="27" spans="1:13" ht="15" customHeight="1" x14ac:dyDescent="0.25">
      <c r="A27" s="3" t="s">
        <v>9</v>
      </c>
      <c r="B27" s="5">
        <v>7</v>
      </c>
      <c r="C27" s="5">
        <v>24</v>
      </c>
      <c r="D27" s="5">
        <v>0</v>
      </c>
      <c r="E27" s="5">
        <v>1</v>
      </c>
      <c r="F27" s="5"/>
      <c r="G27" s="5"/>
      <c r="H27" s="43" t="str">
        <f ca="1">IF(AND(Prévisions!E27="Terminée",OR('Tableau des téléchargements'!B27="x",'Tableau des téléchargements'!D27="x",'Tableau des téléchargements'!F27="x")),"Abandonnée",IF(AND(Prévisions!E27="En cours",'Tableau des téléchargements'!C27="?"),"En cours",IF(Prévisions!E27="Terminée","Terminée",IF(Prévisions!E27="Terminé","Terminé",IF(Prévisions!E27="En pause","En pause",IF(AND(Prévisions!E27="A venir",'Tableau des téléchargements'!C27="!"),"Série à venir (non précisé)",IF(AND(LEN(Prévisions!E27)-LEN(SUBSTITUTE(Prévisions!E27,"/",""))=1,'Tableau des téléchargements'!C27="!"),"Série à venir (non précisé)",IF(AND(Prévisions!E27="A venir",'Tableau des téléchargements'!E27="!"),"OAV à venir (non précisé)",IF(AND(LEN(Prévisions!E27)-LEN(SUBSTITUTE(Prévisions!E27,"/",""))=1,'Tableau des téléchargements'!E27="!"),"OAV à venir (non précisé)",IF(AND(Prévisions!E27="A venir",'Tableau des téléchargements'!G27="!"),"Film à venir (non précisé)",IF(AND(LEN(Prévisions!E27)-LEN(SUBSTITUTE(Prévisions!E27,"/",""))=1,Prévisions!D27="!"),"Film à venir (non précisé)",IF(AND(LEN(Prévisions!E27)-LEN(SUBSTITUTE(Prévisions!E27,"/",""))=2,'Tableau des téléchargements'!C27="!",Prévisions!E27*1&gt;TODAY()),"Série à venir",IF(AND(LEN(Prévisions!E27)-LEN(SUBSTITUTE(Prévisions!E27,"/",""))=2,'Tableau des téléchargements'!E27="!",Prévisions!E27*1&gt;TODAY()),"OAV à venir",IF(AND(LEN(Prévisions!E27)-LEN(SUBSTITUTE(Prévisions!E27,"/",""))=2,'Tableau des téléchargements'!G27="!",Prévisions!E27*1&gt;TODAY()),"Film à venir",IF(AND(Prévisions!E27*1&lt;=TODAY(),'Tableau des téléchargements'!E27="?",'Tableau des téléchargements'!C27="?"),"Série et OAV en cours",IF(AND(Prévisions!E27*1&lt;=TODAY(),'Tableau des téléchargements'!G27="?",'Tableau des téléchargements'!C27="?"),"Série et Film en cours",IF(AND(Prévisions!E27*1&lt;=TODAY(),'Tableau des téléchargements'!C27="?"),"Série en cours",IF(AND(Prévisions!E27*1&lt;=TODAY(),'Tableau des téléchargements'!E27="?"),"OAV en cours",IF(AND(Prévisions!E27*1&lt;=TODAY(),'Tableau des téléchargements'!G27="?"),"Film en cours",IF(AND(Prévisions!E27*1&lt;=TODAY(),'Tableau des téléchargements'!C27="!"),"Série en cours",IF(AND(Prévisions!E27*1&lt;=TODAY(),'Tableau des téléchargements'!E27="!"),"OAV en cours",IF(AND(Prévisions!E27*1&lt;=TODAY(),'Tableau des téléchargements'!G27="!"),"Film en cours",IF(AND(Prévisions!E27*1&lt;=TODAY(),ISBLANK(Prévisions!B27),ISBLANK(Prévisions!C27),'Tableau des téléchargements'!F27=Prévisions!D27),"Terminé",IF(AND(Prévisions!E27*1&lt;TODAY(),'Tableau des téléchargements'!C27=Prévisions!B27,'Tableau des téléchargements'!E27=Prévisions!C27,'Tableau des téléchargements'!G27=Prévisions!D27),"Terminée",IF(AND(Prévisions!E27*1&lt;=TODAY(),'Tableau des téléchargements'!E27="?",'Tableau des téléchargements'!C27="?",OR('Tableau des téléchargements'!E27="*+",'Tableau des téléchargements'!E27="?",'Tableau des téléchargements'!C27="*+",'Tableau des téléchargements'!C27="?")),"Série et OAV en cours (non précisé)","")))))))))))))))))))))))))</f>
        <v>Terminée</v>
      </c>
      <c r="I27" s="5" t="str">
        <f ca="1">IF(OR(H27="Série à venir (non précisé)",H27="OAV à venir (non précisé)",H27="Film à venir (non précisé)"),"Prochainement",IF(OR(H27="Série à venir",H27="OAV à venir",H27="Film à venir"),"Dans "&amp;Prévisions!E27*1-TODAY()&amp;" jour(s)",IF(AND(OR(H27="Terminée",H27="En pause"),B27=C27,D27=E27,F27=G27),"Finie",IF(AND(H27="Terminé",F27=G27),"Fini",IF(AND(OR(H27="En cours",H27="Série en cours",H27="OAV en cours",H27="Film en cours"),B27=C27,D27=E27,F27=G27),"A jour",IF(H27="Abandonnée","Série abandonnée",IF(AND(OR(H27="En cours",H27="Terminée",H27="Terminé",H27="Série en cours",H27="OAV en cours",H27="Film en cours",H27="Série et OAV en cours",H27="En pause"),B27&lt;C27,D27&lt;E27,F27&lt;G27),C27-B27&amp;" Episode(s) "&amp;E27-D27&amp;" OAV(s) et "&amp;G27-F27&amp;" Film(s) à regarder",IF(AND(OR(H27="En cours",H27="Terminée",H27="Terminé",H27="Série en cours",H27="OAV en cours",H27="Film en cours",H27="Série et OAV en cours",H27="En pause"),B27&lt;C27,D27=E27,F27=G27),C27-B27&amp;" Episode(s) à regarder",IF(AND(OR(H27="En cours",H27="Terminée",H27="Terminé",H27="Série en cours",H27="OAV en cours",H27="Film en cours",H27="Série et OAV en cours",H27="En pause"),B27=C27,D27&lt;E27,F27=G27),E27-D27&amp;" OAV(s) à regarder",IF(AND(OR(H27="En cours",H27="Terminée",H27="Terminé",H27="Série en cours",H27="OAV en cours",H27="Film en cours",H27="Série et OAV en cours",H27="En pause"),B27&lt;C27,D27&lt;E27,F27=G27),C27-B27&amp;" Episode(s) et "&amp;E27-D27&amp;" OAV(s) à regarder",IF(AND(OR(H27="En cours",H27="Terminée",H27="Terminé",H27="Série en cours",H27="OAV en cours",H27="Film en cours",H27="Série et OAV en cours",H27="En pause"),B27=C27,D27&lt;E27,F27&lt;G27),E27-D27&amp;" OAV(s) et "&amp;G27-F27&amp;" Film(s) à regarder",IF(AND(OR(H27="En cours",H27="Terminée",H27="Terminé",H27="Série en cours",H27="OAV en cours",H27="Film en cours",H27="Série et OAV en cours",H27="En pause"),B27=C27,D27=E27,F27&lt;G27),G27-F27&amp;" Film(s) à regarder",IF(AND(OR(H27="En cours",H27="Terminée",H27="Terminé",H27="Série en cours",H27="OAV en cours",H27="Film en cours",H27="Série et OAV en cours",H27="En pause"),B27&lt;C27,D27=E27,F27&lt;G27),C27-B27&amp;" Episode(s) et "&amp;G27-F27&amp;" Film(s) à regarder","")))))))))))))</f>
        <v>17 Episode(s) et 1 OAV(s) à regarder</v>
      </c>
    </row>
    <row r="28" spans="1:13" s="6" customFormat="1" ht="15" customHeight="1" x14ac:dyDescent="0.25">
      <c r="A28" s="3" t="s">
        <v>18</v>
      </c>
      <c r="B28" s="5">
        <v>0</v>
      </c>
      <c r="C28" s="5">
        <v>12</v>
      </c>
      <c r="D28" s="5">
        <v>0</v>
      </c>
      <c r="E28" s="5">
        <v>1</v>
      </c>
      <c r="F28" s="5"/>
      <c r="G28" s="5"/>
      <c r="H28" s="43" t="str">
        <f ca="1">IF(AND(Prévisions!E28="Terminée",OR('Tableau des téléchargements'!B28="x",'Tableau des téléchargements'!D28="x",'Tableau des téléchargements'!F28="x")),"Abandonnée",IF(AND(Prévisions!E28="En cours",'Tableau des téléchargements'!C28="?"),"En cours",IF(Prévisions!E28="Terminée","Terminée",IF(Prévisions!E28="Terminé","Terminé",IF(Prévisions!E28="En pause","En pause",IF(AND(Prévisions!E28="A venir",'Tableau des téléchargements'!C28="!"),"Série à venir (non précisé)",IF(AND(LEN(Prévisions!E28)-LEN(SUBSTITUTE(Prévisions!E28,"/",""))=1,'Tableau des téléchargements'!C28="!"),"Série à venir (non précisé)",IF(AND(Prévisions!E28="A venir",'Tableau des téléchargements'!E28="!"),"OAV à venir (non précisé)",IF(AND(LEN(Prévisions!E28)-LEN(SUBSTITUTE(Prévisions!E28,"/",""))=1,'Tableau des téléchargements'!E28="!"),"OAV à venir (non précisé)",IF(AND(Prévisions!E28="A venir",'Tableau des téléchargements'!G28="!"),"Film à venir (non précisé)",IF(AND(LEN(Prévisions!E28)-LEN(SUBSTITUTE(Prévisions!E28,"/",""))=1,Prévisions!D28="!"),"Film à venir (non précisé)",IF(AND(LEN(Prévisions!E28)-LEN(SUBSTITUTE(Prévisions!E28,"/",""))=2,'Tableau des téléchargements'!C28="!",Prévisions!E28*1&gt;TODAY()),"Série à venir",IF(AND(LEN(Prévisions!E28)-LEN(SUBSTITUTE(Prévisions!E28,"/",""))=2,'Tableau des téléchargements'!E28="!",Prévisions!E28*1&gt;TODAY()),"OAV à venir",IF(AND(LEN(Prévisions!E28)-LEN(SUBSTITUTE(Prévisions!E28,"/",""))=2,'Tableau des téléchargements'!G28="!",Prévisions!E28*1&gt;TODAY()),"Film à venir",IF(AND(Prévisions!E28*1&lt;=TODAY(),'Tableau des téléchargements'!E28="?",'Tableau des téléchargements'!C28="?"),"Série et OAV en cours",IF(AND(Prévisions!E28*1&lt;=TODAY(),'Tableau des téléchargements'!G28="?",'Tableau des téléchargements'!C28="?"),"Série et Film en cours",IF(AND(Prévisions!E28*1&lt;=TODAY(),'Tableau des téléchargements'!C28="?"),"Série en cours",IF(AND(Prévisions!E28*1&lt;=TODAY(),'Tableau des téléchargements'!E28="?"),"OAV en cours",IF(AND(Prévisions!E28*1&lt;=TODAY(),'Tableau des téléchargements'!G28="?"),"Film en cours",IF(AND(Prévisions!E28*1&lt;=TODAY(),'Tableau des téléchargements'!C28="!"),"Série en cours",IF(AND(Prévisions!E28*1&lt;=TODAY(),'Tableau des téléchargements'!E28="!"),"OAV en cours",IF(AND(Prévisions!E28*1&lt;=TODAY(),'Tableau des téléchargements'!G28="!"),"Film en cours",IF(AND(Prévisions!E28*1&lt;=TODAY(),ISBLANK(Prévisions!B28),ISBLANK(Prévisions!C28),'Tableau des téléchargements'!F28=Prévisions!D28),"Terminé",IF(AND(Prévisions!E28*1&lt;TODAY(),'Tableau des téléchargements'!C28=Prévisions!B28,'Tableau des téléchargements'!E28=Prévisions!C28,'Tableau des téléchargements'!G28=Prévisions!D28),"Terminée",IF(AND(Prévisions!E28*1&lt;=TODAY(),'Tableau des téléchargements'!E28="?",'Tableau des téléchargements'!C28="?",OR('Tableau des téléchargements'!E28="*+",'Tableau des téléchargements'!E28="?",'Tableau des téléchargements'!C28="*+",'Tableau des téléchargements'!C28="?")),"Série et OAV en cours (non précisé)","")))))))))))))))))))))))))</f>
        <v>Terminée</v>
      </c>
      <c r="I28" s="5" t="str">
        <f ca="1">IF(OR(H28="Série à venir (non précisé)",H28="OAV à venir (non précisé)",H28="Film à venir (non précisé)"),"Prochainement",IF(OR(H28="Série à venir",H28="OAV à venir",H28="Film à venir"),"Dans "&amp;Prévisions!E28*1-TODAY()&amp;" jour(s)",IF(AND(OR(H28="Terminée",H28="En pause"),B28=C28,D28=E28,F28=G28),"Finie",IF(AND(H28="Terminé",F28=G28),"Fini",IF(AND(OR(H28="En cours",H28="Série en cours",H28="OAV en cours",H28="Film en cours"),B28=C28,D28=E28,F28=G28),"A jour",IF(H28="Abandonnée","Série abandonnée",IF(AND(OR(H28="En cours",H28="Terminée",H28="Terminé",H28="Série en cours",H28="OAV en cours",H28="Film en cours",H28="Série et OAV en cours",H28="En pause"),B28&lt;C28,D28&lt;E28,F28&lt;G28),C28-B28&amp;" Episode(s) "&amp;E28-D28&amp;" OAV(s) et "&amp;G28-F28&amp;" Film(s) à regarder",IF(AND(OR(H28="En cours",H28="Terminée",H28="Terminé",H28="Série en cours",H28="OAV en cours",H28="Film en cours",H28="Série et OAV en cours",H28="En pause"),B28&lt;C28,D28=E28,F28=G28),C28-B28&amp;" Episode(s) à regarder",IF(AND(OR(H28="En cours",H28="Terminée",H28="Terminé",H28="Série en cours",H28="OAV en cours",H28="Film en cours",H28="Série et OAV en cours",H28="En pause"),B28=C28,D28&lt;E28,F28=G28),E28-D28&amp;" OAV(s) à regarder",IF(AND(OR(H28="En cours",H28="Terminée",H28="Terminé",H28="Série en cours",H28="OAV en cours",H28="Film en cours",H28="Série et OAV en cours",H28="En pause"),B28&lt;C28,D28&lt;E28,F28=G28),C28-B28&amp;" Episode(s) et "&amp;E28-D28&amp;" OAV(s) à regarder",IF(AND(OR(H28="En cours",H28="Terminée",H28="Terminé",H28="Série en cours",H28="OAV en cours",H28="Film en cours",H28="Série et OAV en cours",H28="En pause"),B28=C28,D28&lt;E28,F28&lt;G28),E28-D28&amp;" OAV(s) et "&amp;G28-F28&amp;" Film(s) à regarder",IF(AND(OR(H28="En cours",H28="Terminée",H28="Terminé",H28="Série en cours",H28="OAV en cours",H28="Film en cours",H28="Série et OAV en cours",H28="En pause"),B28=C28,D28=E28,F28&lt;G28),G28-F28&amp;" Film(s) à regarder",IF(AND(OR(H28="En cours",H28="Terminée",H28="Terminé",H28="Série en cours",H28="OAV en cours",H28="Film en cours",H28="Série et OAV en cours",H28="En pause"),B28&lt;C28,D28=E28,F28&lt;G28),C28-B28&amp;" Episode(s) et "&amp;G28-F28&amp;" Film(s) à regarder","")))))))))))))</f>
        <v>12 Episode(s) et 1 OAV(s) à regarder</v>
      </c>
    </row>
    <row r="29" spans="1:13" ht="15" customHeight="1" x14ac:dyDescent="0.25">
      <c r="A29" s="3" t="s">
        <v>2</v>
      </c>
      <c r="B29" s="5">
        <v>25</v>
      </c>
      <c r="C29" s="5">
        <v>25</v>
      </c>
      <c r="D29" s="5">
        <v>4</v>
      </c>
      <c r="E29" s="5">
        <v>4</v>
      </c>
      <c r="F29" s="5"/>
      <c r="G29" s="5"/>
      <c r="H29" s="43" t="str">
        <f ca="1">IF(AND(Prévisions!E29="Terminée",OR('Tableau des téléchargements'!B29="x",'Tableau des téléchargements'!D29="x",'Tableau des téléchargements'!F29="x")),"Abandonnée",IF(AND(Prévisions!E29="En cours",'Tableau des téléchargements'!C29="?"),"En cours",IF(Prévisions!E29="Terminée","Terminée",IF(Prévisions!E29="Terminé","Terminé",IF(Prévisions!E29="En pause","En pause",IF(AND(Prévisions!E29="A venir",'Tableau des téléchargements'!C29="!"),"Série à venir (non précisé)",IF(AND(LEN(Prévisions!E29)-LEN(SUBSTITUTE(Prévisions!E29,"/",""))=1,'Tableau des téléchargements'!C29="!"),"Série à venir (non précisé)",IF(AND(Prévisions!E29="A venir",'Tableau des téléchargements'!E29="!"),"OAV à venir (non précisé)",IF(AND(LEN(Prévisions!E29)-LEN(SUBSTITUTE(Prévisions!E29,"/",""))=1,'Tableau des téléchargements'!E29="!"),"OAV à venir (non précisé)",IF(AND(Prévisions!E29="A venir",'Tableau des téléchargements'!G29="!"),"Film à venir (non précisé)",IF(AND(LEN(Prévisions!E29)-LEN(SUBSTITUTE(Prévisions!E29,"/",""))=1,Prévisions!D29="!"),"Film à venir (non précisé)",IF(AND(LEN(Prévisions!E29)-LEN(SUBSTITUTE(Prévisions!E29,"/",""))=2,'Tableau des téléchargements'!C29="!",Prévisions!E29*1&gt;TODAY()),"Série à venir",IF(AND(LEN(Prévisions!E29)-LEN(SUBSTITUTE(Prévisions!E29,"/",""))=2,'Tableau des téléchargements'!E29="!",Prévisions!E29*1&gt;TODAY()),"OAV à venir",IF(AND(LEN(Prévisions!E29)-LEN(SUBSTITUTE(Prévisions!E29,"/",""))=2,'Tableau des téléchargements'!G29="!",Prévisions!E29*1&gt;TODAY()),"Film à venir",IF(AND(Prévisions!E29*1&lt;=TODAY(),'Tableau des téléchargements'!E29="?",'Tableau des téléchargements'!C29="?"),"Série et OAV en cours",IF(AND(Prévisions!E29*1&lt;=TODAY(),'Tableau des téléchargements'!G29="?",'Tableau des téléchargements'!C29="?"),"Série et Film en cours",IF(AND(Prévisions!E29*1&lt;=TODAY(),'Tableau des téléchargements'!C29="?"),"Série en cours",IF(AND(Prévisions!E29*1&lt;=TODAY(),'Tableau des téléchargements'!E29="?"),"OAV en cours",IF(AND(Prévisions!E29*1&lt;=TODAY(),'Tableau des téléchargements'!G29="?"),"Film en cours",IF(AND(Prévisions!E29*1&lt;=TODAY(),'Tableau des téléchargements'!C29="!"),"Série en cours",IF(AND(Prévisions!E29*1&lt;=TODAY(),'Tableau des téléchargements'!E29="!"),"OAV en cours",IF(AND(Prévisions!E29*1&lt;=TODAY(),'Tableau des téléchargements'!G29="!"),"Film en cours",IF(AND(Prévisions!E29*1&lt;=TODAY(),ISBLANK(Prévisions!B29),ISBLANK(Prévisions!C29),'Tableau des téléchargements'!F29=Prévisions!D29),"Terminé",IF(AND(Prévisions!E29*1&lt;TODAY(),'Tableau des téléchargements'!C29=Prévisions!B29,'Tableau des téléchargements'!E29=Prévisions!C29,'Tableau des téléchargements'!G29=Prévisions!D29),"Terminée",IF(AND(Prévisions!E29*1&lt;=TODAY(),'Tableau des téléchargements'!E29="?",'Tableau des téléchargements'!C29="?",OR('Tableau des téléchargements'!E29="*+",'Tableau des téléchargements'!E29="?",'Tableau des téléchargements'!C29="*+",'Tableau des téléchargements'!C29="?")),"Série et OAV en cours (non précisé)","")))))))))))))))))))))))))</f>
        <v>Terminée</v>
      </c>
      <c r="I29" s="5" t="str">
        <f ca="1">IF(OR(H29="Série à venir (non précisé)",H29="OAV à venir (non précisé)",H29="Film à venir (non précisé)"),"Prochainement",IF(OR(H29="Série à venir",H29="OAV à venir",H29="Film à venir"),"Dans "&amp;Prévisions!E29*1-TODAY()&amp;" jour(s)",IF(AND(OR(H29="Terminée",H29="En pause"),B29=C29,D29=E29,F29=G29),"Finie",IF(AND(H29="Terminé",F29=G29),"Fini",IF(AND(OR(H29="En cours",H29="Série en cours",H29="OAV en cours",H29="Film en cours"),B29=C29,D29=E29,F29=G29),"A jour",IF(H29="Abandonnée","Série abandonnée",IF(AND(OR(H29="En cours",H29="Terminée",H29="Terminé",H29="Série en cours",H29="OAV en cours",H29="Film en cours",H29="Série et OAV en cours",H29="En pause"),B29&lt;C29,D29&lt;E29,F29&lt;G29),C29-B29&amp;" Episode(s) "&amp;E29-D29&amp;" OAV(s) et "&amp;G29-F29&amp;" Film(s) à regarder",IF(AND(OR(H29="En cours",H29="Terminée",H29="Terminé",H29="Série en cours",H29="OAV en cours",H29="Film en cours",H29="Série et OAV en cours",H29="En pause"),B29&lt;C29,D29=E29,F29=G29),C29-B29&amp;" Episode(s) à regarder",IF(AND(OR(H29="En cours",H29="Terminée",H29="Terminé",H29="Série en cours",H29="OAV en cours",H29="Film en cours",H29="Série et OAV en cours",H29="En pause"),B29=C29,D29&lt;E29,F29=G29),E29-D29&amp;" OAV(s) à regarder",IF(AND(OR(H29="En cours",H29="Terminée",H29="Terminé",H29="Série en cours",H29="OAV en cours",H29="Film en cours",H29="Série et OAV en cours",H29="En pause"),B29&lt;C29,D29&lt;E29,F29=G29),C29-B29&amp;" Episode(s) et "&amp;E29-D29&amp;" OAV(s) à regarder",IF(AND(OR(H29="En cours",H29="Terminée",H29="Terminé",H29="Série en cours",H29="OAV en cours",H29="Film en cours",H29="Série et OAV en cours",H29="En pause"),B29=C29,D29&lt;E29,F29&lt;G29),E29-D29&amp;" OAV(s) et "&amp;G29-F29&amp;" Film(s) à regarder",IF(AND(OR(H29="En cours",H29="Terminée",H29="Terminé",H29="Série en cours",H29="OAV en cours",H29="Film en cours",H29="Série et OAV en cours",H29="En pause"),B29=C29,D29=E29,F29&lt;G29),G29-F29&amp;" Film(s) à regarder",IF(AND(OR(H29="En cours",H29="Terminée",H29="Terminé",H29="Série en cours",H29="OAV en cours",H29="Film en cours",H29="Série et OAV en cours",H29="En pause"),B29&lt;C29,D29=E29,F29&lt;G29),C29-B29&amp;" Episode(s) et "&amp;G29-F29&amp;" Film(s) à regarder","")))))))))))))</f>
        <v>Finie</v>
      </c>
    </row>
    <row r="30" spans="1:13" ht="15" customHeight="1" x14ac:dyDescent="0.25">
      <c r="A30" s="3" t="s">
        <v>3</v>
      </c>
      <c r="B30" s="5">
        <v>21</v>
      </c>
      <c r="C30" s="5">
        <v>26</v>
      </c>
      <c r="D30" s="5"/>
      <c r="E30" s="5"/>
      <c r="F30" s="5"/>
      <c r="G30" s="5"/>
      <c r="H30" s="43" t="str">
        <f ca="1">IF(AND(Prévisions!E30="Terminée",OR('Tableau des téléchargements'!B30="x",'Tableau des téléchargements'!D30="x",'Tableau des téléchargements'!F30="x")),"Abandonnée",IF(AND(Prévisions!E30="En cours",'Tableau des téléchargements'!C30="?"),"En cours",IF(Prévisions!E30="Terminée","Terminée",IF(Prévisions!E30="Terminé","Terminé",IF(Prévisions!E30="En pause","En pause",IF(AND(Prévisions!E30="A venir",'Tableau des téléchargements'!C30="!"),"Série à venir (non précisé)",IF(AND(LEN(Prévisions!E30)-LEN(SUBSTITUTE(Prévisions!E30,"/",""))=1,'Tableau des téléchargements'!C30="!"),"Série à venir (non précisé)",IF(AND(Prévisions!E30="A venir",'Tableau des téléchargements'!E30="!"),"OAV à venir (non précisé)",IF(AND(LEN(Prévisions!E30)-LEN(SUBSTITUTE(Prévisions!E30,"/",""))=1,'Tableau des téléchargements'!E30="!"),"OAV à venir (non précisé)",IF(AND(Prévisions!E30="A venir",'Tableau des téléchargements'!G30="!"),"Film à venir (non précisé)",IF(AND(LEN(Prévisions!E30)-LEN(SUBSTITUTE(Prévisions!E30,"/",""))=1,Prévisions!D30="!"),"Film à venir (non précisé)",IF(AND(LEN(Prévisions!E30)-LEN(SUBSTITUTE(Prévisions!E30,"/",""))=2,'Tableau des téléchargements'!C30="!",Prévisions!E30*1&gt;TODAY()),"Série à venir",IF(AND(LEN(Prévisions!E30)-LEN(SUBSTITUTE(Prévisions!E30,"/",""))=2,'Tableau des téléchargements'!E30="!",Prévisions!E30*1&gt;TODAY()),"OAV à venir",IF(AND(LEN(Prévisions!E30)-LEN(SUBSTITUTE(Prévisions!E30,"/",""))=2,'Tableau des téléchargements'!G30="!",Prévisions!E30*1&gt;TODAY()),"Film à venir",IF(AND(Prévisions!E30*1&lt;=TODAY(),'Tableau des téléchargements'!E30="?",'Tableau des téléchargements'!C30="?"),"Série et OAV en cours",IF(AND(Prévisions!E30*1&lt;=TODAY(),'Tableau des téléchargements'!G30="?",'Tableau des téléchargements'!C30="?"),"Série et Film en cours",IF(AND(Prévisions!E30*1&lt;=TODAY(),'Tableau des téléchargements'!C30="?"),"Série en cours",IF(AND(Prévisions!E30*1&lt;=TODAY(),'Tableau des téléchargements'!E30="?"),"OAV en cours",IF(AND(Prévisions!E30*1&lt;=TODAY(),'Tableau des téléchargements'!G30="?"),"Film en cours",IF(AND(Prévisions!E30*1&lt;=TODAY(),'Tableau des téléchargements'!C30="!"),"Série en cours",IF(AND(Prévisions!E30*1&lt;=TODAY(),'Tableau des téléchargements'!E30="!"),"OAV en cours",IF(AND(Prévisions!E30*1&lt;=TODAY(),'Tableau des téléchargements'!G30="!"),"Film en cours",IF(AND(Prévisions!E30*1&lt;=TODAY(),ISBLANK(Prévisions!B30),ISBLANK(Prévisions!C30),'Tableau des téléchargements'!F30=Prévisions!D30),"Terminé",IF(AND(Prévisions!E30*1&lt;TODAY(),'Tableau des téléchargements'!C30=Prévisions!B30,'Tableau des téléchargements'!E30=Prévisions!C30,'Tableau des téléchargements'!G30=Prévisions!D30),"Terminée",IF(AND(Prévisions!E30*1&lt;=TODAY(),'Tableau des téléchargements'!E30="?",'Tableau des téléchargements'!C30="?",OR('Tableau des téléchargements'!E30="*+",'Tableau des téléchargements'!E30="?",'Tableau des téléchargements'!C30="*+",'Tableau des téléchargements'!C30="?")),"Série et OAV en cours (non précisé)","")))))))))))))))))))))))))</f>
        <v>Terminée</v>
      </c>
      <c r="I30" s="5" t="str">
        <f ca="1">IF(OR(H30="Série à venir (non précisé)",H30="OAV à venir (non précisé)",H30="Film à venir (non précisé)"),"Prochainement",IF(OR(H30="Série à venir",H30="OAV à venir",H30="Film à venir"),"Dans "&amp;Prévisions!E30*1-TODAY()&amp;" jour(s)",IF(AND(OR(H30="Terminée",H30="En pause"),B30=C30,D30=E30,F30=G30),"Finie",IF(AND(H30="Terminé",F30=G30),"Fini",IF(AND(OR(H30="En cours",H30="Série en cours",H30="OAV en cours",H30="Film en cours"),B30=C30,D30=E30,F30=G30),"A jour",IF(H30="Abandonnée","Série abandonnée",IF(AND(OR(H30="En cours",H30="Terminée",H30="Terminé",H30="Série en cours",H30="OAV en cours",H30="Film en cours",H30="Série et OAV en cours",H30="En pause"),B30&lt;C30,D30&lt;E30,F30&lt;G30),C30-B30&amp;" Episode(s) "&amp;E30-D30&amp;" OAV(s) et "&amp;G30-F30&amp;" Film(s) à regarder",IF(AND(OR(H30="En cours",H30="Terminée",H30="Terminé",H30="Série en cours",H30="OAV en cours",H30="Film en cours",H30="Série et OAV en cours",H30="En pause"),B30&lt;C30,D30=E30,F30=G30),C30-B30&amp;" Episode(s) à regarder",IF(AND(OR(H30="En cours",H30="Terminée",H30="Terminé",H30="Série en cours",H30="OAV en cours",H30="Film en cours",H30="Série et OAV en cours",H30="En pause"),B30=C30,D30&lt;E30,F30=G30),E30-D30&amp;" OAV(s) à regarder",IF(AND(OR(H30="En cours",H30="Terminée",H30="Terminé",H30="Série en cours",H30="OAV en cours",H30="Film en cours",H30="Série et OAV en cours",H30="En pause"),B30&lt;C30,D30&lt;E30,F30=G30),C30-B30&amp;" Episode(s) et "&amp;E30-D30&amp;" OAV(s) à regarder",IF(AND(OR(H30="En cours",H30="Terminée",H30="Terminé",H30="Série en cours",H30="OAV en cours",H30="Film en cours",H30="Série et OAV en cours",H30="En pause"),B30=C30,D30&lt;E30,F30&lt;G30),E30-D30&amp;" OAV(s) et "&amp;G30-F30&amp;" Film(s) à regarder",IF(AND(OR(H30="En cours",H30="Terminée",H30="Terminé",H30="Série en cours",H30="OAV en cours",H30="Film en cours",H30="Série et OAV en cours",H30="En pause"),B30=C30,D30=E30,F30&lt;G30),G30-F30&amp;" Film(s) à regarder",IF(AND(OR(H30="En cours",H30="Terminée",H30="Terminé",H30="Série en cours",H30="OAV en cours",H30="Film en cours",H30="Série et OAV en cours",H30="En pause"),B30&lt;C30,D30=E30,F30&lt;G30),C30-B30&amp;" Episode(s) et "&amp;G30-F30&amp;" Film(s) à regarder","")))))))))))))</f>
        <v>5 Episode(s) à regarder</v>
      </c>
    </row>
    <row r="31" spans="1:13" ht="15" customHeight="1" x14ac:dyDescent="0.25">
      <c r="A31" s="3" t="s">
        <v>4</v>
      </c>
      <c r="B31" s="5">
        <v>13</v>
      </c>
      <c r="C31" s="5">
        <v>26</v>
      </c>
      <c r="D31" s="5"/>
      <c r="E31" s="5"/>
      <c r="F31" s="5"/>
      <c r="G31" s="5"/>
      <c r="H31" s="43" t="str">
        <f ca="1">IF(AND(Prévisions!E31="Terminée",OR('Tableau des téléchargements'!B31="x",'Tableau des téléchargements'!D31="x",'Tableau des téléchargements'!F31="x")),"Abandonnée",IF(AND(Prévisions!E31="En cours",'Tableau des téléchargements'!C31="?"),"En cours",IF(Prévisions!E31="Terminée","Terminée",IF(Prévisions!E31="Terminé","Terminé",IF(Prévisions!E31="En pause","En pause",IF(AND(Prévisions!E31="A venir",'Tableau des téléchargements'!C31="!"),"Série à venir (non précisé)",IF(AND(LEN(Prévisions!E31)-LEN(SUBSTITUTE(Prévisions!E31,"/",""))=1,'Tableau des téléchargements'!C31="!"),"Série à venir (non précisé)",IF(AND(Prévisions!E31="A venir",'Tableau des téléchargements'!E31="!"),"OAV à venir (non précisé)",IF(AND(LEN(Prévisions!E31)-LEN(SUBSTITUTE(Prévisions!E31,"/",""))=1,'Tableau des téléchargements'!E31="!"),"OAV à venir (non précisé)",IF(AND(Prévisions!E31="A venir",'Tableau des téléchargements'!G31="!"),"Film à venir (non précisé)",IF(AND(LEN(Prévisions!E31)-LEN(SUBSTITUTE(Prévisions!E31,"/",""))=1,Prévisions!D31="!"),"Film à venir (non précisé)",IF(AND(LEN(Prévisions!E31)-LEN(SUBSTITUTE(Prévisions!E31,"/",""))=2,'Tableau des téléchargements'!C31="!",Prévisions!E31*1&gt;TODAY()),"Série à venir",IF(AND(LEN(Prévisions!E31)-LEN(SUBSTITUTE(Prévisions!E31,"/",""))=2,'Tableau des téléchargements'!E31="!",Prévisions!E31*1&gt;TODAY()),"OAV à venir",IF(AND(LEN(Prévisions!E31)-LEN(SUBSTITUTE(Prévisions!E31,"/",""))=2,'Tableau des téléchargements'!G31="!",Prévisions!E31*1&gt;TODAY()),"Film à venir",IF(AND(Prévisions!E31*1&lt;=TODAY(),'Tableau des téléchargements'!E31="?",'Tableau des téléchargements'!C31="?"),"Série et OAV en cours",IF(AND(Prévisions!E31*1&lt;=TODAY(),'Tableau des téléchargements'!G31="?",'Tableau des téléchargements'!C31="?"),"Série et Film en cours",IF(AND(Prévisions!E31*1&lt;=TODAY(),'Tableau des téléchargements'!C31="?"),"Série en cours",IF(AND(Prévisions!E31*1&lt;=TODAY(),'Tableau des téléchargements'!E31="?"),"OAV en cours",IF(AND(Prévisions!E31*1&lt;=TODAY(),'Tableau des téléchargements'!G31="?"),"Film en cours",IF(AND(Prévisions!E31*1&lt;=TODAY(),'Tableau des téléchargements'!C31="!"),"Série en cours",IF(AND(Prévisions!E31*1&lt;=TODAY(),'Tableau des téléchargements'!E31="!"),"OAV en cours",IF(AND(Prévisions!E31*1&lt;=TODAY(),'Tableau des téléchargements'!G31="!"),"Film en cours",IF(AND(Prévisions!E31*1&lt;=TODAY(),ISBLANK(Prévisions!B31),ISBLANK(Prévisions!C31),'Tableau des téléchargements'!F31=Prévisions!D31),"Terminé",IF(AND(Prévisions!E31*1&lt;TODAY(),'Tableau des téléchargements'!C31=Prévisions!B31,'Tableau des téléchargements'!E31=Prévisions!C31,'Tableau des téléchargements'!G31=Prévisions!D31),"Terminée",IF(AND(Prévisions!E31*1&lt;=TODAY(),'Tableau des téléchargements'!E31="?",'Tableau des téléchargements'!C31="?",OR('Tableau des téléchargements'!E31="*+",'Tableau des téléchargements'!E31="?",'Tableau des téléchargements'!C31="*+",'Tableau des téléchargements'!C31="?")),"Série et OAV en cours (non précisé)","")))))))))))))))))))))))))</f>
        <v>Terminée</v>
      </c>
      <c r="I31" s="5" t="str">
        <f ca="1">IF(OR(H31="Série à venir (non précisé)",H31="OAV à venir (non précisé)",H31="Film à venir (non précisé)"),"Prochainement",IF(OR(H31="Série à venir",H31="OAV à venir",H31="Film à venir"),"Dans "&amp;Prévisions!E31*1-TODAY()&amp;" jour(s)",IF(AND(OR(H31="Terminée",H31="En pause"),B31=C31,D31=E31,F31=G31),"Finie",IF(AND(H31="Terminé",F31=G31),"Fini",IF(AND(OR(H31="En cours",H31="Série en cours",H31="OAV en cours",H31="Film en cours"),B31=C31,D31=E31,F31=G31),"A jour",IF(H31="Abandonnée","Série abandonnée",IF(AND(OR(H31="En cours",H31="Terminée",H31="Terminé",H31="Série en cours",H31="OAV en cours",H31="Film en cours",H31="Série et OAV en cours",H31="En pause"),B31&lt;C31,D31&lt;E31,F31&lt;G31),C31-B31&amp;" Episode(s) "&amp;E31-D31&amp;" OAV(s) et "&amp;G31-F31&amp;" Film(s) à regarder",IF(AND(OR(H31="En cours",H31="Terminée",H31="Terminé",H31="Série en cours",H31="OAV en cours",H31="Film en cours",H31="Série et OAV en cours",H31="En pause"),B31&lt;C31,D31=E31,F31=G31),C31-B31&amp;" Episode(s) à regarder",IF(AND(OR(H31="En cours",H31="Terminée",H31="Terminé",H31="Série en cours",H31="OAV en cours",H31="Film en cours",H31="Série et OAV en cours",H31="En pause"),B31=C31,D31&lt;E31,F31=G31),E31-D31&amp;" OAV(s) à regarder",IF(AND(OR(H31="En cours",H31="Terminée",H31="Terminé",H31="Série en cours",H31="OAV en cours",H31="Film en cours",H31="Série et OAV en cours",H31="En pause"),B31&lt;C31,D31&lt;E31,F31=G31),C31-B31&amp;" Episode(s) et "&amp;E31-D31&amp;" OAV(s) à regarder",IF(AND(OR(H31="En cours",H31="Terminée",H31="Terminé",H31="Série en cours",H31="OAV en cours",H31="Film en cours",H31="Série et OAV en cours",H31="En pause"),B31=C31,D31&lt;E31,F31&lt;G31),E31-D31&amp;" OAV(s) et "&amp;G31-F31&amp;" Film(s) à regarder",IF(AND(OR(H31="En cours",H31="Terminée",H31="Terminé",H31="Série en cours",H31="OAV en cours",H31="Film en cours",H31="Série et OAV en cours",H31="En pause"),B31=C31,D31=E31,F31&lt;G31),G31-F31&amp;" Film(s) à regarder",IF(AND(OR(H31="En cours",H31="Terminée",H31="Terminé",H31="Série en cours",H31="OAV en cours",H31="Film en cours",H31="Série et OAV en cours",H31="En pause"),B31&lt;C31,D31=E31,F31&lt;G31),C31-B31&amp;" Episode(s) et "&amp;G31-F31&amp;" Film(s) à regarder","")))))))))))))</f>
        <v>13 Episode(s) à regarder</v>
      </c>
    </row>
    <row r="32" spans="1:13" s="7" customFormat="1" ht="15" customHeight="1" x14ac:dyDescent="0.25">
      <c r="A32" s="3" t="s">
        <v>34</v>
      </c>
      <c r="B32" s="5">
        <v>0</v>
      </c>
      <c r="C32" s="5">
        <v>14</v>
      </c>
      <c r="D32" s="5">
        <v>0</v>
      </c>
      <c r="E32" s="5">
        <v>14</v>
      </c>
      <c r="F32" s="5"/>
      <c r="G32" s="5"/>
      <c r="H32" s="43" t="str">
        <f ca="1">IF(AND(Prévisions!E32="Terminée",OR('Tableau des téléchargements'!B32="x",'Tableau des téléchargements'!D32="x",'Tableau des téléchargements'!F32="x")),"Abandonnée",IF(AND(Prévisions!E32="En cours",'Tableau des téléchargements'!C32="?"),"En cours",IF(Prévisions!E32="Terminée","Terminée",IF(Prévisions!E32="Terminé","Terminé",IF(Prévisions!E32="En pause","En pause",IF(AND(Prévisions!E32="A venir",'Tableau des téléchargements'!C32="!"),"Série à venir (non précisé)",IF(AND(LEN(Prévisions!E32)-LEN(SUBSTITUTE(Prévisions!E32,"/",""))=1,'Tableau des téléchargements'!C32="!"),"Série à venir (non précisé)",IF(AND(Prévisions!E32="A venir",'Tableau des téléchargements'!E32="!"),"OAV à venir (non précisé)",IF(AND(LEN(Prévisions!E32)-LEN(SUBSTITUTE(Prévisions!E32,"/",""))=1,'Tableau des téléchargements'!E32="!"),"OAV à venir (non précisé)",IF(AND(Prévisions!E32="A venir",'Tableau des téléchargements'!G32="!"),"Film à venir (non précisé)",IF(AND(LEN(Prévisions!E32)-LEN(SUBSTITUTE(Prévisions!E32,"/",""))=1,Prévisions!D32="!"),"Film à venir (non précisé)",IF(AND(LEN(Prévisions!E32)-LEN(SUBSTITUTE(Prévisions!E32,"/",""))=2,'Tableau des téléchargements'!C32="!",Prévisions!E32*1&gt;TODAY()),"Série à venir",IF(AND(LEN(Prévisions!E32)-LEN(SUBSTITUTE(Prévisions!E32,"/",""))=2,'Tableau des téléchargements'!E32="!",Prévisions!E32*1&gt;TODAY()),"OAV à venir",IF(AND(LEN(Prévisions!E32)-LEN(SUBSTITUTE(Prévisions!E32,"/",""))=2,'Tableau des téléchargements'!G32="!",Prévisions!E32*1&gt;TODAY()),"Film à venir",IF(AND(Prévisions!E32*1&lt;=TODAY(),'Tableau des téléchargements'!E32="?",'Tableau des téléchargements'!C32="?"),"Série et OAV en cours",IF(AND(Prévisions!E32*1&lt;=TODAY(),'Tableau des téléchargements'!G32="?",'Tableau des téléchargements'!C32="?"),"Série et Film en cours",IF(AND(Prévisions!E32*1&lt;=TODAY(),'Tableau des téléchargements'!C32="?"),"Série en cours",IF(AND(Prévisions!E32*1&lt;=TODAY(),'Tableau des téléchargements'!E32="?"),"OAV en cours",IF(AND(Prévisions!E32*1&lt;=TODAY(),'Tableau des téléchargements'!G32="?"),"Film en cours",IF(AND(Prévisions!E32*1&lt;=TODAY(),'Tableau des téléchargements'!C32="!"),"Série en cours",IF(AND(Prévisions!E32*1&lt;=TODAY(),'Tableau des téléchargements'!E32="!"),"OAV en cours",IF(AND(Prévisions!E32*1&lt;=TODAY(),'Tableau des téléchargements'!G32="!"),"Film en cours",IF(AND(Prévisions!E32*1&lt;=TODAY(),ISBLANK(Prévisions!B32),ISBLANK(Prévisions!C32),'Tableau des téléchargements'!F32=Prévisions!D32),"Terminé",IF(AND(Prévisions!E32*1&lt;TODAY(),'Tableau des téléchargements'!C32=Prévisions!B32,'Tableau des téléchargements'!E32=Prévisions!C32,'Tableau des téléchargements'!G32=Prévisions!D32),"Terminée",IF(AND(Prévisions!E32*1&lt;=TODAY(),'Tableau des téléchargements'!E32="?",'Tableau des téléchargements'!C32="?",OR('Tableau des téléchargements'!E32="*+",'Tableau des téléchargements'!E32="?",'Tableau des téléchargements'!C32="*+",'Tableau des téléchargements'!C32="?")),"Série et OAV en cours (non précisé)","")))))))))))))))))))))))))</f>
        <v>Série et OAV en cours</v>
      </c>
      <c r="I32" s="5" t="str">
        <f ca="1">IF(OR(H32="Série à venir (non précisé)",H32="OAV à venir (non précisé)",H32="Film à venir (non précisé)"),"Prochainement",IF(OR(H32="Série à venir",H32="OAV à venir",H32="Film à venir"),"Dans "&amp;Prévisions!E32*1-TODAY()&amp;" jour(s)",IF(AND(OR(H32="Terminée",H32="En pause"),B32=C32,D32=E32,F32=G32),"Finie",IF(AND(H32="Terminé",F32=G32),"Fini",IF(AND(OR(H32="En cours",H32="Série en cours",H32="OAV en cours",H32="Film en cours"),B32=C32,D32=E32,F32=G32),"A jour",IF(H32="Abandonnée","Série abandonnée",IF(AND(OR(H32="En cours",H32="Terminée",H32="Terminé",H32="Série en cours",H32="OAV en cours",H32="Film en cours",H32="Série et OAV en cours",H32="En pause"),B32&lt;C32,D32&lt;E32,F32&lt;G32),C32-B32&amp;" Episode(s) "&amp;E32-D32&amp;" OAV(s) et "&amp;G32-F32&amp;" Film(s) à regarder",IF(AND(OR(H32="En cours",H32="Terminée",H32="Terminé",H32="Série en cours",H32="OAV en cours",H32="Film en cours",H32="Série et OAV en cours",H32="En pause"),B32&lt;C32,D32=E32,F32=G32),C32-B32&amp;" Episode(s) à regarder",IF(AND(OR(H32="En cours",H32="Terminée",H32="Terminé",H32="Série en cours",H32="OAV en cours",H32="Film en cours",H32="Série et OAV en cours",H32="En pause"),B32=C32,D32&lt;E32,F32=G32),E32-D32&amp;" OAV(s) à regarder",IF(AND(OR(H32="En cours",H32="Terminée",H32="Terminé",H32="Série en cours",H32="OAV en cours",H32="Film en cours",H32="Série et OAV en cours",H32="En pause"),B32&lt;C32,D32&lt;E32,F32=G32),C32-B32&amp;" Episode(s) et "&amp;E32-D32&amp;" OAV(s) à regarder",IF(AND(OR(H32="En cours",H32="Terminée",H32="Terminé",H32="Série en cours",H32="OAV en cours",H32="Film en cours",H32="Série et OAV en cours",H32="En pause"),B32=C32,D32&lt;E32,F32&lt;G32),E32-D32&amp;" OAV(s) et "&amp;G32-F32&amp;" Film(s) à regarder",IF(AND(OR(H32="En cours",H32="Terminée",H32="Terminé",H32="Série en cours",H32="OAV en cours",H32="Film en cours",H32="Série et OAV en cours",H32="En pause"),B32=C32,D32=E32,F32&lt;G32),G32-F32&amp;" Film(s) à regarder",IF(AND(OR(H32="En cours",H32="Terminée",H32="Terminé",H32="Série en cours",H32="OAV en cours",H32="Film en cours",H32="Série et OAV en cours",H32="En pause"),B32&lt;C32,D32=E32,F32&lt;G32),C32-B32&amp;" Episode(s) et "&amp;G32-F32&amp;" Film(s) à regarder","")))))))))))))</f>
        <v>14 Episode(s) et 14 OAV(s) à regarder</v>
      </c>
    </row>
  </sheetData>
  <autoFilter ref="A17:M32"/>
  <mergeCells count="8">
    <mergeCell ref="B17:H17"/>
    <mergeCell ref="D10:E10"/>
    <mergeCell ref="P11:Q11"/>
    <mergeCell ref="P5:Q5"/>
    <mergeCell ref="P6:Q6"/>
    <mergeCell ref="P8:Q8"/>
    <mergeCell ref="P10:Q10"/>
    <mergeCell ref="P7:Q7"/>
  </mergeCells>
  <conditionalFormatting sqref="B18:B32">
    <cfRule type="expression" dxfId="192" priority="2760">
      <formula>H18="Abandonnée"</formula>
    </cfRule>
    <cfRule type="expression" dxfId="191" priority="2821">
      <formula>H18="Série et OAV en cours"</formula>
    </cfRule>
    <cfRule type="expression" dxfId="190" priority="2822">
      <formula>H18="Film en cours"</formula>
    </cfRule>
    <cfRule type="expression" dxfId="189" priority="2823">
      <formula>H18="OAV en cours"</formula>
    </cfRule>
    <cfRule type="expression" dxfId="188" priority="2824">
      <formula>H18="En cours"</formula>
    </cfRule>
    <cfRule type="expression" dxfId="187" priority="2825">
      <formula>H18="Série en cours"</formula>
    </cfRule>
    <cfRule type="expression" dxfId="186" priority="2826">
      <formula>H18="En pause"</formula>
    </cfRule>
    <cfRule type="expression" dxfId="185" priority="2827">
      <formula>H18="Film à venir"</formula>
    </cfRule>
    <cfRule type="expression" dxfId="184" priority="2829">
      <formula>H18="Film à venir (non précisé)"</formula>
    </cfRule>
    <cfRule type="expression" dxfId="183" priority="2830">
      <formula>H18="OAV à venir"</formula>
    </cfRule>
    <cfRule type="expression" dxfId="182" priority="2831">
      <formula>H18="OAV à venir (non précisé)"</formula>
    </cfRule>
    <cfRule type="expression" dxfId="181" priority="2832">
      <formula>H18="Série à venir"</formula>
    </cfRule>
    <cfRule type="expression" dxfId="180" priority="2836">
      <formula>H18="Série à venir (non précisé)"</formula>
    </cfRule>
    <cfRule type="expression" dxfId="179" priority="2842">
      <formula>B18=C18</formula>
    </cfRule>
    <cfRule type="expression" dxfId="178" priority="2848">
      <formula>B18&lt;C18</formula>
    </cfRule>
  </conditionalFormatting>
  <conditionalFormatting sqref="C18:C32">
    <cfRule type="expression" dxfId="177" priority="2556">
      <formula>H18="Abandonnée"</formula>
    </cfRule>
    <cfRule type="expression" dxfId="176" priority="2809">
      <formula>H18="Série et OAV en cours"</formula>
    </cfRule>
    <cfRule type="expression" dxfId="175" priority="2810">
      <formula>H18="Film en cours"</formula>
    </cfRule>
    <cfRule type="expression" dxfId="174" priority="2811">
      <formula>H18="OAV en cours"</formula>
    </cfRule>
    <cfRule type="expression" dxfId="173" priority="2812">
      <formula>H18="Série en cours"</formula>
    </cfRule>
    <cfRule type="expression" dxfId="172" priority="2813">
      <formula>H18="En cours"</formula>
    </cfRule>
    <cfRule type="expression" dxfId="171" priority="2814">
      <formula>H18="En pause"</formula>
    </cfRule>
    <cfRule type="expression" dxfId="170" priority="2815">
      <formula>H18="Film à venir"</formula>
    </cfRule>
    <cfRule type="expression" dxfId="169" priority="2816">
      <formula>H18="Film à venir (non précisé)"</formula>
    </cfRule>
    <cfRule type="expression" dxfId="168" priority="2817">
      <formula>H18="OAV à venir"</formula>
    </cfRule>
    <cfRule type="expression" dxfId="167" priority="2818">
      <formula>H18="OAV à venir (non précisé)"</formula>
    </cfRule>
    <cfRule type="expression" dxfId="166" priority="2819">
      <formula>H18="Série à venir"</formula>
    </cfRule>
    <cfRule type="expression" dxfId="165" priority="2820">
      <formula>H18="Série à venir (non précisé)"</formula>
    </cfRule>
    <cfRule type="expression" dxfId="164" priority="2841">
      <formula>C18=B18</formula>
    </cfRule>
    <cfRule type="expression" dxfId="163" priority="2847">
      <formula>C18&gt;B18</formula>
    </cfRule>
  </conditionalFormatting>
  <conditionalFormatting sqref="D18:D32">
    <cfRule type="expression" dxfId="162" priority="2555">
      <formula>H18="Abandonnée"</formula>
    </cfRule>
    <cfRule type="expression" dxfId="161" priority="2797">
      <formula>H18="Série et OAV en cours"</formula>
    </cfRule>
    <cfRule type="expression" dxfId="160" priority="2798">
      <formula>H18="Film en cours"</formula>
    </cfRule>
    <cfRule type="expression" dxfId="159" priority="2799">
      <formula>H18="OAV en cours"</formula>
    </cfRule>
    <cfRule type="expression" dxfId="158" priority="2800">
      <formula>H18="Série en cours"</formula>
    </cfRule>
    <cfRule type="expression" dxfId="157" priority="2801">
      <formula>H18="En cours"</formula>
    </cfRule>
    <cfRule type="expression" dxfId="156" priority="2802">
      <formula>H18="En pause"</formula>
    </cfRule>
    <cfRule type="expression" dxfId="155" priority="2803">
      <formula>H18="Film à venir"</formula>
    </cfRule>
    <cfRule type="expression" dxfId="154" priority="2804">
      <formula>H18="Film à venir (non précisé)"</formula>
    </cfRule>
    <cfRule type="expression" dxfId="153" priority="2805">
      <formula>H18="OAV à venir"</formula>
    </cfRule>
    <cfRule type="expression" dxfId="152" priority="2806">
      <formula>H18="OAV à venir (non précisé)"</formula>
    </cfRule>
    <cfRule type="expression" dxfId="151" priority="2807">
      <formula>H18="Série à venir"</formula>
    </cfRule>
    <cfRule type="expression" dxfId="150" priority="2808">
      <formula>H18="Série à venir (non précisé)"</formula>
    </cfRule>
    <cfRule type="expression" dxfId="149" priority="2840">
      <formula>D18=E18</formula>
    </cfRule>
    <cfRule type="expression" dxfId="148" priority="2846">
      <formula>D18&lt;E18</formula>
    </cfRule>
  </conditionalFormatting>
  <conditionalFormatting sqref="E18:E32">
    <cfRule type="expression" dxfId="147" priority="2554">
      <formula>H18="Abandonnée"</formula>
    </cfRule>
    <cfRule type="expression" dxfId="146" priority="2785">
      <formula>H18="Série et OAV en cours"</formula>
    </cfRule>
    <cfRule type="expression" dxfId="145" priority="2786">
      <formula>H18="Film en cours"</formula>
    </cfRule>
    <cfRule type="expression" dxfId="144" priority="2787">
      <formula>H18="OAV en cours"</formula>
    </cfRule>
    <cfRule type="expression" dxfId="143" priority="2788">
      <formula>H18="Série en cours"</formula>
    </cfRule>
    <cfRule type="expression" dxfId="142" priority="2789">
      <formula>H18="En cours"</formula>
    </cfRule>
    <cfRule type="expression" dxfId="141" priority="2790">
      <formula>H18="En pause"</formula>
    </cfRule>
    <cfRule type="expression" dxfId="140" priority="2791">
      <formula>H18="Film à venir"</formula>
    </cfRule>
    <cfRule type="expression" dxfId="139" priority="2792">
      <formula>H18="Film à venir (non précisé)"</formula>
    </cfRule>
    <cfRule type="expression" dxfId="138" priority="2793">
      <formula>H18="OAV à venir"</formula>
    </cfRule>
    <cfRule type="expression" dxfId="137" priority="2794">
      <formula>H18="OAV à venir (non précisé)"</formula>
    </cfRule>
    <cfRule type="expression" dxfId="136" priority="2795">
      <formula>H18="Série à venir"</formula>
    </cfRule>
    <cfRule type="expression" dxfId="135" priority="2796">
      <formula>H18="Série à venir (non précisé)"</formula>
    </cfRule>
    <cfRule type="expression" dxfId="134" priority="2839">
      <formula>E18=D18</formula>
    </cfRule>
    <cfRule type="expression" dxfId="133" priority="2845">
      <formula>E18&gt;D18</formula>
    </cfRule>
  </conditionalFormatting>
  <conditionalFormatting sqref="F18:F32">
    <cfRule type="expression" dxfId="132" priority="2553">
      <formula>H18="Abandonnée"</formula>
    </cfRule>
    <cfRule type="expression" dxfId="131" priority="2773">
      <formula>H18="Série et OAV en cours"</formula>
    </cfRule>
    <cfRule type="expression" dxfId="130" priority="2774">
      <formula>H18="Film en cours"</formula>
    </cfRule>
    <cfRule type="expression" dxfId="129" priority="2775">
      <formula>H18="OAV en cours"</formula>
    </cfRule>
    <cfRule type="expression" dxfId="128" priority="2776">
      <formula>H18="Série en cours"</formula>
    </cfRule>
    <cfRule type="expression" dxfId="127" priority="2777">
      <formula>H18="En cours"</formula>
    </cfRule>
    <cfRule type="expression" dxfId="126" priority="2778">
      <formula>H18="En pause"</formula>
    </cfRule>
    <cfRule type="expression" dxfId="125" priority="2779">
      <formula>H18="Film à venir"</formula>
    </cfRule>
    <cfRule type="expression" dxfId="124" priority="2780">
      <formula>H18="Film à venir (non précisé)"</formula>
    </cfRule>
    <cfRule type="expression" dxfId="123" priority="2781">
      <formula>H18="OAV à venir"</formula>
    </cfRule>
    <cfRule type="expression" dxfId="122" priority="2782">
      <formula>H18="OAV à venir (non précisé)"</formula>
    </cfRule>
    <cfRule type="expression" dxfId="121" priority="2783">
      <formula>H18="Série à venir"</formula>
    </cfRule>
    <cfRule type="expression" dxfId="120" priority="2784">
      <formula>H18="Série à venir (non précisé)"</formula>
    </cfRule>
    <cfRule type="expression" dxfId="119" priority="2838">
      <formula>F18=G18</formula>
    </cfRule>
    <cfRule type="expression" dxfId="118" priority="2844">
      <formula>F18&lt;G18</formula>
    </cfRule>
  </conditionalFormatting>
  <conditionalFormatting sqref="G18:G32">
    <cfRule type="expression" dxfId="117" priority="2552">
      <formula>H18="Abandonnée"</formula>
    </cfRule>
    <cfRule type="expression" dxfId="116" priority="2761">
      <formula>H18="Série et OAV en cours"</formula>
    </cfRule>
    <cfRule type="expression" dxfId="115" priority="2762">
      <formula>H18="Film en cours"</formula>
    </cfRule>
    <cfRule type="expression" dxfId="114" priority="2763">
      <formula>H18="OAV en cours"</formula>
    </cfRule>
    <cfRule type="expression" dxfId="113" priority="2764">
      <formula>H18="Série en cours"</formula>
    </cfRule>
    <cfRule type="expression" dxfId="112" priority="2765">
      <formula>H18="En cours"</formula>
    </cfRule>
    <cfRule type="expression" dxfId="111" priority="2766">
      <formula>H18="En pause"</formula>
    </cfRule>
    <cfRule type="expression" dxfId="110" priority="2767">
      <formula>H18="Film à venir"</formula>
    </cfRule>
    <cfRule type="expression" dxfId="109" priority="2768">
      <formula>H18="Film à venir (non précisé)"</formula>
    </cfRule>
    <cfRule type="expression" dxfId="108" priority="2769">
      <formula>H18="OAV à venir"</formula>
    </cfRule>
    <cfRule type="expression" dxfId="107" priority="2770">
      <formula>H18="OAV à venir (non précisé)"</formula>
    </cfRule>
    <cfRule type="expression" dxfId="106" priority="2771">
      <formula>H18="Série à venir"</formula>
    </cfRule>
    <cfRule type="expression" dxfId="105" priority="2772">
      <formula>H18="Série à venir (non précisé)"</formula>
    </cfRule>
    <cfRule type="expression" dxfId="104" priority="2837">
      <formula>G18=F18</formula>
    </cfRule>
    <cfRule type="expression" dxfId="103" priority="2843">
      <formula>G18&gt;F18</formula>
    </cfRule>
  </conditionalFormatting>
  <conditionalFormatting sqref="B18:G32">
    <cfRule type="containsBlanks" dxfId="102" priority="2551">
      <formula>LEN(TRIM(B18))=0</formula>
    </cfRule>
  </conditionalFormatting>
  <conditionalFormatting sqref="H18:H32">
    <cfRule type="containsText" dxfId="101" priority="2755" operator="containsText" text="Abandonnée">
      <formula>NOT(ISERROR(SEARCH("Abandonnée",H18)))</formula>
    </cfRule>
    <cfRule type="containsText" dxfId="100" priority="2756" operator="containsText" text="en pause">
      <formula>NOT(ISERROR(SEARCH("en pause",H18)))</formula>
    </cfRule>
    <cfRule type="containsText" dxfId="99" priority="2757" operator="containsText" text="en cours">
      <formula>NOT(ISERROR(SEARCH("en cours",H18)))</formula>
    </cfRule>
    <cfRule type="containsText" dxfId="98" priority="2758" operator="containsText" text="à venir">
      <formula>NOT(ISERROR(SEARCH("à venir",H18)))</formula>
    </cfRule>
    <cfRule type="containsText" dxfId="97" priority="2759" operator="containsText" text="Terminé">
      <formula>NOT(ISERROR(SEARCH("Terminé",H18)))</formula>
    </cfRule>
  </conditionalFormatting>
  <conditionalFormatting sqref="I18:I32">
    <cfRule type="containsText" dxfId="96" priority="2749" operator="containsText" text="jour(s)">
      <formula>NOT(ISERROR(SEARCH("jour(s)",I18)))</formula>
    </cfRule>
    <cfRule type="containsText" dxfId="95" priority="2750" operator="containsText" text="abandonnée">
      <formula>NOT(ISERROR(SEARCH("abandonnée",I18)))</formula>
    </cfRule>
    <cfRule type="containsText" dxfId="94" priority="2751" operator="containsText" text="A jour">
      <formula>NOT(ISERROR(SEARCH("A jour",I18)))</formula>
    </cfRule>
    <cfRule type="containsText" dxfId="93" priority="2752" operator="containsText" text="à regarder">
      <formula>NOT(ISERROR(SEARCH("à regarder",I18)))</formula>
    </cfRule>
    <cfRule type="containsText" dxfId="92" priority="2753" operator="containsText" text="Prochainement">
      <formula>NOT(ISERROR(SEARCH("Prochainement",I18)))</formula>
    </cfRule>
    <cfRule type="containsText" dxfId="91" priority="2754" operator="containsText" text="Fini">
      <formula>NOT(ISERROR(SEARCH("Fini",I18)))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extBox1">
          <controlPr defaultSize="0" autoLine="0" r:id="rId5">
            <anchor moveWithCells="1">
              <from>
                <xdr:col>0</xdr:col>
                <xdr:colOff>285750</xdr:colOff>
                <xdr:row>1</xdr:row>
                <xdr:rowOff>85725</xdr:rowOff>
              </from>
              <to>
                <xdr:col>1</xdr:col>
                <xdr:colOff>581025</xdr:colOff>
                <xdr:row>4</xdr:row>
                <xdr:rowOff>133350</xdr:rowOff>
              </to>
            </anchor>
          </controlPr>
        </control>
      </mc:Choice>
      <mc:Fallback>
        <control shapeId="1026" r:id="rId4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2"/>
  <dimension ref="A1:I32"/>
  <sheetViews>
    <sheetView showGridLines="0" zoomScale="80" zoomScaleNormal="80" workbookViewId="0">
      <selection activeCell="C2" sqref="C2:H12"/>
    </sheetView>
  </sheetViews>
  <sheetFormatPr baseColWidth="10" defaultColWidth="11.42578125" defaultRowHeight="15" x14ac:dyDescent="0.25"/>
  <cols>
    <col min="1" max="1" width="58.140625" style="67" customWidth="1"/>
    <col min="2" max="4" width="11.42578125" style="7" customWidth="1"/>
    <col min="5" max="5" width="21.28515625" style="7" customWidth="1"/>
    <col min="6" max="6" width="28" style="7" customWidth="1"/>
    <col min="7" max="16384" width="11.42578125" style="7"/>
  </cols>
  <sheetData>
    <row r="1" spans="1:9" ht="15" customHeight="1" x14ac:dyDescent="0.25">
      <c r="A1" s="65"/>
      <c r="B1" s="9"/>
      <c r="C1" s="9"/>
      <c r="D1" s="9"/>
      <c r="E1" s="9"/>
      <c r="F1" s="9"/>
      <c r="G1" s="8"/>
      <c r="H1" s="8"/>
      <c r="I1" s="8"/>
    </row>
    <row r="2" spans="1:9" ht="15" customHeight="1" x14ac:dyDescent="0.25">
      <c r="A2" s="65"/>
      <c r="B2" s="49"/>
      <c r="C2" s="9"/>
      <c r="D2" s="9"/>
      <c r="E2" s="9"/>
      <c r="F2" s="9"/>
      <c r="G2" s="8"/>
      <c r="H2" s="8"/>
      <c r="I2" s="8"/>
    </row>
    <row r="3" spans="1:9" ht="15" customHeight="1" x14ac:dyDescent="0.25">
      <c r="A3" s="65"/>
      <c r="B3" s="9"/>
      <c r="C3" s="33"/>
      <c r="D3" s="9"/>
      <c r="E3" s="9"/>
      <c r="F3" s="9"/>
      <c r="G3" s="8"/>
      <c r="H3" s="8"/>
      <c r="I3" s="8"/>
    </row>
    <row r="4" spans="1:9" ht="15" customHeight="1" x14ac:dyDescent="0.25">
      <c r="A4" s="65"/>
      <c r="B4" s="9"/>
      <c r="C4" s="9"/>
      <c r="D4" s="33"/>
      <c r="I4" s="8"/>
    </row>
    <row r="5" spans="1:9" ht="15" customHeight="1" x14ac:dyDescent="0.25">
      <c r="A5" s="65"/>
      <c r="B5" s="9"/>
      <c r="C5" s="60"/>
      <c r="F5" s="53"/>
      <c r="G5" s="53"/>
      <c r="H5" s="16"/>
      <c r="I5" s="8"/>
    </row>
    <row r="6" spans="1:9" ht="15" customHeight="1" x14ac:dyDescent="0.25">
      <c r="A6" s="65"/>
      <c r="B6" s="9"/>
      <c r="C6" s="59"/>
      <c r="D6" s="68"/>
      <c r="F6" s="54"/>
      <c r="G6" s="54"/>
      <c r="H6" s="17"/>
      <c r="I6" s="8"/>
    </row>
    <row r="7" spans="1:9" ht="15" customHeight="1" x14ac:dyDescent="0.25">
      <c r="A7" s="52" t="s">
        <v>8</v>
      </c>
      <c r="B7" s="9"/>
      <c r="C7" s="62"/>
      <c r="D7" s="69"/>
      <c r="F7" s="57"/>
      <c r="G7" s="57"/>
      <c r="H7" s="18"/>
      <c r="I7" s="8"/>
    </row>
    <row r="8" spans="1:9" ht="15" customHeight="1" x14ac:dyDescent="0.25">
      <c r="A8" s="52" t="s">
        <v>31</v>
      </c>
      <c r="B8" s="10"/>
      <c r="C8" s="59"/>
      <c r="D8" s="70"/>
      <c r="F8" s="55"/>
      <c r="G8" s="55"/>
      <c r="H8" s="19"/>
      <c r="I8" s="8"/>
    </row>
    <row r="9" spans="1:9" ht="15" customHeight="1" x14ac:dyDescent="0.25">
      <c r="A9" s="52" t="s">
        <v>25</v>
      </c>
      <c r="B9" s="10"/>
      <c r="C9" s="63"/>
      <c r="D9" s="71"/>
      <c r="E9" s="53"/>
      <c r="F9" s="37"/>
      <c r="G9" s="9"/>
      <c r="H9" s="38"/>
      <c r="I9" s="8"/>
    </row>
    <row r="10" spans="1:9" ht="15" customHeight="1" x14ac:dyDescent="0.25">
      <c r="A10" s="52" t="s">
        <v>47</v>
      </c>
      <c r="B10" s="9"/>
      <c r="C10" s="59"/>
      <c r="D10" s="37"/>
      <c r="E10" s="56"/>
      <c r="F10" s="56"/>
      <c r="G10" s="20"/>
      <c r="H10" s="8"/>
      <c r="I10" s="8"/>
    </row>
    <row r="11" spans="1:9" ht="15" customHeight="1" x14ac:dyDescent="0.25">
      <c r="A11" s="65"/>
      <c r="B11" s="9"/>
      <c r="C11" s="72"/>
      <c r="D11" s="91"/>
      <c r="E11" s="91"/>
      <c r="F11" s="1"/>
      <c r="G11" s="8"/>
      <c r="H11" s="8"/>
      <c r="I11" s="8"/>
    </row>
    <row r="12" spans="1:9" ht="15" customHeight="1" x14ac:dyDescent="0.25">
      <c r="A12" s="65"/>
      <c r="B12" s="10"/>
      <c r="D12" s="93"/>
      <c r="E12" s="93"/>
      <c r="F12" s="9"/>
      <c r="G12" s="8"/>
      <c r="H12" s="8"/>
      <c r="I12" s="8"/>
    </row>
    <row r="13" spans="1:9" ht="15" customHeight="1" x14ac:dyDescent="0.25">
      <c r="A13" s="65"/>
      <c r="B13" s="9"/>
      <c r="C13" s="9"/>
      <c r="D13" s="88"/>
      <c r="E13" s="88"/>
      <c r="I13" s="8"/>
    </row>
    <row r="14" spans="1:9" ht="15" customHeight="1" thickBot="1" x14ac:dyDescent="0.3">
      <c r="A14" s="65"/>
      <c r="B14" s="9"/>
      <c r="C14" s="15"/>
      <c r="I14" s="8"/>
    </row>
    <row r="15" spans="1:9" ht="15.75" hidden="1" customHeight="1" x14ac:dyDescent="0.3">
      <c r="A15" s="65"/>
      <c r="B15" s="9"/>
      <c r="C15" s="9"/>
      <c r="D15" s="9"/>
      <c r="E15" s="9"/>
      <c r="I15" s="8"/>
    </row>
    <row r="16" spans="1:9" ht="15" hidden="1" customHeight="1" x14ac:dyDescent="0.3">
      <c r="A16" s="66"/>
      <c r="B16" s="8"/>
      <c r="C16" s="8"/>
      <c r="D16" s="8"/>
      <c r="E16" s="8"/>
      <c r="I16" s="8"/>
    </row>
    <row r="17" spans="1:9" ht="15" hidden="1" customHeight="1" thickBot="1" x14ac:dyDescent="0.3">
      <c r="A17" s="66"/>
      <c r="B17" s="8"/>
      <c r="C17" s="8"/>
      <c r="D17" s="8"/>
      <c r="E17" s="8"/>
      <c r="I17" s="8"/>
    </row>
    <row r="18" spans="1:9" ht="15" customHeight="1" x14ac:dyDescent="0.25">
      <c r="A18" s="3" t="str">
        <f>Sommaire!A18</f>
        <v>11 eyes</v>
      </c>
      <c r="B18" s="4">
        <v>12</v>
      </c>
      <c r="C18" s="4">
        <v>1</v>
      </c>
      <c r="D18" s="4"/>
      <c r="E18" s="48" t="s">
        <v>11</v>
      </c>
      <c r="F18" s="51"/>
    </row>
    <row r="19" spans="1:9" ht="15" customHeight="1" x14ac:dyDescent="0.25">
      <c r="A19" s="3" t="str">
        <f>Sommaire!A19</f>
        <v>30 Sai no Hoken Taiiku</v>
      </c>
      <c r="B19" s="42">
        <v>12</v>
      </c>
      <c r="C19" s="42"/>
      <c r="D19" s="42"/>
      <c r="E19" s="46" t="s">
        <v>11</v>
      </c>
      <c r="F19" s="50"/>
    </row>
    <row r="20" spans="1:9" ht="15" customHeight="1" x14ac:dyDescent="0.25">
      <c r="A20" s="3" t="str">
        <f>Sommaire!A20</f>
        <v>Absolute Duo</v>
      </c>
      <c r="B20" s="42" t="s">
        <v>33</v>
      </c>
      <c r="C20" s="42"/>
      <c r="D20" s="42"/>
      <c r="E20" s="46" t="s">
        <v>29</v>
      </c>
      <c r="F20" s="50"/>
    </row>
    <row r="21" spans="1:9" ht="15" customHeight="1" x14ac:dyDescent="0.25">
      <c r="A21" s="3" t="str">
        <f>Sommaire!A21</f>
        <v>Accel World</v>
      </c>
      <c r="B21" s="5">
        <v>24</v>
      </c>
      <c r="C21" s="5">
        <v>10</v>
      </c>
      <c r="D21" s="5"/>
      <c r="E21" s="47" t="s">
        <v>6</v>
      </c>
      <c r="F21" s="50"/>
    </row>
    <row r="22" spans="1:9" ht="15" customHeight="1" x14ac:dyDescent="0.25">
      <c r="A22" s="3" t="str">
        <f>Sommaire!A22</f>
        <v>Acchi Kocchi</v>
      </c>
      <c r="B22" s="5">
        <v>12</v>
      </c>
      <c r="C22" s="5"/>
      <c r="D22" s="5"/>
      <c r="E22" s="47" t="s">
        <v>11</v>
      </c>
      <c r="F22" s="50"/>
    </row>
    <row r="23" spans="1:9" ht="15" customHeight="1" x14ac:dyDescent="0.25">
      <c r="A23" s="3" t="str">
        <f>Sommaire!A23</f>
        <v>Ace of Diamond</v>
      </c>
      <c r="B23" s="5" t="s">
        <v>43</v>
      </c>
      <c r="C23" s="5"/>
      <c r="D23" s="5"/>
      <c r="E23" s="47" t="s">
        <v>42</v>
      </c>
      <c r="F23" s="50"/>
    </row>
    <row r="24" spans="1:9" ht="15" customHeight="1" x14ac:dyDescent="0.25">
      <c r="A24" s="3" t="str">
        <f>Sommaire!A24</f>
        <v>Ah! My Goddess</v>
      </c>
      <c r="B24" s="5">
        <v>27</v>
      </c>
      <c r="C24" s="5">
        <v>9</v>
      </c>
      <c r="D24" s="5">
        <v>1</v>
      </c>
      <c r="E24" s="47" t="s">
        <v>11</v>
      </c>
      <c r="F24" s="50"/>
    </row>
    <row r="25" spans="1:9" ht="15" customHeight="1" x14ac:dyDescent="0.25">
      <c r="A25" s="3" t="str">
        <f>Sommaire!A25</f>
        <v>Ah! My Goddess 2</v>
      </c>
      <c r="B25" s="5">
        <v>22</v>
      </c>
      <c r="C25" s="5"/>
      <c r="D25" s="5"/>
      <c r="E25" s="47" t="s">
        <v>11</v>
      </c>
      <c r="F25" s="50"/>
    </row>
    <row r="26" spans="1:9" ht="15" customHeight="1" x14ac:dyDescent="0.25">
      <c r="A26" s="3" t="str">
        <f>Sommaire!A26</f>
        <v>Ai Tenshi Muyo</v>
      </c>
      <c r="B26" s="5" t="s">
        <v>39</v>
      </c>
      <c r="C26" s="5"/>
      <c r="D26" s="5"/>
      <c r="E26" s="47" t="s">
        <v>41</v>
      </c>
      <c r="F26" s="50"/>
    </row>
    <row r="27" spans="1:9" ht="15" customHeight="1" x14ac:dyDescent="0.25">
      <c r="A27" s="3" t="str">
        <f>Sommaire!A27</f>
        <v>Ai Yori Aoshi</v>
      </c>
      <c r="B27" s="5">
        <v>24</v>
      </c>
      <c r="C27" s="5">
        <v>1</v>
      </c>
      <c r="D27" s="5"/>
      <c r="E27" s="47" t="s">
        <v>11</v>
      </c>
      <c r="F27" s="50"/>
    </row>
    <row r="28" spans="1:9" ht="15" customHeight="1" x14ac:dyDescent="0.25">
      <c r="A28" s="3" t="str">
        <f>Sommaire!A28</f>
        <v>Ai Yori Aoshi 2</v>
      </c>
      <c r="B28" s="5">
        <v>12</v>
      </c>
      <c r="C28" s="5">
        <v>1</v>
      </c>
      <c r="D28" s="5"/>
      <c r="E28" s="47" t="s">
        <v>11</v>
      </c>
      <c r="F28" s="50"/>
    </row>
    <row r="29" spans="1:9" ht="15" customHeight="1" x14ac:dyDescent="0.25">
      <c r="A29" s="3" t="str">
        <f>Sommaire!A29</f>
        <v>Air Gear</v>
      </c>
      <c r="B29" s="5">
        <v>25</v>
      </c>
      <c r="C29" s="5">
        <v>4</v>
      </c>
      <c r="D29" s="5"/>
      <c r="E29" s="47" t="s">
        <v>11</v>
      </c>
      <c r="F29" s="50"/>
    </row>
    <row r="30" spans="1:9" ht="15" customHeight="1" x14ac:dyDescent="0.25">
      <c r="A30" s="3" t="str">
        <f>Sommaire!A30</f>
        <v>Aishiteruze Baby</v>
      </c>
      <c r="B30" s="5">
        <v>26</v>
      </c>
      <c r="C30" s="5"/>
      <c r="D30" s="5"/>
      <c r="E30" s="47" t="s">
        <v>11</v>
      </c>
      <c r="F30" s="50"/>
    </row>
    <row r="31" spans="1:9" ht="15" customHeight="1" x14ac:dyDescent="0.25">
      <c r="A31" s="3" t="str">
        <f>Sommaire!A31</f>
        <v>Akagi</v>
      </c>
      <c r="B31" s="5">
        <v>26</v>
      </c>
      <c r="C31" s="5"/>
      <c r="D31" s="5"/>
      <c r="E31" s="47" t="s">
        <v>11</v>
      </c>
      <c r="F31" s="50"/>
    </row>
    <row r="32" spans="1:9" ht="15" customHeight="1" x14ac:dyDescent="0.25">
      <c r="A32" s="3" t="str">
        <f>Sommaire!A32</f>
        <v>Akame ga KILL</v>
      </c>
      <c r="B32" s="5">
        <v>24</v>
      </c>
      <c r="C32" s="5">
        <v>24</v>
      </c>
      <c r="D32" s="5"/>
      <c r="E32" s="47" t="s">
        <v>40</v>
      </c>
      <c r="F32" s="50"/>
    </row>
  </sheetData>
  <autoFilter ref="A17:I32"/>
  <mergeCells count="3">
    <mergeCell ref="D13:E13"/>
    <mergeCell ref="D11:E11"/>
    <mergeCell ref="D12:E12"/>
  </mergeCells>
  <conditionalFormatting sqref="B18:D32">
    <cfRule type="containsBlanks" dxfId="90" priority="955">
      <formula>LEN(TRIM(B18))=0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82" id="{E65DD6FB-75CE-4128-9241-16F415F66D47}">
            <xm:f>Sommaire!H18="Abandonnée"</xm:f>
            <x14:dxf>
              <font>
                <b/>
                <i val="0"/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xpression" priority="2472" id="{8B76942C-C6D0-436A-95D5-9A5930862946}">
            <xm:f>Sommaire!H18="En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59996337778862885"/>
                </patternFill>
              </fill>
            </x14:dxf>
          </x14:cfRule>
          <x14:cfRule type="expression" priority="2473" id="{90AE84E8-F201-4787-9D09-99EB8FBE2224}">
            <xm:f>Sommaire!H18="Film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474" id="{633117F1-B78B-496A-9324-9B3361B0E422}">
            <xm:f>Sommaire!H18="Série et OAV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475" id="{9C8500EA-9E6C-412F-8E4E-9331DCFE166C}">
            <xm:f>Sommaire!H18="OAV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476" id="{5161CF0F-2285-4E71-844C-924ABA258C14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477" id="{A23DE1B5-AD76-4A55-98FC-01B4D6D27A64}">
            <xm:f>Sommaire!H18="En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478" id="{F75B80B5-0BDA-4FD5-B5BA-C2DDDCBCD409}">
            <xm:f>Sommaire!H18="Film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79" id="{7E35E46F-119D-4252-B825-F2CBC4A54111}">
            <xm:f>Sommaire!H18="Film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80" id="{3C194BEA-F35A-4ECC-9A54-9C57155822F1}">
            <xm:f>Sommaire!H18="OAV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81" id="{CA10F80D-6F91-4B7D-8377-F4DAACB2583A}">
            <xm:f>Sommaire!H18="OAV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82" id="{5323CD84-82F9-4A30-80BF-822ADA698024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83" id="{0C617912-E1B6-4936-827B-6DB3DFDAA9E5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84" id="{85F7DFCB-4D01-4F81-A654-30B2CD6A34AB}">
            <xm:f>Sommaire!H18="Terminé"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2485" id="{2B3092C6-FBFA-4B30-8A91-2ADEB8D7F7DF}">
            <xm:f>Sommaire!H18="Terminée"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B18:B32</xm:sqref>
        </x14:conditionalFormatting>
        <x14:conditionalFormatting xmlns:xm="http://schemas.microsoft.com/office/excel/2006/main">
          <x14:cfRule type="expression" priority="1012" id="{244033A6-9641-4FA0-8ECE-D2748735CD08}">
            <xm:f>Sommaire!H18="Abandonnée"</xm:f>
            <x14:dxf>
              <font>
                <b/>
                <i val="0"/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xpression" priority="2486" id="{B75B5D0F-B6C1-4C48-81EF-45A07B88814B}">
            <xm:f>Sommaire!H18="Film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487" id="{B4D5EA9D-841C-4C68-A52D-988B4DF9BFB1}">
            <xm:f>Sommaire!H18="OAV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488" id="{493A66AC-C9DD-4D22-ADC2-17B0CB55F48B}">
            <xm:f>Sommaire!H18="Série et OAV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489" id="{326B407C-673F-43B5-97BD-E87B99F2D284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490" id="{7424C620-8451-4DE7-B1AE-B9DDCD2491C0}">
            <xm:f>Sommaire!H18="En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491" id="{AE61336E-BCF4-43DA-ABD2-BA42BD3B7CDC}">
            <xm:f>Sommaire!H18="En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59996337778862885"/>
                </patternFill>
              </fill>
            </x14:dxf>
          </x14:cfRule>
          <x14:cfRule type="expression" priority="2492" id="{04ABD138-2692-4901-AB30-44825427BBE9}">
            <xm:f>Sommaire!H18="Film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93" id="{BF6A6FDC-0E4F-4722-80B8-2F538F32CF00}">
            <xm:f>Sommaire!H18="Film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94" id="{DF73848B-69B2-40C1-87BC-AD07F45B05BF}">
            <xm:f>Sommaire!H18="OAV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95" id="{C2E0863F-0E0C-4182-A5FB-CECF15F51DCB}">
            <xm:f>Sommaire!H18="OAV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96" id="{00A4E103-E81E-4CCD-8F05-0DEA1A5F76B9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97" id="{B6CF2FD2-9FDA-4CCF-9F8A-2AB3DB8B4F11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498" id="{11252668-0163-44C9-AE18-E995D61961BE}">
            <xm:f>Sommaire!H18="Terminé"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2499" id="{ECDEDB9D-956B-4189-9B33-AD8FBB7CC7E2}">
            <xm:f>Sommaire!H18="Terminée"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C18:C32</xm:sqref>
        </x14:conditionalFormatting>
        <x14:conditionalFormatting xmlns:xm="http://schemas.microsoft.com/office/excel/2006/main">
          <x14:cfRule type="expression" priority="1411" id="{E19F3398-5B2A-4045-942B-F10F2EFD1633}">
            <xm:f>Sommaire!H18="Abandonnée"</xm:f>
            <x14:dxf>
              <font>
                <b/>
                <i val="0"/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xpression" priority="2500" id="{BE7CDCBD-8E9C-4E79-8819-183CB1299DC4}">
            <xm:f>Sommaire!H18="Film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501" id="{8F8B7761-EC4D-4679-9ABA-575E7AB0C4F4}">
            <xm:f>Sommaire!H18="OAV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502" id="{DCF11A75-75D5-43A0-BA40-EACB302676E1}">
            <xm:f>Sommaire!H18="Série et OAV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503" id="{9819B33F-4CD1-45BD-84FE-FB8C88A6AA35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504" id="{C91CA8E0-7911-4935-8826-7EFA7891AA84}">
            <xm:f>Sommaire!H18="En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505" id="{71D40217-FB25-4CED-85A3-DC03E7998633}">
            <xm:f>Sommaire!H18="En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59996337778862885"/>
                </patternFill>
              </fill>
            </x14:dxf>
          </x14:cfRule>
          <x14:cfRule type="expression" priority="2506" id="{3F05FA7C-B3BC-4162-8BDA-1BFABBB7CECB}">
            <xm:f>Sommaire!H18="Film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07" id="{CCEE6766-354F-4A4D-96A9-7D941D2CAAAF}">
            <xm:f>Sommaire!H18="Film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08" id="{8B05CB7E-5118-4D0D-8011-39C3C18BEA19}">
            <xm:f>Sommaire!H18="OAV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09" id="{DAA4668F-2C20-475D-B27C-4C3B02F558B1}">
            <xm:f>Sommaire!H18="OAV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10" id="{8E8D41DD-54A3-46CC-ABBC-807007453E46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11" id="{2B24C416-1FE3-4973-9ADE-380ED4E563CA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12" id="{95AF4E51-F2E6-472E-B303-E730D7CA1E48}">
            <xm:f>Sommaire!H18="Terminé"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2513" id="{6ED569BE-0AF8-4F6E-8D3A-4BC19AF587B7}">
            <xm:f>Sommaire!H18="Terminée"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D18:D32</xm:sqref>
        </x14:conditionalFormatting>
        <x14:conditionalFormatting xmlns:xm="http://schemas.microsoft.com/office/excel/2006/main">
          <x14:cfRule type="expression" priority="367" id="{14A2F60F-9FB4-4BB6-802C-7D241B67929A}">
            <xm:f>Sommaire!H18="Abandonnée"</xm:f>
            <x14:dxf>
              <font>
                <b/>
                <i val="0"/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xpression" priority="2514" id="{33096692-E5C2-41D1-9D15-5AAC94BB728D}">
            <xm:f>Sommaire!H18="Série et OAV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515" id="{3C8EE805-9E5B-4B2F-8B2C-8AD23A70EC27}">
            <xm:f>Sommaire!H18="Film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516" id="{AEB6597A-1384-430C-87B4-F56EB06F81FC}">
            <xm:f>Sommaire!H18="OAV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517" id="{E1E98F2A-6894-4158-B1CF-AA5F58A784AF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518" id="{6B5873A4-74E4-4E66-B4B9-D491A1E7B953}">
            <xm:f>Sommaire!H18="En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2519" id="{CDBE8EA4-550B-444E-B189-0E258167058B}">
            <xm:f>Sommaire!H18="En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59996337778862885"/>
                </patternFill>
              </fill>
            </x14:dxf>
          </x14:cfRule>
          <x14:cfRule type="expression" priority="2520" id="{5DBE749F-7A5C-432C-AA6D-1143C763B80C}">
            <xm:f>Sommaire!H18="Film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21" id="{AA00EC26-49C7-44D0-88F5-FCED2A96074E}">
            <xm:f>Sommaire!H18="Film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22" id="{13CDDB46-0F68-4C47-B83F-ABBC480E0C3E}">
            <xm:f>Sommaire!H18="OAV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23" id="{AD713148-A179-4643-83E3-D27B6D26F8AA}">
            <xm:f>Sommaire!H18="OAV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24" id="{7352CEAD-AA32-46D6-A658-6B9E2FD607F3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25" id="{8F83E949-70BC-4118-BB18-68D20331D031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59996337778862885"/>
                </patternFill>
              </fill>
            </x14:dxf>
          </x14:cfRule>
          <x14:cfRule type="expression" priority="2526" id="{89633FF9-3F76-4C37-9B7A-16E5A2BFDCDE}">
            <xm:f>Sommaire!H18="Terminé"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2527" id="{6A3599BC-F21D-409D-AE69-EA2A9CC0FBE2}">
            <xm:f>Sommaire!H18="Terminée"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E18:E32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6"/>
  <dimension ref="A1:L32"/>
  <sheetViews>
    <sheetView zoomScale="80" zoomScaleNormal="80" workbookViewId="0">
      <selection activeCell="A7" sqref="A7"/>
    </sheetView>
  </sheetViews>
  <sheetFormatPr baseColWidth="10" defaultColWidth="11.42578125" defaultRowHeight="15" x14ac:dyDescent="0.25"/>
  <cols>
    <col min="1" max="1" width="58.140625" style="21" customWidth="1"/>
    <col min="2" max="7" width="11.42578125" style="21"/>
    <col min="8" max="8" width="11.42578125" style="21" hidden="1" customWidth="1"/>
    <col min="9" max="9" width="28.42578125" style="21" customWidth="1"/>
    <col min="10" max="10" width="11.5703125" style="23" customWidth="1"/>
    <col min="11" max="16384" width="11.42578125" style="21"/>
  </cols>
  <sheetData>
    <row r="1" spans="1:12" x14ac:dyDescent="0.25">
      <c r="A1" s="22"/>
    </row>
    <row r="2" spans="1:12" x14ac:dyDescent="0.25">
      <c r="J2" s="21"/>
      <c r="L2" s="24"/>
    </row>
    <row r="3" spans="1:12" x14ac:dyDescent="0.25">
      <c r="I3" s="79"/>
      <c r="J3" s="21"/>
      <c r="L3" s="23"/>
    </row>
    <row r="4" spans="1:12" ht="18" x14ac:dyDescent="0.4">
      <c r="D4" s="74"/>
      <c r="F4" s="27"/>
      <c r="G4" s="23"/>
      <c r="I4" s="80"/>
      <c r="J4" s="21"/>
      <c r="L4" s="25"/>
    </row>
    <row r="5" spans="1:12" x14ac:dyDescent="0.25">
      <c r="F5" s="28"/>
      <c r="G5" s="24"/>
      <c r="I5" s="81"/>
      <c r="J5" s="21"/>
      <c r="L5" s="23"/>
    </row>
    <row r="6" spans="1:12" x14ac:dyDescent="0.25">
      <c r="F6" s="29"/>
      <c r="G6" s="25"/>
      <c r="I6" s="80"/>
      <c r="J6" s="21"/>
      <c r="L6" s="26"/>
    </row>
    <row r="7" spans="1:12" ht="15.75" x14ac:dyDescent="0.25">
      <c r="A7" s="52" t="s">
        <v>8</v>
      </c>
      <c r="F7" s="30"/>
      <c r="G7" s="26"/>
      <c r="I7" s="82"/>
      <c r="J7" s="21"/>
      <c r="L7" s="23"/>
    </row>
    <row r="8" spans="1:12" ht="15.75" x14ac:dyDescent="0.25">
      <c r="A8" s="52" t="s">
        <v>46</v>
      </c>
      <c r="F8" s="40"/>
      <c r="G8" s="41"/>
      <c r="I8" s="83"/>
      <c r="J8" s="21"/>
      <c r="L8" s="39"/>
    </row>
    <row r="9" spans="1:12" ht="15.75" x14ac:dyDescent="0.25">
      <c r="A9" s="52" t="s">
        <v>25</v>
      </c>
      <c r="F9" s="31"/>
      <c r="G9" s="32"/>
      <c r="I9" s="84"/>
      <c r="J9" s="21"/>
      <c r="L9" s="23"/>
    </row>
    <row r="10" spans="1:12" ht="15.75" x14ac:dyDescent="0.25">
      <c r="A10" s="52" t="s">
        <v>47</v>
      </c>
      <c r="F10" s="27"/>
      <c r="G10" s="23"/>
      <c r="I10" s="83"/>
      <c r="J10" s="21"/>
      <c r="L10" s="32"/>
    </row>
    <row r="11" spans="1:12" x14ac:dyDescent="0.25">
      <c r="I11" s="85"/>
      <c r="J11" s="21"/>
      <c r="L11" s="23"/>
    </row>
    <row r="12" spans="1:12" x14ac:dyDescent="0.25">
      <c r="I12" s="83"/>
      <c r="J12" s="21"/>
      <c r="L12" s="23"/>
    </row>
    <row r="13" spans="1:12" x14ac:dyDescent="0.25">
      <c r="I13" s="80"/>
    </row>
    <row r="14" spans="1:12" x14ac:dyDescent="0.25">
      <c r="C14" s="21" t="s">
        <v>32</v>
      </c>
    </row>
    <row r="16" spans="1:12" ht="15.75" thickBot="1" x14ac:dyDescent="0.3"/>
    <row r="17" spans="1:12" s="44" customFormat="1" hidden="1" x14ac:dyDescent="0.25">
      <c r="J17" s="45"/>
    </row>
    <row r="18" spans="1:12" x14ac:dyDescent="0.25">
      <c r="A18" s="73" t="str">
        <f>Sommaire!A18</f>
        <v>11 eyes</v>
      </c>
      <c r="B18" s="4">
        <v>12</v>
      </c>
      <c r="C18" s="4">
        <v>12</v>
      </c>
      <c r="D18" s="4">
        <v>1</v>
      </c>
      <c r="E18" s="4">
        <v>1</v>
      </c>
      <c r="F18" s="4"/>
      <c r="G18" s="4"/>
      <c r="H18" s="75" t="str">
        <f ca="1">Sommaire!H18</f>
        <v>Terminée</v>
      </c>
      <c r="I18" s="76" t="str">
        <f t="shared" ref="I18:I32" si="0">IF(AND(B18=C18,D18=E18,F18=G18),"Terminé",IF(OR(B18="x",D18="x",F18="x"),"Abandonné",IF(OR(C18="?",E18="?",G18="?"),"En cours",IF(OR(C18="!",E18="!",G18="!"),"A venir",IF(AND(B18=C18,D18&lt;E18,F18=G18),"OAV(s) à télécharger",IF(AND(B18=C18,D18=E18,F18&lt;G18),"Film(s) à télécharger",IF(AND(B18=C18,D18&lt;E18,F18&lt;G18),"OAV(s) et Film(s) à télécharger",IF(AND(B18&lt;C18,D18&lt;E18,F18&lt;G18),"A télécharger",IF(AND(B18&lt;C18,D18&lt;E18),"A télécharger",IF(B18&lt;C18,"A télécharger","A contrôler"))))))))))</f>
        <v>Terminé</v>
      </c>
      <c r="J18" s="95"/>
      <c r="K18" s="95"/>
      <c r="L18" s="95"/>
    </row>
    <row r="19" spans="1:12" x14ac:dyDescent="0.25">
      <c r="A19" s="73" t="str">
        <f>Sommaire!A19</f>
        <v>30 Sai no Hoken Taiiku</v>
      </c>
      <c r="B19" s="5">
        <v>12</v>
      </c>
      <c r="C19" s="5">
        <v>12</v>
      </c>
      <c r="D19" s="5"/>
      <c r="E19" s="5"/>
      <c r="F19" s="5"/>
      <c r="G19" s="5"/>
      <c r="H19" s="77"/>
      <c r="I19" s="78" t="str">
        <f t="shared" si="0"/>
        <v>Terminé</v>
      </c>
      <c r="J19" s="94"/>
      <c r="K19" s="94"/>
      <c r="L19" s="94"/>
    </row>
    <row r="20" spans="1:12" x14ac:dyDescent="0.25">
      <c r="A20" s="73" t="str">
        <f>Sommaire!A20</f>
        <v>Absolute Duo</v>
      </c>
      <c r="B20" s="5">
        <v>0</v>
      </c>
      <c r="C20" s="5" t="s">
        <v>33</v>
      </c>
      <c r="D20" s="5"/>
      <c r="E20" s="5"/>
      <c r="F20" s="5"/>
      <c r="G20" s="5"/>
      <c r="H20" s="77"/>
      <c r="I20" s="78" t="str">
        <f t="shared" si="0"/>
        <v>A venir</v>
      </c>
      <c r="J20" s="94"/>
      <c r="K20" s="94"/>
      <c r="L20" s="94"/>
    </row>
    <row r="21" spans="1:12" x14ac:dyDescent="0.25">
      <c r="A21" s="73" t="str">
        <f>Sommaire!A21</f>
        <v>Accel World</v>
      </c>
      <c r="B21" s="5">
        <v>24</v>
      </c>
      <c r="C21" s="5">
        <v>24</v>
      </c>
      <c r="D21" s="5">
        <v>10</v>
      </c>
      <c r="E21" s="5">
        <v>10</v>
      </c>
      <c r="F21" s="5"/>
      <c r="G21" s="5"/>
      <c r="H21" s="77" t="str">
        <f ca="1">Sommaire!H21</f>
        <v>En pause</v>
      </c>
      <c r="I21" s="78" t="str">
        <f t="shared" si="0"/>
        <v>Terminé</v>
      </c>
      <c r="J21" s="94"/>
      <c r="K21" s="94"/>
      <c r="L21" s="94"/>
    </row>
    <row r="22" spans="1:12" x14ac:dyDescent="0.25">
      <c r="A22" s="73" t="str">
        <f>Sommaire!A22</f>
        <v>Acchi Kocchi</v>
      </c>
      <c r="B22" s="5">
        <v>12</v>
      </c>
      <c r="C22" s="5">
        <v>12</v>
      </c>
      <c r="D22" s="5"/>
      <c r="E22" s="5"/>
      <c r="F22" s="5"/>
      <c r="G22" s="5"/>
      <c r="H22" s="77" t="str">
        <f ca="1">Sommaire!H22</f>
        <v>Terminée</v>
      </c>
      <c r="I22" s="78" t="str">
        <f t="shared" si="0"/>
        <v>Terminé</v>
      </c>
      <c r="J22" s="94"/>
      <c r="K22" s="94"/>
      <c r="L22" s="94"/>
    </row>
    <row r="23" spans="1:12" x14ac:dyDescent="0.25">
      <c r="A23" s="73" t="str">
        <f>Sommaire!A23</f>
        <v>Ace of Diamond</v>
      </c>
      <c r="B23" s="5">
        <v>54</v>
      </c>
      <c r="C23" s="5" t="s">
        <v>19</v>
      </c>
      <c r="D23" s="5"/>
      <c r="E23" s="5"/>
      <c r="F23" s="5"/>
      <c r="G23" s="5"/>
      <c r="H23" s="77" t="str">
        <f ca="1">Sommaire!H23</f>
        <v>Série en cours</v>
      </c>
      <c r="I23" s="78" t="str">
        <f t="shared" si="0"/>
        <v>En cours</v>
      </c>
      <c r="J23" s="94" t="s">
        <v>44</v>
      </c>
      <c r="K23" s="94"/>
      <c r="L23" s="94"/>
    </row>
    <row r="24" spans="1:12" x14ac:dyDescent="0.25">
      <c r="A24" s="73" t="str">
        <f>Sommaire!A24</f>
        <v>Ah! My Goddess</v>
      </c>
      <c r="B24" s="5">
        <v>0</v>
      </c>
      <c r="C24" s="5">
        <v>27</v>
      </c>
      <c r="D24" s="5">
        <v>0</v>
      </c>
      <c r="E24" s="5">
        <v>9</v>
      </c>
      <c r="F24" s="5">
        <v>0</v>
      </c>
      <c r="G24" s="5">
        <v>1</v>
      </c>
      <c r="H24" s="77" t="str">
        <f ca="1">Sommaire!H24</f>
        <v>Terminée</v>
      </c>
      <c r="I24" s="78" t="str">
        <f t="shared" si="0"/>
        <v>A télécharger</v>
      </c>
      <c r="J24" s="94"/>
      <c r="K24" s="94"/>
      <c r="L24" s="94"/>
    </row>
    <row r="25" spans="1:12" x14ac:dyDescent="0.25">
      <c r="A25" s="73" t="str">
        <f>Sommaire!A25</f>
        <v>Ah! My Goddess 2</v>
      </c>
      <c r="B25" s="5">
        <v>0</v>
      </c>
      <c r="C25" s="5">
        <v>22</v>
      </c>
      <c r="D25" s="5"/>
      <c r="E25" s="5"/>
      <c r="F25" s="5"/>
      <c r="G25" s="5"/>
      <c r="H25" s="77" t="str">
        <f ca="1">Sommaire!H25</f>
        <v>Terminée</v>
      </c>
      <c r="I25" s="78" t="str">
        <f t="shared" si="0"/>
        <v>A télécharger</v>
      </c>
      <c r="J25" s="94"/>
      <c r="K25" s="94"/>
      <c r="L25" s="94"/>
    </row>
    <row r="26" spans="1:12" x14ac:dyDescent="0.25">
      <c r="A26" s="73" t="str">
        <f>Sommaire!A26</f>
        <v>Ai Tenshi Muyo</v>
      </c>
      <c r="B26" s="5">
        <v>6</v>
      </c>
      <c r="C26" s="5" t="s">
        <v>19</v>
      </c>
      <c r="D26" s="5"/>
      <c r="E26" s="5"/>
      <c r="F26" s="5"/>
      <c r="G26" s="5"/>
      <c r="H26" s="77" t="str">
        <f ca="1">Sommaire!H26</f>
        <v>Série en cours</v>
      </c>
      <c r="I26" s="78" t="str">
        <f t="shared" si="0"/>
        <v>En cours</v>
      </c>
      <c r="J26" s="94" t="s">
        <v>45</v>
      </c>
      <c r="K26" s="94"/>
      <c r="L26" s="94"/>
    </row>
    <row r="27" spans="1:12" x14ac:dyDescent="0.25">
      <c r="A27" s="73" t="str">
        <f>Sommaire!A27</f>
        <v>Ai Yori Aoshi</v>
      </c>
      <c r="B27" s="5">
        <v>24</v>
      </c>
      <c r="C27" s="5">
        <v>24</v>
      </c>
      <c r="D27" s="5"/>
      <c r="E27" s="5"/>
      <c r="F27" s="5"/>
      <c r="G27" s="5"/>
      <c r="H27" s="77" t="str">
        <f ca="1">Sommaire!H27</f>
        <v>Terminée</v>
      </c>
      <c r="I27" s="78" t="str">
        <f t="shared" si="0"/>
        <v>Terminé</v>
      </c>
      <c r="J27" s="94"/>
      <c r="K27" s="94"/>
      <c r="L27" s="94"/>
    </row>
    <row r="28" spans="1:12" x14ac:dyDescent="0.25">
      <c r="A28" s="73" t="str">
        <f>Sommaire!A28</f>
        <v>Ai Yori Aoshi 2</v>
      </c>
      <c r="B28" s="5">
        <v>0</v>
      </c>
      <c r="C28" s="5">
        <v>12</v>
      </c>
      <c r="D28" s="5">
        <v>0</v>
      </c>
      <c r="E28" s="5">
        <v>1</v>
      </c>
      <c r="F28" s="5"/>
      <c r="G28" s="5"/>
      <c r="H28" s="77" t="str">
        <f ca="1">Sommaire!H28</f>
        <v>Terminée</v>
      </c>
      <c r="I28" s="78" t="str">
        <f t="shared" si="0"/>
        <v>A télécharger</v>
      </c>
      <c r="J28" s="94"/>
      <c r="K28" s="94"/>
      <c r="L28" s="94"/>
    </row>
    <row r="29" spans="1:12" x14ac:dyDescent="0.25">
      <c r="A29" s="73" t="str">
        <f>Sommaire!A29</f>
        <v>Air Gear</v>
      </c>
      <c r="B29" s="5">
        <v>0</v>
      </c>
      <c r="C29" s="5">
        <v>25</v>
      </c>
      <c r="D29" s="5">
        <v>0</v>
      </c>
      <c r="E29" s="5">
        <v>4</v>
      </c>
      <c r="F29" s="5"/>
      <c r="G29" s="5"/>
      <c r="H29" s="77" t="str">
        <f ca="1">Sommaire!H29</f>
        <v>Terminée</v>
      </c>
      <c r="I29" s="78" t="str">
        <f t="shared" si="0"/>
        <v>A télécharger</v>
      </c>
      <c r="J29" s="94"/>
      <c r="K29" s="94"/>
      <c r="L29" s="94"/>
    </row>
    <row r="30" spans="1:12" x14ac:dyDescent="0.25">
      <c r="A30" s="73" t="str">
        <f>Sommaire!A30</f>
        <v>Aishiteruze Baby</v>
      </c>
      <c r="B30" s="5">
        <v>0</v>
      </c>
      <c r="C30" s="5">
        <v>26</v>
      </c>
      <c r="D30" s="5"/>
      <c r="E30" s="5"/>
      <c r="F30" s="5"/>
      <c r="G30" s="5"/>
      <c r="H30" s="77" t="str">
        <f ca="1">Sommaire!H30</f>
        <v>Terminée</v>
      </c>
      <c r="I30" s="78" t="str">
        <f t="shared" si="0"/>
        <v>A télécharger</v>
      </c>
      <c r="J30" s="94"/>
      <c r="K30" s="94"/>
      <c r="L30" s="94"/>
    </row>
    <row r="31" spans="1:12" x14ac:dyDescent="0.25">
      <c r="A31" s="73" t="str">
        <f>Sommaire!A31</f>
        <v>Akagi</v>
      </c>
      <c r="B31" s="5">
        <v>0</v>
      </c>
      <c r="C31" s="5">
        <v>26</v>
      </c>
      <c r="D31" s="5"/>
      <c r="E31" s="5"/>
      <c r="F31" s="5"/>
      <c r="G31" s="5"/>
      <c r="H31" s="77" t="str">
        <f ca="1">Sommaire!H31</f>
        <v>Terminée</v>
      </c>
      <c r="I31" s="78" t="str">
        <f t="shared" si="0"/>
        <v>A télécharger</v>
      </c>
      <c r="J31" s="94"/>
      <c r="K31" s="94"/>
      <c r="L31" s="94"/>
    </row>
    <row r="32" spans="1:12" x14ac:dyDescent="0.25">
      <c r="A32" s="73" t="str">
        <f>Sommaire!A32</f>
        <v>Akame ga KILL</v>
      </c>
      <c r="B32" s="5">
        <v>14</v>
      </c>
      <c r="C32" s="5" t="s">
        <v>19</v>
      </c>
      <c r="D32" s="5">
        <v>14</v>
      </c>
      <c r="E32" s="5" t="s">
        <v>19</v>
      </c>
      <c r="F32" s="5"/>
      <c r="G32" s="5"/>
      <c r="H32" s="77" t="str">
        <f ca="1">Sommaire!H32</f>
        <v>Série et OAV en cours</v>
      </c>
      <c r="I32" s="78" t="str">
        <f t="shared" si="0"/>
        <v>En cours</v>
      </c>
      <c r="J32" s="94" t="s">
        <v>38</v>
      </c>
      <c r="K32" s="94"/>
      <c r="L32" s="94"/>
    </row>
  </sheetData>
  <autoFilter ref="A17:L32"/>
  <mergeCells count="15">
    <mergeCell ref="J29:L29"/>
    <mergeCell ref="J30:L30"/>
    <mergeCell ref="J31:L31"/>
    <mergeCell ref="J32:L32"/>
    <mergeCell ref="J18:L18"/>
    <mergeCell ref="J21:L21"/>
    <mergeCell ref="J22:L22"/>
    <mergeCell ref="J23:L23"/>
    <mergeCell ref="J24:L24"/>
    <mergeCell ref="J25:L25"/>
    <mergeCell ref="J26:L26"/>
    <mergeCell ref="J27:L27"/>
    <mergeCell ref="J28:L28"/>
    <mergeCell ref="J20:L20"/>
    <mergeCell ref="J19:L19"/>
  </mergeCells>
  <conditionalFormatting sqref="B18:G32">
    <cfRule type="containsBlanks" dxfId="29" priority="487">
      <formula>LEN(TRIM(B18))=0</formula>
    </cfRule>
  </conditionalFormatting>
  <conditionalFormatting sqref="I18:I32">
    <cfRule type="containsText" dxfId="28" priority="481" operator="containsText" text="venir">
      <formula>NOT(ISERROR(SEARCH("venir",I18)))</formula>
    </cfRule>
    <cfRule type="containsText" dxfId="27" priority="482" operator="containsText" text="(s)">
      <formula>NOT(ISERROR(SEARCH("(s)",I18)))</formula>
    </cfRule>
    <cfRule type="containsText" dxfId="26" priority="483" operator="containsText" text="A télécharger">
      <formula>NOT(ISERROR(SEARCH("A télécharger",I18)))</formula>
    </cfRule>
    <cfRule type="containsText" dxfId="25" priority="485" operator="containsText" text="En cours">
      <formula>NOT(ISERROR(SEARCH("En cours",I18)))</formula>
    </cfRule>
    <cfRule type="containsText" dxfId="24" priority="486" operator="containsText" text="Terminé">
      <formula>NOT(ISERROR(SEARCH("Terminé",I18)))</formula>
    </cfRule>
  </conditionalFormatting>
  <conditionalFormatting sqref="B18:B32">
    <cfRule type="expression" dxfId="23" priority="2357">
      <formula>I18="En cours"</formula>
    </cfRule>
    <cfRule type="expression" dxfId="22" priority="2358">
      <formula>I18="A venir"</formula>
    </cfRule>
    <cfRule type="expression" dxfId="21" priority="2359">
      <formula>B18=C18</formula>
    </cfRule>
    <cfRule type="expression" dxfId="20" priority="2360">
      <formula>B18&lt;C18</formula>
    </cfRule>
  </conditionalFormatting>
  <conditionalFormatting sqref="C18:C32">
    <cfRule type="expression" dxfId="19" priority="2393">
      <formula>I18="En cours"</formula>
    </cfRule>
    <cfRule type="expression" dxfId="18" priority="2394">
      <formula>I18="A venir"</formula>
    </cfRule>
    <cfRule type="expression" dxfId="17" priority="2395">
      <formula>C18&gt;B18</formula>
    </cfRule>
    <cfRule type="expression" dxfId="16" priority="2396">
      <formula>C18=B18</formula>
    </cfRule>
  </conditionalFormatting>
  <conditionalFormatting sqref="D18:D32">
    <cfRule type="expression" dxfId="15" priority="2429">
      <formula>I18="En cours"</formula>
    </cfRule>
    <cfRule type="expression" dxfId="14" priority="2430">
      <formula>I18="A venir"</formula>
    </cfRule>
    <cfRule type="expression" dxfId="13" priority="2431">
      <formula>D18&lt;E18</formula>
    </cfRule>
    <cfRule type="expression" dxfId="12" priority="2432">
      <formula>D18=E18</formula>
    </cfRule>
  </conditionalFormatting>
  <conditionalFormatting sqref="E18:E32">
    <cfRule type="expression" dxfId="11" priority="2465">
      <formula>I18="En cours"</formula>
    </cfRule>
    <cfRule type="expression" dxfId="10" priority="2466">
      <formula>I18="A venir"</formula>
    </cfRule>
    <cfRule type="expression" dxfId="9" priority="2467">
      <formula>E18&gt;D18</formula>
    </cfRule>
    <cfRule type="expression" dxfId="8" priority="2468">
      <formula>E18=D18</formula>
    </cfRule>
  </conditionalFormatting>
  <conditionalFormatting sqref="F18:F32">
    <cfRule type="expression" dxfId="7" priority="2501">
      <formula>I18="En cours"</formula>
    </cfRule>
    <cfRule type="expression" dxfId="6" priority="2502">
      <formula>I18="A venir"</formula>
    </cfRule>
    <cfRule type="expression" dxfId="5" priority="2503">
      <formula>F18&lt;G18</formula>
    </cfRule>
    <cfRule type="expression" dxfId="4" priority="2504">
      <formula>F18=G18</formula>
    </cfRule>
  </conditionalFormatting>
  <conditionalFormatting sqref="G18:G32">
    <cfRule type="expression" dxfId="3" priority="2537">
      <formula>I18="A venir"</formula>
    </cfRule>
    <cfRule type="expression" dxfId="2" priority="2538">
      <formula>I18="En cours"</formula>
    </cfRule>
    <cfRule type="expression" dxfId="1" priority="2539">
      <formula>G18&gt;F18</formula>
    </cfRule>
    <cfRule type="expression" dxfId="0" priority="2540">
      <formula>G18=F18</formula>
    </cfRule>
  </conditionalFormatting>
  <dataValidations count="1">
    <dataValidation type="list" allowBlank="1" showInputMessage="1" showErrorMessage="1" sqref="J18:L32">
      <formula1>IF(I18="En cours",liste,J18)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Prévisions</vt:lpstr>
      <vt:lpstr>Tableau des téléchargements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Zayx</cp:lastModifiedBy>
  <dcterms:created xsi:type="dcterms:W3CDTF">2014-01-10T07:59:09Z</dcterms:created>
  <dcterms:modified xsi:type="dcterms:W3CDTF">2014-11-01T12:45:28Z</dcterms:modified>
</cp:coreProperties>
</file>