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tables/table2.xml" ContentType="application/vnd.openxmlformats-officedocument.spreadsheetml.table+xml"/>
  <Override PartName="/xl/charts/chart4.xml" ContentType="application/vnd.openxmlformats-officedocument.drawingml.chart+xml"/>
  <Override PartName="/xl/drawings/drawing19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pivotTables/pivotTable2.xml" ContentType="application/vnd.openxmlformats-officedocument.spreadsheetml.pivotTable+xml"/>
  <Override PartName="/xl/drawings/drawing17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15.xml" ContentType="application/vnd.openxmlformats-officedocument.drawing+xml"/>
  <Override PartName="/xl/charts/style2.xml" ContentType="application/vnd.ms-office.chartstyle+xml"/>
  <Override PartName="/xl/worksheets/sheet3.xml" ContentType="application/vnd.openxmlformats-officedocument.spreadsheetml.worksheet+xml"/>
  <Override PartName="/xl/drawings/drawing13.xml" ContentType="application/vnd.openxmlformats-officedocument.drawing+xml"/>
  <Override PartName="/xl/drawings/drawing22.xml" ContentType="application/vnd.openxmlformats-officedocument.drawing+xml"/>
  <Override PartName="/xl/drawings/drawing24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drawings/drawing11.xml" ContentType="application/vnd.openxmlformats-officedocument.drawing+xml"/>
  <Override PartName="/xl/drawings/drawing20.xml" ContentType="application/vnd.openxmlformats-officedocument.drawing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harts/colors3.xml" ContentType="application/vnd.ms-office.chartcolorstyle+xml"/>
  <Override PartName="/xl/ctrlProps/ctrlProp4.xml" ContentType="application/vnd.ms-excel.controlpropertie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pivotCache/pivotCacheRecords1.xml" ContentType="application/vnd.openxmlformats-officedocument.spreadsheetml.pivotCacheRecords+xml"/>
  <Override PartName="/xl/charts/colors1.xml" ContentType="application/vnd.ms-office.chartcolorstyle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drawings/drawing7.xml" ContentType="application/vnd.openxmlformats-officedocument.drawing+xml"/>
  <Override PartName="/xl/tables/table1.xml" ContentType="application/vnd.openxmlformats-officedocument.spreadsheetml.table+xml"/>
  <Override PartName="/xl/pivotTables/pivotTable3.xml" ContentType="application/vnd.openxmlformats-officedocument.spreadsheetml.pivotTable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drawings/drawing5.xml" ContentType="application/vnd.openxmlformats-officedocument.drawing+xml"/>
  <Override PartName="/xl/pivotTables/pivotTable1.xml" ContentType="application/vnd.openxmlformats-officedocument.spreadsheetml.pivotTable+xml"/>
  <Override PartName="/xl/charts/chart3.xml" ContentType="application/vnd.openxmlformats-officedocument.drawingml.chart+xml"/>
  <Override PartName="/xl/drawings/drawing18.xml" ContentType="application/vnd.openxmlformats-officedocument.drawing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drawings/drawing16.xml" ContentType="application/vnd.openxmlformats-officedocument.drawing+xml"/>
  <Override PartName="/xl/charts/style3.xml" ContentType="application/vnd.ms-office.chartstyle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14.xml" ContentType="application/vnd.openxmlformats-officedocument.drawing+xml"/>
  <Override PartName="/xl/drawings/drawing23.xml" ContentType="application/vnd.openxmlformats-officedocument.drawing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drawings/drawing12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xl/ctrlProps/ctrlProp5.xml" ContentType="application/vnd.ms-excel.controlproperties+xml"/>
  <Override PartName="/xl/worksheets/sheet19.xml" ContentType="application/vnd.openxmlformats-officedocument.spreadsheetml.worksheet+xml"/>
  <Override PartName="/xl/drawings/drawing10.xml" ContentType="application/vnd.openxmlformats-officedocument.drawing+xml"/>
  <Override PartName="/xl/ctrlProps/ctrlProp3.xml" ContentType="application/vnd.ms-excel.controlproperties+xml"/>
  <Override PartName="/xl/charts/colors2.xml" ContentType="application/vnd.ms-office.chartcolor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0" yWindow="0" windowWidth="20730" windowHeight="7290" tabRatio="1000"/>
  </bookViews>
  <sheets>
    <sheet name="Panou" sheetId="34" r:id="rId1"/>
    <sheet name="Evidenta PFA" sheetId="17" r:id="rId2"/>
    <sheet name="RJIP" sheetId="18" r:id="rId3"/>
    <sheet name="Registrul-Inventar" sheetId="20" r:id="rId4"/>
    <sheet name="Calculator pret traducere" sheetId="33" r:id="rId5"/>
    <sheet name="Export factura" sheetId="1" r:id="rId6"/>
    <sheet name="Export chitanta" sheetId="13" r:id="rId7"/>
    <sheet name="." sheetId="9" state="hidden" r:id="rId8"/>
    <sheet name="Facturi" sheetId="3" r:id="rId9"/>
    <sheet name="Clienti" sheetId="2" r:id="rId10"/>
    <sheet name="Incasat pe luna" sheetId="14" r:id="rId11"/>
    <sheet name="Facturat pe luna" sheetId="15" r:id="rId12"/>
    <sheet name="Incasari pe client" sheetId="16" r:id="rId13"/>
    <sheet name="Ianuarie" sheetId="21" r:id="rId14"/>
    <sheet name="Februarie" sheetId="22" r:id="rId15"/>
    <sheet name="Martie" sheetId="23" r:id="rId16"/>
    <sheet name="Aprilie" sheetId="24" r:id="rId17"/>
    <sheet name="Mai" sheetId="25" r:id="rId18"/>
    <sheet name="Iunie" sheetId="26" r:id="rId19"/>
    <sheet name="Iulie" sheetId="27" r:id="rId20"/>
    <sheet name="August" sheetId="28" r:id="rId21"/>
    <sheet name="Septembrie" sheetId="29" r:id="rId22"/>
    <sheet name="Octombrie" sheetId="30" r:id="rId23"/>
    <sheet name="Noiembrie" sheetId="31" r:id="rId24"/>
    <sheet name="Decembrie" sheetId="32" r:id="rId25"/>
    <sheet name="MONTANT-RON" sheetId="35" r:id="rId26"/>
  </sheets>
  <externalReferences>
    <externalReference r:id="rId27"/>
  </externalReferences>
  <definedNames>
    <definedName name="_xlnm._FilterDatabase" localSheetId="9" hidden="1">Clienti!$A$1:$F$1</definedName>
    <definedName name="_xlnm._FilterDatabase" localSheetId="1" hidden="1">'Evidenta PFA'!$I$4:$K$4</definedName>
    <definedName name="Data">'MONTANT-RON'!$A$2:$A$2</definedName>
    <definedName name="NomClient">OFFSET(Clienti!$A$2,,,COUNTA(Clienti!$A:$A)-1)</definedName>
    <definedName name="_xlnm.Print_Area" localSheetId="6">'Export chitanta'!$B$6:$L$45</definedName>
    <definedName name="_xlnm.Print_Area" localSheetId="5">'Export factura'!$B$1:$J$33</definedName>
  </definedNames>
  <calcPr calcId="125725"/>
  <pivotCaches>
    <pivotCache cacheId="0" r:id="rId28"/>
  </pivotCaches>
</workbook>
</file>

<file path=xl/calcChain.xml><?xml version="1.0" encoding="utf-8"?>
<calcChain xmlns="http://schemas.openxmlformats.org/spreadsheetml/2006/main">
  <c r="H59" i="17"/>
  <c r="G59"/>
  <c r="N59" s="1"/>
  <c r="I23"/>
  <c r="K2" i="35"/>
  <c r="H3" s="1"/>
  <c r="K3" s="1"/>
  <c r="H4" s="1"/>
  <c r="K4" s="1"/>
  <c r="H5" s="1"/>
  <c r="K5" s="1"/>
  <c r="H6" s="1"/>
  <c r="K6" s="1"/>
  <c r="E2"/>
  <c r="D2"/>
  <c r="C2"/>
  <c r="H58" i="32"/>
  <c r="G58"/>
  <c r="N58" s="1"/>
  <c r="I22"/>
  <c r="H58" i="31"/>
  <c r="G58"/>
  <c r="N58" s="1"/>
  <c r="I22"/>
  <c r="H58" i="30"/>
  <c r="G58"/>
  <c r="N58" s="1"/>
  <c r="I22"/>
  <c r="H58" i="29"/>
  <c r="G58"/>
  <c r="N58" s="1"/>
  <c r="I22"/>
  <c r="H58" i="28"/>
  <c r="G58"/>
  <c r="N58" s="1"/>
  <c r="I22"/>
  <c r="H58" i="27"/>
  <c r="G58"/>
  <c r="N58" s="1"/>
  <c r="I22"/>
  <c r="H58" i="26"/>
  <c r="G58"/>
  <c r="N58" s="1"/>
  <c r="I22"/>
  <c r="H58" i="25"/>
  <c r="G58"/>
  <c r="N58" s="1"/>
  <c r="I22"/>
  <c r="H58" i="24"/>
  <c r="G58"/>
  <c r="N58" s="1"/>
  <c r="I22"/>
  <c r="I22" i="21"/>
  <c r="I22" i="22"/>
  <c r="I22" i="23"/>
  <c r="H58"/>
  <c r="G58"/>
  <c r="N58" s="1"/>
  <c r="H58" i="22"/>
  <c r="G58"/>
  <c r="C6" i="3"/>
  <c r="C7"/>
  <c r="J6"/>
  <c r="J7"/>
  <c r="M6"/>
  <c r="M7"/>
  <c r="H58" i="21"/>
  <c r="G58"/>
  <c r="N7" i="23"/>
  <c r="M7"/>
  <c r="L7"/>
  <c r="K7"/>
  <c r="N7" i="22"/>
  <c r="M7"/>
  <c r="L7"/>
  <c r="K7"/>
  <c r="N7" i="21"/>
  <c r="M7"/>
  <c r="L7"/>
  <c r="K7"/>
  <c r="C5" i="3"/>
  <c r="J5"/>
  <c r="M5"/>
  <c r="O18" i="33"/>
  <c r="F18"/>
  <c r="O17"/>
  <c r="O16"/>
  <c r="O15"/>
  <c r="O14"/>
  <c r="O13"/>
  <c r="O12"/>
  <c r="O11"/>
  <c r="O10"/>
  <c r="O9"/>
  <c r="O8"/>
  <c r="H17" i="32"/>
  <c r="O16" i="17" s="1"/>
  <c r="D17" i="32"/>
  <c r="N7"/>
  <c r="M7"/>
  <c r="L7"/>
  <c r="K7"/>
  <c r="H17" i="31"/>
  <c r="O15" i="17" s="1"/>
  <c r="D17" i="31"/>
  <c r="N7"/>
  <c r="M7"/>
  <c r="L7"/>
  <c r="K7"/>
  <c r="H17" i="30"/>
  <c r="O14" i="17" s="1"/>
  <c r="D17" i="30"/>
  <c r="N7"/>
  <c r="M7"/>
  <c r="L7"/>
  <c r="K7"/>
  <c r="H17" i="29"/>
  <c r="O13" i="17" s="1"/>
  <c r="D17" i="29"/>
  <c r="N7"/>
  <c r="M7"/>
  <c r="L7"/>
  <c r="K7"/>
  <c r="H17" i="28"/>
  <c r="O12" i="17" s="1"/>
  <c r="D17" i="28"/>
  <c r="N7"/>
  <c r="M7"/>
  <c r="L7"/>
  <c r="K7"/>
  <c r="H17" i="27"/>
  <c r="O11" i="17" s="1"/>
  <c r="D17" i="27"/>
  <c r="N7"/>
  <c r="M7"/>
  <c r="L7"/>
  <c r="K7"/>
  <c r="H17" i="26"/>
  <c r="O10" i="17" s="1"/>
  <c r="D17" i="26"/>
  <c r="N7"/>
  <c r="M7"/>
  <c r="L7"/>
  <c r="K7"/>
  <c r="N7" i="25"/>
  <c r="M7"/>
  <c r="L7"/>
  <c r="K7"/>
  <c r="H17"/>
  <c r="O9" i="17" s="1"/>
  <c r="N7" i="24"/>
  <c r="M7"/>
  <c r="L7"/>
  <c r="K7"/>
  <c r="H15"/>
  <c r="H17" i="23"/>
  <c r="H17" i="22"/>
  <c r="O6" i="17" s="1"/>
  <c r="H17" i="21"/>
  <c r="O5" i="17" s="1"/>
  <c r="O8"/>
  <c r="O7"/>
  <c r="K16"/>
  <c r="K15"/>
  <c r="K14"/>
  <c r="K13"/>
  <c r="K12"/>
  <c r="K11"/>
  <c r="K10"/>
  <c r="D17" i="25"/>
  <c r="D15" i="24"/>
  <c r="K8" i="17" s="1"/>
  <c r="D17" i="23"/>
  <c r="K7" i="17" s="1"/>
  <c r="D17" i="22"/>
  <c r="K6" i="17" s="1"/>
  <c r="D17" i="21"/>
  <c r="K5" i="17" s="1"/>
  <c r="I27" i="18"/>
  <c r="H27"/>
  <c r="G27"/>
  <c r="F27"/>
  <c r="B9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E1"/>
  <c r="J1" i="17"/>
  <c r="C4" i="3"/>
  <c r="J4"/>
  <c r="M4"/>
  <c r="C2"/>
  <c r="N58" i="22" l="1"/>
  <c r="N58" i="21"/>
  <c r="O17" i="17"/>
  <c r="K17"/>
  <c r="K18" s="1"/>
  <c r="F4" s="1"/>
  <c r="O18"/>
  <c r="I28" i="1"/>
  <c r="M3" i="3" l="1"/>
  <c r="M2"/>
  <c r="G4" i="1" l="1"/>
  <c r="G3"/>
  <c r="C32"/>
  <c r="E44" i="13" l="1"/>
  <c r="C44"/>
  <c r="E16"/>
  <c r="C16"/>
  <c r="J45"/>
  <c r="H45"/>
  <c r="E34"/>
  <c r="K40"/>
  <c r="K39"/>
  <c r="D42"/>
  <c r="K42" s="1"/>
  <c r="K12"/>
  <c r="K11"/>
  <c r="J17"/>
  <c r="H17"/>
  <c r="D14"/>
  <c r="K14" s="1"/>
  <c r="E6"/>
  <c r="C15" l="1"/>
  <c r="H14"/>
  <c r="H42"/>
  <c r="C43"/>
  <c r="J2" i="3"/>
  <c r="J3"/>
  <c r="C3"/>
  <c r="C19" i="1" l="1"/>
  <c r="C23"/>
  <c r="C27"/>
  <c r="C20"/>
  <c r="C24"/>
  <c r="C26"/>
  <c r="C21"/>
  <c r="C25"/>
  <c r="C22"/>
  <c r="G13"/>
  <c r="G8"/>
  <c r="G9"/>
  <c r="G10"/>
  <c r="C18"/>
  <c r="G12"/>
  <c r="I22" l="1"/>
  <c r="G22"/>
  <c r="F22"/>
  <c r="H22"/>
  <c r="H21"/>
  <c r="I21"/>
  <c r="G21"/>
  <c r="F21"/>
  <c r="I24"/>
  <c r="G24"/>
  <c r="F24"/>
  <c r="H24"/>
  <c r="H27"/>
  <c r="I27"/>
  <c r="G27"/>
  <c r="F27"/>
  <c r="H19"/>
  <c r="I19"/>
  <c r="G19"/>
  <c r="F19"/>
  <c r="I18"/>
  <c r="G18"/>
  <c r="F18"/>
  <c r="H18"/>
  <c r="H25"/>
  <c r="I25"/>
  <c r="G25"/>
  <c r="F25"/>
  <c r="I26"/>
  <c r="G26"/>
  <c r="F26"/>
  <c r="H26"/>
  <c r="I20"/>
  <c r="G20"/>
  <c r="F20"/>
  <c r="H20"/>
  <c r="H23"/>
  <c r="I23"/>
  <c r="G23"/>
  <c r="F23"/>
  <c r="D20"/>
  <c r="D21"/>
  <c r="D27"/>
  <c r="D25"/>
  <c r="D26"/>
  <c r="D23"/>
  <c r="D22"/>
  <c r="D24"/>
  <c r="D19"/>
  <c r="D18"/>
  <c r="H29" l="1"/>
</calcChain>
</file>

<file path=xl/sharedStrings.xml><?xml version="1.0" encoding="utf-8"?>
<sst xmlns="http://schemas.openxmlformats.org/spreadsheetml/2006/main" count="1425" uniqueCount="308">
  <si>
    <t>Nr. Factura</t>
  </si>
  <si>
    <t>0001</t>
  </si>
  <si>
    <t>FURNIZOR</t>
  </si>
  <si>
    <t>Nr. crt.</t>
  </si>
  <si>
    <t>U.M.</t>
  </si>
  <si>
    <t>Cantitatea</t>
  </si>
  <si>
    <t>Pretul unitar</t>
  </si>
  <si>
    <t>Valoarea</t>
  </si>
  <si>
    <t>(Lei)</t>
  </si>
  <si>
    <t>5(3x4)</t>
  </si>
  <si>
    <t>Nume firma</t>
  </si>
  <si>
    <t>CUI</t>
  </si>
  <si>
    <t>Adresa</t>
  </si>
  <si>
    <t>IBAN</t>
  </si>
  <si>
    <t>Banca</t>
  </si>
  <si>
    <t>Descriere</t>
  </si>
  <si>
    <t>Valoare</t>
  </si>
  <si>
    <t>Status</t>
  </si>
  <si>
    <t>0002</t>
  </si>
  <si>
    <t>0003</t>
  </si>
  <si>
    <t>0004</t>
  </si>
  <si>
    <t>0005</t>
  </si>
  <si>
    <t>Nr ORC</t>
  </si>
  <si>
    <t>0006</t>
  </si>
  <si>
    <t>0007</t>
  </si>
  <si>
    <t>0008</t>
  </si>
  <si>
    <t>0009</t>
  </si>
  <si>
    <t>Row Labels</t>
  </si>
  <si>
    <t>Grand Total</t>
  </si>
  <si>
    <t>UM</t>
  </si>
  <si>
    <t>ID</t>
  </si>
  <si>
    <t>0010</t>
  </si>
  <si>
    <t>Nr.</t>
  </si>
  <si>
    <t>ING</t>
  </si>
  <si>
    <t>0011</t>
  </si>
  <si>
    <t>0012</t>
  </si>
  <si>
    <t>0013</t>
  </si>
  <si>
    <t>Seria</t>
  </si>
  <si>
    <t>Nr factura</t>
  </si>
  <si>
    <t>Furnizor</t>
  </si>
  <si>
    <t>Reg. com.</t>
  </si>
  <si>
    <t>J5/816/2013</t>
  </si>
  <si>
    <t>CIF</t>
  </si>
  <si>
    <t>RO 31645554</t>
  </si>
  <si>
    <t>Cont</t>
  </si>
  <si>
    <t xml:space="preserve">Banca: </t>
  </si>
  <si>
    <t>Adresa:</t>
  </si>
  <si>
    <t>Am primit de la</t>
  </si>
  <si>
    <t>Suma de</t>
  </si>
  <si>
    <t>Nr</t>
  </si>
  <si>
    <t>din data</t>
  </si>
  <si>
    <t xml:space="preserve">Seria </t>
  </si>
  <si>
    <t>BIZ</t>
  </si>
  <si>
    <t>adica</t>
  </si>
  <si>
    <t>Data (zi, luna, an)</t>
  </si>
  <si>
    <t>BIZ Nr.</t>
  </si>
  <si>
    <t>Suma</t>
  </si>
  <si>
    <t>Reprezentand</t>
  </si>
  <si>
    <t>Jul</t>
  </si>
  <si>
    <t>Aug</t>
  </si>
  <si>
    <t>Sep</t>
  </si>
  <si>
    <t>Oct</t>
  </si>
  <si>
    <t>Nov</t>
  </si>
  <si>
    <t>Dec</t>
  </si>
  <si>
    <t>Semnatura de primire</t>
  </si>
  <si>
    <t xml:space="preserve">Termen de plata: </t>
  </si>
  <si>
    <t xml:space="preserve">Semnatura, stampila furnizorului
</t>
  </si>
  <si>
    <t>Nr 
CRT</t>
  </si>
  <si>
    <t>Data 
emiterii</t>
  </si>
  <si>
    <t>SC CLIENT 1</t>
  </si>
  <si>
    <t>SC CLIENT 2</t>
  </si>
  <si>
    <t>SC CLIENT 3</t>
  </si>
  <si>
    <t>SC CLIENT 4</t>
  </si>
  <si>
    <t>SC CLIENT 5</t>
  </si>
  <si>
    <t>SC CLIENT 7</t>
  </si>
  <si>
    <t>SC CLIENT 8</t>
  </si>
  <si>
    <t>SC CLIENT 9</t>
  </si>
  <si>
    <t>SC CLIENT 10</t>
  </si>
  <si>
    <t>SC CLIENT 11</t>
  </si>
  <si>
    <t>SC CLIENT 12</t>
  </si>
  <si>
    <t>RO XXXXXXXX</t>
  </si>
  <si>
    <t>J05/XXX/XXXX</t>
  </si>
  <si>
    <t>XXXX XXXX XXXX XXXX XXXX XXXX</t>
  </si>
  <si>
    <r>
      <rPr>
        <b/>
        <sz val="10"/>
        <color rgb="FF000000"/>
        <rFont val="Calibri"/>
        <family val="2"/>
        <scheme val="minor"/>
      </rPr>
      <t>Intocmit de</t>
    </r>
    <r>
      <rPr>
        <sz val="10"/>
        <color rgb="FF000000"/>
        <rFont val="Calibri"/>
        <family val="2"/>
        <scheme val="minor"/>
      </rPr>
      <t xml:space="preserve">: 
</t>
    </r>
    <r>
      <rPr>
        <b/>
        <sz val="10"/>
        <color rgb="FF000000"/>
        <rFont val="Calibri"/>
        <family val="2"/>
        <scheme val="minor"/>
      </rPr>
      <t>CNP</t>
    </r>
    <r>
      <rPr>
        <sz val="10"/>
        <color rgb="FF000000"/>
        <rFont val="Calibri"/>
        <family val="2"/>
        <scheme val="minor"/>
      </rPr>
      <t xml:space="preserve">: 
</t>
    </r>
    <r>
      <rPr>
        <b/>
        <sz val="10"/>
        <color rgb="FF000000"/>
        <rFont val="Calibri"/>
        <family val="2"/>
        <scheme val="minor"/>
      </rPr>
      <t>BI/CI</t>
    </r>
    <r>
      <rPr>
        <sz val="10"/>
        <color rgb="FF000000"/>
        <rFont val="Calibri"/>
        <family val="2"/>
        <scheme val="minor"/>
      </rPr>
      <t xml:space="preserve">: </t>
    </r>
  </si>
  <si>
    <r>
      <rPr>
        <b/>
        <sz val="10"/>
        <color rgb="FF000000"/>
        <rFont val="Calibri"/>
        <family val="2"/>
        <scheme val="minor"/>
      </rPr>
      <t>Numele delegatului</t>
    </r>
    <r>
      <rPr>
        <sz val="10"/>
        <color rgb="FF000000"/>
        <rFont val="Calibri"/>
        <family val="2"/>
        <scheme val="minor"/>
      </rPr>
      <t xml:space="preserve">: 
</t>
    </r>
    <r>
      <rPr>
        <b/>
        <sz val="10"/>
        <color rgb="FF000000"/>
        <rFont val="Calibri"/>
        <family val="2"/>
        <scheme val="minor"/>
      </rPr>
      <t>Mijloc de transport</t>
    </r>
    <r>
      <rPr>
        <sz val="10"/>
        <color rgb="FF000000"/>
        <rFont val="Calibri"/>
        <family val="2"/>
        <scheme val="minor"/>
      </rPr>
      <t xml:space="preserve">: 
</t>
    </r>
  </si>
  <si>
    <t>(blank)</t>
  </si>
  <si>
    <t>Total fara TVA</t>
  </si>
  <si>
    <t>Suma fara TVA</t>
  </si>
  <si>
    <t>(Multiple Items)</t>
  </si>
  <si>
    <t>Valoare fara TVA</t>
  </si>
  <si>
    <t xml:space="preserve">Reg. Com.: </t>
  </si>
  <si>
    <t xml:space="preserve">CIF: </t>
  </si>
  <si>
    <t xml:space="preserve">IBAN: </t>
  </si>
  <si>
    <t>0014</t>
  </si>
  <si>
    <t>0015</t>
  </si>
  <si>
    <t>Total de plata</t>
  </si>
  <si>
    <t>AHR</t>
  </si>
  <si>
    <t>pag</t>
  </si>
  <si>
    <t>BCR</t>
  </si>
  <si>
    <t>Tradunet</t>
  </si>
  <si>
    <t>BV</t>
  </si>
  <si>
    <t>CHITANȚA</t>
  </si>
  <si>
    <t>0006-1</t>
  </si>
  <si>
    <t>0011-1</t>
  </si>
  <si>
    <t>0010-1</t>
  </si>
  <si>
    <t>0005-1</t>
  </si>
  <si>
    <t>0014-1</t>
  </si>
  <si>
    <t>0008-1</t>
  </si>
  <si>
    <t>0007-1</t>
  </si>
  <si>
    <t>0003-1</t>
  </si>
  <si>
    <t>0013-1</t>
  </si>
  <si>
    <t>0012-1</t>
  </si>
  <si>
    <t>0004-1</t>
  </si>
  <si>
    <t>0002-1</t>
  </si>
  <si>
    <t>0009-1</t>
  </si>
  <si>
    <t>0001-1</t>
  </si>
  <si>
    <t>Denumirea produselor sau a serviciilor</t>
  </si>
  <si>
    <t>Banca Transilvania</t>
  </si>
  <si>
    <t>București</t>
  </si>
  <si>
    <t>Ploiești</t>
  </si>
  <si>
    <t>Bancpost</t>
  </si>
  <si>
    <t xml:space="preserve">Traduceri bulgară cf. contract. </t>
  </si>
  <si>
    <t>Banca: BCR Filiași</t>
  </si>
  <si>
    <t>BV Nr.</t>
  </si>
  <si>
    <t>cincisprezece mii lei</t>
  </si>
  <si>
    <t>Emisă catre</t>
  </si>
  <si>
    <t>Preț unitar</t>
  </si>
  <si>
    <t>Termen de plată</t>
  </si>
  <si>
    <t>Data 
încasării</t>
  </si>
  <si>
    <t>Ian</t>
  </si>
  <si>
    <t>Febr</t>
  </si>
  <si>
    <t>2016</t>
  </si>
  <si>
    <t>PFA asigurat (stagiu incomplet)</t>
  </si>
  <si>
    <t xml:space="preserve">Încasări lunare PFA </t>
  </si>
  <si>
    <t>Încasat anual</t>
  </si>
  <si>
    <t>Luna</t>
  </si>
  <si>
    <t>Suma încasată</t>
  </si>
  <si>
    <t>Cheltuit anual</t>
  </si>
  <si>
    <t>Ianuarie</t>
  </si>
  <si>
    <t>Impozit 16 %</t>
  </si>
  <si>
    <t>Februarie</t>
  </si>
  <si>
    <t>Sănătate 5,5 %</t>
  </si>
  <si>
    <t>Martie</t>
  </si>
  <si>
    <t>Pensii 10,5 %</t>
  </si>
  <si>
    <t>Aprilie</t>
  </si>
  <si>
    <t>Impozit clădire</t>
  </si>
  <si>
    <t>Mai</t>
  </si>
  <si>
    <t>De plată / lunar</t>
  </si>
  <si>
    <t>Iunie</t>
  </si>
  <si>
    <t>Rămas</t>
  </si>
  <si>
    <t>Iulie</t>
  </si>
  <si>
    <t>August</t>
  </si>
  <si>
    <t>Septembrie</t>
  </si>
  <si>
    <t>Octombrie</t>
  </si>
  <si>
    <t>Noiembrie</t>
  </si>
  <si>
    <t>Decembrie</t>
  </si>
  <si>
    <t>Media lunară</t>
  </si>
  <si>
    <t>TOTAL</t>
  </si>
  <si>
    <t>cod 14-1-1/b</t>
  </si>
  <si>
    <t>REGISTRU JURNAL DE ÎNCASĂRI ȘI PLĂȚI</t>
  </si>
  <si>
    <t>NR. CRT</t>
  </si>
  <si>
    <t>DATA</t>
  </si>
  <si>
    <t>DOCUMENTUL</t>
  </si>
  <si>
    <t xml:space="preserve"> FELUL OPERAȚUNII</t>
  </si>
  <si>
    <t>ÎNCASĂRI</t>
  </si>
  <si>
    <t>PLĂȚI</t>
  </si>
  <si>
    <t>(felul, nr.)</t>
  </si>
  <si>
    <t>(explicații)</t>
  </si>
  <si>
    <t>NUMERAR</t>
  </si>
  <si>
    <t>BANCA</t>
  </si>
  <si>
    <t>DIVCO SRL 002</t>
  </si>
  <si>
    <t>Unitatea .........................</t>
  </si>
  <si>
    <t>REGISTRUL-INVENTAR</t>
  </si>
  <si>
    <t>la data de ....................</t>
  </si>
  <si>
    <t>Nr. pagină ......</t>
  </si>
  <si>
    <t xml:space="preserve">Recapitulaţia elementelor inventariate </t>
  </si>
  <si>
    <t>Valoarea contabilă</t>
  </si>
  <si>
    <t>Valoarea de inventar</t>
  </si>
  <si>
    <t>Diferenţe din evaluare (de înregistrat)</t>
  </si>
  <si>
    <t>Cauze diferenţe</t>
  </si>
  <si>
    <t>14-1-2</t>
  </si>
  <si>
    <t>Întocmit,</t>
  </si>
  <si>
    <t>Verificat,</t>
  </si>
  <si>
    <t xml:space="preserve">Ianuarie - Încasări  PFA </t>
  </si>
  <si>
    <t>Data</t>
  </si>
  <si>
    <t>GENERIS 001</t>
  </si>
  <si>
    <t>UTOOLS 003</t>
  </si>
  <si>
    <t xml:space="preserve">Februarie - Încasări  PFA </t>
  </si>
  <si>
    <t xml:space="preserve">Martie - Încasări  PFA </t>
  </si>
  <si>
    <t xml:space="preserve">Aprilie - Încasări  PFA </t>
  </si>
  <si>
    <t xml:space="preserve">Mai - Încasări  PFA </t>
  </si>
  <si>
    <t>Suma cheltuită</t>
  </si>
  <si>
    <t>Casă</t>
  </si>
  <si>
    <t>Bancă</t>
  </si>
  <si>
    <t>Neîncasat</t>
  </si>
  <si>
    <t>Încasat în luna</t>
  </si>
  <si>
    <t>Factura eliberată</t>
  </si>
  <si>
    <t>Chitanța nr.</t>
  </si>
  <si>
    <t>Situația la data</t>
  </si>
  <si>
    <t xml:space="preserve">Iunie - Încasări  PFA </t>
  </si>
  <si>
    <t xml:space="preserve">Iulie - Încasări  PFA </t>
  </si>
  <si>
    <t xml:space="preserve">August - Încasări  PFA </t>
  </si>
  <si>
    <t xml:space="preserve">Septembrie - Încasări  PFA </t>
  </si>
  <si>
    <t xml:space="preserve">Octombrie - Încasări  PFA </t>
  </si>
  <si>
    <t xml:space="preserve">Octombrie - Cheltuieli  PFA </t>
  </si>
  <si>
    <t xml:space="preserve">Noiembrie - Încasări  PFA </t>
  </si>
  <si>
    <t xml:space="preserve">Noiembrie - Cheltuieli  PFA </t>
  </si>
  <si>
    <t xml:space="preserve">Decembrie - Încasări  PFA </t>
  </si>
  <si>
    <t xml:space="preserve">Decembrie - Cheltuieli  PFA </t>
  </si>
  <si>
    <t>Export chitanta'!Print_Area</t>
  </si>
  <si>
    <t>Export factura'!Print_Area</t>
  </si>
  <si>
    <t>Sens traduction</t>
  </si>
  <si>
    <t>Bulgare</t>
  </si>
  <si>
    <t>Roumaine</t>
  </si>
  <si>
    <t>Nombre de pages</t>
  </si>
  <si>
    <t>Langue - Prix/page</t>
  </si>
  <si>
    <r>
      <t>Fran</t>
    </r>
    <r>
      <rPr>
        <b/>
        <sz val="12"/>
        <color theme="1"/>
        <rFont val="Calibri"/>
        <family val="2"/>
        <charset val="238"/>
      </rPr>
      <t>ç</t>
    </r>
    <r>
      <rPr>
        <b/>
        <sz val="12"/>
        <color theme="1"/>
        <rFont val="Calibri"/>
        <family val="2"/>
        <charset val="238"/>
        <scheme val="minor"/>
      </rPr>
      <t>aise</t>
    </r>
  </si>
  <si>
    <r>
      <t>r</t>
    </r>
    <r>
      <rPr>
        <b/>
        <sz val="11"/>
        <color theme="1"/>
        <rFont val="Calibri"/>
        <family val="2"/>
        <charset val="238"/>
      </rPr>
      <t>é</t>
    </r>
    <r>
      <rPr>
        <b/>
        <sz val="11"/>
        <color theme="1"/>
        <rFont val="Calibri"/>
        <family val="2"/>
        <charset val="238"/>
        <scheme val="minor"/>
      </rPr>
      <t>duction du prix</t>
    </r>
  </si>
  <si>
    <t>(- 0 %)</t>
  </si>
  <si>
    <t>Sorte traduction</t>
  </si>
  <si>
    <t>habituelle</t>
  </si>
  <si>
    <t>(- 1 %)</t>
  </si>
  <si>
    <r>
      <t>Fran</t>
    </r>
    <r>
      <rPr>
        <b/>
        <sz val="11"/>
        <color theme="1"/>
        <rFont val="Calibri"/>
        <family val="2"/>
        <charset val="238"/>
      </rPr>
      <t>ç</t>
    </r>
    <r>
      <rPr>
        <b/>
        <sz val="11"/>
        <color theme="1"/>
        <rFont val="Calibri"/>
        <family val="2"/>
        <charset val="238"/>
        <scheme val="minor"/>
      </rPr>
      <t>aise</t>
    </r>
  </si>
  <si>
    <t>(- 2 %)</t>
  </si>
  <si>
    <t>(- 3 %)</t>
  </si>
  <si>
    <t>(- 4 %)</t>
  </si>
  <si>
    <t>(- 5 %)</t>
  </si>
  <si>
    <t>(- 6 %)</t>
  </si>
  <si>
    <r>
      <t>d</t>
    </r>
    <r>
      <rPr>
        <b/>
        <sz val="11"/>
        <color theme="1"/>
        <rFont val="Calibri"/>
        <family val="2"/>
        <charset val="238"/>
      </rPr>
      <t>ʼ</t>
    </r>
    <r>
      <rPr>
        <b/>
        <sz val="11"/>
        <color theme="1"/>
        <rFont val="Calibri"/>
        <family val="2"/>
        <charset val="238"/>
        <scheme val="minor"/>
      </rPr>
      <t>urgence (+ 50 %)</t>
    </r>
  </si>
  <si>
    <t>(- 7 %)</t>
  </si>
  <si>
    <t>(- 8 %)</t>
  </si>
  <si>
    <t>(- 9 %)</t>
  </si>
  <si>
    <t>Prix</t>
  </si>
  <si>
    <t>(- 10 %)</t>
  </si>
  <si>
    <t>Avec langue de départ en I8:I10 et langue d'arrivée en J7:L7</t>
  </si>
  <si>
    <t>Evidenta PFA</t>
  </si>
  <si>
    <t>RJIP</t>
  </si>
  <si>
    <t>Model RJIP</t>
  </si>
  <si>
    <t>Registrul-Inventar</t>
  </si>
  <si>
    <t>Export factura</t>
  </si>
  <si>
    <t>Export chitanta</t>
  </si>
  <si>
    <t>Facturi</t>
  </si>
  <si>
    <t>Clienti</t>
  </si>
  <si>
    <t>Incasat pe luna</t>
  </si>
  <si>
    <t>Facturat pe luna</t>
  </si>
  <si>
    <t>Incasari pe client</t>
  </si>
  <si>
    <t>Calculator pret traducere</t>
  </si>
  <si>
    <t>CLIENT</t>
  </si>
  <si>
    <t>Translations</t>
  </si>
  <si>
    <t>Craiova</t>
  </si>
  <si>
    <t>Raiffeisen</t>
  </si>
  <si>
    <t>ABC</t>
  </si>
  <si>
    <t>PFA BV</t>
  </si>
  <si>
    <t>Adresa: Filiași, Dolj</t>
  </si>
  <si>
    <t>Dolj</t>
  </si>
  <si>
    <t xml:space="preserve">RO16 </t>
  </si>
  <si>
    <t>reprezentând contravaloarea facturii seria BV</t>
  </si>
  <si>
    <t>reprezentând contravaloarea facturii seria BIZ</t>
  </si>
  <si>
    <t>â</t>
  </si>
  <si>
    <t>J5/816/2000</t>
  </si>
  <si>
    <t>http://forum.excel-pratique.com/excel/panneau-avec-des-boutons-t73410.html</t>
  </si>
  <si>
    <t>FACTURĂ</t>
  </si>
  <si>
    <t>Nume firmă/client</t>
  </si>
  <si>
    <t>SC FIRMA SRL</t>
  </si>
  <si>
    <t>REGISTRU DE CASA</t>
  </si>
  <si>
    <t>CONTUL</t>
  </si>
  <si>
    <t>Nr. poz.</t>
  </si>
  <si>
    <t>OP. PAD</t>
  </si>
  <si>
    <t>ZI</t>
  </si>
  <si>
    <t>LUNA</t>
  </si>
  <si>
    <t>AN</t>
  </si>
  <si>
    <t>CASA</t>
  </si>
  <si>
    <t>RON</t>
  </si>
  <si>
    <t>Nr. act        casa</t>
  </si>
  <si>
    <t>Nr.   Anexa</t>
  </si>
  <si>
    <t>Simbol cont corespondent</t>
  </si>
  <si>
    <t>SOLD ZIUA PRECEDENTA</t>
  </si>
  <si>
    <t>SOLD FINAL</t>
  </si>
  <si>
    <t>CASIER</t>
  </si>
  <si>
    <t>COMPARTIMENT FINANCIAR-CONTABIL</t>
  </si>
  <si>
    <t>Export factura'!A1</t>
  </si>
  <si>
    <t>Facturi!A1</t>
  </si>
  <si>
    <t xml:space="preserve">Plăți lunare PFA </t>
  </si>
  <si>
    <t xml:space="preserve">Ianuarie - Plăți  PFA </t>
  </si>
  <si>
    <t xml:space="preserve">Februarie - Plăți  PFA </t>
  </si>
  <si>
    <t xml:space="preserve">Martie - Plăți  PFA </t>
  </si>
  <si>
    <t xml:space="preserve">Aprilie - Plăți  PFA </t>
  </si>
  <si>
    <t xml:space="preserve">Mai - Plăți  PFA </t>
  </si>
  <si>
    <t xml:space="preserve">Iunie - Plăți  PFA </t>
  </si>
  <si>
    <t xml:space="preserve">Iulie - Plăți  PFA </t>
  </si>
  <si>
    <t xml:space="preserve">August - Plăți  PFA </t>
  </si>
  <si>
    <t xml:space="preserve">Septembrie -  Plăți  PFA </t>
  </si>
  <si>
    <t>SOLD ZIUA PRECEDENTĂ</t>
  </si>
  <si>
    <t>Încasări</t>
  </si>
  <si>
    <t>EXPLICAȚIA</t>
  </si>
  <si>
    <t>Plăți</t>
  </si>
  <si>
    <t>Nr. act        casă</t>
  </si>
  <si>
    <t>SAPT</t>
  </si>
  <si>
    <t>EXPLICATIE</t>
  </si>
  <si>
    <t>CONT CORESPON-DENT</t>
  </si>
  <si>
    <t>SOLD INITIAL</t>
  </si>
  <si>
    <t>INCASARI</t>
  </si>
  <si>
    <t>PLATI</t>
  </si>
  <si>
    <t>SOLD</t>
  </si>
  <si>
    <t>Sold initial</t>
  </si>
  <si>
    <t>Incasare</t>
  </si>
  <si>
    <t>Plata</t>
  </si>
  <si>
    <t>END</t>
  </si>
</sst>
</file>

<file path=xl/styles.xml><?xml version="1.0" encoding="utf-8"?>
<styleSheet xmlns="http://schemas.openxmlformats.org/spreadsheetml/2006/main">
  <numFmts count="11">
    <numFmt numFmtId="6" formatCode="#,##0\ &quot;lei&quot;;[Red]\-#,##0\ &quot;lei&quot;"/>
    <numFmt numFmtId="8" formatCode="#,##0.00\ &quot;lei&quot;;[Red]\-#,##0.00\ &quot;lei&quot;"/>
    <numFmt numFmtId="44" formatCode="_-* #,##0.00\ &quot;lei&quot;_-;\-* #,##0.00\ &quot;lei&quot;_-;_-* &quot;-&quot;??\ &quot;lei&quot;_-;_-@_-"/>
    <numFmt numFmtId="43" formatCode="_-* #,##0.00\ _l_e_i_-;\-* #,##0.00\ _l_e_i_-;_-* &quot;-&quot;??\ _l_e_i_-;_-@_-"/>
    <numFmt numFmtId="164" formatCode="#,##0.00\ &quot;lei&quot;"/>
    <numFmt numFmtId="165" formatCode="yyyy\-mm\-dd;@"/>
    <numFmt numFmtId="166" formatCode="yyyy/mm/dd;@"/>
    <numFmt numFmtId="167" formatCode="#,##0\ &quot;lei&quot;"/>
    <numFmt numFmtId="169" formatCode="#,##0.00_ ;\-#,##0.00\ "/>
    <numFmt numFmtId="171" formatCode="dd/mm/yy;@"/>
    <numFmt numFmtId="172" formatCode="[$-F800]dddd\,\ mmmm\ dd\,\ yyyy"/>
  </numFmts>
  <fonts count="49">
    <font>
      <sz val="10"/>
      <color rgb="FF000000"/>
      <name val="Arial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24"/>
      <color rgb="FF000000"/>
      <name val="Calibri"/>
      <family val="2"/>
      <scheme val="minor"/>
    </font>
    <font>
      <sz val="10"/>
      <color rgb="FF000000"/>
      <name val="Calibri"/>
      <scheme val="minor"/>
    </font>
    <font>
      <b/>
      <sz val="10"/>
      <color rgb="FF000000"/>
      <name val="Calibri"/>
      <family val="2"/>
      <charset val="238"/>
      <scheme val="minor"/>
    </font>
    <font>
      <sz val="10"/>
      <color rgb="FFFF0000"/>
      <name val="Calibri"/>
      <family val="2"/>
      <scheme val="minor"/>
    </font>
    <font>
      <sz val="28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b/>
      <sz val="18"/>
      <name val="Arial"/>
      <family val="2"/>
    </font>
    <font>
      <b/>
      <sz val="14"/>
      <color rgb="FFFF0000"/>
      <name val="Arial"/>
      <family val="2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Tahoma"/>
      <family val="2"/>
      <charset val="238"/>
    </font>
    <font>
      <b/>
      <sz val="11"/>
      <name val="Tahoma"/>
      <family val="2"/>
      <charset val="238"/>
    </font>
    <font>
      <b/>
      <sz val="10"/>
      <color rgb="FFFF0000"/>
      <name val="Tahoma"/>
      <family val="2"/>
      <charset val="238"/>
    </font>
    <font>
      <u/>
      <sz val="10"/>
      <color theme="10"/>
      <name val="Arial"/>
      <family val="2"/>
      <charset val="238"/>
    </font>
    <font>
      <b/>
      <sz val="14"/>
      <color theme="0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0"/>
      <color rgb="FF000000"/>
      <name val="Arial"/>
      <family val="2"/>
      <charset val="238"/>
    </font>
    <font>
      <sz val="10"/>
      <color rgb="FF000000"/>
      <name val="Arial"/>
    </font>
    <font>
      <b/>
      <sz val="12"/>
      <name val="Albertus Medium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HelveticaRom"/>
    </font>
    <font>
      <b/>
      <sz val="11"/>
      <name val="Arial"/>
      <family val="2"/>
    </font>
    <font>
      <b/>
      <sz val="10"/>
      <name val="Arial Narrow"/>
      <family val="2"/>
    </font>
    <font>
      <sz val="11"/>
      <name val="HelveticaRom"/>
    </font>
    <font>
      <sz val="11"/>
      <color indexed="9"/>
      <name val="HelveticaRom"/>
      <charset val="238"/>
    </font>
    <font>
      <sz val="8"/>
      <name val="Arial Narrow"/>
      <family val="2"/>
    </font>
    <font>
      <b/>
      <sz val="11"/>
      <name val="HelveticaRom"/>
    </font>
    <font>
      <sz val="10"/>
      <color indexed="8"/>
      <name val="Arial"/>
      <family val="2"/>
    </font>
    <font>
      <b/>
      <sz val="10"/>
      <name val="HelveticaRom"/>
    </font>
    <font>
      <sz val="12"/>
      <name val="Albertus Medium"/>
      <family val="2"/>
    </font>
    <font>
      <sz val="10"/>
      <name val="Arial Narrow"/>
      <family val="2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2"/>
      <color rgb="FF00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EFEFE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</fills>
  <borders count="8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FF0000"/>
      </top>
      <bottom/>
      <diagonal/>
    </border>
    <border>
      <left/>
      <right style="medium">
        <color indexed="64"/>
      </right>
      <top style="medium">
        <color rgb="FFFF0000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  <xf numFmtId="43" fontId="28" fillId="0" borderId="0" applyFont="0" applyFill="0" applyBorder="0" applyAlignment="0" applyProtection="0"/>
  </cellStyleXfs>
  <cellXfs count="496"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2" fillId="7" borderId="0" xfId="0" applyFont="1" applyFill="1" applyBorder="1" applyAlignment="1">
      <alignment vertical="center" wrapText="1"/>
    </xf>
    <xf numFmtId="0" fontId="1" fillId="5" borderId="0" xfId="0" applyFont="1" applyFill="1" applyBorder="1" applyAlignment="1">
      <alignment vertical="center" wrapText="1"/>
    </xf>
    <xf numFmtId="0" fontId="1" fillId="0" borderId="0" xfId="0" applyFont="1" applyAlignment="1">
      <alignment vertical="top" wrapText="1"/>
    </xf>
    <xf numFmtId="49" fontId="1" fillId="0" borderId="0" xfId="0" applyNumberFormat="1" applyFont="1" applyAlignment="1">
      <alignment vertical="top" wrapText="1"/>
    </xf>
    <xf numFmtId="164" fontId="1" fillId="0" borderId="0" xfId="0" applyNumberFormat="1" applyFont="1" applyAlignment="1">
      <alignment vertical="top" wrapText="1"/>
    </xf>
    <xf numFmtId="164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wrapText="1"/>
    </xf>
    <xf numFmtId="165" fontId="1" fillId="0" borderId="0" xfId="0" applyNumberFormat="1" applyFont="1" applyAlignment="1">
      <alignment wrapText="1"/>
    </xf>
    <xf numFmtId="166" fontId="1" fillId="0" borderId="0" xfId="0" applyNumberFormat="1" applyFont="1" applyAlignment="1">
      <alignment vertical="top" wrapText="1"/>
    </xf>
    <xf numFmtId="166" fontId="1" fillId="0" borderId="0" xfId="0" applyNumberFormat="1" applyFont="1" applyAlignment="1">
      <alignment wrapText="1"/>
    </xf>
    <xf numFmtId="0" fontId="1" fillId="0" borderId="0" xfId="0" applyFont="1" applyBorder="1" applyAlignment="1">
      <alignment wrapText="1"/>
    </xf>
    <xf numFmtId="0" fontId="1" fillId="0" borderId="0" xfId="0" applyNumberFormat="1" applyFont="1" applyAlignment="1">
      <alignment vertical="top" wrapText="1"/>
    </xf>
    <xf numFmtId="0" fontId="1" fillId="0" borderId="0" xfId="0" applyNumberFormat="1" applyFont="1" applyAlignment="1">
      <alignment wrapText="1"/>
    </xf>
    <xf numFmtId="0" fontId="1" fillId="0" borderId="11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1" fillId="0" borderId="0" xfId="0" applyFont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6" fontId="1" fillId="0" borderId="0" xfId="0" applyNumberFormat="1" applyFont="1" applyBorder="1" applyAlignment="1">
      <alignment horizontal="left" vertical="center"/>
    </xf>
    <xf numFmtId="49" fontId="1" fillId="0" borderId="8" xfId="0" applyNumberFormat="1" applyFont="1" applyBorder="1" applyAlignment="1">
      <alignment vertical="center"/>
    </xf>
    <xf numFmtId="14" fontId="1" fillId="0" borderId="8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/>
    </xf>
    <xf numFmtId="14" fontId="1" fillId="0" borderId="0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2" fillId="8" borderId="4" xfId="0" applyFont="1" applyFill="1" applyBorder="1" applyAlignment="1">
      <alignment vertical="center" wrapText="1"/>
    </xf>
    <xf numFmtId="0" fontId="1" fillId="0" borderId="0" xfId="0" applyFont="1" applyBorder="1" applyAlignment="1">
      <alignment horizontal="left" vertical="center"/>
    </xf>
    <xf numFmtId="49" fontId="1" fillId="0" borderId="0" xfId="0" applyNumberFormat="1" applyFont="1" applyBorder="1" applyAlignment="1">
      <alignment vertical="center"/>
    </xf>
    <xf numFmtId="0" fontId="1" fillId="0" borderId="11" xfId="0" applyFont="1" applyBorder="1" applyAlignment="1">
      <alignment horizontal="right" vertical="top" wrapText="1"/>
    </xf>
    <xf numFmtId="0" fontId="1" fillId="0" borderId="9" xfId="0" applyFont="1" applyBorder="1" applyAlignment="1">
      <alignment vertical="top" wrapText="1"/>
    </xf>
    <xf numFmtId="0" fontId="2" fillId="6" borderId="4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wrapText="1"/>
    </xf>
    <xf numFmtId="0" fontId="2" fillId="9" borderId="0" xfId="0" applyFont="1" applyFill="1" applyBorder="1" applyAlignment="1">
      <alignment horizontal="right" vertical="center" wrapText="1"/>
    </xf>
    <xf numFmtId="0" fontId="1" fillId="9" borderId="0" xfId="0" applyFont="1" applyFill="1" applyBorder="1" applyAlignment="1">
      <alignment vertical="center" wrapText="1"/>
    </xf>
    <xf numFmtId="0" fontId="2" fillId="9" borderId="8" xfId="0" applyFont="1" applyFill="1" applyBorder="1" applyAlignment="1">
      <alignment horizontal="right" vertical="center" wrapText="1"/>
    </xf>
    <xf numFmtId="0" fontId="1" fillId="9" borderId="8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1" fillId="10" borderId="0" xfId="0" applyFont="1" applyFill="1" applyAlignment="1">
      <alignment wrapText="1"/>
    </xf>
    <xf numFmtId="0" fontId="1" fillId="10" borderId="0" xfId="0" applyFont="1" applyFill="1" applyBorder="1" applyAlignment="1">
      <alignment wrapText="1"/>
    </xf>
    <xf numFmtId="49" fontId="1" fillId="9" borderId="4" xfId="0" applyNumberFormat="1" applyFont="1" applyFill="1" applyBorder="1" applyAlignment="1">
      <alignment vertical="center" wrapText="1"/>
    </xf>
    <xf numFmtId="0" fontId="1" fillId="9" borderId="4" xfId="0" applyFont="1" applyFill="1" applyBorder="1" applyAlignment="1">
      <alignment wrapText="1"/>
    </xf>
    <xf numFmtId="0" fontId="1" fillId="10" borderId="0" xfId="0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165" fontId="1" fillId="9" borderId="4" xfId="0" applyNumberFormat="1" applyFont="1" applyFill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7" fillId="0" borderId="0" xfId="0" applyNumberFormat="1" applyFont="1" applyAlignment="1">
      <alignment horizontal="center" vertical="center" wrapText="1"/>
    </xf>
    <xf numFmtId="166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165" fontId="7" fillId="0" borderId="0" xfId="0" applyNumberFormat="1" applyFont="1" applyAlignment="1">
      <alignment horizontal="center" vertical="center" wrapText="1"/>
    </xf>
    <xf numFmtId="0" fontId="1" fillId="0" borderId="4" xfId="0" applyFont="1" applyBorder="1" applyAlignment="1">
      <alignment vertical="top" wrapText="1"/>
    </xf>
    <xf numFmtId="164" fontId="1" fillId="0" borderId="4" xfId="0" applyNumberFormat="1" applyFont="1" applyBorder="1" applyAlignment="1">
      <alignment vertical="top" wrapText="1"/>
    </xf>
    <xf numFmtId="165" fontId="1" fillId="0" borderId="4" xfId="0" applyNumberFormat="1" applyFont="1" applyBorder="1" applyAlignment="1">
      <alignment vertical="top" wrapText="1"/>
    </xf>
    <xf numFmtId="164" fontId="5" fillId="0" borderId="4" xfId="0" applyNumberFormat="1" applyFont="1" applyBorder="1" applyAlignment="1">
      <alignment vertical="top" wrapText="1"/>
    </xf>
    <xf numFmtId="165" fontId="5" fillId="0" borderId="4" xfId="0" applyNumberFormat="1" applyFont="1" applyBorder="1" applyAlignment="1">
      <alignment vertical="top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166" fontId="1" fillId="0" borderId="4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166" fontId="5" fillId="0" borderId="4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pivotButton="1" applyFont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left" wrapText="1"/>
    </xf>
    <xf numFmtId="0" fontId="5" fillId="0" borderId="0" xfId="0" applyNumberFormat="1" applyFont="1" applyAlignment="1">
      <alignment wrapText="1"/>
    </xf>
    <xf numFmtId="0" fontId="5" fillId="0" borderId="0" xfId="0" applyFont="1" applyAlignment="1">
      <alignment horizontal="left" wrapText="1" indent="1"/>
    </xf>
    <xf numFmtId="0" fontId="5" fillId="0" borderId="0" xfId="0" applyFont="1" applyAlignment="1">
      <alignment horizontal="left" wrapText="1" indent="2"/>
    </xf>
    <xf numFmtId="0" fontId="5" fillId="0" borderId="0" xfId="0" applyFont="1" applyAlignment="1">
      <alignment horizontal="left" wrapText="1" indent="3"/>
    </xf>
    <xf numFmtId="0" fontId="5" fillId="0" borderId="0" xfId="0" applyFont="1" applyAlignment="1">
      <alignment horizontal="left" wrapText="1" indent="4"/>
    </xf>
    <xf numFmtId="0" fontId="5" fillId="0" borderId="0" xfId="0" applyFont="1" applyAlignment="1">
      <alignment horizontal="left" wrapText="1" indent="5"/>
    </xf>
    <xf numFmtId="0" fontId="0" fillId="0" borderId="0" xfId="0"/>
    <xf numFmtId="0" fontId="11" fillId="9" borderId="0" xfId="0" applyFont="1" applyFill="1" applyBorder="1" applyAlignment="1">
      <alignment vertical="center"/>
    </xf>
    <xf numFmtId="44" fontId="9" fillId="0" borderId="17" xfId="0" applyNumberFormat="1" applyFont="1" applyBorder="1"/>
    <xf numFmtId="0" fontId="9" fillId="12" borderId="18" xfId="0" applyFont="1" applyFill="1" applyBorder="1" applyAlignment="1">
      <alignment horizontal="center" vertical="center" wrapText="1"/>
    </xf>
    <xf numFmtId="0" fontId="9" fillId="12" borderId="18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44" fontId="0" fillId="0" borderId="4" xfId="0" applyNumberFormat="1" applyBorder="1"/>
    <xf numFmtId="0" fontId="0" fillId="0" borderId="0" xfId="0" applyAlignment="1">
      <alignment horizontal="left" vertical="top"/>
    </xf>
    <xf numFmtId="44" fontId="12" fillId="14" borderId="4" xfId="0" applyNumberFormat="1" applyFont="1" applyFill="1" applyBorder="1"/>
    <xf numFmtId="44" fontId="12" fillId="11" borderId="4" xfId="0" applyNumberFormat="1" applyFont="1" applyFill="1" applyBorder="1"/>
    <xf numFmtId="14" fontId="1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15" fillId="11" borderId="22" xfId="0" applyFont="1" applyFill="1" applyBorder="1" applyAlignment="1">
      <alignment horizontal="center" vertical="center"/>
    </xf>
    <xf numFmtId="0" fontId="10" fillId="15" borderId="4" xfId="0" applyFont="1" applyFill="1" applyBorder="1" applyAlignment="1">
      <alignment horizontal="center" vertical="center"/>
    </xf>
    <xf numFmtId="0" fontId="10" fillId="15" borderId="27" xfId="0" applyFont="1" applyFill="1" applyBorder="1" applyAlignment="1">
      <alignment horizontal="center" vertical="center"/>
    </xf>
    <xf numFmtId="0" fontId="16" fillId="14" borderId="28" xfId="0" applyFont="1" applyFill="1" applyBorder="1" applyAlignment="1">
      <alignment horizontal="center" vertical="center"/>
    </xf>
    <xf numFmtId="0" fontId="16" fillId="14" borderId="29" xfId="0" applyFont="1" applyFill="1" applyBorder="1" applyAlignment="1">
      <alignment horizontal="center" vertical="center"/>
    </xf>
    <xf numFmtId="0" fontId="17" fillId="14" borderId="30" xfId="0" applyFont="1" applyFill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14" fontId="0" fillId="0" borderId="22" xfId="0" applyNumberFormat="1" applyBorder="1"/>
    <xf numFmtId="0" fontId="0" fillId="0" borderId="22" xfId="0" applyBorder="1"/>
    <xf numFmtId="4" fontId="0" fillId="0" borderId="22" xfId="0" applyNumberFormat="1" applyBorder="1"/>
    <xf numFmtId="4" fontId="0" fillId="0" borderId="32" xfId="0" applyNumberFormat="1" applyBorder="1"/>
    <xf numFmtId="0" fontId="9" fillId="0" borderId="33" xfId="0" applyFont="1" applyBorder="1" applyAlignment="1">
      <alignment horizontal="center" vertical="center"/>
    </xf>
    <xf numFmtId="14" fontId="0" fillId="0" borderId="4" xfId="0" applyNumberFormat="1" applyBorder="1"/>
    <xf numFmtId="0" fontId="0" fillId="0" borderId="4" xfId="0" applyBorder="1"/>
    <xf numFmtId="0" fontId="18" fillId="0" borderId="4" xfId="0" applyFont="1" applyBorder="1" applyAlignment="1">
      <alignment wrapText="1"/>
    </xf>
    <xf numFmtId="4" fontId="0" fillId="0" borderId="4" xfId="0" applyNumberFormat="1" applyBorder="1"/>
    <xf numFmtId="4" fontId="0" fillId="0" borderId="27" xfId="0" applyNumberFormat="1" applyBorder="1"/>
    <xf numFmtId="14" fontId="0" fillId="0" borderId="4" xfId="0" applyNumberFormat="1" applyBorder="1" applyAlignment="1">
      <alignment horizontal="right"/>
    </xf>
    <xf numFmtId="4" fontId="17" fillId="0" borderId="37" xfId="0" applyNumberFormat="1" applyFont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0" fontId="21" fillId="15" borderId="4" xfId="0" applyFont="1" applyFill="1" applyBorder="1" applyAlignment="1">
      <alignment horizontal="center" vertical="center" wrapText="1"/>
    </xf>
    <xf numFmtId="0" fontId="17" fillId="14" borderId="28" xfId="0" applyFont="1" applyFill="1" applyBorder="1" applyAlignment="1">
      <alignment horizontal="center" vertical="center"/>
    </xf>
    <xf numFmtId="0" fontId="17" fillId="14" borderId="29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vertical="center" wrapText="1"/>
    </xf>
    <xf numFmtId="49" fontId="19" fillId="0" borderId="0" xfId="0" applyNumberFormat="1" applyFont="1" applyAlignment="1">
      <alignment horizontal="right" vertical="center" wrapText="1"/>
    </xf>
    <xf numFmtId="0" fontId="0" fillId="0" borderId="0" xfId="0" applyBorder="1"/>
    <xf numFmtId="0" fontId="9" fillId="0" borderId="4" xfId="0" applyFont="1" applyBorder="1"/>
    <xf numFmtId="0" fontId="9" fillId="0" borderId="2" xfId="0" applyFont="1" applyBorder="1"/>
    <xf numFmtId="44" fontId="11" fillId="11" borderId="4" xfId="0" applyNumberFormat="1" applyFont="1" applyFill="1" applyBorder="1"/>
    <xf numFmtId="0" fontId="9" fillId="0" borderId="2" xfId="0" applyFont="1" applyBorder="1" applyAlignment="1"/>
    <xf numFmtId="0" fontId="9" fillId="12" borderId="38" xfId="0" applyFont="1" applyFill="1" applyBorder="1" applyAlignment="1">
      <alignment horizontal="center" vertical="center"/>
    </xf>
    <xf numFmtId="0" fontId="12" fillId="11" borderId="4" xfId="0" applyFont="1" applyFill="1" applyBorder="1" applyAlignment="1">
      <alignment horizontal="center" vertical="center"/>
    </xf>
    <xf numFmtId="0" fontId="9" fillId="12" borderId="5" xfId="0" applyFont="1" applyFill="1" applyBorder="1" applyAlignment="1">
      <alignment horizontal="center" vertical="center"/>
    </xf>
    <xf numFmtId="14" fontId="10" fillId="11" borderId="16" xfId="0" applyNumberFormat="1" applyFont="1" applyFill="1" applyBorder="1"/>
    <xf numFmtId="0" fontId="9" fillId="0" borderId="12" xfId="0" applyFont="1" applyBorder="1"/>
    <xf numFmtId="0" fontId="12" fillId="11" borderId="17" xfId="0" applyFont="1" applyFill="1" applyBorder="1"/>
    <xf numFmtId="44" fontId="12" fillId="14" borderId="17" xfId="0" applyNumberFormat="1" applyFont="1" applyFill="1" applyBorder="1" applyAlignment="1">
      <alignment horizontal="center" vertical="center"/>
    </xf>
    <xf numFmtId="0" fontId="12" fillId="11" borderId="17" xfId="0" applyFont="1" applyFill="1" applyBorder="1" applyAlignment="1">
      <alignment horizontal="center" vertical="center"/>
    </xf>
    <xf numFmtId="0" fontId="22" fillId="0" borderId="0" xfId="1" quotePrefix="1" applyAlignment="1" applyProtection="1"/>
    <xf numFmtId="0" fontId="22" fillId="0" borderId="0" xfId="1" applyAlignment="1" applyProtection="1"/>
    <xf numFmtId="0" fontId="9" fillId="0" borderId="0" xfId="0" applyFont="1" applyBorder="1" applyAlignment="1">
      <alignment horizontal="center" vertical="center"/>
    </xf>
    <xf numFmtId="0" fontId="12" fillId="15" borderId="17" xfId="0" applyFont="1" applyFill="1" applyBorder="1" applyAlignment="1">
      <alignment horizontal="center" vertical="center"/>
    </xf>
    <xf numFmtId="0" fontId="12" fillId="14" borderId="17" xfId="0" applyFont="1" applyFill="1" applyBorder="1" applyAlignment="1">
      <alignment horizontal="center" vertical="center"/>
    </xf>
    <xf numFmtId="0" fontId="9" fillId="18" borderId="17" xfId="0" applyFont="1" applyFill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0" fontId="17" fillId="11" borderId="45" xfId="0" applyFont="1" applyFill="1" applyBorder="1" applyAlignment="1">
      <alignment horizontal="center" vertical="center"/>
    </xf>
    <xf numFmtId="0" fontId="17" fillId="19" borderId="46" xfId="0" applyFont="1" applyFill="1" applyBorder="1" applyAlignment="1">
      <alignment horizontal="center" vertical="center"/>
    </xf>
    <xf numFmtId="0" fontId="17" fillId="19" borderId="47" xfId="0" applyFont="1" applyFill="1" applyBorder="1" applyAlignment="1">
      <alignment horizontal="center" vertical="center"/>
    </xf>
    <xf numFmtId="0" fontId="9" fillId="19" borderId="48" xfId="0" applyFont="1" applyFill="1" applyBorder="1" applyAlignment="1">
      <alignment horizontal="center" vertical="center"/>
    </xf>
    <xf numFmtId="0" fontId="0" fillId="20" borderId="48" xfId="0" applyFill="1" applyBorder="1"/>
    <xf numFmtId="44" fontId="0" fillId="0" borderId="48" xfId="0" applyNumberFormat="1" applyBorder="1"/>
    <xf numFmtId="0" fontId="9" fillId="21" borderId="17" xfId="0" applyFont="1" applyFill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9" fillId="0" borderId="0" xfId="0" applyFont="1" applyBorder="1"/>
    <xf numFmtId="0" fontId="9" fillId="19" borderId="46" xfId="0" applyFont="1" applyFill="1" applyBorder="1" applyAlignment="1">
      <alignment horizontal="center" vertical="center"/>
    </xf>
    <xf numFmtId="44" fontId="0" fillId="0" borderId="46" xfId="0" applyNumberFormat="1" applyBorder="1"/>
    <xf numFmtId="44" fontId="0" fillId="20" borderId="46" xfId="0" applyNumberFormat="1" applyFill="1" applyBorder="1"/>
    <xf numFmtId="0" fontId="0" fillId="20" borderId="46" xfId="0" applyFill="1" applyBorder="1"/>
    <xf numFmtId="0" fontId="9" fillId="14" borderId="17" xfId="0" applyFont="1" applyFill="1" applyBorder="1" applyAlignment="1">
      <alignment horizontal="center" vertical="center"/>
    </xf>
    <xf numFmtId="0" fontId="23" fillId="22" borderId="17" xfId="0" applyFont="1" applyFill="1" applyBorder="1" applyAlignment="1">
      <alignment horizontal="center" vertical="center"/>
    </xf>
    <xf numFmtId="44" fontId="10" fillId="23" borderId="17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vertical="top" wrapText="1"/>
    </xf>
    <xf numFmtId="0" fontId="27" fillId="0" borderId="0" xfId="0" applyFont="1" applyAlignment="1">
      <alignment wrapText="1"/>
    </xf>
    <xf numFmtId="0" fontId="30" fillId="24" borderId="2" xfId="0" applyFont="1" applyFill="1" applyBorder="1" applyAlignment="1"/>
    <xf numFmtId="0" fontId="30" fillId="24" borderId="3" xfId="0" applyFont="1" applyFill="1" applyBorder="1" applyAlignment="1"/>
    <xf numFmtId="0" fontId="30" fillId="24" borderId="60" xfId="0" applyFont="1" applyFill="1" applyBorder="1" applyAlignment="1"/>
    <xf numFmtId="0" fontId="31" fillId="24" borderId="61" xfId="0" applyFont="1" applyFill="1" applyBorder="1" applyAlignment="1">
      <alignment horizontal="center"/>
    </xf>
    <xf numFmtId="0" fontId="31" fillId="24" borderId="4" xfId="0" applyFont="1" applyFill="1" applyBorder="1" applyAlignment="1">
      <alignment horizontal="center"/>
    </xf>
    <xf numFmtId="0" fontId="31" fillId="24" borderId="9" xfId="0" applyFont="1" applyFill="1" applyBorder="1" applyAlignment="1">
      <alignment vertical="center"/>
    </xf>
    <xf numFmtId="0" fontId="31" fillId="24" borderId="40" xfId="0" applyFont="1" applyFill="1" applyBorder="1" applyAlignment="1">
      <alignment vertical="center"/>
    </xf>
    <xf numFmtId="0" fontId="30" fillId="24" borderId="12" xfId="0" applyFont="1" applyFill="1" applyBorder="1" applyAlignment="1"/>
    <xf numFmtId="0" fontId="30" fillId="24" borderId="7" xfId="0" applyFont="1" applyFill="1" applyBorder="1" applyAlignment="1"/>
    <xf numFmtId="0" fontId="31" fillId="24" borderId="62" xfId="0" applyFont="1" applyFill="1" applyBorder="1" applyAlignment="1">
      <alignment horizontal="center"/>
    </xf>
    <xf numFmtId="0" fontId="30" fillId="24" borderId="63" xfId="0" applyFont="1" applyFill="1" applyBorder="1"/>
    <xf numFmtId="0" fontId="30" fillId="24" borderId="64" xfId="0" applyFont="1" applyFill="1" applyBorder="1"/>
    <xf numFmtId="0" fontId="30" fillId="24" borderId="65" xfId="0" applyFont="1" applyFill="1" applyBorder="1"/>
    <xf numFmtId="0" fontId="30" fillId="24" borderId="66" xfId="0" applyFont="1" applyFill="1" applyBorder="1" applyAlignment="1"/>
    <xf numFmtId="0" fontId="30" fillId="24" borderId="67" xfId="0" applyFont="1" applyFill="1" applyBorder="1" applyAlignment="1"/>
    <xf numFmtId="0" fontId="30" fillId="24" borderId="68" xfId="0" applyFont="1" applyFill="1" applyBorder="1" applyAlignment="1"/>
    <xf numFmtId="0" fontId="32" fillId="24" borderId="64" xfId="0" applyFont="1" applyFill="1" applyBorder="1"/>
    <xf numFmtId="0" fontId="32" fillId="24" borderId="67" xfId="0" applyFont="1" applyFill="1" applyBorder="1"/>
    <xf numFmtId="0" fontId="31" fillId="24" borderId="73" xfId="0" applyFont="1" applyFill="1" applyBorder="1" applyAlignment="1">
      <alignment horizontal="center" vertical="center" wrapText="1"/>
    </xf>
    <xf numFmtId="0" fontId="31" fillId="24" borderId="6" xfId="0" applyFont="1" applyFill="1" applyBorder="1" applyAlignment="1">
      <alignment horizontal="center" vertical="center" wrapText="1"/>
    </xf>
    <xf numFmtId="0" fontId="31" fillId="24" borderId="18" xfId="0" applyFont="1" applyFill="1" applyBorder="1" applyAlignment="1">
      <alignment horizontal="center" vertical="center" wrapText="1"/>
    </xf>
    <xf numFmtId="0" fontId="31" fillId="24" borderId="18" xfId="0" applyFont="1" applyFill="1" applyBorder="1"/>
    <xf numFmtId="0" fontId="31" fillId="24" borderId="74" xfId="0" applyFont="1" applyFill="1" applyBorder="1"/>
    <xf numFmtId="0" fontId="31" fillId="24" borderId="1" xfId="0" applyFont="1" applyFill="1" applyBorder="1" applyAlignment="1">
      <alignment horizontal="center"/>
    </xf>
    <xf numFmtId="0" fontId="31" fillId="24" borderId="4" xfId="0" applyFont="1" applyFill="1" applyBorder="1" applyAlignment="1">
      <alignment horizontal="center" vertical="center" wrapText="1"/>
    </xf>
    <xf numFmtId="0" fontId="32" fillId="25" borderId="59" xfId="0" applyFont="1" applyFill="1" applyBorder="1"/>
    <xf numFmtId="0" fontId="32" fillId="25" borderId="3" xfId="0" applyFont="1" applyFill="1" applyBorder="1"/>
    <xf numFmtId="3" fontId="35" fillId="25" borderId="3" xfId="0" applyNumberFormat="1" applyFont="1" applyFill="1" applyBorder="1" applyAlignment="1">
      <alignment horizontal="right" vertical="center" wrapText="1"/>
    </xf>
    <xf numFmtId="0" fontId="32" fillId="25" borderId="60" xfId="0" applyFont="1" applyFill="1" applyBorder="1"/>
    <xf numFmtId="0" fontId="36" fillId="24" borderId="75" xfId="0" applyFont="1" applyFill="1" applyBorder="1" applyAlignment="1">
      <alignment horizontal="center"/>
    </xf>
    <xf numFmtId="0" fontId="37" fillId="24" borderId="13" xfId="0" applyFont="1" applyFill="1" applyBorder="1" applyAlignment="1">
      <alignment horizontal="center"/>
    </xf>
    <xf numFmtId="169" fontId="33" fillId="24" borderId="29" xfId="2" applyNumberFormat="1" applyFont="1" applyFill="1" applyBorder="1" applyAlignment="1" applyProtection="1">
      <protection hidden="1"/>
    </xf>
    <xf numFmtId="169" fontId="35" fillId="24" borderId="11" xfId="2" applyNumberFormat="1" applyFont="1" applyFill="1" applyBorder="1" applyAlignment="1">
      <alignment horizontal="right" vertical="center" wrapText="1"/>
    </xf>
    <xf numFmtId="0" fontId="32" fillId="24" borderId="11" xfId="0" applyFont="1" applyFill="1" applyBorder="1"/>
    <xf numFmtId="0" fontId="32" fillId="24" borderId="76" xfId="0" applyFont="1" applyFill="1" applyBorder="1"/>
    <xf numFmtId="0" fontId="30" fillId="24" borderId="77" xfId="0" applyFont="1" applyFill="1" applyBorder="1" applyAlignment="1">
      <alignment horizontal="center"/>
    </xf>
    <xf numFmtId="0" fontId="30" fillId="24" borderId="78" xfId="0" applyFont="1" applyFill="1" applyBorder="1" applyAlignment="1">
      <alignment horizontal="center"/>
    </xf>
    <xf numFmtId="0" fontId="30" fillId="24" borderId="78" xfId="0" applyFont="1" applyFill="1" applyBorder="1" applyProtection="1">
      <protection locked="0"/>
    </xf>
    <xf numFmtId="169" fontId="30" fillId="24" borderId="78" xfId="2" applyNumberFormat="1" applyFont="1" applyFill="1" applyBorder="1" applyAlignment="1" applyProtection="1">
      <protection hidden="1"/>
    </xf>
    <xf numFmtId="0" fontId="30" fillId="24" borderId="78" xfId="0" applyFont="1" applyFill="1" applyBorder="1"/>
    <xf numFmtId="0" fontId="30" fillId="24" borderId="79" xfId="0" applyFont="1" applyFill="1" applyBorder="1"/>
    <xf numFmtId="0" fontId="30" fillId="24" borderId="4" xfId="0" applyFont="1" applyFill="1" applyBorder="1" applyAlignment="1">
      <alignment horizontal="center"/>
    </xf>
    <xf numFmtId="0" fontId="37" fillId="24" borderId="1" xfId="0" applyFont="1" applyFill="1" applyBorder="1" applyAlignment="1">
      <alignment horizontal="center"/>
    </xf>
    <xf numFmtId="0" fontId="30" fillId="24" borderId="4" xfId="0" applyFont="1" applyFill="1" applyBorder="1" applyProtection="1">
      <protection locked="0"/>
    </xf>
    <xf numFmtId="169" fontId="30" fillId="24" borderId="4" xfId="2" applyNumberFormat="1" applyFont="1" applyFill="1" applyBorder="1" applyAlignment="1" applyProtection="1">
      <protection hidden="1"/>
    </xf>
    <xf numFmtId="0" fontId="30" fillId="24" borderId="4" xfId="0" applyFont="1" applyFill="1" applyBorder="1"/>
    <xf numFmtId="0" fontId="30" fillId="24" borderId="62" xfId="0" applyFont="1" applyFill="1" applyBorder="1"/>
    <xf numFmtId="169" fontId="39" fillId="24" borderId="4" xfId="2" applyNumberFormat="1" applyFont="1" applyFill="1" applyBorder="1" applyAlignment="1" applyProtection="1">
      <protection hidden="1"/>
    </xf>
    <xf numFmtId="0" fontId="32" fillId="24" borderId="49" xfId="0" applyFont="1" applyFill="1" applyBorder="1" applyAlignment="1">
      <alignment horizontal="center"/>
    </xf>
    <xf numFmtId="0" fontId="32" fillId="24" borderId="67" xfId="0" applyFont="1" applyFill="1" applyBorder="1" applyAlignment="1">
      <alignment horizontal="center"/>
    </xf>
    <xf numFmtId="169" fontId="31" fillId="24" borderId="80" xfId="2" applyNumberFormat="1" applyFont="1" applyFill="1" applyBorder="1" applyAlignment="1" applyProtection="1">
      <alignment horizontal="right" vertical="center" wrapText="1"/>
      <protection hidden="1"/>
    </xf>
    <xf numFmtId="169" fontId="33" fillId="24" borderId="80" xfId="2" applyNumberFormat="1" applyFont="1" applyFill="1" applyBorder="1" applyAlignment="1" applyProtection="1">
      <protection hidden="1"/>
    </xf>
    <xf numFmtId="0" fontId="32" fillId="24" borderId="50" xfId="0" applyFont="1" applyFill="1" applyBorder="1" applyAlignment="1"/>
    <xf numFmtId="0" fontId="32" fillId="24" borderId="0" xfId="0" applyFont="1" applyFill="1"/>
    <xf numFmtId="0" fontId="32" fillId="24" borderId="40" xfId="0" applyFont="1" applyFill="1" applyBorder="1"/>
    <xf numFmtId="0" fontId="32" fillId="24" borderId="49" xfId="0" applyFont="1" applyFill="1" applyBorder="1"/>
    <xf numFmtId="0" fontId="32" fillId="24" borderId="67" xfId="0" applyFont="1" applyFill="1" applyBorder="1" applyAlignment="1">
      <alignment horizontal="center" vertical="center" wrapText="1"/>
    </xf>
    <xf numFmtId="0" fontId="32" fillId="24" borderId="50" xfId="0" applyFont="1" applyFill="1" applyBorder="1"/>
    <xf numFmtId="0" fontId="31" fillId="24" borderId="2" xfId="0" applyFont="1" applyFill="1" applyBorder="1" applyAlignment="1">
      <alignment horizontal="center"/>
    </xf>
    <xf numFmtId="169" fontId="30" fillId="24" borderId="2" xfId="2" applyNumberFormat="1" applyFont="1" applyFill="1" applyBorder="1" applyAlignment="1" applyProtection="1">
      <alignment horizontal="left" vertical="center"/>
      <protection hidden="1"/>
    </xf>
    <xf numFmtId="169" fontId="30" fillId="24" borderId="1" xfId="2" applyNumberFormat="1" applyFont="1" applyFill="1" applyBorder="1" applyAlignment="1" applyProtection="1">
      <alignment horizontal="left" vertical="center"/>
      <protection hidden="1"/>
    </xf>
    <xf numFmtId="1" fontId="30" fillId="24" borderId="2" xfId="2" applyNumberFormat="1" applyFont="1" applyFill="1" applyBorder="1" applyAlignment="1" applyProtection="1">
      <alignment horizontal="center"/>
      <protection hidden="1"/>
    </xf>
    <xf numFmtId="1" fontId="30" fillId="24" borderId="3" xfId="2" applyNumberFormat="1" applyFont="1" applyFill="1" applyBorder="1" applyAlignment="1" applyProtection="1">
      <alignment horizontal="center"/>
      <protection hidden="1"/>
    </xf>
    <xf numFmtId="1" fontId="30" fillId="24" borderId="1" xfId="2" applyNumberFormat="1" applyFont="1" applyFill="1" applyBorder="1" applyAlignment="1" applyProtection="1">
      <alignment horizontal="center"/>
      <protection hidden="1"/>
    </xf>
    <xf numFmtId="0" fontId="40" fillId="24" borderId="66" xfId="0" applyFont="1" applyFill="1" applyBorder="1" applyAlignment="1">
      <alignment horizontal="center"/>
    </xf>
    <xf numFmtId="0" fontId="40" fillId="24" borderId="67" xfId="0" applyFont="1" applyFill="1" applyBorder="1" applyAlignment="1">
      <alignment horizontal="center"/>
    </xf>
    <xf numFmtId="0" fontId="32" fillId="24" borderId="39" xfId="0" applyFont="1" applyFill="1" applyBorder="1" applyAlignment="1">
      <alignment horizontal="center"/>
    </xf>
    <xf numFmtId="0" fontId="32" fillId="24" borderId="0" xfId="0" applyFont="1" applyFill="1" applyBorder="1" applyAlignment="1">
      <alignment horizontal="center"/>
    </xf>
    <xf numFmtId="0" fontId="32" fillId="24" borderId="0" xfId="0" applyFont="1" applyFill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1" fillId="24" borderId="1" xfId="0" applyFont="1" applyFill="1" applyBorder="1" applyAlignment="1">
      <alignment horizontal="center"/>
    </xf>
    <xf numFmtId="0" fontId="5" fillId="0" borderId="4" xfId="0" applyFont="1" applyBorder="1" applyAlignment="1">
      <alignment vertical="top" wrapText="1"/>
    </xf>
    <xf numFmtId="0" fontId="1" fillId="0" borderId="11" xfId="0" applyFont="1" applyBorder="1" applyAlignment="1">
      <alignment horizontal="center" vertical="center" wrapText="1"/>
    </xf>
    <xf numFmtId="14" fontId="10" fillId="11" borderId="14" xfId="0" applyNumberFormat="1" applyFont="1" applyFill="1" applyBorder="1" applyAlignment="1">
      <alignment horizontal="center"/>
    </xf>
    <xf numFmtId="14" fontId="10" fillId="11" borderId="15" xfId="0" applyNumberFormat="1" applyFont="1" applyFill="1" applyBorder="1" applyAlignment="1">
      <alignment horizontal="center"/>
    </xf>
    <xf numFmtId="0" fontId="11" fillId="11" borderId="2" xfId="0" applyFont="1" applyFill="1" applyBorder="1" applyAlignment="1">
      <alignment horizontal="center"/>
    </xf>
    <xf numFmtId="0" fontId="11" fillId="11" borderId="1" xfId="0" applyFont="1" applyFill="1" applyBorder="1" applyAlignment="1">
      <alignment horizontal="center"/>
    </xf>
    <xf numFmtId="0" fontId="11" fillId="14" borderId="2" xfId="0" applyFont="1" applyFill="1" applyBorder="1" applyAlignment="1">
      <alignment horizontal="center"/>
    </xf>
    <xf numFmtId="0" fontId="11" fillId="14" borderId="1" xfId="0" applyFont="1" applyFill="1" applyBorder="1" applyAlignment="1">
      <alignment horizontal="center"/>
    </xf>
    <xf numFmtId="0" fontId="10" fillId="11" borderId="14" xfId="0" applyFont="1" applyFill="1" applyBorder="1" applyAlignment="1">
      <alignment horizontal="center" vertical="center"/>
    </xf>
    <xf numFmtId="0" fontId="10" fillId="11" borderId="15" xfId="0" applyFont="1" applyFill="1" applyBorder="1" applyAlignment="1">
      <alignment horizontal="center" vertical="center"/>
    </xf>
    <xf numFmtId="0" fontId="10" fillId="11" borderId="16" xfId="0" applyFont="1" applyFill="1" applyBorder="1" applyAlignment="1">
      <alignment horizontal="center" vertical="center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9" fillId="0" borderId="14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12" fillId="11" borderId="14" xfId="0" applyFont="1" applyFill="1" applyBorder="1" applyAlignment="1">
      <alignment horizontal="left" vertical="center"/>
    </xf>
    <xf numFmtId="0" fontId="12" fillId="11" borderId="15" xfId="0" applyFont="1" applyFill="1" applyBorder="1" applyAlignment="1">
      <alignment horizontal="left" vertical="center"/>
    </xf>
    <xf numFmtId="0" fontId="12" fillId="11" borderId="16" xfId="0" applyFont="1" applyFill="1" applyBorder="1" applyAlignment="1">
      <alignment horizontal="left" vertical="center"/>
    </xf>
    <xf numFmtId="0" fontId="9" fillId="13" borderId="14" xfId="0" applyFont="1" applyFill="1" applyBorder="1" applyAlignment="1">
      <alignment horizontal="left" vertical="center"/>
    </xf>
    <xf numFmtId="0" fontId="9" fillId="13" borderId="15" xfId="0" applyFont="1" applyFill="1" applyBorder="1" applyAlignment="1">
      <alignment horizontal="left" vertical="center"/>
    </xf>
    <xf numFmtId="0" fontId="9" fillId="13" borderId="16" xfId="0" applyFont="1" applyFill="1" applyBorder="1" applyAlignment="1">
      <alignment horizontal="left" vertical="center"/>
    </xf>
    <xf numFmtId="0" fontId="15" fillId="11" borderId="34" xfId="0" applyFont="1" applyFill="1" applyBorder="1" applyAlignment="1">
      <alignment horizontal="center" wrapText="1"/>
    </xf>
    <xf numFmtId="0" fontId="15" fillId="11" borderId="35" xfId="0" applyFont="1" applyFill="1" applyBorder="1" applyAlignment="1">
      <alignment horizontal="center" wrapText="1"/>
    </xf>
    <xf numFmtId="0" fontId="15" fillId="11" borderId="36" xfId="0" applyFont="1" applyFill="1" applyBorder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19" xfId="0" applyFont="1" applyBorder="1" applyAlignment="1">
      <alignment horizontal="center" wrapText="1"/>
    </xf>
    <xf numFmtId="0" fontId="15" fillId="11" borderId="20" xfId="0" applyFont="1" applyFill="1" applyBorder="1" applyAlignment="1">
      <alignment horizontal="center" vertical="center" wrapText="1"/>
    </xf>
    <xf numFmtId="0" fontId="15" fillId="11" borderId="26" xfId="0" applyFont="1" applyFill="1" applyBorder="1" applyAlignment="1">
      <alignment horizontal="center" vertical="center" wrapText="1"/>
    </xf>
    <xf numFmtId="0" fontId="15" fillId="11" borderId="21" xfId="0" applyFont="1" applyFill="1" applyBorder="1" applyAlignment="1">
      <alignment horizontal="center" vertical="center"/>
    </xf>
    <xf numFmtId="0" fontId="15" fillId="11" borderId="18" xfId="0" applyFont="1" applyFill="1" applyBorder="1" applyAlignment="1">
      <alignment horizontal="center" vertical="center"/>
    </xf>
    <xf numFmtId="0" fontId="15" fillId="11" borderId="23" xfId="0" applyFont="1" applyFill="1" applyBorder="1" applyAlignment="1">
      <alignment horizontal="center" vertical="center" wrapText="1"/>
    </xf>
    <xf numFmtId="0" fontId="15" fillId="11" borderId="24" xfId="0" applyFont="1" applyFill="1" applyBorder="1" applyAlignment="1">
      <alignment horizontal="center" vertical="center" wrapText="1"/>
    </xf>
    <xf numFmtId="0" fontId="15" fillId="11" borderId="25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1" fillId="11" borderId="29" xfId="0" applyFont="1" applyFill="1" applyBorder="1" applyAlignment="1">
      <alignment horizontal="center" vertical="center" wrapText="1"/>
    </xf>
    <xf numFmtId="0" fontId="21" fillId="11" borderId="18" xfId="0" applyFont="1" applyFill="1" applyBorder="1" applyAlignment="1">
      <alignment horizontal="center" vertical="center" wrapText="1"/>
    </xf>
    <xf numFmtId="0" fontId="21" fillId="11" borderId="2" xfId="0" applyFont="1" applyFill="1" applyBorder="1" applyAlignment="1">
      <alignment horizontal="center" vertical="center"/>
    </xf>
    <xf numFmtId="0" fontId="21" fillId="11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3" fillId="16" borderId="39" xfId="0" applyFont="1" applyFill="1" applyBorder="1" applyAlignment="1">
      <alignment horizontal="center" vertical="center"/>
    </xf>
    <xf numFmtId="0" fontId="23" fillId="16" borderId="0" xfId="0" applyFont="1" applyFill="1" applyBorder="1" applyAlignment="1">
      <alignment horizontal="center" vertical="center"/>
    </xf>
    <xf numFmtId="0" fontId="23" fillId="16" borderId="40" xfId="0" applyFont="1" applyFill="1" applyBorder="1" applyAlignment="1">
      <alignment horizontal="center" vertical="center"/>
    </xf>
    <xf numFmtId="0" fontId="0" fillId="17" borderId="41" xfId="0" applyFill="1" applyBorder="1" applyAlignment="1">
      <alignment horizontal="center"/>
    </xf>
    <xf numFmtId="0" fontId="0" fillId="17" borderId="39" xfId="0" applyFill="1" applyBorder="1" applyAlignment="1">
      <alignment horizontal="center"/>
    </xf>
    <xf numFmtId="0" fontId="0" fillId="17" borderId="42" xfId="0" applyFill="1" applyBorder="1" applyAlignment="1">
      <alignment horizontal="center"/>
    </xf>
    <xf numFmtId="0" fontId="0" fillId="17" borderId="40" xfId="0" applyFill="1" applyBorder="1" applyAlignment="1">
      <alignment horizontal="center"/>
    </xf>
    <xf numFmtId="0" fontId="0" fillId="17" borderId="50" xfId="0" applyFill="1" applyBorder="1" applyAlignment="1">
      <alignment horizontal="center"/>
    </xf>
    <xf numFmtId="0" fontId="24" fillId="17" borderId="43" xfId="0" applyFont="1" applyFill="1" applyBorder="1" applyAlignment="1">
      <alignment horizontal="center"/>
    </xf>
    <xf numFmtId="0" fontId="0" fillId="17" borderId="0" xfId="0" applyFill="1" applyBorder="1" applyAlignment="1">
      <alignment horizontal="center"/>
    </xf>
    <xf numFmtId="0" fontId="0" fillId="17" borderId="49" xfId="0" applyFill="1" applyBorder="1" applyAlignment="1">
      <alignment horizontal="center"/>
    </xf>
    <xf numFmtId="0" fontId="0" fillId="17" borderId="15" xfId="0" applyFill="1" applyBorder="1" applyAlignment="1">
      <alignment horizontal="center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9" borderId="12" xfId="0" applyFont="1" applyFill="1" applyBorder="1" applyAlignment="1">
      <alignment horizontal="left" vertical="top" wrapText="1"/>
    </xf>
    <xf numFmtId="0" fontId="1" fillId="9" borderId="7" xfId="0" applyFont="1" applyFill="1" applyBorder="1" applyAlignment="1">
      <alignment horizontal="left" vertical="top" wrapText="1"/>
    </xf>
    <xf numFmtId="0" fontId="1" fillId="9" borderId="13" xfId="0" applyFont="1" applyFill="1" applyBorder="1" applyAlignment="1">
      <alignment horizontal="left" vertical="top" wrapText="1"/>
    </xf>
    <xf numFmtId="0" fontId="1" fillId="9" borderId="5" xfId="0" applyFont="1" applyFill="1" applyBorder="1" applyAlignment="1">
      <alignment horizontal="left" vertical="top" wrapText="1"/>
    </xf>
    <xf numFmtId="0" fontId="1" fillId="9" borderId="8" xfId="0" applyFont="1" applyFill="1" applyBorder="1" applyAlignment="1">
      <alignment horizontal="left" vertical="top" wrapText="1"/>
    </xf>
    <xf numFmtId="0" fontId="1" fillId="9" borderId="6" xfId="0" applyFont="1" applyFill="1" applyBorder="1" applyAlignment="1">
      <alignment horizontal="left" vertical="top" wrapText="1"/>
    </xf>
    <xf numFmtId="8" fontId="1" fillId="4" borderId="2" xfId="0" applyNumberFormat="1" applyFont="1" applyFill="1" applyBorder="1" applyAlignment="1">
      <alignment horizontal="center" vertical="center" wrapText="1"/>
    </xf>
    <xf numFmtId="8" fontId="1" fillId="4" borderId="1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4" fillId="9" borderId="8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166" fontId="1" fillId="9" borderId="7" xfId="0" applyNumberFormat="1" applyFont="1" applyFill="1" applyBorder="1" applyAlignment="1">
      <alignment horizontal="right" vertical="center" wrapText="1"/>
    </xf>
    <xf numFmtId="0" fontId="1" fillId="9" borderId="8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" fillId="0" borderId="7" xfId="0" applyFont="1" applyBorder="1" applyAlignment="1">
      <alignment horizontal="left" wrapText="1"/>
    </xf>
    <xf numFmtId="0" fontId="1" fillId="0" borderId="7" xfId="0" applyFont="1" applyBorder="1" applyAlignment="1">
      <alignment horizontal="right" wrapText="1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vertical="top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2" fillId="9" borderId="2" xfId="0" applyFont="1" applyFill="1" applyBorder="1" applyAlignment="1">
      <alignment horizontal="right" vertical="top" wrapText="1"/>
    </xf>
    <xf numFmtId="0" fontId="2" fillId="9" borderId="3" xfId="0" applyFont="1" applyFill="1" applyBorder="1" applyAlignment="1">
      <alignment horizontal="right" vertical="top" wrapText="1"/>
    </xf>
    <xf numFmtId="49" fontId="1" fillId="0" borderId="4" xfId="0" applyNumberFormat="1" applyFont="1" applyBorder="1" applyAlignment="1">
      <alignment horizontal="left" vertical="center"/>
    </xf>
    <xf numFmtId="49" fontId="1" fillId="0" borderId="7" xfId="0" applyNumberFormat="1" applyFont="1" applyBorder="1" applyAlignment="1">
      <alignment horizontal="left" vertical="center"/>
    </xf>
    <xf numFmtId="0" fontId="1" fillId="0" borderId="7" xfId="0" applyNumberFormat="1" applyFont="1" applyBorder="1" applyAlignment="1">
      <alignment horizontal="left" vertical="center"/>
    </xf>
    <xf numFmtId="0" fontId="2" fillId="8" borderId="4" xfId="0" applyFont="1" applyFill="1" applyBorder="1" applyAlignment="1">
      <alignment horizontal="right" vertical="center"/>
    </xf>
    <xf numFmtId="0" fontId="1" fillId="0" borderId="9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49" fontId="1" fillId="0" borderId="0" xfId="0" applyNumberFormat="1" applyFont="1" applyBorder="1" applyAlignment="1">
      <alignment horizontal="left" vertical="center"/>
    </xf>
    <xf numFmtId="167" fontId="1" fillId="0" borderId="4" xfId="0" applyNumberFormat="1" applyFont="1" applyBorder="1" applyAlignment="1">
      <alignment horizontal="left" vertical="center"/>
    </xf>
    <xf numFmtId="0" fontId="11" fillId="11" borderId="4" xfId="0" applyFont="1" applyFill="1" applyBorder="1" applyAlignment="1">
      <alignment horizontal="center"/>
    </xf>
    <xf numFmtId="0" fontId="31" fillId="24" borderId="51" xfId="0" applyFont="1" applyFill="1" applyBorder="1" applyAlignment="1">
      <alignment horizontal="center" vertical="center"/>
    </xf>
    <xf numFmtId="0" fontId="31" fillId="24" borderId="52" xfId="0" applyFont="1" applyFill="1" applyBorder="1" applyAlignment="1">
      <alignment horizontal="center" vertical="center"/>
    </xf>
    <xf numFmtId="0" fontId="31" fillId="24" borderId="56" xfId="0" applyFont="1" applyFill="1" applyBorder="1" applyAlignment="1">
      <alignment horizontal="center" vertical="center"/>
    </xf>
    <xf numFmtId="0" fontId="31" fillId="24" borderId="57" xfId="0" applyFont="1" applyFill="1" applyBorder="1" applyAlignment="1">
      <alignment horizontal="center" vertical="center"/>
    </xf>
    <xf numFmtId="0" fontId="31" fillId="24" borderId="58" xfId="0" applyFont="1" applyFill="1" applyBorder="1" applyAlignment="1">
      <alignment horizontal="center" vertical="center"/>
    </xf>
    <xf numFmtId="0" fontId="31" fillId="24" borderId="55" xfId="0" applyFont="1" applyFill="1" applyBorder="1" applyAlignment="1">
      <alignment horizontal="center" vertical="center"/>
    </xf>
    <xf numFmtId="0" fontId="31" fillId="24" borderId="59" xfId="0" applyFont="1" applyFill="1" applyBorder="1" applyAlignment="1">
      <alignment horizontal="center" vertical="center"/>
    </xf>
    <xf numFmtId="0" fontId="31" fillId="24" borderId="3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31" fillId="24" borderId="5" xfId="0" applyFont="1" applyFill="1" applyBorder="1" applyAlignment="1">
      <alignment horizontal="center" vertical="center"/>
    </xf>
    <xf numFmtId="0" fontId="31" fillId="24" borderId="6" xfId="0" applyFont="1" applyFill="1" applyBorder="1" applyAlignment="1">
      <alignment horizontal="center" vertical="center"/>
    </xf>
    <xf numFmtId="0" fontId="29" fillId="24" borderId="51" xfId="0" applyFont="1" applyFill="1" applyBorder="1" applyAlignment="1" applyProtection="1">
      <alignment vertical="center"/>
      <protection hidden="1"/>
    </xf>
    <xf numFmtId="0" fontId="29" fillId="24" borderId="52" xfId="0" applyFont="1" applyFill="1" applyBorder="1" applyAlignment="1" applyProtection="1">
      <alignment vertical="center"/>
      <protection hidden="1"/>
    </xf>
    <xf numFmtId="0" fontId="29" fillId="24" borderId="53" xfId="0" applyFont="1" applyFill="1" applyBorder="1" applyAlignment="1" applyProtection="1">
      <alignment vertical="center"/>
      <protection hidden="1"/>
    </xf>
    <xf numFmtId="0" fontId="31" fillId="24" borderId="59" xfId="0" applyFont="1" applyFill="1" applyBorder="1" applyAlignment="1">
      <alignment horizontal="center"/>
    </xf>
    <xf numFmtId="0" fontId="31" fillId="24" borderId="3" xfId="0" applyFont="1" applyFill="1" applyBorder="1" applyAlignment="1">
      <alignment horizontal="center"/>
    </xf>
    <xf numFmtId="0" fontId="31" fillId="24" borderId="1" xfId="0" applyFont="1" applyFill="1" applyBorder="1" applyAlignment="1">
      <alignment horizontal="center"/>
    </xf>
    <xf numFmtId="0" fontId="31" fillId="24" borderId="2" xfId="0" applyFont="1" applyFill="1" applyBorder="1" applyAlignment="1">
      <alignment horizontal="center"/>
    </xf>
    <xf numFmtId="0" fontId="31" fillId="24" borderId="60" xfId="0" applyFont="1" applyFill="1" applyBorder="1" applyAlignment="1">
      <alignment horizontal="center"/>
    </xf>
    <xf numFmtId="0" fontId="32" fillId="24" borderId="71" xfId="0" applyFont="1" applyFill="1" applyBorder="1" applyAlignment="1">
      <alignment horizontal="center"/>
    </xf>
    <xf numFmtId="0" fontId="32" fillId="24" borderId="72" xfId="0" applyFont="1" applyFill="1" applyBorder="1" applyAlignment="1">
      <alignment horizontal="center"/>
    </xf>
    <xf numFmtId="0" fontId="33" fillId="24" borderId="57" xfId="0" applyFont="1" applyFill="1" applyBorder="1" applyAlignment="1">
      <alignment horizontal="center" vertical="center" wrapText="1"/>
    </xf>
    <xf numFmtId="0" fontId="33" fillId="24" borderId="58" xfId="0" applyFont="1" applyFill="1" applyBorder="1" applyAlignment="1">
      <alignment horizontal="center" vertical="center" wrapText="1"/>
    </xf>
    <xf numFmtId="0" fontId="33" fillId="24" borderId="5" xfId="0" applyFont="1" applyFill="1" applyBorder="1" applyAlignment="1">
      <alignment horizontal="center" vertical="center" wrapText="1"/>
    </xf>
    <xf numFmtId="0" fontId="33" fillId="24" borderId="6" xfId="0" applyFont="1" applyFill="1" applyBorder="1" applyAlignment="1">
      <alignment horizontal="center" vertical="center" wrapText="1"/>
    </xf>
    <xf numFmtId="0" fontId="34" fillId="24" borderId="38" xfId="0" applyFont="1" applyFill="1" applyBorder="1" applyAlignment="1">
      <alignment horizontal="center" vertical="center"/>
    </xf>
    <xf numFmtId="0" fontId="34" fillId="24" borderId="52" xfId="0" applyFont="1" applyFill="1" applyBorder="1" applyAlignment="1">
      <alignment horizontal="center" vertical="center"/>
    </xf>
    <xf numFmtId="0" fontId="34" fillId="24" borderId="56" xfId="0" applyFont="1" applyFill="1" applyBorder="1" applyAlignment="1">
      <alignment horizontal="center" vertical="center"/>
    </xf>
    <xf numFmtId="0" fontId="38" fillId="24" borderId="71" xfId="0" applyFont="1" applyFill="1" applyBorder="1" applyAlignment="1">
      <alignment horizontal="center"/>
    </xf>
    <xf numFmtId="0" fontId="38" fillId="24" borderId="70" xfId="0" applyFont="1" applyFill="1" applyBorder="1" applyAlignment="1">
      <alignment horizontal="center"/>
    </xf>
    <xf numFmtId="0" fontId="38" fillId="24" borderId="64" xfId="0" applyFont="1" applyFill="1" applyBorder="1" applyAlignment="1">
      <alignment horizontal="center"/>
    </xf>
    <xf numFmtId="0" fontId="32" fillId="24" borderId="71" xfId="0" applyFont="1" applyFill="1" applyBorder="1" applyAlignment="1"/>
    <xf numFmtId="0" fontId="32" fillId="24" borderId="70" xfId="0" applyFont="1" applyFill="1" applyBorder="1" applyAlignment="1"/>
    <xf numFmtId="0" fontId="32" fillId="24" borderId="64" xfId="0" applyFont="1" applyFill="1" applyBorder="1" applyAlignment="1"/>
    <xf numFmtId="169" fontId="30" fillId="24" borderId="38" xfId="2" applyNumberFormat="1" applyFont="1" applyFill="1" applyBorder="1" applyAlignment="1" applyProtection="1">
      <alignment horizontal="left" vertical="center"/>
      <protection hidden="1"/>
    </xf>
    <xf numFmtId="169" fontId="30" fillId="24" borderId="56" xfId="2" applyNumberFormat="1" applyFont="1" applyFill="1" applyBorder="1" applyAlignment="1" applyProtection="1">
      <alignment horizontal="left" vertical="center"/>
      <protection hidden="1"/>
    </xf>
    <xf numFmtId="1" fontId="30" fillId="24" borderId="38" xfId="2" applyNumberFormat="1" applyFont="1" applyFill="1" applyBorder="1" applyAlignment="1" applyProtection="1">
      <alignment horizontal="center"/>
      <protection hidden="1"/>
    </xf>
    <xf numFmtId="1" fontId="30" fillId="24" borderId="52" xfId="2" applyNumberFormat="1" applyFont="1" applyFill="1" applyBorder="1" applyAlignment="1" applyProtection="1">
      <alignment horizontal="center"/>
      <protection hidden="1"/>
    </xf>
    <xf numFmtId="1" fontId="30" fillId="24" borderId="56" xfId="2" applyNumberFormat="1" applyFont="1" applyFill="1" applyBorder="1" applyAlignment="1" applyProtection="1">
      <alignment horizontal="center"/>
      <protection hidden="1"/>
    </xf>
    <xf numFmtId="169" fontId="30" fillId="24" borderId="2" xfId="2" applyNumberFormat="1" applyFont="1" applyFill="1" applyBorder="1" applyAlignment="1" applyProtection="1">
      <alignment horizontal="left" vertical="center"/>
      <protection hidden="1"/>
    </xf>
    <xf numFmtId="169" fontId="30" fillId="24" borderId="1" xfId="2" applyNumberFormat="1" applyFont="1" applyFill="1" applyBorder="1" applyAlignment="1" applyProtection="1">
      <alignment horizontal="left" vertical="center"/>
      <protection hidden="1"/>
    </xf>
    <xf numFmtId="1" fontId="30" fillId="24" borderId="2" xfId="2" applyNumberFormat="1" applyFont="1" applyFill="1" applyBorder="1" applyAlignment="1" applyProtection="1">
      <alignment horizontal="center"/>
      <protection hidden="1"/>
    </xf>
    <xf numFmtId="1" fontId="30" fillId="24" borderId="3" xfId="2" applyNumberFormat="1" applyFont="1" applyFill="1" applyBorder="1" applyAlignment="1" applyProtection="1">
      <alignment horizontal="center"/>
      <protection hidden="1"/>
    </xf>
    <xf numFmtId="1" fontId="30" fillId="24" borderId="1" xfId="2" applyNumberFormat="1" applyFont="1" applyFill="1" applyBorder="1" applyAlignment="1" applyProtection="1">
      <alignment horizontal="center"/>
      <protection hidden="1"/>
    </xf>
    <xf numFmtId="0" fontId="38" fillId="24" borderId="70" xfId="0" applyFont="1" applyFill="1" applyBorder="1" applyAlignment="1">
      <alignment horizontal="center" vertical="center"/>
    </xf>
    <xf numFmtId="0" fontId="38" fillId="24" borderId="64" xfId="0" applyFont="1" applyFill="1" applyBorder="1" applyAlignment="1">
      <alignment horizontal="center" vertical="center"/>
    </xf>
    <xf numFmtId="0" fontId="40" fillId="24" borderId="70" xfId="0" applyFont="1" applyFill="1" applyBorder="1" applyAlignment="1">
      <alignment horizontal="center" vertical="center"/>
    </xf>
    <xf numFmtId="0" fontId="40" fillId="24" borderId="64" xfId="0" applyFont="1" applyFill="1" applyBorder="1" applyAlignment="1">
      <alignment horizontal="center" vertical="center"/>
    </xf>
    <xf numFmtId="0" fontId="11" fillId="11" borderId="14" xfId="0" applyFont="1" applyFill="1" applyBorder="1" applyAlignment="1">
      <alignment horizontal="center" vertical="center"/>
    </xf>
    <xf numFmtId="0" fontId="11" fillId="11" borderId="15" xfId="0" applyFont="1" applyFill="1" applyBorder="1" applyAlignment="1">
      <alignment horizontal="center" vertical="center"/>
    </xf>
    <xf numFmtId="0" fontId="11" fillId="11" borderId="16" xfId="0" applyFont="1" applyFill="1" applyBorder="1" applyAlignment="1">
      <alignment horizontal="center" vertical="center"/>
    </xf>
    <xf numFmtId="0" fontId="12" fillId="11" borderId="14" xfId="0" applyFont="1" applyFill="1" applyBorder="1" applyAlignment="1">
      <alignment horizontal="center" vertical="center"/>
    </xf>
    <xf numFmtId="0" fontId="12" fillId="11" borderId="15" xfId="0" applyFont="1" applyFill="1" applyBorder="1" applyAlignment="1">
      <alignment horizontal="center" vertical="center"/>
    </xf>
    <xf numFmtId="0" fontId="12" fillId="11" borderId="16" xfId="0" applyFont="1" applyFill="1" applyBorder="1" applyAlignment="1">
      <alignment horizontal="center" vertical="center"/>
    </xf>
    <xf numFmtId="0" fontId="41" fillId="24" borderId="52" xfId="0" applyFont="1" applyFill="1" applyBorder="1" applyAlignment="1">
      <alignment vertical="center"/>
    </xf>
    <xf numFmtId="0" fontId="41" fillId="24" borderId="53" xfId="0" applyFont="1" applyFill="1" applyBorder="1" applyAlignment="1">
      <alignment vertical="center"/>
    </xf>
    <xf numFmtId="0" fontId="31" fillId="24" borderId="2" xfId="0" applyFont="1" applyFill="1" applyBorder="1" applyAlignment="1">
      <alignment horizontal="centerContinuous"/>
    </xf>
    <xf numFmtId="0" fontId="31" fillId="24" borderId="1" xfId="0" applyFont="1" applyFill="1" applyBorder="1" applyAlignment="1">
      <alignment horizontal="centerContinuous"/>
    </xf>
    <xf numFmtId="0" fontId="30" fillId="24" borderId="58" xfId="0" applyFont="1" applyFill="1" applyBorder="1" applyAlignment="1"/>
    <xf numFmtId="0" fontId="30" fillId="24" borderId="5" xfId="0" applyFont="1" applyFill="1" applyBorder="1" applyAlignment="1"/>
    <xf numFmtId="0" fontId="30" fillId="24" borderId="6" xfId="0" applyFont="1" applyFill="1" applyBorder="1" applyAlignment="1"/>
    <xf numFmtId="0" fontId="38" fillId="24" borderId="29" xfId="0" applyFont="1" applyFill="1" applyBorder="1" applyAlignment="1">
      <alignment horizontal="center"/>
    </xf>
    <xf numFmtId="0" fontId="0" fillId="24" borderId="29" xfId="0" applyFill="1" applyBorder="1" applyAlignment="1">
      <alignment horizontal="center"/>
    </xf>
    <xf numFmtId="0" fontId="0" fillId="24" borderId="56" xfId="0" applyFill="1" applyBorder="1" applyAlignment="1">
      <alignment horizontal="left" vertical="center"/>
    </xf>
    <xf numFmtId="1" fontId="0" fillId="24" borderId="52" xfId="0" applyNumberFormat="1" applyFill="1" applyBorder="1" applyAlignment="1">
      <alignment horizontal="center"/>
    </xf>
    <xf numFmtId="1" fontId="0" fillId="24" borderId="56" xfId="0" applyNumberFormat="1" applyFill="1" applyBorder="1" applyAlignment="1">
      <alignment horizontal="center"/>
    </xf>
    <xf numFmtId="0" fontId="37" fillId="24" borderId="6" xfId="0" applyFont="1" applyFill="1" applyBorder="1" applyAlignment="1">
      <alignment horizontal="center"/>
    </xf>
    <xf numFmtId="0" fontId="30" fillId="24" borderId="18" xfId="0" applyFont="1" applyFill="1" applyBorder="1" applyProtection="1">
      <protection locked="0"/>
    </xf>
    <xf numFmtId="169" fontId="30" fillId="24" borderId="5" xfId="2" applyNumberFormat="1" applyFont="1" applyFill="1" applyBorder="1" applyAlignment="1" applyProtection="1">
      <alignment horizontal="left" vertical="center"/>
      <protection hidden="1"/>
    </xf>
    <xf numFmtId="0" fontId="0" fillId="24" borderId="6" xfId="0" applyFill="1" applyBorder="1" applyAlignment="1">
      <alignment horizontal="left" vertical="center"/>
    </xf>
    <xf numFmtId="169" fontId="30" fillId="24" borderId="18" xfId="2" applyNumberFormat="1" applyFont="1" applyFill="1" applyBorder="1" applyAlignment="1" applyProtection="1">
      <protection hidden="1"/>
    </xf>
    <xf numFmtId="1" fontId="30" fillId="24" borderId="5" xfId="2" applyNumberFormat="1" applyFont="1" applyFill="1" applyBorder="1" applyAlignment="1" applyProtection="1">
      <alignment horizontal="center"/>
      <protection hidden="1"/>
    </xf>
    <xf numFmtId="1" fontId="0" fillId="24" borderId="8" xfId="0" applyNumberFormat="1" applyFill="1" applyBorder="1" applyAlignment="1">
      <alignment horizontal="center"/>
    </xf>
    <xf numFmtId="1" fontId="0" fillId="24" borderId="6" xfId="0" applyNumberFormat="1" applyFill="1" applyBorder="1" applyAlignment="1">
      <alignment horizontal="center"/>
    </xf>
    <xf numFmtId="0" fontId="30" fillId="24" borderId="18" xfId="0" applyFont="1" applyFill="1" applyBorder="1"/>
    <xf numFmtId="0" fontId="30" fillId="24" borderId="74" xfId="0" applyFont="1" applyFill="1" applyBorder="1"/>
    <xf numFmtId="0" fontId="38" fillId="24" borderId="67" xfId="0" applyFont="1" applyFill="1" applyBorder="1" applyAlignment="1">
      <alignment horizontal="center" vertical="center"/>
    </xf>
    <xf numFmtId="0" fontId="0" fillId="24" borderId="67" xfId="0" applyFill="1" applyBorder="1" applyAlignment="1">
      <alignment vertical="center"/>
    </xf>
    <xf numFmtId="0" fontId="0" fillId="24" borderId="81" xfId="0" applyFill="1" applyBorder="1" applyAlignment="1">
      <alignment vertical="center"/>
    </xf>
    <xf numFmtId="0" fontId="40" fillId="24" borderId="66" xfId="0" applyFont="1" applyFill="1" applyBorder="1" applyAlignment="1">
      <alignment horizontal="centerContinuous"/>
    </xf>
    <xf numFmtId="0" fontId="40" fillId="24" borderId="67" xfId="0" applyFont="1" applyFill="1" applyBorder="1" applyAlignment="1">
      <alignment horizontal="centerContinuous"/>
    </xf>
    <xf numFmtId="0" fontId="40" fillId="24" borderId="67" xfId="0" applyFont="1" applyFill="1" applyBorder="1" applyAlignment="1">
      <alignment horizontal="center" vertical="center"/>
    </xf>
    <xf numFmtId="0" fontId="32" fillId="24" borderId="39" xfId="0" applyFont="1" applyFill="1" applyBorder="1" applyAlignment="1">
      <alignment horizontal="centerContinuous"/>
    </xf>
    <xf numFmtId="0" fontId="32" fillId="24" borderId="0" xfId="0" applyFont="1" applyFill="1" applyBorder="1" applyAlignment="1">
      <alignment horizontal="centerContinuous"/>
    </xf>
    <xf numFmtId="0" fontId="32" fillId="24" borderId="0" xfId="0" applyFont="1" applyFill="1" applyAlignment="1">
      <alignment horizontal="centerContinuous" vertical="center"/>
    </xf>
    <xf numFmtId="172" fontId="0" fillId="0" borderId="69" xfId="0" applyNumberFormat="1" applyBorder="1" applyAlignment="1">
      <alignment horizontal="center"/>
    </xf>
    <xf numFmtId="172" fontId="0" fillId="0" borderId="70" xfId="0" applyNumberFormat="1" applyBorder="1" applyAlignment="1">
      <alignment horizontal="center"/>
    </xf>
    <xf numFmtId="172" fontId="0" fillId="0" borderId="64" xfId="0" applyNumberFormat="1" applyBorder="1" applyAlignment="1">
      <alignment horizontal="center"/>
    </xf>
    <xf numFmtId="171" fontId="42" fillId="26" borderId="0" xfId="0" applyNumberFormat="1" applyFont="1" applyFill="1" applyBorder="1" applyAlignment="1">
      <alignment horizontal="center"/>
    </xf>
    <xf numFmtId="1" fontId="42" fillId="27" borderId="0" xfId="0" applyNumberFormat="1" applyFont="1" applyFill="1" applyBorder="1" applyAlignment="1">
      <alignment horizontal="center"/>
    </xf>
    <xf numFmtId="0" fontId="42" fillId="27" borderId="0" xfId="0" applyFont="1" applyFill="1" applyBorder="1" applyAlignment="1">
      <alignment horizontal="center"/>
    </xf>
    <xf numFmtId="4" fontId="42" fillId="26" borderId="0" xfId="0" applyNumberFormat="1" applyFont="1" applyFill="1" applyBorder="1"/>
    <xf numFmtId="1" fontId="42" fillId="26" borderId="0" xfId="0" applyNumberFormat="1" applyFont="1" applyFill="1" applyBorder="1" applyAlignment="1">
      <alignment horizontal="center"/>
    </xf>
    <xf numFmtId="4" fontId="42" fillId="27" borderId="0" xfId="0" applyNumberFormat="1" applyFont="1" applyFill="1" applyBorder="1"/>
    <xf numFmtId="4" fontId="34" fillId="27" borderId="0" xfId="0" applyNumberFormat="1" applyFont="1" applyFill="1" applyBorder="1"/>
    <xf numFmtId="14" fontId="42" fillId="0" borderId="0" xfId="0" applyNumberFormat="1" applyFont="1" applyAlignment="1">
      <alignment horizontal="center"/>
    </xf>
    <xf numFmtId="0" fontId="42" fillId="0" borderId="0" xfId="0" applyFont="1" applyAlignment="1">
      <alignment horizontal="center"/>
    </xf>
    <xf numFmtId="4" fontId="42" fillId="0" borderId="0" xfId="0" applyNumberFormat="1" applyFont="1"/>
    <xf numFmtId="0" fontId="42" fillId="0" borderId="0" xfId="0" applyFont="1"/>
    <xf numFmtId="4" fontId="34" fillId="25" borderId="4" xfId="0" applyNumberFormat="1" applyFont="1" applyFill="1" applyBorder="1" applyAlignment="1">
      <alignment horizontal="center" vertical="center" wrapText="1"/>
    </xf>
    <xf numFmtId="14" fontId="34" fillId="25" borderId="4" xfId="0" applyNumberFormat="1" applyFont="1" applyFill="1" applyBorder="1" applyAlignment="1">
      <alignment horizontal="center" vertical="center"/>
    </xf>
    <xf numFmtId="0" fontId="34" fillId="25" borderId="4" xfId="0" applyFont="1" applyFill="1" applyBorder="1" applyAlignment="1">
      <alignment horizontal="center" vertical="center"/>
    </xf>
    <xf numFmtId="4" fontId="34" fillId="25" borderId="4" xfId="0" applyNumberFormat="1" applyFont="1" applyFill="1" applyBorder="1" applyAlignment="1">
      <alignment horizontal="center" vertical="center"/>
    </xf>
    <xf numFmtId="0" fontId="43" fillId="24" borderId="39" xfId="0" applyFont="1" applyFill="1" applyBorder="1" applyAlignment="1">
      <alignment horizontal="center" vertical="center" wrapText="1"/>
    </xf>
    <xf numFmtId="0" fontId="44" fillId="24" borderId="40" xfId="0" applyFont="1" applyFill="1" applyBorder="1" applyAlignment="1">
      <alignment horizontal="center" vertical="center" wrapText="1"/>
    </xf>
    <xf numFmtId="0" fontId="44" fillId="24" borderId="49" xfId="0" applyFont="1" applyFill="1" applyBorder="1" applyAlignment="1">
      <alignment horizontal="center" vertical="center" wrapText="1"/>
    </xf>
    <xf numFmtId="0" fontId="44" fillId="24" borderId="50" xfId="0" applyFont="1" applyFill="1" applyBorder="1" applyAlignment="1">
      <alignment horizontal="center" vertical="center" wrapText="1"/>
    </xf>
    <xf numFmtId="0" fontId="45" fillId="24" borderId="54" xfId="0" applyFont="1" applyFill="1" applyBorder="1" applyAlignment="1">
      <alignment horizontal="center" vertical="center" wrapText="1"/>
    </xf>
    <xf numFmtId="0" fontId="46" fillId="24" borderId="55" xfId="0" applyFont="1" applyFill="1" applyBorder="1" applyAlignment="1">
      <alignment vertical="center" wrapText="1"/>
    </xf>
    <xf numFmtId="0" fontId="46" fillId="24" borderId="39" xfId="0" applyFont="1" applyFill="1" applyBorder="1" applyAlignment="1">
      <alignment vertical="center" wrapText="1"/>
    </xf>
    <xf numFmtId="0" fontId="46" fillId="24" borderId="40" xfId="0" applyFont="1" applyFill="1" applyBorder="1" applyAlignment="1">
      <alignment vertical="center" wrapText="1"/>
    </xf>
    <xf numFmtId="0" fontId="45" fillId="24" borderId="39" xfId="0" applyFont="1" applyFill="1" applyBorder="1" applyAlignment="1">
      <alignment horizontal="center" vertical="center" wrapText="1"/>
    </xf>
    <xf numFmtId="0" fontId="46" fillId="24" borderId="40" xfId="0" applyFont="1" applyFill="1" applyBorder="1" applyAlignment="1">
      <alignment horizontal="center" vertical="center" wrapText="1"/>
    </xf>
    <xf numFmtId="0" fontId="46" fillId="24" borderId="49" xfId="0" applyFont="1" applyFill="1" applyBorder="1" applyAlignment="1">
      <alignment horizontal="center" vertical="center" wrapText="1"/>
    </xf>
    <xf numFmtId="0" fontId="46" fillId="24" borderId="50" xfId="0" applyFont="1" applyFill="1" applyBorder="1" applyAlignment="1">
      <alignment horizontal="center" vertical="center" wrapText="1"/>
    </xf>
    <xf numFmtId="0" fontId="0" fillId="0" borderId="40" xfId="0" applyBorder="1" applyAlignment="1">
      <alignment wrapText="1"/>
    </xf>
    <xf numFmtId="0" fontId="0" fillId="0" borderId="49" xfId="0" applyBorder="1" applyAlignment="1">
      <alignment wrapText="1"/>
    </xf>
    <xf numFmtId="0" fontId="0" fillId="0" borderId="50" xfId="0" applyBorder="1" applyAlignment="1">
      <alignment wrapText="1"/>
    </xf>
    <xf numFmtId="0" fontId="33" fillId="24" borderId="54" xfId="0" applyFont="1" applyFill="1" applyBorder="1" applyAlignment="1">
      <alignment horizontal="center" vertical="center" wrapText="1"/>
    </xf>
    <xf numFmtId="0" fontId="47" fillId="24" borderId="55" xfId="0" applyFont="1" applyFill="1" applyBorder="1" applyAlignment="1">
      <alignment vertical="center" wrapText="1"/>
    </xf>
    <xf numFmtId="0" fontId="47" fillId="24" borderId="39" xfId="0" applyFont="1" applyFill="1" applyBorder="1" applyAlignment="1">
      <alignment vertical="center" wrapText="1"/>
    </xf>
    <xf numFmtId="0" fontId="47" fillId="24" borderId="40" xfId="0" applyFont="1" applyFill="1" applyBorder="1" applyAlignment="1">
      <alignment vertical="center" wrapText="1"/>
    </xf>
    <xf numFmtId="0" fontId="30" fillId="24" borderId="12" xfId="0" applyFont="1" applyFill="1" applyBorder="1" applyAlignment="1">
      <alignment vertical="center"/>
    </xf>
    <xf numFmtId="0" fontId="30" fillId="24" borderId="7" xfId="0" applyFont="1" applyFill="1" applyBorder="1" applyAlignment="1">
      <alignment vertical="center"/>
    </xf>
    <xf numFmtId="0" fontId="31" fillId="24" borderId="62" xfId="0" applyFont="1" applyFill="1" applyBorder="1" applyAlignment="1">
      <alignment horizontal="center" vertical="center"/>
    </xf>
    <xf numFmtId="0" fontId="31" fillId="24" borderId="61" xfId="0" applyFont="1" applyFill="1" applyBorder="1" applyAlignment="1">
      <alignment horizontal="center" vertical="center"/>
    </xf>
    <xf numFmtId="0" fontId="31" fillId="24" borderId="4" xfId="0" applyFont="1" applyFill="1" applyBorder="1" applyAlignment="1">
      <alignment horizontal="center" vertical="center"/>
    </xf>
    <xf numFmtId="0" fontId="31" fillId="24" borderId="2" xfId="0" applyFont="1" applyFill="1" applyBorder="1" applyAlignment="1">
      <alignment horizontal="centerContinuous" vertical="center"/>
    </xf>
    <xf numFmtId="0" fontId="31" fillId="24" borderId="1" xfId="0" applyFont="1" applyFill="1" applyBorder="1" applyAlignment="1">
      <alignment horizontal="centerContinuous" vertical="center"/>
    </xf>
    <xf numFmtId="0" fontId="31" fillId="24" borderId="2" xfId="0" applyFont="1" applyFill="1" applyBorder="1" applyAlignment="1">
      <alignment horizontal="center" vertical="center"/>
    </xf>
    <xf numFmtId="0" fontId="31" fillId="24" borderId="60" xfId="0" applyFont="1" applyFill="1" applyBorder="1" applyAlignment="1">
      <alignment horizontal="center" vertical="center"/>
    </xf>
    <xf numFmtId="0" fontId="30" fillId="24" borderId="63" xfId="0" applyFont="1" applyFill="1" applyBorder="1" applyAlignment="1">
      <alignment vertical="center"/>
    </xf>
    <xf numFmtId="0" fontId="30" fillId="24" borderId="64" xfId="0" applyFont="1" applyFill="1" applyBorder="1" applyAlignment="1">
      <alignment vertical="center"/>
    </xf>
    <xf numFmtId="0" fontId="30" fillId="24" borderId="65" xfId="0" applyFont="1" applyFill="1" applyBorder="1" applyAlignment="1">
      <alignment vertical="center"/>
    </xf>
    <xf numFmtId="0" fontId="30" fillId="24" borderId="66" xfId="0" applyFont="1" applyFill="1" applyBorder="1" applyAlignment="1">
      <alignment vertical="center"/>
    </xf>
    <xf numFmtId="0" fontId="30" fillId="24" borderId="67" xfId="0" applyFont="1" applyFill="1" applyBorder="1" applyAlignment="1">
      <alignment vertical="center"/>
    </xf>
    <xf numFmtId="0" fontId="30" fillId="24" borderId="68" xfId="0" applyFont="1" applyFill="1" applyBorder="1" applyAlignment="1">
      <alignment vertical="center"/>
    </xf>
    <xf numFmtId="172" fontId="0" fillId="0" borderId="69" xfId="0" applyNumberFormat="1" applyBorder="1" applyAlignment="1">
      <alignment horizontal="center" vertical="center"/>
    </xf>
    <xf numFmtId="172" fontId="0" fillId="0" borderId="70" xfId="0" applyNumberFormat="1" applyBorder="1" applyAlignment="1">
      <alignment horizontal="center" vertical="center"/>
    </xf>
    <xf numFmtId="172" fontId="0" fillId="0" borderId="64" xfId="0" applyNumberFormat="1" applyBorder="1" applyAlignment="1">
      <alignment horizontal="center" vertical="center"/>
    </xf>
    <xf numFmtId="0" fontId="32" fillId="24" borderId="64" xfId="0" applyFont="1" applyFill="1" applyBorder="1" applyAlignment="1">
      <alignment vertical="center"/>
    </xf>
    <xf numFmtId="0" fontId="32" fillId="24" borderId="67" xfId="0" applyFont="1" applyFill="1" applyBorder="1" applyAlignment="1">
      <alignment vertical="center"/>
    </xf>
    <xf numFmtId="0" fontId="32" fillId="24" borderId="71" xfId="0" applyFont="1" applyFill="1" applyBorder="1" applyAlignment="1">
      <alignment horizontal="center" vertical="center"/>
    </xf>
    <xf numFmtId="0" fontId="32" fillId="24" borderId="72" xfId="0" applyFont="1" applyFill="1" applyBorder="1" applyAlignment="1">
      <alignment horizontal="center" vertical="center"/>
    </xf>
    <xf numFmtId="0" fontId="48" fillId="0" borderId="55" xfId="0" applyFont="1" applyBorder="1" applyAlignment="1">
      <alignment wrapText="1"/>
    </xf>
    <xf numFmtId="0" fontId="48" fillId="0" borderId="39" xfId="0" applyFont="1" applyBorder="1" applyAlignment="1">
      <alignment wrapText="1"/>
    </xf>
    <xf numFmtId="0" fontId="48" fillId="0" borderId="40" xfId="0" applyFont="1" applyBorder="1" applyAlignment="1">
      <alignment wrapText="1"/>
    </xf>
  </cellXfs>
  <cellStyles count="3">
    <cellStyle name="Comma" xfId="2" builtinId="3"/>
    <cellStyle name="Hyperlink" xfId="1" builtinId="8"/>
    <cellStyle name="Normal" xfId="0" builtinId="0"/>
  </cellStyles>
  <dxfs count="40"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165" formatCode="yyyy\-mm\-dd;@"/>
      <alignment horizontal="general" vertical="top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5" formatCode="yyyy\-mm\-dd;@"/>
      <alignment horizontal="general" vertical="top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4" formatCode="#,##0.00\ &quot;lei&quot;"/>
      <alignment horizontal="general" vertical="top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164" formatCode="#,##0.00\ &quot;lei&quot;"/>
      <alignment horizontal="general" vertical="top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4" formatCode="#,##0.00\ &quot;lei&quot;"/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166" formatCode="yyyy/mm/dd;@"/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30" formatCode="@"/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alignment horizontal="center" vertical="center" textRotation="0" wrapText="1" indent="0" relativeIndent="255" justifyLastLine="0" shrinkToFit="0" readingOrder="0"/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9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pivotCacheDefinition" Target="pivotCache/pivotCacheDefinition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o-RO"/>
  <c:chart>
    <c:title>
      <c:tx>
        <c:rich>
          <a:bodyPr/>
          <a:lstStyle/>
          <a:p>
            <a:pPr>
              <a:defRPr/>
            </a:pPr>
            <a:r>
              <a:rPr lang="en-US"/>
              <a:t>Total / luni</a:t>
            </a:r>
          </a:p>
        </c:rich>
      </c:tx>
      <c:layout>
        <c:manualLayout>
          <c:xMode val="edge"/>
          <c:yMode val="edge"/>
          <c:x val="0.41485214995075903"/>
          <c:y val="3.7037037037037056E-2"/>
        </c:manualLayout>
      </c:layout>
    </c:title>
    <c:plotArea>
      <c:layout>
        <c:manualLayout>
          <c:layoutTarget val="inner"/>
          <c:xMode val="edge"/>
          <c:yMode val="edge"/>
          <c:x val="8.6991111405191973E-2"/>
          <c:y val="2.4198345125689212E-2"/>
          <c:w val="0.91520135587507467"/>
          <c:h val="0.89434338470223174"/>
        </c:manualLayout>
      </c:layout>
      <c:lineChart>
        <c:grouping val="standard"/>
        <c:ser>
          <c:idx val="0"/>
          <c:order val="0"/>
          <c:tx>
            <c:v>Total / mois</c:v>
          </c:tx>
          <c:spPr>
            <a:ln>
              <a:gradFill>
                <a:gsLst>
                  <a:gs pos="0">
                    <a:srgbClr val="00B050"/>
                  </a:gs>
                  <a:gs pos="50000">
                    <a:srgbClr val="00B0F0"/>
                  </a:gs>
                  <a:gs pos="100000">
                    <a:srgbClr val="FF0000"/>
                  </a:gs>
                </a:gsLst>
                <a:lin ang="5400000" scaled="0"/>
              </a:gradFill>
            </a:ln>
          </c:spPr>
          <c:marker>
            <c:symbol val="none"/>
          </c:marker>
          <c:cat>
            <c:strLit>
              <c:ptCount val="12"/>
              <c:pt idx="0">
                <c:v>Janvier</c:v>
              </c:pt>
              <c:pt idx="1">
                <c:v>Février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  <c:pt idx="5">
                <c:v>Juin</c:v>
              </c:pt>
              <c:pt idx="6">
                <c:v>Juillet</c:v>
              </c:pt>
              <c:pt idx="7">
                <c:v>Août</c:v>
              </c:pt>
              <c:pt idx="8">
                <c:v>Septembre</c:v>
              </c:pt>
              <c:pt idx="9">
                <c:v>Octobre</c:v>
              </c:pt>
              <c:pt idx="10">
                <c:v>Novembre</c:v>
              </c:pt>
              <c:pt idx="11">
                <c:v>Décembre</c:v>
              </c:pt>
            </c:strLit>
          </c:cat>
          <c:val>
            <c:numLit>
              <c:formatCode>General</c:formatCode>
              <c:ptCount val="12"/>
              <c:pt idx="0">
                <c:v>1140.3032812499998</c:v>
              </c:pt>
              <c:pt idx="1">
                <c:v>0</c:v>
              </c:pt>
              <c:pt idx="2">
                <c:v>1299.0796875000001</c:v>
              </c:pt>
              <c:pt idx="3">
                <c:v>0</c:v>
              </c:pt>
              <c:pt idx="4">
                <c:v>375.28968750000001</c:v>
              </c:pt>
              <c:pt idx="5">
                <c:v>620.67140625000172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</c:numLit>
          </c:val>
          <c:smooth val="1"/>
        </c:ser>
        <c:marker val="1"/>
        <c:axId val="95548928"/>
        <c:axId val="95550464"/>
      </c:lineChart>
      <c:catAx>
        <c:axId val="95548928"/>
        <c:scaling>
          <c:orientation val="minMax"/>
        </c:scaling>
        <c:axPos val="b"/>
        <c:numFmt formatCode="General" sourceLinked="0"/>
        <c:tickLblPos val="nextTo"/>
        <c:crossAx val="95550464"/>
        <c:crosses val="autoZero"/>
        <c:auto val="1"/>
        <c:lblAlgn val="ctr"/>
        <c:lblOffset val="100"/>
      </c:catAx>
      <c:valAx>
        <c:axId val="95550464"/>
        <c:scaling>
          <c:orientation val="minMax"/>
        </c:scaling>
        <c:axPos val="l"/>
        <c:majorGridlines/>
        <c:numFmt formatCode="General" sourceLinked="1"/>
        <c:tickLblPos val="nextTo"/>
        <c:txPr>
          <a:bodyPr/>
          <a:lstStyle/>
          <a:p>
            <a:pPr>
              <a:defRPr b="1"/>
            </a:pPr>
            <a:endParaRPr lang="ro-RO"/>
          </a:p>
        </c:txPr>
        <c:crossAx val="95548928"/>
        <c:crosses val="autoZero"/>
        <c:crossBetween val="between"/>
      </c:valAx>
    </c:plotArea>
    <c:plotVisOnly val="1"/>
    <c:dispBlanksAs val="gap"/>
  </c:chart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o-RO"/>
  <c:pivotSource>
    <c:name>[Facturer sans TVA v2.xlsm]Incasat pe luna!PivotTable1</c:name>
    <c:fmtId val="0"/>
  </c:pivotSource>
  <c:chart>
    <c:autoTitleDeleted val="1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o-RO"/>
            </a:p>
          </c:txPr>
          <c:dLblPos val="t"/>
          <c:showVal val="1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lineChart>
        <c:grouping val="standard"/>
        <c:ser>
          <c:idx val="0"/>
          <c:order val="0"/>
          <c:tx>
            <c:strRef>
              <c:f>'Incasat pe luna'!$B$3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dLblPos val="t"/>
            <c:showVal val="1"/>
          </c:dLbls>
          <c:cat>
            <c:multiLvlStrRef>
              <c:f>'Incasat pe luna'!$A$4:$A$13</c:f>
              <c:multiLvlStrCache>
                <c:ptCount val="8"/>
                <c:lvl>
                  <c:pt idx="0">
                    <c:v>(blank)</c:v>
                  </c:pt>
                  <c:pt idx="1">
                    <c:v>Nov</c:v>
                  </c:pt>
                  <c:pt idx="2">
                    <c:v>Dec</c:v>
                  </c:pt>
                </c:lvl>
                <c:lvl>
                  <c:pt idx="0">
                    <c:v>(blank)</c:v>
                  </c:pt>
                  <c:pt idx="3">
                    <c:v>Jul</c:v>
                  </c:pt>
                  <c:pt idx="4">
                    <c:v>Aug</c:v>
                  </c:pt>
                  <c:pt idx="5">
                    <c:v>Sep</c:v>
                  </c:pt>
                  <c:pt idx="6">
                    <c:v>Oct</c:v>
                  </c:pt>
                  <c:pt idx="7">
                    <c:v>Nov</c:v>
                  </c:pt>
                </c:lvl>
              </c:multiLvlStrCache>
            </c:multiLvlStrRef>
          </c:cat>
          <c:val>
            <c:numRef>
              <c:f>'Incasat pe luna'!$B$4:$B$13</c:f>
              <c:numCache>
                <c:formatCode>General</c:formatCode>
                <c:ptCount val="8"/>
                <c:pt idx="1">
                  <c:v>6000</c:v>
                </c:pt>
                <c:pt idx="2">
                  <c:v>25363</c:v>
                </c:pt>
                <c:pt idx="3">
                  <c:v>580</c:v>
                </c:pt>
                <c:pt idx="4">
                  <c:v>1292</c:v>
                </c:pt>
                <c:pt idx="5">
                  <c:v>2450</c:v>
                </c:pt>
                <c:pt idx="6">
                  <c:v>4155</c:v>
                </c:pt>
                <c:pt idx="7">
                  <c:v>5000</c:v>
                </c:pt>
              </c:numCache>
            </c:numRef>
          </c:val>
        </c:ser>
        <c:dLbls>
          <c:showVal val="1"/>
        </c:dLbls>
        <c:marker val="1"/>
        <c:axId val="76041216"/>
        <c:axId val="76047104"/>
      </c:lineChart>
      <c:catAx>
        <c:axId val="76041216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76047104"/>
        <c:crosses val="autoZero"/>
        <c:auto val="1"/>
        <c:lblAlgn val="ctr"/>
        <c:lblOffset val="100"/>
      </c:catAx>
      <c:valAx>
        <c:axId val="76047104"/>
        <c:scaling>
          <c:orientation val="minMax"/>
        </c:scaling>
        <c:axPos val="l"/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760412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  <c:printSettings>
    <c:headerFooter/>
    <c:pageMargins b="0.75000000000000233" l="0.70000000000000062" r="0.70000000000000062" t="0.7500000000000023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o-RO"/>
  <c:pivotSource>
    <c:name>[Facturer sans TVA v2.xlsm]Facturat pe luna!PivotTable2</c:name>
    <c:fmtId val="0"/>
  </c:pivotSource>
  <c:chart>
    <c:autoTitleDeleted val="1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ser>
          <c:idx val="0"/>
          <c:order val="0"/>
          <c:tx>
            <c:strRef>
              <c:f>'Facturat pe luna'!$B$3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multiLvlStrRef>
              <c:f>'Facturat pe luna'!$A$4:$A$13</c:f>
              <c:multiLvlStrCache>
                <c:ptCount val="6"/>
                <c:lvl>
                  <c:pt idx="1">
                    <c:v>2016</c:v>
                  </c:pt>
                  <c:pt idx="2">
                    <c:v>2016</c:v>
                  </c:pt>
                  <c:pt idx="3">
                    <c:v>2016</c:v>
                  </c:pt>
                </c:lvl>
                <c:lvl>
                  <c:pt idx="0">
                    <c:v>Ian</c:v>
                  </c:pt>
                  <c:pt idx="1">
                    <c:v>Febr</c:v>
                  </c:pt>
                  <c:pt idx="2">
                    <c:v>Sep</c:v>
                  </c:pt>
                  <c:pt idx="3">
                    <c:v>Oct</c:v>
                  </c:pt>
                  <c:pt idx="4">
                    <c:v>Nov</c:v>
                  </c:pt>
                  <c:pt idx="5">
                    <c:v>Dec</c:v>
                  </c:pt>
                </c:lvl>
              </c:multiLvlStrCache>
            </c:multiLvlStrRef>
          </c:cat>
          <c:val>
            <c:numRef>
              <c:f>'Facturat pe luna'!$B$4:$B$13</c:f>
              <c:numCache>
                <c:formatCode>General</c:formatCode>
                <c:ptCount val="6"/>
                <c:pt idx="0">
                  <c:v>1265</c:v>
                </c:pt>
                <c:pt idx="1">
                  <c:v>2607</c:v>
                </c:pt>
                <c:pt idx="2">
                  <c:v>2030</c:v>
                </c:pt>
                <c:pt idx="3">
                  <c:v>2575</c:v>
                </c:pt>
                <c:pt idx="4">
                  <c:v>11000</c:v>
                </c:pt>
                <c:pt idx="5">
                  <c:v>25363</c:v>
                </c:pt>
              </c:numCache>
            </c:numRef>
          </c:val>
        </c:ser>
        <c:dLbls>
          <c:showVal val="1"/>
        </c:dLbls>
        <c:marker val="1"/>
        <c:axId val="84067072"/>
        <c:axId val="84068608"/>
      </c:lineChart>
      <c:catAx>
        <c:axId val="84067072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84068608"/>
        <c:crosses val="autoZero"/>
        <c:auto val="1"/>
        <c:lblAlgn val="ctr"/>
        <c:lblOffset val="100"/>
      </c:catAx>
      <c:valAx>
        <c:axId val="84068608"/>
        <c:scaling>
          <c:orientation val="minMax"/>
        </c:scaling>
        <c:axPos val="l"/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84067072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  <c:printSettings>
    <c:headerFooter/>
    <c:pageMargins b="0.75000000000000233" l="0.70000000000000062" r="0.70000000000000062" t="0.7500000000000023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o-RO"/>
  <c:pivotSource>
    <c:name>[Facturer sans TVA v2.xlsm]Incasari pe client!PivotTable3</c:name>
    <c:fmtId val="0"/>
  </c:pivotSource>
  <c:chart>
    <c:autoTitleDeleted val="1"/>
    <c:pivotFmts>
      <c:pivotFmt>
        <c:idx val="0"/>
        <c:marker>
          <c:symbol val="none"/>
        </c:marker>
        <c:dLbl>
          <c:idx val="0"/>
          <c:layout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o-RO"/>
            </a:p>
          </c:txPr>
          <c:showPercent val="1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3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2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5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4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3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6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2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4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5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6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3"/>
        <c:spPr>
          <a:solidFill>
            <a:schemeClr val="accent1">
              <a:lumMod val="80000"/>
              <a:lumOff val="2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0"/>
        <c:spPr>
          <a:solidFill>
            <a:schemeClr val="accent2"/>
          </a:solidFill>
          <a:ln w="19050">
            <a:solidFill>
              <a:schemeClr val="lt1"/>
            </a:solidFill>
          </a:ln>
          <a:effectLst/>
        </c:spPr>
      </c:pivotFmt>
      <c:pivotFmt>
        <c:idx val="51"/>
        <c:spPr>
          <a:solidFill>
            <a:schemeClr val="accent3"/>
          </a:solidFill>
          <a:ln w="19050">
            <a:solidFill>
              <a:schemeClr val="lt1"/>
            </a:solidFill>
          </a:ln>
          <a:effectLst/>
        </c:spPr>
      </c:pivotFmt>
      <c:pivotFmt>
        <c:idx val="52"/>
        <c:spPr>
          <a:solidFill>
            <a:schemeClr val="accent4"/>
          </a:solidFill>
          <a:ln w="19050">
            <a:solidFill>
              <a:schemeClr val="lt1"/>
            </a:solidFill>
          </a:ln>
          <a:effectLst/>
        </c:spPr>
      </c:pivotFmt>
      <c:pivotFmt>
        <c:idx val="53"/>
        <c:spPr>
          <a:solidFill>
            <a:schemeClr val="accent4"/>
          </a:solidFill>
          <a:ln w="19050">
            <a:solidFill>
              <a:schemeClr val="lt1"/>
            </a:solidFill>
          </a:ln>
          <a:effectLst/>
        </c:spPr>
      </c:pivotFmt>
      <c:pivotFmt>
        <c:idx val="54"/>
        <c:spPr>
          <a:solidFill>
            <a:schemeClr val="accent5"/>
          </a:solidFill>
          <a:ln w="19050">
            <a:solidFill>
              <a:schemeClr val="lt1"/>
            </a:solidFill>
          </a:ln>
          <a:effectLst/>
        </c:spPr>
      </c:pivotFmt>
      <c:pivotFmt>
        <c:idx val="55"/>
        <c:spPr>
          <a:solidFill>
            <a:schemeClr val="accent6"/>
          </a:solidFill>
          <a:ln w="19050">
            <a:solidFill>
              <a:schemeClr val="lt1"/>
            </a:solidFill>
          </a:ln>
          <a:effectLst/>
        </c:spPr>
      </c:pivotFmt>
      <c:pivotFmt>
        <c:idx val="56"/>
        <c:spPr>
          <a:solidFill>
            <a:schemeClr val="accent1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57"/>
        <c:spPr>
          <a:solidFill>
            <a:schemeClr val="accent1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58"/>
        <c:spPr>
          <a:solidFill>
            <a:schemeClr val="accent2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59"/>
        <c:spPr>
          <a:solidFill>
            <a:schemeClr val="accent3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0"/>
        <c:spPr>
          <a:solidFill>
            <a:schemeClr val="accent4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1"/>
        <c:spPr>
          <a:solidFill>
            <a:schemeClr val="accent5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2"/>
        <c:spPr>
          <a:solidFill>
            <a:schemeClr val="accent6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3"/>
        <c:spPr>
          <a:solidFill>
            <a:schemeClr val="accent1">
              <a:lumMod val="80000"/>
              <a:lumOff val="20000"/>
            </a:schemeClr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'Incasari pe client'!$B$1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5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6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Percent val="1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</c:dLbls>
          <c:cat>
            <c:multiLvlStrRef>
              <c:f>'Incasari pe client'!$A$2:$A$91</c:f>
              <c:multiLvlStrCache>
                <c:ptCount val="17"/>
                <c:lvl>
                  <c:pt idx="0">
                    <c:v>450</c:v>
                  </c:pt>
                  <c:pt idx="3">
                    <c:v>6000</c:v>
                  </c:pt>
                  <c:pt idx="4">
                    <c:v>5000</c:v>
                  </c:pt>
                  <c:pt idx="5">
                    <c:v>2000</c:v>
                  </c:pt>
                  <c:pt idx="6">
                    <c:v>888</c:v>
                  </c:pt>
                  <c:pt idx="7">
                    <c:v>2200</c:v>
                  </c:pt>
                  <c:pt idx="8">
                    <c:v>1580</c:v>
                  </c:pt>
                  <c:pt idx="9">
                    <c:v>685</c:v>
                  </c:pt>
                  <c:pt idx="10">
                    <c:v>600</c:v>
                  </c:pt>
                  <c:pt idx="11">
                    <c:v>875</c:v>
                  </c:pt>
                  <c:pt idx="12">
                    <c:v>607</c:v>
                  </c:pt>
                  <c:pt idx="13">
                    <c:v>440</c:v>
                  </c:pt>
                  <c:pt idx="14">
                    <c:v>375</c:v>
                  </c:pt>
                  <c:pt idx="15">
                    <c:v>140</c:v>
                  </c:pt>
                  <c:pt idx="16">
                    <c:v>(blank)</c:v>
                  </c:pt>
                </c:lvl>
                <c:lvl>
                  <c:pt idx="0">
                    <c:v>Sep</c:v>
                  </c:pt>
                  <c:pt idx="3">
                    <c:v>Nov</c:v>
                  </c:pt>
                  <c:pt idx="4">
                    <c:v>Nov</c:v>
                  </c:pt>
                  <c:pt idx="5">
                    <c:v>Aug</c:v>
                  </c:pt>
                  <c:pt idx="6">
                    <c:v>Dec</c:v>
                  </c:pt>
                  <c:pt idx="7">
                    <c:v>Oct</c:v>
                  </c:pt>
                  <c:pt idx="8">
                    <c:v>Sep</c:v>
                  </c:pt>
                  <c:pt idx="9">
                    <c:v>Jul</c:v>
                  </c:pt>
                  <c:pt idx="10">
                    <c:v>Dec</c:v>
                  </c:pt>
                  <c:pt idx="11">
                    <c:v>Dec</c:v>
                  </c:pt>
                  <c:pt idx="12">
                    <c:v>Aug</c:v>
                  </c:pt>
                  <c:pt idx="13">
                    <c:v>Jul</c:v>
                  </c:pt>
                  <c:pt idx="14">
                    <c:v>Oct</c:v>
                  </c:pt>
                  <c:pt idx="15">
                    <c:v>Jul</c:v>
                  </c:pt>
                  <c:pt idx="16">
                    <c:v>(blank)</c:v>
                  </c:pt>
                </c:lvl>
                <c:lvl>
                  <c:pt idx="0">
                    <c:v>0006-1</c:v>
                  </c:pt>
                  <c:pt idx="3">
                    <c:v>0011-1</c:v>
                  </c:pt>
                  <c:pt idx="4">
                    <c:v>0010-1</c:v>
                  </c:pt>
                  <c:pt idx="5">
                    <c:v>0005-1</c:v>
                  </c:pt>
                  <c:pt idx="6">
                    <c:v>0014-1</c:v>
                  </c:pt>
                  <c:pt idx="7">
                    <c:v>0008-1</c:v>
                  </c:pt>
                  <c:pt idx="8">
                    <c:v>0007-1</c:v>
                  </c:pt>
                  <c:pt idx="9">
                    <c:v>0003-1</c:v>
                  </c:pt>
                  <c:pt idx="10">
                    <c:v>0013-1</c:v>
                  </c:pt>
                  <c:pt idx="11">
                    <c:v>0012-1</c:v>
                  </c:pt>
                  <c:pt idx="12">
                    <c:v>0004-1</c:v>
                  </c:pt>
                  <c:pt idx="13">
                    <c:v>0002-1</c:v>
                  </c:pt>
                  <c:pt idx="14">
                    <c:v>0009-1</c:v>
                  </c:pt>
                  <c:pt idx="15">
                    <c:v>0001-1</c:v>
                  </c:pt>
                  <c:pt idx="16">
                    <c:v>(blank)</c:v>
                  </c:pt>
                </c:lvl>
                <c:lvl>
                  <c:pt idx="0">
                    <c:v>0006</c:v>
                  </c:pt>
                  <c:pt idx="1">
                    <c:v>0015</c:v>
                  </c:pt>
                  <c:pt idx="2">
                    <c:v>0015</c:v>
                  </c:pt>
                  <c:pt idx="3">
                    <c:v>0011</c:v>
                  </c:pt>
                  <c:pt idx="4">
                    <c:v>0010</c:v>
                  </c:pt>
                  <c:pt idx="5">
                    <c:v>0005</c:v>
                  </c:pt>
                  <c:pt idx="6">
                    <c:v>0014</c:v>
                  </c:pt>
                  <c:pt idx="7">
                    <c:v>0008</c:v>
                  </c:pt>
                  <c:pt idx="8">
                    <c:v>0007</c:v>
                  </c:pt>
                  <c:pt idx="9">
                    <c:v>0003</c:v>
                  </c:pt>
                  <c:pt idx="10">
                    <c:v>0013</c:v>
                  </c:pt>
                  <c:pt idx="11">
                    <c:v>0012</c:v>
                  </c:pt>
                  <c:pt idx="12">
                    <c:v>0004</c:v>
                  </c:pt>
                  <c:pt idx="13">
                    <c:v>0002</c:v>
                  </c:pt>
                  <c:pt idx="14">
                    <c:v>0009</c:v>
                  </c:pt>
                  <c:pt idx="15">
                    <c:v>0001</c:v>
                  </c:pt>
                  <c:pt idx="16">
                    <c:v>(blank)</c:v>
                  </c:pt>
                </c:lvl>
                <c:lvl>
                  <c:pt idx="0">
                    <c:v>1</c:v>
                  </c:pt>
                  <c:pt idx="2">
                    <c:v>2</c:v>
                  </c:pt>
                  <c:pt idx="3">
                    <c:v>1</c:v>
                  </c:pt>
                  <c:pt idx="4">
                    <c:v>1</c:v>
                  </c:pt>
                  <c:pt idx="5">
                    <c:v>1</c:v>
                  </c:pt>
                  <c:pt idx="7">
                    <c:v>1</c:v>
                  </c:pt>
                  <c:pt idx="8">
                    <c:v>1</c:v>
                  </c:pt>
                  <c:pt idx="9">
                    <c:v>1</c:v>
                  </c:pt>
                  <c:pt idx="11">
                    <c:v>1</c:v>
                  </c:pt>
                  <c:pt idx="12">
                    <c:v>1</c:v>
                  </c:pt>
                  <c:pt idx="13">
                    <c:v>1</c:v>
                  </c:pt>
                  <c:pt idx="14">
                    <c:v>1</c:v>
                  </c:pt>
                  <c:pt idx="15">
                    <c:v>1</c:v>
                  </c:pt>
                  <c:pt idx="16">
                    <c:v>(blank)</c:v>
                  </c:pt>
                </c:lvl>
                <c:lvl>
                  <c:pt idx="0">
                    <c:v>AHR</c:v>
                  </c:pt>
                  <c:pt idx="3">
                    <c:v>SC CLIENT 11</c:v>
                  </c:pt>
                  <c:pt idx="4">
                    <c:v>SC CLIENT 10</c:v>
                  </c:pt>
                  <c:pt idx="5">
                    <c:v>SC CLIENT 5</c:v>
                  </c:pt>
                  <c:pt idx="7">
                    <c:v>SC CLIENT 8</c:v>
                  </c:pt>
                  <c:pt idx="8">
                    <c:v>SC CLIENT 7</c:v>
                  </c:pt>
                  <c:pt idx="9">
                    <c:v>SC CLIENT 3</c:v>
                  </c:pt>
                  <c:pt idx="11">
                    <c:v>SC CLIENT 12</c:v>
                  </c:pt>
                  <c:pt idx="12">
                    <c:v>SC CLIENT 4</c:v>
                  </c:pt>
                  <c:pt idx="13">
                    <c:v>SC CLIENT 2</c:v>
                  </c:pt>
                  <c:pt idx="14">
                    <c:v>SC CLIENT 9</c:v>
                  </c:pt>
                  <c:pt idx="15">
                    <c:v>SC CLIENT 1</c:v>
                  </c:pt>
                  <c:pt idx="16">
                    <c:v>(blank)</c:v>
                  </c:pt>
                </c:lvl>
              </c:multiLvlStrCache>
            </c:multiLvlStrRef>
          </c:cat>
          <c:val>
            <c:numRef>
              <c:f>'Incasari pe client'!$B$2:$B$91</c:f>
              <c:numCache>
                <c:formatCode>General</c:formatCode>
                <c:ptCount val="17"/>
                <c:pt idx="0">
                  <c:v>450</c:v>
                </c:pt>
                <c:pt idx="1">
                  <c:v>20000</c:v>
                </c:pt>
                <c:pt idx="2">
                  <c:v>3000</c:v>
                </c:pt>
                <c:pt idx="3">
                  <c:v>6000</c:v>
                </c:pt>
                <c:pt idx="4">
                  <c:v>5000</c:v>
                </c:pt>
                <c:pt idx="5">
                  <c:v>2000</c:v>
                </c:pt>
                <c:pt idx="6">
                  <c:v>888</c:v>
                </c:pt>
                <c:pt idx="7">
                  <c:v>2200</c:v>
                </c:pt>
                <c:pt idx="8">
                  <c:v>1580</c:v>
                </c:pt>
                <c:pt idx="9">
                  <c:v>685</c:v>
                </c:pt>
                <c:pt idx="10">
                  <c:v>600</c:v>
                </c:pt>
                <c:pt idx="11">
                  <c:v>875</c:v>
                </c:pt>
                <c:pt idx="12">
                  <c:v>607</c:v>
                </c:pt>
                <c:pt idx="13">
                  <c:v>440</c:v>
                </c:pt>
                <c:pt idx="14">
                  <c:v>375</c:v>
                </c:pt>
                <c:pt idx="15">
                  <c:v>140</c:v>
                </c:pt>
              </c:numCache>
            </c:numRef>
          </c:val>
        </c:ser>
        <c:dLbls>
          <c:showVal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legend>
    <c:plotVisOnly val="1"/>
    <c:dispBlanksAs val="zero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  <c:printSettings>
    <c:headerFooter/>
    <c:pageMargins b="0.75000000000000233" l="0.70000000000000062" r="0.70000000000000062" t="0.7500000000000023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561975</xdr:colOff>
      <xdr:row>7</xdr:row>
      <xdr:rowOff>95250</xdr:rowOff>
    </xdr:from>
    <xdr:to>
      <xdr:col>8</xdr:col>
      <xdr:colOff>561975</xdr:colOff>
      <xdr:row>9</xdr:row>
      <xdr:rowOff>95250</xdr:rowOff>
    </xdr:to>
    <xdr:sp macro="[0]!NlleFacture" textlink="">
      <xdr:nvSpPr>
        <xdr:cNvPr id="12" name="ZoneTexte 11"/>
        <xdr:cNvSpPr txBox="1"/>
      </xdr:nvSpPr>
      <xdr:spPr>
        <a:xfrm>
          <a:off x="4219575" y="1228725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 facture</a:t>
          </a:r>
        </a:p>
      </xdr:txBody>
    </xdr:sp>
    <xdr:clientData fPrintsWithSheet="0"/>
  </xdr:twoCellAnchor>
  <xdr:twoCellAnchor editAs="absolute">
    <xdr:from>
      <xdr:col>13</xdr:col>
      <xdr:colOff>38100</xdr:colOff>
      <xdr:row>11</xdr:row>
      <xdr:rowOff>9525</xdr:rowOff>
    </xdr:from>
    <xdr:to>
      <xdr:col>15</xdr:col>
      <xdr:colOff>38100</xdr:colOff>
      <xdr:row>13</xdr:row>
      <xdr:rowOff>9525</xdr:rowOff>
    </xdr:to>
    <xdr:sp macro="" textlink="">
      <xdr:nvSpPr>
        <xdr:cNvPr id="13" name="ZoneTexte 12"/>
        <xdr:cNvSpPr txBox="1"/>
      </xdr:nvSpPr>
      <xdr:spPr>
        <a:xfrm>
          <a:off x="7962900" y="1790700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>
              <a:solidFill>
                <a:srgbClr val="FF0000"/>
              </a:solidFill>
            </a:rPr>
            <a:t>Registre</a:t>
          </a:r>
          <a:r>
            <a:rPr lang="fr-FR" sz="1050" baseline="0">
              <a:solidFill>
                <a:srgbClr val="FF0000"/>
              </a:solidFill>
            </a:rPr>
            <a:t> de </a:t>
          </a:r>
          <a:r>
            <a:rPr lang="fr-FR" sz="1100" baseline="0">
              <a:solidFill>
                <a:srgbClr val="FF0000"/>
              </a:solidFill>
            </a:rPr>
            <a:t>caisse</a:t>
          </a:r>
          <a:endParaRPr lang="fr-FR" sz="1100">
            <a:solidFill>
              <a:srgbClr val="FF0000"/>
            </a:solidFill>
          </a:endParaRPr>
        </a:p>
      </xdr:txBody>
    </xdr:sp>
    <xdr:clientData fPrintsWithSheet="0"/>
  </xdr:twoCellAnchor>
  <xdr:twoCellAnchor editAs="absolute">
    <xdr:from>
      <xdr:col>6</xdr:col>
      <xdr:colOff>523875</xdr:colOff>
      <xdr:row>7</xdr:row>
      <xdr:rowOff>66675</xdr:rowOff>
    </xdr:from>
    <xdr:to>
      <xdr:col>8</xdr:col>
      <xdr:colOff>523875</xdr:colOff>
      <xdr:row>9</xdr:row>
      <xdr:rowOff>66675</xdr:rowOff>
    </xdr:to>
    <xdr:sp macro="[0]!NlleFacture" textlink="">
      <xdr:nvSpPr>
        <xdr:cNvPr id="14" name="ZoneTexte 13"/>
        <xdr:cNvSpPr txBox="1"/>
      </xdr:nvSpPr>
      <xdr:spPr>
        <a:xfrm>
          <a:off x="4181475" y="1200150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100" b="1">
              <a:solidFill>
                <a:srgbClr val="0000FF"/>
              </a:solidFill>
            </a:rPr>
            <a:t>Factură nouă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9</xdr:col>
      <xdr:colOff>485775</xdr:colOff>
      <xdr:row>7</xdr:row>
      <xdr:rowOff>76200</xdr:rowOff>
    </xdr:from>
    <xdr:to>
      <xdr:col>11</xdr:col>
      <xdr:colOff>485775</xdr:colOff>
      <xdr:row>9</xdr:row>
      <xdr:rowOff>76200</xdr:rowOff>
    </xdr:to>
    <xdr:sp macro="[0]!Clienti" textlink="">
      <xdr:nvSpPr>
        <xdr:cNvPr id="15" name="ZoneTexte 14"/>
        <xdr:cNvSpPr txBox="1"/>
      </xdr:nvSpPr>
      <xdr:spPr>
        <a:xfrm>
          <a:off x="5972175" y="1209675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Clien</a:t>
          </a:r>
          <a:r>
            <a:rPr lang="ro-RO" sz="1100" b="1">
              <a:solidFill>
                <a:srgbClr val="0000FF"/>
              </a:solidFill>
            </a:rPr>
            <a:t>ț</a:t>
          </a:r>
          <a:r>
            <a:rPr lang="fr-FR" sz="1100" b="1">
              <a:solidFill>
                <a:srgbClr val="0000FF"/>
              </a:solidFill>
            </a:rPr>
            <a:t>i</a:t>
          </a:r>
        </a:p>
      </xdr:txBody>
    </xdr:sp>
    <xdr:clientData fPrintsWithSheet="0"/>
  </xdr:twoCellAnchor>
  <xdr:twoCellAnchor editAs="absolute">
    <xdr:from>
      <xdr:col>13</xdr:col>
      <xdr:colOff>190500</xdr:colOff>
      <xdr:row>19</xdr:row>
      <xdr:rowOff>142875</xdr:rowOff>
    </xdr:from>
    <xdr:to>
      <xdr:col>15</xdr:col>
      <xdr:colOff>190500</xdr:colOff>
      <xdr:row>21</xdr:row>
      <xdr:rowOff>142875</xdr:rowOff>
    </xdr:to>
    <xdr:sp macro="[0]!Sorties" textlink="">
      <xdr:nvSpPr>
        <xdr:cNvPr id="17" name="ZoneTexte 16"/>
        <xdr:cNvSpPr txBox="1"/>
      </xdr:nvSpPr>
      <xdr:spPr>
        <a:xfrm>
          <a:off x="8115300" y="3219450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100" b="1">
              <a:solidFill>
                <a:srgbClr val="0000FF"/>
              </a:solidFill>
            </a:rPr>
            <a:t>Ieșire</a:t>
          </a:r>
          <a:r>
            <a:rPr lang="ro-RO" sz="1100" b="1" baseline="0">
              <a:solidFill>
                <a:srgbClr val="0000FF"/>
              </a:solidFill>
            </a:rPr>
            <a:t> 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12</xdr:col>
      <xdr:colOff>600075</xdr:colOff>
      <xdr:row>7</xdr:row>
      <xdr:rowOff>76200</xdr:rowOff>
    </xdr:from>
    <xdr:to>
      <xdr:col>15</xdr:col>
      <xdr:colOff>257175</xdr:colOff>
      <xdr:row>10</xdr:row>
      <xdr:rowOff>28575</xdr:rowOff>
    </xdr:to>
    <xdr:sp macro="[0]!EvidentaIncasariPlati" textlink="">
      <xdr:nvSpPr>
        <xdr:cNvPr id="19" name="ZoneTexte 18"/>
        <xdr:cNvSpPr txBox="1"/>
      </xdr:nvSpPr>
      <xdr:spPr>
        <a:xfrm>
          <a:off x="7915275" y="1209675"/>
          <a:ext cx="1485900" cy="4381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 b="1">
              <a:solidFill>
                <a:srgbClr val="0000FF"/>
              </a:solidFill>
            </a:rPr>
            <a:t>Eviden</a:t>
          </a:r>
          <a:r>
            <a:rPr lang="ro-RO" sz="1050" b="1">
              <a:solidFill>
                <a:srgbClr val="0000FF"/>
              </a:solidFill>
            </a:rPr>
            <a:t>ță</a:t>
          </a:r>
          <a:r>
            <a:rPr lang="fr-FR" sz="1050" b="1">
              <a:solidFill>
                <a:srgbClr val="0000FF"/>
              </a:solidFill>
            </a:rPr>
            <a:t> </a:t>
          </a:r>
          <a:r>
            <a:rPr lang="ro-RO" sz="1050" b="1">
              <a:solidFill>
                <a:srgbClr val="0000FF"/>
              </a:solidFill>
            </a:rPr>
            <a:t>Î</a:t>
          </a:r>
          <a:r>
            <a:rPr lang="fr-FR" sz="1050" b="1">
              <a:solidFill>
                <a:srgbClr val="0000FF"/>
              </a:solidFill>
            </a:rPr>
            <a:t>ncas</a:t>
          </a:r>
          <a:r>
            <a:rPr lang="ro-RO" sz="1050" b="1">
              <a:solidFill>
                <a:srgbClr val="0000FF"/>
              </a:solidFill>
            </a:rPr>
            <a:t>ă</a:t>
          </a:r>
          <a:r>
            <a:rPr lang="fr-FR" sz="1050" b="1">
              <a:solidFill>
                <a:srgbClr val="0000FF"/>
              </a:solidFill>
            </a:rPr>
            <a:t>ri/Pl</a:t>
          </a:r>
          <a:r>
            <a:rPr lang="ro-RO" sz="1050" b="1">
              <a:solidFill>
                <a:srgbClr val="0000FF"/>
              </a:solidFill>
            </a:rPr>
            <a:t>ăț</a:t>
          </a:r>
          <a:r>
            <a:rPr lang="fr-FR" sz="1050" b="1">
              <a:solidFill>
                <a:srgbClr val="0000FF"/>
              </a:solidFill>
            </a:rPr>
            <a:t>i</a:t>
          </a:r>
        </a:p>
      </xdr:txBody>
    </xdr:sp>
    <xdr:clientData fPrintsWithSheet="0"/>
  </xdr:twoCellAnchor>
  <xdr:twoCellAnchor editAs="absolute">
    <xdr:from>
      <xdr:col>13</xdr:col>
      <xdr:colOff>104775</xdr:colOff>
      <xdr:row>15</xdr:row>
      <xdr:rowOff>9525</xdr:rowOff>
    </xdr:from>
    <xdr:to>
      <xdr:col>15</xdr:col>
      <xdr:colOff>104775</xdr:colOff>
      <xdr:row>17</xdr:row>
      <xdr:rowOff>9525</xdr:rowOff>
    </xdr:to>
    <xdr:sp macro="[0]!Factures" textlink="">
      <xdr:nvSpPr>
        <xdr:cNvPr id="20" name="ZoneTexte 19"/>
        <xdr:cNvSpPr txBox="1"/>
      </xdr:nvSpPr>
      <xdr:spPr>
        <a:xfrm>
          <a:off x="8029575" y="2438400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Factur</a:t>
          </a:r>
          <a:r>
            <a:rPr lang="ro-RO" sz="1100" b="1">
              <a:solidFill>
                <a:srgbClr val="0000FF"/>
              </a:solidFill>
            </a:rPr>
            <a:t>i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9</xdr:col>
      <xdr:colOff>552450</xdr:colOff>
      <xdr:row>15</xdr:row>
      <xdr:rowOff>57149</xdr:rowOff>
    </xdr:from>
    <xdr:to>
      <xdr:col>11</xdr:col>
      <xdr:colOff>552450</xdr:colOff>
      <xdr:row>18</xdr:row>
      <xdr:rowOff>19049</xdr:rowOff>
    </xdr:to>
    <xdr:sp macro="" textlink="">
      <xdr:nvSpPr>
        <xdr:cNvPr id="21" name="ZoneTexte 20"/>
        <xdr:cNvSpPr txBox="1"/>
      </xdr:nvSpPr>
      <xdr:spPr>
        <a:xfrm>
          <a:off x="6038850" y="2486024"/>
          <a:ext cx="1219200" cy="4476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>
              <a:solidFill>
                <a:srgbClr val="FF0000"/>
              </a:solidFill>
            </a:rPr>
            <a:t>Rapport  mensuel</a:t>
          </a:r>
        </a:p>
      </xdr:txBody>
    </xdr:sp>
    <xdr:clientData fPrintsWithSheet="0"/>
  </xdr:twoCellAnchor>
  <xdr:twoCellAnchor editAs="absolute">
    <xdr:from>
      <xdr:col>9</xdr:col>
      <xdr:colOff>504825</xdr:colOff>
      <xdr:row>11</xdr:row>
      <xdr:rowOff>9525</xdr:rowOff>
    </xdr:from>
    <xdr:to>
      <xdr:col>11</xdr:col>
      <xdr:colOff>504825</xdr:colOff>
      <xdr:row>13</xdr:row>
      <xdr:rowOff>9525</xdr:rowOff>
    </xdr:to>
    <xdr:sp macro="[0]!CalculerLePrix" textlink="">
      <xdr:nvSpPr>
        <xdr:cNvPr id="22" name="ZoneTexte 21"/>
        <xdr:cNvSpPr txBox="1"/>
      </xdr:nvSpPr>
      <xdr:spPr>
        <a:xfrm>
          <a:off x="5991225" y="1790700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100" b="1">
              <a:solidFill>
                <a:srgbClr val="0000FF"/>
              </a:solidFill>
            </a:rPr>
            <a:t>Calculează prețul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10</xdr:col>
      <xdr:colOff>28575</xdr:colOff>
      <xdr:row>20</xdr:row>
      <xdr:rowOff>9525</xdr:rowOff>
    </xdr:from>
    <xdr:to>
      <xdr:col>12</xdr:col>
      <xdr:colOff>28575</xdr:colOff>
      <xdr:row>22</xdr:row>
      <xdr:rowOff>9525</xdr:rowOff>
    </xdr:to>
    <xdr:sp macro="" textlink="">
      <xdr:nvSpPr>
        <xdr:cNvPr id="23" name="ZoneTexte 22"/>
        <xdr:cNvSpPr txBox="1"/>
      </xdr:nvSpPr>
      <xdr:spPr>
        <a:xfrm>
          <a:off x="6124575" y="3248025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>
              <a:solidFill>
                <a:srgbClr val="FF0000"/>
              </a:solidFill>
            </a:rPr>
            <a:t>Cheltuieli</a:t>
          </a:r>
          <a:endParaRPr lang="fr-FR" sz="1100">
            <a:solidFill>
              <a:srgbClr val="FF0000"/>
            </a:solidFill>
          </a:endParaRPr>
        </a:p>
      </xdr:txBody>
    </xdr:sp>
    <xdr:clientData fPrintsWithSheet="0"/>
  </xdr:twoCellAnchor>
  <xdr:twoCellAnchor editAs="absolute">
    <xdr:from>
      <xdr:col>6</xdr:col>
      <xdr:colOff>600075</xdr:colOff>
      <xdr:row>19</xdr:row>
      <xdr:rowOff>133350</xdr:rowOff>
    </xdr:from>
    <xdr:to>
      <xdr:col>8</xdr:col>
      <xdr:colOff>600075</xdr:colOff>
      <xdr:row>21</xdr:row>
      <xdr:rowOff>133350</xdr:rowOff>
    </xdr:to>
    <xdr:sp macro="" textlink="">
      <xdr:nvSpPr>
        <xdr:cNvPr id="24" name="ZoneTexte 23"/>
        <xdr:cNvSpPr txBox="1"/>
      </xdr:nvSpPr>
      <xdr:spPr>
        <a:xfrm>
          <a:off x="4257675" y="3209925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100">
              <a:solidFill>
                <a:srgbClr val="FF0000"/>
              </a:solidFill>
            </a:rPr>
            <a:t>Î</a:t>
          </a:r>
          <a:r>
            <a:rPr lang="fr-FR" sz="1100">
              <a:solidFill>
                <a:srgbClr val="FF0000"/>
              </a:solidFill>
            </a:rPr>
            <a:t>ncas</a:t>
          </a:r>
          <a:r>
            <a:rPr lang="ro-RO" sz="1100">
              <a:solidFill>
                <a:srgbClr val="FF0000"/>
              </a:solidFill>
            </a:rPr>
            <a:t>ă</a:t>
          </a:r>
          <a:r>
            <a:rPr lang="fr-FR" sz="1100">
              <a:solidFill>
                <a:srgbClr val="FF0000"/>
              </a:solidFill>
            </a:rPr>
            <a:t>ri</a:t>
          </a:r>
        </a:p>
      </xdr:txBody>
    </xdr:sp>
    <xdr:clientData fPrintsWithSheet="0"/>
  </xdr:twoCellAnchor>
  <xdr:twoCellAnchor editAs="absolute">
    <xdr:from>
      <xdr:col>6</xdr:col>
      <xdr:colOff>581025</xdr:colOff>
      <xdr:row>15</xdr:row>
      <xdr:rowOff>19049</xdr:rowOff>
    </xdr:from>
    <xdr:to>
      <xdr:col>8</xdr:col>
      <xdr:colOff>581025</xdr:colOff>
      <xdr:row>17</xdr:row>
      <xdr:rowOff>161924</xdr:rowOff>
    </xdr:to>
    <xdr:sp macro="" textlink="">
      <xdr:nvSpPr>
        <xdr:cNvPr id="25" name="ZoneTexte 24"/>
        <xdr:cNvSpPr txBox="1"/>
      </xdr:nvSpPr>
      <xdr:spPr>
        <a:xfrm>
          <a:off x="4238625" y="2447924"/>
          <a:ext cx="1219200" cy="4667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>
              <a:solidFill>
                <a:srgbClr val="FF0000"/>
              </a:solidFill>
            </a:rPr>
            <a:t>Rapport journalier</a:t>
          </a:r>
        </a:p>
      </xdr:txBody>
    </xdr:sp>
    <xdr:clientData fPrintsWithSheet="0"/>
  </xdr:twoCellAnchor>
  <xdr:twoCellAnchor editAs="absolute">
    <xdr:from>
      <xdr:col>6</xdr:col>
      <xdr:colOff>561975</xdr:colOff>
      <xdr:row>10</xdr:row>
      <xdr:rowOff>142875</xdr:rowOff>
    </xdr:from>
    <xdr:to>
      <xdr:col>8</xdr:col>
      <xdr:colOff>561975</xdr:colOff>
      <xdr:row>12</xdr:row>
      <xdr:rowOff>142875</xdr:rowOff>
    </xdr:to>
    <xdr:sp macro="" textlink="">
      <xdr:nvSpPr>
        <xdr:cNvPr id="26" name="ZoneTexte 25"/>
        <xdr:cNvSpPr txBox="1"/>
      </xdr:nvSpPr>
      <xdr:spPr>
        <a:xfrm>
          <a:off x="4219575" y="1762125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RIJP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252413</xdr:colOff>
      <xdr:row>32</xdr:row>
      <xdr:rowOff>19050</xdr:rowOff>
    </xdr:from>
    <xdr:to>
      <xdr:col>24</xdr:col>
      <xdr:colOff>533400</xdr:colOff>
      <xdr:row>50</xdr:row>
      <xdr:rowOff>107156</xdr:rowOff>
    </xdr:to>
    <xdr:pic>
      <xdr:nvPicPr>
        <xdr:cNvPr id="2" name="Picture 1" descr="pfa-2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0238" y="7029450"/>
          <a:ext cx="5767387" cy="3174206"/>
        </a:xfrm>
        <a:prstGeom prst="rect">
          <a:avLst/>
        </a:prstGeom>
      </xdr:spPr>
    </xdr:pic>
    <xdr:clientData/>
  </xdr:twoCellAnchor>
  <xdr:twoCellAnchor editAs="absolute">
    <xdr:from>
      <xdr:col>16</xdr:col>
      <xdr:colOff>479425</xdr:colOff>
      <xdr:row>0</xdr:row>
      <xdr:rowOff>0</xdr:rowOff>
    </xdr:from>
    <xdr:to>
      <xdr:col>18</xdr:col>
      <xdr:colOff>288925</xdr:colOff>
      <xdr:row>1</xdr:row>
      <xdr:rowOff>76200</xdr:rowOff>
    </xdr:to>
    <xdr:sp macro="[0]!RetourApanou" textlink="">
      <xdr:nvSpPr>
        <xdr:cNvPr id="4" name="ZoneTexte 3"/>
        <xdr:cNvSpPr txBox="1"/>
      </xdr:nvSpPr>
      <xdr:spPr>
        <a:xfrm>
          <a:off x="10572750" y="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  <xdr:twoCellAnchor>
    <xdr:from>
      <xdr:col>18</xdr:col>
      <xdr:colOff>0</xdr:colOff>
      <xdr:row>53</xdr:row>
      <xdr:rowOff>0</xdr:rowOff>
    </xdr:from>
    <xdr:to>
      <xdr:col>25</xdr:col>
      <xdr:colOff>266700</xdr:colOff>
      <xdr:row>71</xdr:row>
      <xdr:rowOff>116681</xdr:rowOff>
    </xdr:to>
    <xdr:graphicFrame macro="">
      <xdr:nvGraphicFramePr>
        <xdr:cNvPr id="7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0</xdr:colOff>
      <xdr:row>1</xdr:row>
      <xdr:rowOff>0</xdr:rowOff>
    </xdr:from>
    <xdr:to>
      <xdr:col>12</xdr:col>
      <xdr:colOff>433387</xdr:colOff>
      <xdr:row>2</xdr:row>
      <xdr:rowOff>133350</xdr:rowOff>
    </xdr:to>
    <xdr:sp macro="[0]!RetourApanou" textlink="">
      <xdr:nvSpPr>
        <xdr:cNvPr id="2" name="ZoneTexte 1"/>
        <xdr:cNvSpPr txBox="1"/>
      </xdr:nvSpPr>
      <xdr:spPr>
        <a:xfrm>
          <a:off x="11299031" y="261938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581025</xdr:colOff>
      <xdr:row>0</xdr:row>
      <xdr:rowOff>0</xdr:rowOff>
    </xdr:from>
    <xdr:to>
      <xdr:col>11</xdr:col>
      <xdr:colOff>390525</xdr:colOff>
      <xdr:row>2</xdr:row>
      <xdr:rowOff>0</xdr:rowOff>
    </xdr:to>
    <xdr:sp macro="[0]!RetourApanou" textlink="">
      <xdr:nvSpPr>
        <xdr:cNvPr id="2" name="ZoneTexte 1"/>
        <xdr:cNvSpPr txBox="1"/>
      </xdr:nvSpPr>
      <xdr:spPr>
        <a:xfrm>
          <a:off x="8658225" y="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32</xdr:col>
      <xdr:colOff>0</xdr:colOff>
      <xdr:row>1</xdr:row>
      <xdr:rowOff>0</xdr:rowOff>
    </xdr:from>
    <xdr:to>
      <xdr:col>33</xdr:col>
      <xdr:colOff>419100</xdr:colOff>
      <xdr:row>2</xdr:row>
      <xdr:rowOff>161925</xdr:rowOff>
    </xdr:to>
    <xdr:sp macro="[0]!RetourApanou" textlink="">
      <xdr:nvSpPr>
        <xdr:cNvPr id="2" name="ZoneTexte 1"/>
        <xdr:cNvSpPr txBox="1"/>
      </xdr:nvSpPr>
      <xdr:spPr>
        <a:xfrm>
          <a:off x="8562975" y="16192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28575</xdr:colOff>
      <xdr:row>1</xdr:row>
      <xdr:rowOff>9525</xdr:rowOff>
    </xdr:from>
    <xdr:to>
      <xdr:col>14</xdr:col>
      <xdr:colOff>1057275</xdr:colOff>
      <xdr:row>1</xdr:row>
      <xdr:rowOff>333375</xdr:rowOff>
    </xdr:to>
    <xdr:sp macro="[0]!RetourApanou" textlink="">
      <xdr:nvSpPr>
        <xdr:cNvPr id="2" name="ZoneTexte 1"/>
        <xdr:cNvSpPr txBox="1"/>
      </xdr:nvSpPr>
      <xdr:spPr>
        <a:xfrm>
          <a:off x="9972675" y="17145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523875</xdr:colOff>
      <xdr:row>0</xdr:row>
      <xdr:rowOff>104775</xdr:rowOff>
    </xdr:from>
    <xdr:to>
      <xdr:col>19</xdr:col>
      <xdr:colOff>333375</xdr:colOff>
      <xdr:row>2</xdr:row>
      <xdr:rowOff>114300</xdr:rowOff>
    </xdr:to>
    <xdr:sp macro="[0]!RetourApanou" textlink="">
      <xdr:nvSpPr>
        <xdr:cNvPr id="2" name="ZoneTexte 1"/>
        <xdr:cNvSpPr txBox="1"/>
      </xdr:nvSpPr>
      <xdr:spPr>
        <a:xfrm>
          <a:off x="9582150" y="10477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381000</xdr:colOff>
      <xdr:row>0</xdr:row>
      <xdr:rowOff>28575</xdr:rowOff>
    </xdr:from>
    <xdr:to>
      <xdr:col>14</xdr:col>
      <xdr:colOff>981075</xdr:colOff>
      <xdr:row>0</xdr:row>
      <xdr:rowOff>352425</xdr:rowOff>
    </xdr:to>
    <xdr:sp macro="[0]!RetourApanou" textlink="">
      <xdr:nvSpPr>
        <xdr:cNvPr id="2" name="ZoneTexte 1"/>
        <xdr:cNvSpPr txBox="1"/>
      </xdr:nvSpPr>
      <xdr:spPr>
        <a:xfrm>
          <a:off x="11582400" y="2857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76200</xdr:colOff>
      <xdr:row>1</xdr:row>
      <xdr:rowOff>95250</xdr:rowOff>
    </xdr:from>
    <xdr:to>
      <xdr:col>6</xdr:col>
      <xdr:colOff>1104900</xdr:colOff>
      <xdr:row>3</xdr:row>
      <xdr:rowOff>95250</xdr:rowOff>
    </xdr:to>
    <xdr:sp macro="[0]!RetourApanou" textlink="">
      <xdr:nvSpPr>
        <xdr:cNvPr id="2" name="ZoneTexte 1"/>
        <xdr:cNvSpPr txBox="1"/>
      </xdr:nvSpPr>
      <xdr:spPr>
        <a:xfrm>
          <a:off x="10906125" y="25717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76199</xdr:colOff>
      <xdr:row>0</xdr:row>
      <xdr:rowOff>61912</xdr:rowOff>
    </xdr:from>
    <xdr:to>
      <xdr:col>12</xdr:col>
      <xdr:colOff>581024</xdr:colOff>
      <xdr:row>16</xdr:row>
      <xdr:rowOff>52387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17</xdr:col>
      <xdr:colOff>0</xdr:colOff>
      <xdr:row>1</xdr:row>
      <xdr:rowOff>0</xdr:rowOff>
    </xdr:from>
    <xdr:to>
      <xdr:col>18</xdr:col>
      <xdr:colOff>419100</xdr:colOff>
      <xdr:row>2</xdr:row>
      <xdr:rowOff>161925</xdr:rowOff>
    </xdr:to>
    <xdr:sp macro="[0]!RetourApanou" textlink="">
      <xdr:nvSpPr>
        <xdr:cNvPr id="3" name="ZoneTexte 2"/>
        <xdr:cNvSpPr txBox="1"/>
      </xdr:nvSpPr>
      <xdr:spPr>
        <a:xfrm>
          <a:off x="10496550" y="16192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38099</xdr:colOff>
      <xdr:row>0</xdr:row>
      <xdr:rowOff>52387</xdr:rowOff>
    </xdr:from>
    <xdr:to>
      <xdr:col>12</xdr:col>
      <xdr:colOff>47624</xdr:colOff>
      <xdr:row>17</xdr:row>
      <xdr:rowOff>42862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16</xdr:col>
      <xdr:colOff>0</xdr:colOff>
      <xdr:row>0</xdr:row>
      <xdr:rowOff>0</xdr:rowOff>
    </xdr:from>
    <xdr:to>
      <xdr:col>17</xdr:col>
      <xdr:colOff>419100</xdr:colOff>
      <xdr:row>2</xdr:row>
      <xdr:rowOff>0</xdr:rowOff>
    </xdr:to>
    <xdr:sp macro="[0]!RetourApanou" textlink="">
      <xdr:nvSpPr>
        <xdr:cNvPr id="3" name="ZoneTexte 2"/>
        <xdr:cNvSpPr txBox="1"/>
      </xdr:nvSpPr>
      <xdr:spPr>
        <a:xfrm>
          <a:off x="11353800" y="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0</xdr:row>
      <xdr:rowOff>33336</xdr:rowOff>
    </xdr:from>
    <xdr:to>
      <xdr:col>11</xdr:col>
      <xdr:colOff>514350</xdr:colOff>
      <xdr:row>19</xdr:row>
      <xdr:rowOff>114299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17</xdr:col>
      <xdr:colOff>0</xdr:colOff>
      <xdr:row>0</xdr:row>
      <xdr:rowOff>0</xdr:rowOff>
    </xdr:from>
    <xdr:to>
      <xdr:col>18</xdr:col>
      <xdr:colOff>419100</xdr:colOff>
      <xdr:row>1</xdr:row>
      <xdr:rowOff>0</xdr:rowOff>
    </xdr:to>
    <xdr:sp macro="[0]!RetourApanou" textlink="">
      <xdr:nvSpPr>
        <xdr:cNvPr id="3" name="ZoneTexte 2"/>
        <xdr:cNvSpPr txBox="1"/>
      </xdr:nvSpPr>
      <xdr:spPr>
        <a:xfrm>
          <a:off x="11039475" y="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82550</xdr:colOff>
      <xdr:row>1</xdr:row>
      <xdr:rowOff>0</xdr:rowOff>
    </xdr:from>
    <xdr:to>
      <xdr:col>19</xdr:col>
      <xdr:colOff>311150</xdr:colOff>
      <xdr:row>2</xdr:row>
      <xdr:rowOff>152400</xdr:rowOff>
    </xdr:to>
    <xdr:sp macro="[0]!RetourApanou" textlink="">
      <xdr:nvSpPr>
        <xdr:cNvPr id="2" name="ZoneTexte 1"/>
        <xdr:cNvSpPr txBox="1"/>
      </xdr:nvSpPr>
      <xdr:spPr>
        <a:xfrm>
          <a:off x="11915775" y="16192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425450</xdr:colOff>
      <xdr:row>0</xdr:row>
      <xdr:rowOff>127000</xdr:rowOff>
    </xdr:from>
    <xdr:to>
      <xdr:col>19</xdr:col>
      <xdr:colOff>234950</xdr:colOff>
      <xdr:row>2</xdr:row>
      <xdr:rowOff>114300</xdr:rowOff>
    </xdr:to>
    <xdr:sp macro="[0]!RetourApanou" textlink="">
      <xdr:nvSpPr>
        <xdr:cNvPr id="2" name="ZoneTexte 1"/>
        <xdr:cNvSpPr txBox="1"/>
      </xdr:nvSpPr>
      <xdr:spPr>
        <a:xfrm>
          <a:off x="12058650" y="127000"/>
          <a:ext cx="1028700" cy="3302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228600</xdr:colOff>
      <xdr:row>1</xdr:row>
      <xdr:rowOff>0</xdr:rowOff>
    </xdr:from>
    <xdr:to>
      <xdr:col>18</xdr:col>
      <xdr:colOff>508000</xdr:colOff>
      <xdr:row>2</xdr:row>
      <xdr:rowOff>152400</xdr:rowOff>
    </xdr:to>
    <xdr:sp macro="[0]!RetourApanou" textlink="">
      <xdr:nvSpPr>
        <xdr:cNvPr id="2" name="ZoneTexte 1"/>
        <xdr:cNvSpPr txBox="1"/>
      </xdr:nvSpPr>
      <xdr:spPr>
        <a:xfrm>
          <a:off x="11534775" y="16192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12700</xdr:colOff>
      <xdr:row>0</xdr:row>
      <xdr:rowOff>76200</xdr:rowOff>
    </xdr:from>
    <xdr:to>
      <xdr:col>19</xdr:col>
      <xdr:colOff>431800</xdr:colOff>
      <xdr:row>2</xdr:row>
      <xdr:rowOff>66675</xdr:rowOff>
    </xdr:to>
    <xdr:sp macro="[0]!RetourApanou" textlink="">
      <xdr:nvSpPr>
        <xdr:cNvPr id="2" name="ZoneTexte 1"/>
        <xdr:cNvSpPr txBox="1"/>
      </xdr:nvSpPr>
      <xdr:spPr>
        <a:xfrm>
          <a:off x="11858625" y="7620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377825</xdr:colOff>
      <xdr:row>0</xdr:row>
      <xdr:rowOff>47625</xdr:rowOff>
    </xdr:from>
    <xdr:to>
      <xdr:col>18</xdr:col>
      <xdr:colOff>47625</xdr:colOff>
      <xdr:row>2</xdr:row>
      <xdr:rowOff>38100</xdr:rowOff>
    </xdr:to>
    <xdr:sp macro="[0]!RetourApanou" textlink="">
      <xdr:nvSpPr>
        <xdr:cNvPr id="2" name="ZoneTexte 1"/>
        <xdr:cNvSpPr txBox="1"/>
      </xdr:nvSpPr>
      <xdr:spPr>
        <a:xfrm>
          <a:off x="10277475" y="4762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546100</xdr:colOff>
      <xdr:row>0</xdr:row>
      <xdr:rowOff>104775</xdr:rowOff>
    </xdr:from>
    <xdr:to>
      <xdr:col>19</xdr:col>
      <xdr:colOff>0</xdr:colOff>
      <xdr:row>2</xdr:row>
      <xdr:rowOff>95250</xdr:rowOff>
    </xdr:to>
    <xdr:sp macro="[0]!RetourApanou" textlink="">
      <xdr:nvSpPr>
        <xdr:cNvPr id="2" name="ZoneTexte 1"/>
        <xdr:cNvSpPr txBox="1"/>
      </xdr:nvSpPr>
      <xdr:spPr>
        <a:xfrm>
          <a:off x="10458450" y="10477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12700</xdr:colOff>
      <xdr:row>0</xdr:row>
      <xdr:rowOff>0</xdr:rowOff>
    </xdr:from>
    <xdr:to>
      <xdr:col>18</xdr:col>
      <xdr:colOff>165100</xdr:colOff>
      <xdr:row>1</xdr:row>
      <xdr:rowOff>161925</xdr:rowOff>
    </xdr:to>
    <xdr:sp macro="[0]!RetourApanou" textlink="">
      <xdr:nvSpPr>
        <xdr:cNvPr id="2" name="ZoneTexte 1"/>
        <xdr:cNvSpPr txBox="1"/>
      </xdr:nvSpPr>
      <xdr:spPr>
        <a:xfrm>
          <a:off x="11058525" y="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149225</xdr:colOff>
      <xdr:row>1</xdr:row>
      <xdr:rowOff>0</xdr:rowOff>
    </xdr:from>
    <xdr:to>
      <xdr:col>19</xdr:col>
      <xdr:colOff>6350</xdr:colOff>
      <xdr:row>2</xdr:row>
      <xdr:rowOff>152400</xdr:rowOff>
    </xdr:to>
    <xdr:sp macro="[0]!RetourApanou" textlink="">
      <xdr:nvSpPr>
        <xdr:cNvPr id="2" name="ZoneTexte 1"/>
        <xdr:cNvSpPr txBox="1"/>
      </xdr:nvSpPr>
      <xdr:spPr>
        <a:xfrm>
          <a:off x="11220450" y="16192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215900</xdr:colOff>
      <xdr:row>1</xdr:row>
      <xdr:rowOff>0</xdr:rowOff>
    </xdr:from>
    <xdr:to>
      <xdr:col>20</xdr:col>
      <xdr:colOff>177800</xdr:colOff>
      <xdr:row>2</xdr:row>
      <xdr:rowOff>152400</xdr:rowOff>
    </xdr:to>
    <xdr:sp macro="[0]!RetourApanou" textlink="">
      <xdr:nvSpPr>
        <xdr:cNvPr id="2" name="ZoneTexte 1"/>
        <xdr:cNvSpPr txBox="1"/>
      </xdr:nvSpPr>
      <xdr:spPr>
        <a:xfrm>
          <a:off x="10801350" y="16192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228600</xdr:colOff>
      <xdr:row>1</xdr:row>
      <xdr:rowOff>0</xdr:rowOff>
    </xdr:from>
    <xdr:to>
      <xdr:col>21</xdr:col>
      <xdr:colOff>12700</xdr:colOff>
      <xdr:row>2</xdr:row>
      <xdr:rowOff>152400</xdr:rowOff>
    </xdr:to>
    <xdr:sp macro="[0]!RetourApanou" textlink="">
      <xdr:nvSpPr>
        <xdr:cNvPr id="2" name="ZoneTexte 1"/>
        <xdr:cNvSpPr txBox="1"/>
      </xdr:nvSpPr>
      <xdr:spPr>
        <a:xfrm>
          <a:off x="10687050" y="16192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38100</xdr:colOff>
      <xdr:row>1</xdr:row>
      <xdr:rowOff>0</xdr:rowOff>
    </xdr:from>
    <xdr:to>
      <xdr:col>19</xdr:col>
      <xdr:colOff>209550</xdr:colOff>
      <xdr:row>2</xdr:row>
      <xdr:rowOff>152400</xdr:rowOff>
    </xdr:to>
    <xdr:sp macro="[0]!RetourApanou" textlink="">
      <xdr:nvSpPr>
        <xdr:cNvPr id="2" name="ZoneTexte 1"/>
        <xdr:cNvSpPr txBox="1"/>
      </xdr:nvSpPr>
      <xdr:spPr>
        <a:xfrm>
          <a:off x="10629900" y="16192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101600</xdr:colOff>
      <xdr:row>1</xdr:row>
      <xdr:rowOff>0</xdr:rowOff>
    </xdr:from>
    <xdr:to>
      <xdr:col>18</xdr:col>
      <xdr:colOff>520700</xdr:colOff>
      <xdr:row>2</xdr:row>
      <xdr:rowOff>152400</xdr:rowOff>
    </xdr:to>
    <xdr:sp macro="[0]!RetourApanou" textlink="">
      <xdr:nvSpPr>
        <xdr:cNvPr id="2" name="ZoneTexte 1"/>
        <xdr:cNvSpPr txBox="1"/>
      </xdr:nvSpPr>
      <xdr:spPr>
        <a:xfrm>
          <a:off x="11906250" y="16192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gistru%20de%20cas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G CASA LUNA"/>
      <sheetName val="REG CASA ZI"/>
      <sheetName val="RON"/>
    </sheetNames>
    <definedNames>
      <definedName name="ALEGELUNA"/>
      <definedName name="ALEGEZIUA"/>
    </definedNames>
    <sheetDataSet>
      <sheetData sheetId="0" refreshError="1"/>
      <sheetData sheetId="1" refreshError="1"/>
      <sheetData sheetId="2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adu Popa" refreshedDate="41864.633832291664" createdVersion="5" refreshedVersion="5" minRefreshableVersion="3" recordCount="64">
  <cacheSource type="worksheet">
    <worksheetSource ref="A1:M1048576" sheet="Facturi"/>
  </cacheSource>
  <cacheFields count="17">
    <cacheField name="Nr." numFmtId="49">
      <sharedItems containsBlank="1" count="16">
        <s v="0001"/>
        <s v="0002"/>
        <s v="0003"/>
        <s v="0004"/>
        <s v="0005"/>
        <s v="0006"/>
        <s v="0007"/>
        <s v="0008"/>
        <s v="0009"/>
        <s v="0010"/>
        <s v="0011"/>
        <s v="0012"/>
        <s v="0013"/>
        <s v="0014"/>
        <s v="0015"/>
        <m/>
      </sharedItems>
    </cacheField>
    <cacheField name="Nr _x000a_CRT" numFmtId="0">
      <sharedItems containsString="0" containsBlank="1" containsNumber="1" containsInteger="1" minValue="1" maxValue="2" count="3">
        <n v="1"/>
        <n v="2"/>
        <m/>
      </sharedItems>
    </cacheField>
    <cacheField name="ID" numFmtId="0">
      <sharedItems containsBlank="1" count="17">
        <s v="0001-1"/>
        <s v="0002-1"/>
        <s v="0003-1"/>
        <s v="0004-1"/>
        <s v="0005-1"/>
        <s v="0006-1"/>
        <s v="0007-1"/>
        <s v="0008-1"/>
        <s v="0009-1"/>
        <s v="0010-1"/>
        <s v="0011-1"/>
        <s v="0012-1"/>
        <s v="0013-1"/>
        <s v="0014-1"/>
        <s v="0015-1"/>
        <s v="0015-2"/>
        <m/>
      </sharedItems>
    </cacheField>
    <cacheField name="Data _x000a_emiterii" numFmtId="166">
      <sharedItems containsNonDate="0" containsDate="1" containsString="0" containsBlank="1" minDate="2014-07-01T00:00:00" maxDate="2014-12-21T00:00:00" count="16">
        <d v="2014-07-01T00:00:00"/>
        <d v="2014-07-15T00:00:00"/>
        <d v="2014-07-29T00:00:00"/>
        <d v="2014-08-12T00:00:00"/>
        <d v="2014-08-26T00:00:00"/>
        <d v="2014-09-09T00:00:00"/>
        <d v="2014-09-23T00:00:00"/>
        <d v="2014-10-07T00:00:00"/>
        <d v="2014-10-21T00:00:00"/>
        <d v="2014-11-04T00:00:00"/>
        <d v="2014-11-18T00:00:00"/>
        <d v="2014-12-02T00:00:00"/>
        <d v="2014-12-16T00:00:00"/>
        <d v="2014-12-18T00:00:00"/>
        <d v="2014-12-20T00:00:00"/>
        <m/>
      </sharedItems>
      <fieldGroup par="16" base="3">
        <rangePr groupBy="months" startDate="2014-07-01T00:00:00" endDate="2014-12-21T00:00:00"/>
        <groupItems count="14">
          <s v="(blank)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12/21/2014"/>
        </groupItems>
      </fieldGroup>
    </cacheField>
    <cacheField name="Descriere" numFmtId="0">
      <sharedItems containsBlank="1"/>
    </cacheField>
    <cacheField name="Emisa catre" numFmtId="0">
      <sharedItems containsBlank="1" count="13">
        <s v="SC CLIENT 1"/>
        <s v="SC CLIENT 2"/>
        <s v="SC CLIENT 3"/>
        <s v="SC CLIENT 4"/>
        <s v="SC CLIENT 5"/>
        <s v="SC CLIENT 6"/>
        <s v="SC CLIENT 7"/>
        <s v="SC CLIENT 8"/>
        <s v="SC CLIENT 9"/>
        <s v="SC CLIENT 10"/>
        <s v="SC CLIENT 11"/>
        <s v="SC CLIENT 12"/>
        <m/>
      </sharedItems>
    </cacheField>
    <cacheField name="Cota _x000a_TVA" numFmtId="9">
      <sharedItems containsString="0" containsBlank="1" containsNumber="1" minValue="0.24" maxValue="0.24"/>
    </cacheField>
    <cacheField name="UM" numFmtId="0">
      <sharedItems containsBlank="1" count="2">
        <s v="buc"/>
        <m/>
      </sharedItems>
    </cacheField>
    <cacheField name="Cantitatea" numFmtId="0">
      <sharedItems containsString="0" containsBlank="1" containsNumber="1" containsInteger="1" minValue="1" maxValue="2" count="3">
        <n v="1"/>
        <n v="2"/>
        <m/>
      </sharedItems>
    </cacheField>
    <cacheField name="Pret unitar" numFmtId="164">
      <sharedItems containsString="0" containsBlank="1" containsNumber="1" containsInteger="1" minValue="140" maxValue="10000" count="17">
        <n v="140"/>
        <n v="440"/>
        <n v="685"/>
        <n v="607"/>
        <n v="2000"/>
        <n v="450"/>
        <n v="1580"/>
        <n v="2200"/>
        <n v="375"/>
        <n v="5000"/>
        <n v="6000"/>
        <n v="875"/>
        <n v="600"/>
        <n v="888"/>
        <n v="10000"/>
        <n v="3000"/>
        <m/>
      </sharedItems>
    </cacheField>
    <cacheField name="Valoare" numFmtId="164">
      <sharedItems containsString="0" containsBlank="1" containsNumber="1" containsInteger="1" minValue="140" maxValue="20000"/>
    </cacheField>
    <cacheField name="TVA" numFmtId="164">
      <sharedItems containsString="0" containsBlank="1" containsNumber="1" minValue="33.6" maxValue="4800"/>
    </cacheField>
    <cacheField name="Termen de plata" numFmtId="165">
      <sharedItems containsNonDate="0" containsDate="1" containsString="0" containsBlank="1" minDate="2014-07-15T00:00:00" maxDate="2015-02-02T00:00:00"/>
    </cacheField>
    <cacheField name="Data _x000a_incasarii" numFmtId="165">
      <sharedItems containsNonDate="0" containsDate="1" containsString="0" containsBlank="1" minDate="2014-07-15T00:00:00" maxDate="2014-11-10T00:00:00" count="11">
        <d v="2014-07-15T00:00:00"/>
        <d v="2014-07-28T00:00:00"/>
        <d v="2014-08-10T00:00:00"/>
        <d v="2014-08-23T00:00:00"/>
        <d v="2014-09-05T00:00:00"/>
        <d v="2014-09-18T00:00:00"/>
        <d v="2014-10-01T00:00:00"/>
        <d v="2014-10-14T00:00:00"/>
        <d v="2014-10-27T00:00:00"/>
        <d v="2014-11-09T00:00:00"/>
        <m/>
      </sharedItems>
      <fieldGroup par="15" base="13">
        <rangePr groupBy="months" startDate="2014-07-15T00:00:00" endDate="2014-11-10T00:00:00"/>
        <groupItems count="14">
          <s v="(blank)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11/10/2014"/>
        </groupItems>
      </fieldGroup>
    </cacheField>
    <cacheField name="Status" numFmtId="0">
      <sharedItems containsBlank="1" count="3">
        <s v="Achitat"/>
        <s v="Neachitat"/>
        <m/>
      </sharedItems>
    </cacheField>
    <cacheField name="Years" numFmtId="0" databaseField="0">
      <fieldGroup base="13">
        <rangePr groupBy="years" startDate="2014-07-15T00:00:00" endDate="2014-11-10T00:00:00"/>
        <groupItems count="3">
          <s v="&lt;7/15/2014"/>
          <s v="2014"/>
          <s v="&gt;11/10/2014"/>
        </groupItems>
      </fieldGroup>
    </cacheField>
    <cacheField name="Years2" numFmtId="0" databaseField="0">
      <fieldGroup base="3">
        <rangePr groupBy="years" startDate="2014-07-01T00:00:00" endDate="2014-12-21T00:00:00"/>
        <groupItems count="3">
          <s v="&lt;7/1/2014"/>
          <s v="2014"/>
          <s v="&gt;12/21/201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4">
  <r>
    <x v="0"/>
    <x v="0"/>
    <x v="0"/>
    <x v="0"/>
    <s v="Prestari servicii cf. contract. …"/>
    <x v="0"/>
    <n v="0.24"/>
    <x v="0"/>
    <x v="0"/>
    <x v="0"/>
    <n v="140"/>
    <n v="33.6"/>
    <d v="2014-07-15T00:00:00"/>
    <x v="0"/>
    <x v="0"/>
  </r>
  <r>
    <x v="1"/>
    <x v="0"/>
    <x v="1"/>
    <x v="1"/>
    <s v="Prestari servicii cf. contract. …"/>
    <x v="1"/>
    <n v="0.24"/>
    <x v="0"/>
    <x v="0"/>
    <x v="1"/>
    <n v="440"/>
    <n v="105.6"/>
    <d v="2014-07-28T00:00:00"/>
    <x v="1"/>
    <x v="0"/>
  </r>
  <r>
    <x v="2"/>
    <x v="0"/>
    <x v="2"/>
    <x v="2"/>
    <s v="Prestari servicii cf. contract. …"/>
    <x v="2"/>
    <n v="0.24"/>
    <x v="0"/>
    <x v="0"/>
    <x v="2"/>
    <n v="685"/>
    <n v="164.4"/>
    <d v="2014-08-10T00:00:00"/>
    <x v="2"/>
    <x v="0"/>
  </r>
  <r>
    <x v="3"/>
    <x v="0"/>
    <x v="3"/>
    <x v="3"/>
    <s v="Prestari servicii cf. contract. …"/>
    <x v="3"/>
    <n v="0.24"/>
    <x v="0"/>
    <x v="0"/>
    <x v="3"/>
    <n v="607"/>
    <n v="145.68"/>
    <d v="2014-08-23T00:00:00"/>
    <x v="3"/>
    <x v="0"/>
  </r>
  <r>
    <x v="4"/>
    <x v="0"/>
    <x v="4"/>
    <x v="4"/>
    <s v="Prestari servicii cf. contract. …"/>
    <x v="4"/>
    <n v="0.24"/>
    <x v="0"/>
    <x v="0"/>
    <x v="4"/>
    <n v="2000"/>
    <n v="480"/>
    <d v="2014-09-05T00:00:00"/>
    <x v="4"/>
    <x v="0"/>
  </r>
  <r>
    <x v="5"/>
    <x v="0"/>
    <x v="5"/>
    <x v="5"/>
    <s v="Prestari servicii cf. contract. …"/>
    <x v="5"/>
    <n v="0.24"/>
    <x v="0"/>
    <x v="0"/>
    <x v="5"/>
    <n v="450"/>
    <n v="108"/>
    <d v="2014-09-18T00:00:00"/>
    <x v="5"/>
    <x v="0"/>
  </r>
  <r>
    <x v="6"/>
    <x v="0"/>
    <x v="6"/>
    <x v="6"/>
    <s v="Prestari servicii cf. contract. …"/>
    <x v="6"/>
    <n v="0.24"/>
    <x v="0"/>
    <x v="0"/>
    <x v="6"/>
    <n v="1580"/>
    <n v="379.2"/>
    <d v="2014-10-01T00:00:00"/>
    <x v="6"/>
    <x v="0"/>
  </r>
  <r>
    <x v="7"/>
    <x v="0"/>
    <x v="7"/>
    <x v="7"/>
    <s v="Prestari servicii cf. contract. …"/>
    <x v="7"/>
    <n v="0.24"/>
    <x v="0"/>
    <x v="0"/>
    <x v="7"/>
    <n v="2200"/>
    <n v="528"/>
    <d v="2014-10-14T00:00:00"/>
    <x v="7"/>
    <x v="0"/>
  </r>
  <r>
    <x v="8"/>
    <x v="0"/>
    <x v="8"/>
    <x v="8"/>
    <s v="Prestari servicii cf. contract. …"/>
    <x v="8"/>
    <n v="0.24"/>
    <x v="0"/>
    <x v="0"/>
    <x v="8"/>
    <n v="375"/>
    <n v="90"/>
    <d v="2014-10-27T00:00:00"/>
    <x v="8"/>
    <x v="0"/>
  </r>
  <r>
    <x v="9"/>
    <x v="0"/>
    <x v="9"/>
    <x v="9"/>
    <s v="Prestari servicii cf. contract. …"/>
    <x v="9"/>
    <n v="0.24"/>
    <x v="0"/>
    <x v="0"/>
    <x v="9"/>
    <n v="5000"/>
    <n v="1200"/>
    <d v="2014-11-09T00:00:00"/>
    <x v="9"/>
    <x v="0"/>
  </r>
  <r>
    <x v="10"/>
    <x v="0"/>
    <x v="10"/>
    <x v="10"/>
    <s v="Prestari servicii cf. contract. …"/>
    <x v="10"/>
    <n v="0.24"/>
    <x v="0"/>
    <x v="0"/>
    <x v="10"/>
    <n v="6000"/>
    <n v="1440"/>
    <d v="2014-11-22T00:00:00"/>
    <x v="10"/>
    <x v="1"/>
  </r>
  <r>
    <x v="11"/>
    <x v="0"/>
    <x v="11"/>
    <x v="11"/>
    <s v="Prestari servicii cf. contract. …"/>
    <x v="11"/>
    <n v="0.24"/>
    <x v="0"/>
    <x v="0"/>
    <x v="11"/>
    <n v="875"/>
    <n v="210"/>
    <d v="2014-12-05T00:00:00"/>
    <x v="10"/>
    <x v="1"/>
  </r>
  <r>
    <x v="12"/>
    <x v="0"/>
    <x v="12"/>
    <x v="12"/>
    <s v="Prestari servicii cf. contract. …"/>
    <x v="2"/>
    <n v="0.24"/>
    <x v="0"/>
    <x v="0"/>
    <x v="12"/>
    <n v="600"/>
    <n v="144"/>
    <d v="2014-12-18T00:00:00"/>
    <x v="10"/>
    <x v="1"/>
  </r>
  <r>
    <x v="13"/>
    <x v="0"/>
    <x v="13"/>
    <x v="13"/>
    <s v="Prestari servicii cf. contract. …"/>
    <x v="4"/>
    <n v="0.24"/>
    <x v="0"/>
    <x v="0"/>
    <x v="13"/>
    <n v="888"/>
    <n v="213.12"/>
    <d v="2015-01-01T00:00:00"/>
    <x v="10"/>
    <x v="1"/>
  </r>
  <r>
    <x v="14"/>
    <x v="0"/>
    <x v="14"/>
    <x v="14"/>
    <s v="Prestari servicii cf. contract. …"/>
    <x v="5"/>
    <n v="0.24"/>
    <x v="0"/>
    <x v="1"/>
    <x v="14"/>
    <n v="20000"/>
    <n v="4800"/>
    <d v="2015-02-01T00:00:00"/>
    <x v="10"/>
    <x v="1"/>
  </r>
  <r>
    <x v="14"/>
    <x v="1"/>
    <x v="15"/>
    <x v="14"/>
    <s v="Prestari servicii cf. contract. …"/>
    <x v="5"/>
    <n v="0.24"/>
    <x v="0"/>
    <x v="0"/>
    <x v="15"/>
    <n v="3000"/>
    <n v="720"/>
    <d v="2015-02-01T00:00:00"/>
    <x v="10"/>
    <x v="1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3" minRefreshableVersion="3" useAutoFormatting="1" itemPrintTitles="1" createdVersion="5" indent="0" outline="1" outlineData="1" multipleFieldFilters="0" chartFormat="2">
  <location ref="A3:B13" firstHeaderRow="1" firstDataRow="1" firstDataCol="1"/>
  <pivotFields count="17">
    <pivotField showAll="0"/>
    <pivotField showAll="0"/>
    <pivotField showAll="0"/>
    <pivotField axis="axisRow" showAll="0">
      <items count="15">
        <item sd="0" x="0"/>
        <item x="1"/>
        <item x="2"/>
        <item x="3"/>
        <item x="4"/>
        <item x="5"/>
        <item x="6"/>
        <item x="7"/>
        <item x="8"/>
        <item x="9"/>
        <item x="10"/>
        <item sd="0" x="11"/>
        <item sd="0" x="12"/>
        <item x="13"/>
        <item t="default"/>
      </items>
    </pivotField>
    <pivotField showAll="0"/>
    <pivotField showAll="0"/>
    <pivotField showAll="0"/>
    <pivotField showAll="0"/>
    <pivotField axis="axisRow" showAll="0">
      <items count="4">
        <item x="0"/>
        <item x="1"/>
        <item x="2"/>
        <item t="default"/>
      </items>
    </pivotField>
    <pivotField axis="axisRow" showAll="0">
      <items count="18">
        <item x="0"/>
        <item x="8"/>
        <item x="1"/>
        <item x="5"/>
        <item x="12"/>
        <item x="3"/>
        <item x="2"/>
        <item x="11"/>
        <item x="13"/>
        <item x="6"/>
        <item x="4"/>
        <item x="7"/>
        <item x="15"/>
        <item x="9"/>
        <item x="10"/>
        <item x="14"/>
        <item x="16"/>
        <item t="default"/>
      </items>
    </pivotField>
    <pivotField dataField="1" showAll="0"/>
    <pivotField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sd="0" x="7"/>
        <item sd="0" x="8"/>
        <item sd="0" x="9"/>
        <item sd="0" x="10"/>
        <item sd="0" x="11"/>
        <item x="12"/>
        <item x="13"/>
        <item t="default"/>
      </items>
    </pivotField>
    <pivotField showAll="0">
      <items count="4">
        <item x="0"/>
        <item x="1"/>
        <item x="2"/>
        <item t="default"/>
      </items>
    </pivotField>
    <pivotField showAll="0" defaultSubtotal="0">
      <items count="3">
        <item x="0"/>
        <item x="1"/>
        <item x="2"/>
      </items>
    </pivotField>
    <pivotField axis="axisRow" showAll="0" defaultSubtotal="0">
      <items count="3">
        <item x="0"/>
        <item n="2016" x="1"/>
        <item x="2"/>
      </items>
    </pivotField>
  </pivotFields>
  <rowFields count="5">
    <field x="13"/>
    <field x="3"/>
    <field x="9"/>
    <field x="8"/>
    <field x="16"/>
  </rowFields>
  <rowItems count="10">
    <i>
      <x/>
    </i>
    <i r="1">
      <x/>
    </i>
    <i r="1">
      <x v="11"/>
    </i>
    <i r="1">
      <x v="12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Total fara TVA" fld="10" baseField="13" baseItem="2"/>
  </dataFields>
  <formats count="4">
    <format dxfId="15">
      <pivotArea type="all" dataOnly="0" outline="0" fieldPosition="0"/>
    </format>
    <format dxfId="14">
      <pivotArea field="13" type="button" dataOnly="0" labelOnly="1" outline="0" axis="axisRow" fieldPosition="0"/>
    </format>
    <format dxfId="13">
      <pivotArea dataOnly="0" labelOnly="1" fieldPosition="0">
        <references count="1">
          <reference field="13" count="0"/>
        </references>
      </pivotArea>
    </format>
    <format dxfId="12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Values" updatedVersion="3" minRefreshableVersion="3" useAutoFormatting="1" itemPrintTitles="1" createdVersion="5" indent="0" outline="1" outlineData="1" multipleFieldFilters="0" chartFormat="6">
  <location ref="A3:B13" firstHeaderRow="1" firstDataRow="1" firstDataCol="1" rowPageCount="1" colPageCount="1"/>
  <pivotFields count="17">
    <pivotField showAll="0"/>
    <pivotField showAll="0"/>
    <pivotField showAll="0"/>
    <pivotField axis="axisRow" showAll="0">
      <items count="15">
        <item x="0"/>
        <item x="1"/>
        <item x="2"/>
        <item x="4"/>
        <item x="5"/>
        <item x="6"/>
        <item n="Ian" sd="0" x="7"/>
        <item n="Febr" x="8"/>
        <item x="9"/>
        <item x="3"/>
        <item x="10"/>
        <item sd="0" x="11"/>
        <item sd="0"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Page" multipleItemSelectionAllowed="1" showAll="0">
      <items count="4">
        <item x="0"/>
        <item x="1"/>
        <item h="1" x="2"/>
        <item t="default"/>
      </items>
    </pivotField>
    <pivotField axis="axisRow" showAll="0" defaultSubtotal="0">
      <items count="3">
        <item x="0"/>
        <item n="2016" x="1"/>
        <item x="2"/>
      </items>
    </pivotField>
    <pivotField showAll="0" defaultSubtotal="0">
      <items count="3">
        <item x="0"/>
        <item x="1"/>
        <item x="2"/>
      </items>
    </pivotField>
  </pivotFields>
  <rowFields count="2">
    <field x="3"/>
    <field x="15"/>
  </rowFields>
  <rowItems count="10">
    <i>
      <x v="6"/>
    </i>
    <i>
      <x v="7"/>
    </i>
    <i r="1">
      <x v="1"/>
    </i>
    <i>
      <x v="8"/>
    </i>
    <i r="1">
      <x v="1"/>
    </i>
    <i>
      <x v="10"/>
    </i>
    <i r="1">
      <x v="1"/>
    </i>
    <i>
      <x v="11"/>
    </i>
    <i>
      <x v="12"/>
    </i>
    <i t="grand">
      <x/>
    </i>
  </rowItems>
  <colItems count="1">
    <i/>
  </colItems>
  <pageFields count="1">
    <pageField fld="14" hier="-1"/>
  </pageFields>
  <dataFields count="1">
    <dataField name="Suma fara TVA" fld="10" baseField="3" baseItem="0"/>
  </dataFields>
  <formats count="6">
    <format dxfId="11">
      <pivotArea type="all" dataOnly="0" outline="0" fieldPosition="0"/>
    </format>
    <format dxfId="10">
      <pivotArea outline="0" collapsedLevelsAreSubtotals="1" fieldPosition="0"/>
    </format>
    <format dxfId="9">
      <pivotArea field="3" type="button" dataOnly="0" labelOnly="1" outline="0" axis="axisRow" fieldPosition="0"/>
    </format>
    <format dxfId="8">
      <pivotArea dataOnly="0" labelOnly="1" outline="0" axis="axisValues" fieldPosition="0"/>
    </format>
    <format dxfId="7">
      <pivotArea dataOnly="0" labelOnly="1" fieldPosition="0">
        <references count="1">
          <reference field="3" count="0"/>
        </references>
      </pivotArea>
    </format>
    <format dxfId="6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Values" updatedVersion="3" minRefreshableVersion="3" useAutoFormatting="1" itemPrintTitles="1" createdVersion="5" indent="0" outline="1" outlineData="1" multipleFieldFilters="0" chartFormat="6">
  <location ref="A1:B91" firstHeaderRow="1" firstDataRow="1" firstDataCol="1"/>
  <pivotFields count="17">
    <pivotField axis="axisRow" showAl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sd="0" x="14"/>
        <item x="15"/>
        <item t="default"/>
      </items>
    </pivotField>
    <pivotField axis="axisRow" showAll="0">
      <items count="4">
        <item x="0"/>
        <item x="1"/>
        <item x="2"/>
        <item t="default"/>
      </items>
    </pivotField>
    <pivotField axis="axisRow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axis="axisRow" showAll="0" sortType="descending">
      <items count="14">
        <item x="0"/>
        <item x="9"/>
        <item x="10"/>
        <item x="11"/>
        <item x="1"/>
        <item x="2"/>
        <item x="3"/>
        <item x="4"/>
        <item n="AHR" x="5"/>
        <item x="6"/>
        <item x="7"/>
        <item x="8"/>
        <item x="1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>
      <items count="3">
        <item x="0"/>
        <item x="1"/>
        <item t="default"/>
      </items>
    </pivotField>
    <pivotField showAll="0"/>
    <pivotField axis="axisRow" showAll="0">
      <items count="18">
        <item x="0"/>
        <item x="8"/>
        <item x="1"/>
        <item x="5"/>
        <item x="12"/>
        <item x="3"/>
        <item x="2"/>
        <item x="11"/>
        <item x="13"/>
        <item x="6"/>
        <item x="4"/>
        <item x="7"/>
        <item x="15"/>
        <item x="9"/>
        <item x="10"/>
        <item x="14"/>
        <item x="16"/>
        <item t="default"/>
      </items>
    </pivotField>
    <pivotField dataField="1" showAll="0"/>
    <pivotField showAll="0"/>
    <pivotField showAll="0"/>
    <pivotField showAll="0"/>
    <pivotField showAll="0"/>
    <pivotField showAll="0" defaultSubtotal="0"/>
    <pivotField showAll="0" defaultSubtotal="0"/>
  </pivotFields>
  <rowFields count="6">
    <field x="5"/>
    <field x="1"/>
    <field x="0"/>
    <field x="2"/>
    <field x="3"/>
    <field x="9"/>
  </rowFields>
  <rowItems count="90">
    <i>
      <x v="8"/>
    </i>
    <i r="1">
      <x/>
    </i>
    <i r="2">
      <x v="5"/>
    </i>
    <i r="3">
      <x v="5"/>
    </i>
    <i r="4">
      <x v="9"/>
    </i>
    <i r="5">
      <x v="3"/>
    </i>
    <i r="2">
      <x v="14"/>
    </i>
    <i r="1">
      <x v="1"/>
    </i>
    <i r="2">
      <x v="14"/>
    </i>
    <i>
      <x v="2"/>
    </i>
    <i r="1">
      <x/>
    </i>
    <i r="2">
      <x v="10"/>
    </i>
    <i r="3">
      <x v="10"/>
    </i>
    <i r="4">
      <x v="11"/>
    </i>
    <i r="5">
      <x v="14"/>
    </i>
    <i>
      <x v="1"/>
    </i>
    <i r="1">
      <x/>
    </i>
    <i r="2">
      <x v="9"/>
    </i>
    <i r="3">
      <x v="9"/>
    </i>
    <i r="4">
      <x v="11"/>
    </i>
    <i r="5">
      <x v="13"/>
    </i>
    <i>
      <x v="7"/>
    </i>
    <i r="1">
      <x/>
    </i>
    <i r="2">
      <x v="4"/>
    </i>
    <i r="3">
      <x v="4"/>
    </i>
    <i r="4">
      <x v="8"/>
    </i>
    <i r="5">
      <x v="10"/>
    </i>
    <i r="2">
      <x v="13"/>
    </i>
    <i r="3">
      <x v="13"/>
    </i>
    <i r="4">
      <x v="12"/>
    </i>
    <i r="5">
      <x v="8"/>
    </i>
    <i>
      <x v="10"/>
    </i>
    <i r="1">
      <x/>
    </i>
    <i r="2">
      <x v="7"/>
    </i>
    <i r="3">
      <x v="7"/>
    </i>
    <i r="4">
      <x v="10"/>
    </i>
    <i r="5">
      <x v="11"/>
    </i>
    <i>
      <x v="9"/>
    </i>
    <i r="1">
      <x/>
    </i>
    <i r="2">
      <x v="6"/>
    </i>
    <i r="3">
      <x v="6"/>
    </i>
    <i r="4">
      <x v="9"/>
    </i>
    <i r="5">
      <x v="9"/>
    </i>
    <i>
      <x v="5"/>
    </i>
    <i r="1">
      <x/>
    </i>
    <i r="2">
      <x v="2"/>
    </i>
    <i r="3">
      <x v="2"/>
    </i>
    <i r="4">
      <x v="7"/>
    </i>
    <i r="5">
      <x v="6"/>
    </i>
    <i r="2">
      <x v="12"/>
    </i>
    <i r="3">
      <x v="12"/>
    </i>
    <i r="4">
      <x v="12"/>
    </i>
    <i r="5">
      <x v="4"/>
    </i>
    <i>
      <x v="3"/>
    </i>
    <i r="1">
      <x/>
    </i>
    <i r="2">
      <x v="11"/>
    </i>
    <i r="3">
      <x v="11"/>
    </i>
    <i r="4">
      <x v="12"/>
    </i>
    <i r="5">
      <x v="7"/>
    </i>
    <i>
      <x v="6"/>
    </i>
    <i r="1">
      <x/>
    </i>
    <i r="2">
      <x v="3"/>
    </i>
    <i r="3">
      <x v="3"/>
    </i>
    <i r="4">
      <x v="8"/>
    </i>
    <i r="5">
      <x v="5"/>
    </i>
    <i>
      <x v="4"/>
    </i>
    <i r="1">
      <x/>
    </i>
    <i r="2">
      <x v="1"/>
    </i>
    <i r="3">
      <x v="1"/>
    </i>
    <i r="4">
      <x v="7"/>
    </i>
    <i r="5">
      <x v="2"/>
    </i>
    <i>
      <x v="11"/>
    </i>
    <i r="1">
      <x/>
    </i>
    <i r="2">
      <x v="8"/>
    </i>
    <i r="3">
      <x v="8"/>
    </i>
    <i r="4">
      <x v="10"/>
    </i>
    <i r="5">
      <x v="1"/>
    </i>
    <i>
      <x/>
    </i>
    <i r="1">
      <x/>
    </i>
    <i r="2">
      <x/>
    </i>
    <i r="3">
      <x/>
    </i>
    <i r="4">
      <x v="7"/>
    </i>
    <i r="5">
      <x/>
    </i>
    <i>
      <x v="12"/>
    </i>
    <i r="1">
      <x v="2"/>
    </i>
    <i r="2">
      <x v="15"/>
    </i>
    <i r="3">
      <x v="16"/>
    </i>
    <i r="4">
      <x/>
    </i>
    <i r="5">
      <x v="16"/>
    </i>
    <i t="grand">
      <x/>
    </i>
  </rowItems>
  <colItems count="1">
    <i/>
  </colItems>
  <dataFields count="1">
    <dataField name="Valoare fara TVA" fld="10" baseField="5" baseItem="0"/>
  </dataFields>
  <formats count="6">
    <format dxfId="5">
      <pivotArea type="all" dataOnly="0" outline="0" fieldPosition="0"/>
    </format>
    <format dxfId="4">
      <pivotArea outline="0" collapsedLevelsAreSubtotals="1" fieldPosition="0"/>
    </format>
    <format dxfId="3">
      <pivotArea field="5" type="button" dataOnly="0" labelOnly="1" outline="0" axis="axisRow" fieldPosition="0"/>
    </format>
    <format dxfId="2">
      <pivotArea dataOnly="0" labelOnly="1" outline="0" axis="axisValues" fieldPosition="0"/>
    </format>
    <format dxfId="1">
      <pivotArea dataOnly="0" labelOnly="1" fieldPosition="0">
        <references count="1">
          <reference field="5" count="0"/>
        </references>
      </pivotArea>
    </format>
    <format dxfId="0">
      <pivotArea dataOnly="0" labelOnly="1" grandRow="1" outline="0" fieldPosition="0"/>
    </format>
  </formats>
  <chartFormats count="30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5" count="1" selected="0">
            <x v="10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5" count="1" selected="0">
            <x v="7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5" count="1" selected="0">
            <x v="9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5" count="1" selected="0">
            <x v="5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5" count="1" selected="0">
            <x v="3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5" count="1" selected="0">
            <x v="8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5" count="1" selected="0">
            <x v="4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5" count="1" selected="0">
            <x v="11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0"/>
          </reference>
          <reference field="5" count="1" selected="0">
            <x v="12"/>
          </reference>
        </references>
      </pivotArea>
    </chartFormat>
    <chartFormat chart="0" format="48">
      <pivotArea type="data" outline="0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0"/>
          </reference>
          <reference field="5" count="1" selected="0">
            <x v="8"/>
          </reference>
        </references>
      </pivotArea>
    </chartFormat>
    <chartFormat chart="0" format="49">
      <pivotArea type="data" outline="0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1"/>
          </reference>
          <reference field="5" count="1" selected="0">
            <x v="8"/>
          </reference>
        </references>
      </pivotArea>
    </chartFormat>
    <chartFormat chart="0" format="50">
      <pivotArea type="data" outline="0" fieldPosition="0">
        <references count="7">
          <reference field="4294967294" count="1" selected="0">
            <x v="0"/>
          </reference>
          <reference field="0" count="1" selected="0">
            <x v="10"/>
          </reference>
          <reference field="1" count="1" selected="0">
            <x v="0"/>
          </reference>
          <reference field="2" count="1" selected="0">
            <x v="10"/>
          </reference>
          <reference field="3" count="1" selected="0">
            <x v="11"/>
          </reference>
          <reference field="5" count="1" selected="0">
            <x v="2"/>
          </reference>
          <reference field="9" count="1" selected="0">
            <x v="14"/>
          </reference>
        </references>
      </pivotArea>
    </chartFormat>
    <chartFormat chart="0" format="51">
      <pivotArea type="data" outline="0" fieldPosition="0">
        <references count="7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0"/>
          </reference>
          <reference field="2" count="1" selected="0">
            <x v="9"/>
          </reference>
          <reference field="3" count="1" selected="0">
            <x v="11"/>
          </reference>
          <reference field="5" count="1" selected="0">
            <x v="1"/>
          </reference>
          <reference field="9" count="1" selected="0">
            <x v="13"/>
          </reference>
        </references>
      </pivotArea>
    </chartFormat>
    <chartFormat chart="0" format="52">
      <pivotArea type="data" outline="0" fieldPosition="0">
        <references count="7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8"/>
          </reference>
          <reference field="5" count="1" selected="0">
            <x v="7"/>
          </reference>
          <reference field="9" count="1" selected="0">
            <x v="10"/>
          </reference>
        </references>
      </pivotArea>
    </chartFormat>
    <chartFormat chart="0" format="53">
      <pivotArea type="data" outline="0" fieldPosition="0">
        <references count="7">
          <reference field="4294967294" count="1" selected="0">
            <x v="0"/>
          </reference>
          <reference field="0" count="1" selected="0">
            <x v="13"/>
          </reference>
          <reference field="1" count="1" selected="0">
            <x v="0"/>
          </reference>
          <reference field="2" count="1" selected="0">
            <x v="13"/>
          </reference>
          <reference field="3" count="1" selected="0">
            <x v="12"/>
          </reference>
          <reference field="5" count="1" selected="0">
            <x v="7"/>
          </reference>
          <reference field="9" count="1" selected="0">
            <x v="8"/>
          </reference>
        </references>
      </pivotArea>
    </chartFormat>
    <chartFormat chart="0" format="54">
      <pivotArea type="data" outline="0" fieldPosition="0">
        <references count="7">
          <reference field="4294967294" count="1" selected="0">
            <x v="0"/>
          </reference>
          <reference field="0" count="1" selected="0">
            <x v="7"/>
          </reference>
          <reference field="1" count="1" selected="0">
            <x v="0"/>
          </reference>
          <reference field="2" count="1" selected="0">
            <x v="7"/>
          </reference>
          <reference field="3" count="1" selected="0">
            <x v="10"/>
          </reference>
          <reference field="5" count="1" selected="0">
            <x v="10"/>
          </reference>
          <reference field="9" count="1" selected="0">
            <x v="11"/>
          </reference>
        </references>
      </pivotArea>
    </chartFormat>
    <chartFormat chart="0" format="55">
      <pivotArea type="data" outline="0" fieldPosition="0">
        <references count="7">
          <reference field="4294967294" count="1" selected="0">
            <x v="0"/>
          </reference>
          <reference field="0" count="1" selected="0">
            <x v="6"/>
          </reference>
          <reference field="1" count="1" selected="0">
            <x v="0"/>
          </reference>
          <reference field="2" count="1" selected="0">
            <x v="6"/>
          </reference>
          <reference field="3" count="1" selected="0">
            <x v="9"/>
          </reference>
          <reference field="5" count="1" selected="0">
            <x v="9"/>
          </reference>
          <reference field="9" count="1" selected="0">
            <x v="9"/>
          </reference>
        </references>
      </pivotArea>
    </chartFormat>
    <chartFormat chart="0" format="56">
      <pivotArea type="data" outline="0" fieldPosition="0">
        <references count="7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0"/>
          </reference>
          <reference field="2" count="1" selected="0">
            <x v="2"/>
          </reference>
          <reference field="3" count="1" selected="0">
            <x v="7"/>
          </reference>
          <reference field="5" count="1" selected="0">
            <x v="5"/>
          </reference>
          <reference field="9" count="1" selected="0">
            <x v="6"/>
          </reference>
        </references>
      </pivotArea>
    </chartFormat>
    <chartFormat chart="0" format="57">
      <pivotArea type="data" outline="0" fieldPosition="0">
        <references count="7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0"/>
          </reference>
          <reference field="2" count="1" selected="0">
            <x v="12"/>
          </reference>
          <reference field="3" count="1" selected="0">
            <x v="12"/>
          </reference>
          <reference field="5" count="1" selected="0">
            <x v="5"/>
          </reference>
          <reference field="9" count="1" selected="0">
            <x v="4"/>
          </reference>
        </references>
      </pivotArea>
    </chartFormat>
    <chartFormat chart="0" format="58">
      <pivotArea type="data" outline="0" fieldPosition="0">
        <references count="7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0"/>
          </reference>
          <reference field="2" count="1" selected="0">
            <x v="11"/>
          </reference>
          <reference field="3" count="1" selected="0">
            <x v="12"/>
          </reference>
          <reference field="5" count="1" selected="0">
            <x v="3"/>
          </reference>
          <reference field="9" count="1" selected="0">
            <x v="7"/>
          </reference>
        </references>
      </pivotArea>
    </chartFormat>
    <chartFormat chart="0" format="59">
      <pivotArea type="data" outline="0" fieldPosition="0">
        <references count="7">
          <reference field="4294967294" count="1" selected="0">
            <x v="0"/>
          </reference>
          <reference field="0" count="1" selected="0">
            <x v="3"/>
          </reference>
          <reference field="1" count="1" selected="0">
            <x v="0"/>
          </reference>
          <reference field="2" count="1" selected="0">
            <x v="3"/>
          </reference>
          <reference field="3" count="1" selected="0">
            <x v="8"/>
          </reference>
          <reference field="5" count="1" selected="0">
            <x v="6"/>
          </reference>
          <reference field="9" count="1" selected="0">
            <x v="5"/>
          </reference>
        </references>
      </pivotArea>
    </chartFormat>
    <chartFormat chart="0" format="60">
      <pivotArea type="data" outline="0" fieldPosition="0">
        <references count="7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7"/>
          </reference>
          <reference field="5" count="1" selected="0">
            <x v="4"/>
          </reference>
          <reference field="9" count="1" selected="0">
            <x v="2"/>
          </reference>
        </references>
      </pivotArea>
    </chartFormat>
    <chartFormat chart="0" format="61">
      <pivotArea type="data" outline="0" fieldPosition="0">
        <references count="7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0"/>
          </reference>
          <reference field="2" count="1" selected="0">
            <x v="8"/>
          </reference>
          <reference field="3" count="1" selected="0">
            <x v="10"/>
          </reference>
          <reference field="5" count="1" selected="0">
            <x v="11"/>
          </reference>
          <reference field="9" count="1" selected="0">
            <x v="1"/>
          </reference>
        </references>
      </pivotArea>
    </chartFormat>
    <chartFormat chart="0" format="62">
      <pivotArea type="data" outline="0" fieldPosition="0">
        <references count="7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0"/>
          </reference>
          <reference field="9" count="1" selected="0">
            <x v="0"/>
          </reference>
        </references>
      </pivotArea>
    </chartFormat>
    <chartFormat chart="0" format="63">
      <pivotArea type="data" outline="0" fieldPosition="0">
        <references count="7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2"/>
          </reference>
          <reference field="2" count="1" selected="0">
            <x v="16"/>
          </reference>
          <reference field="3" count="1" selected="0">
            <x v="0"/>
          </reference>
          <reference field="5" count="1" selected="0">
            <x v="12"/>
          </reference>
          <reference field="9" count="1" selected="0">
            <x v="16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1" displayName="Table1" ref="A1:M7" totalsRowShown="0" headerRowDxfId="38" dataDxfId="37">
  <autoFilter ref="A1:M7"/>
  <tableColumns count="13">
    <tableColumn id="2" name="Nr." dataDxfId="36"/>
    <tableColumn id="12" name="Nr _x000a_CRT" dataDxfId="35"/>
    <tableColumn id="13" name="ID" dataDxfId="34">
      <calculatedColumnFormula>CONCATENATE(Table1[[#This Row],[Nr.]],"-",Table1[[#This Row],[Nr 
CRT]])</calculatedColumnFormula>
    </tableColumn>
    <tableColumn id="3" name="Data _x000a_emiterii" dataDxfId="33"/>
    <tableColumn id="4" name="Descriere" dataDxfId="32"/>
    <tableColumn id="11" name="Emisă catre" dataDxfId="31"/>
    <tableColumn id="1" name="UM" dataDxfId="30"/>
    <tableColumn id="5" name="Cantitatea" dataDxfId="29"/>
    <tableColumn id="6" name="Preț unitar" dataDxfId="28"/>
    <tableColumn id="7" name="Valoare" dataDxfId="27">
      <calculatedColumnFormula>Table1[[#This Row],[Cantitatea]]*Table1[[#This Row],[Preț unitar]]</calculatedColumnFormula>
    </tableColumn>
    <tableColumn id="15" name="Termen de plată" dataDxfId="26"/>
    <tableColumn id="10" name="Data _x000a_încasării" dataDxfId="25"/>
    <tableColumn id="16" name="Status" dataDxfId="24">
      <calculatedColumnFormula>IF(Table1[[#This Row],[Data 
încasării]]=0,"Neachitat","Achitat")</calculatedColumnFormula>
    </tableColumn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F4" totalsRowShown="0" headerRowDxfId="23" dataDxfId="22">
  <autoFilter ref="A1:F4"/>
  <tableColumns count="6">
    <tableColumn id="1" name="Nume firma" dataDxfId="21"/>
    <tableColumn id="2" name="CUI" dataDxfId="20"/>
    <tableColumn id="6" name="Nr ORC" dataDxfId="19"/>
    <tableColumn id="3" name="Adresa" dataDxfId="18"/>
    <tableColumn id="4" name="IBAN" dataDxfId="17"/>
    <tableColumn id="5" name="Banca" dataDxfId="1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anneau-avec-des-boutons-t73410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9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ivotTable" Target="../pivotTables/pivotTable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ivotTable" Target="../pivotTables/pivotTable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9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22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23.x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4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H2:K25"/>
  <sheetViews>
    <sheetView showGridLines="0" showRowColHeaders="0" tabSelected="1" topLeftCell="A4" workbookViewId="0">
      <selection activeCell="G11" sqref="G11"/>
    </sheetView>
  </sheetViews>
  <sheetFormatPr defaultColWidth="9.140625" defaultRowHeight="12.75"/>
  <sheetData>
    <row r="2" spans="9:9">
      <c r="I2" s="144" t="s">
        <v>260</v>
      </c>
    </row>
    <row r="25" spans="8:11">
      <c r="H25" s="167"/>
      <c r="K25" s="167"/>
    </row>
  </sheetData>
  <hyperlinks>
    <hyperlink ref="I2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1:S61"/>
  <sheetViews>
    <sheetView zoomScale="75" zoomScaleNormal="75" workbookViewId="0">
      <selection activeCell="Q59" sqref="Q59"/>
    </sheetView>
  </sheetViews>
  <sheetFormatPr defaultColWidth="9.140625" defaultRowHeight="12.75"/>
  <cols>
    <col min="1" max="1" width="5.28515625" style="88" customWidth="1"/>
    <col min="2" max="2" width="9.140625" style="88"/>
    <col min="3" max="4" width="9.28515625" style="88" bestFit="1" customWidth="1"/>
    <col min="5" max="5" width="9.140625" style="88"/>
    <col min="6" max="6" width="9.28515625" style="88" bestFit="1" customWidth="1"/>
    <col min="7" max="7" width="8.85546875" style="88" bestFit="1" customWidth="1"/>
    <col min="8" max="8" width="5.85546875" style="88" bestFit="1" customWidth="1"/>
    <col min="9" max="9" width="7.42578125" style="88" bestFit="1" customWidth="1"/>
    <col min="10" max="10" width="14.42578125" style="88" bestFit="1" customWidth="1"/>
    <col min="11" max="11" width="13.5703125" style="88" customWidth="1"/>
    <col min="12" max="12" width="5" style="88" customWidth="1"/>
    <col min="13" max="13" width="9.140625" style="88" customWidth="1"/>
    <col min="14" max="14" width="11.5703125" style="88" bestFit="1" customWidth="1"/>
    <col min="15" max="15" width="14.42578125" style="88" bestFit="1" customWidth="1"/>
    <col min="16" max="16384" width="9.140625" style="88"/>
  </cols>
  <sheetData>
    <row r="1" spans="2:19" ht="19.5" thickBot="1">
      <c r="F1" s="242" t="s">
        <v>198</v>
      </c>
      <c r="G1" s="243"/>
      <c r="H1" s="243"/>
      <c r="I1" s="243"/>
      <c r="J1" s="138">
        <f ca="1">TODAY()</f>
        <v>42400</v>
      </c>
    </row>
    <row r="2" spans="2:19" ht="13.5" thickBot="1"/>
    <row r="3" spans="2:19" ht="19.5" thickBot="1">
      <c r="B3" s="248" t="s">
        <v>132</v>
      </c>
      <c r="C3" s="251"/>
      <c r="D3" s="251"/>
      <c r="E3" s="251"/>
      <c r="F3" s="252"/>
      <c r="G3" s="89"/>
      <c r="I3" s="248" t="s">
        <v>133</v>
      </c>
      <c r="J3" s="251"/>
      <c r="K3" s="252"/>
      <c r="M3" s="248" t="s">
        <v>282</v>
      </c>
      <c r="N3" s="249"/>
      <c r="O3" s="250"/>
      <c r="S3" s="144" t="s">
        <v>235</v>
      </c>
    </row>
    <row r="4" spans="2:19" ht="15.75" thickBot="1">
      <c r="B4" s="253" t="s">
        <v>134</v>
      </c>
      <c r="C4" s="254"/>
      <c r="D4" s="254"/>
      <c r="E4" s="255"/>
      <c r="F4" s="90">
        <f>K18</f>
        <v>0</v>
      </c>
      <c r="I4" s="91" t="s">
        <v>3</v>
      </c>
      <c r="J4" s="137" t="s">
        <v>135</v>
      </c>
      <c r="K4" s="92" t="s">
        <v>136</v>
      </c>
      <c r="M4" s="91" t="s">
        <v>3</v>
      </c>
      <c r="N4" s="137" t="s">
        <v>135</v>
      </c>
      <c r="O4" s="92" t="s">
        <v>191</v>
      </c>
      <c r="S4" s="144" t="s">
        <v>236</v>
      </c>
    </row>
    <row r="5" spans="2:19" ht="15.75" thickBot="1">
      <c r="B5" s="253" t="s">
        <v>137</v>
      </c>
      <c r="C5" s="254"/>
      <c r="D5" s="254"/>
      <c r="E5" s="255"/>
      <c r="F5" s="90">
        <v>0</v>
      </c>
      <c r="I5" s="93">
        <v>1</v>
      </c>
      <c r="J5" s="134" t="s">
        <v>138</v>
      </c>
      <c r="K5" s="94">
        <f>Ianuarie!D17</f>
        <v>0</v>
      </c>
      <c r="M5" s="93">
        <v>1</v>
      </c>
      <c r="N5" s="134" t="s">
        <v>138</v>
      </c>
      <c r="O5" s="94">
        <f>Ianuarie!H17</f>
        <v>0</v>
      </c>
      <c r="S5" s="144" t="s">
        <v>237</v>
      </c>
    </row>
    <row r="6" spans="2:19" ht="15.75" thickBot="1">
      <c r="B6" s="259" t="s">
        <v>139</v>
      </c>
      <c r="C6" s="260"/>
      <c r="D6" s="260"/>
      <c r="E6" s="261"/>
      <c r="F6" s="90">
        <v>0</v>
      </c>
      <c r="I6" s="93">
        <v>2</v>
      </c>
      <c r="J6" s="134" t="s">
        <v>140</v>
      </c>
      <c r="K6" s="94">
        <f>Februarie!D17</f>
        <v>0</v>
      </c>
      <c r="M6" s="93">
        <v>2</v>
      </c>
      <c r="N6" s="134" t="s">
        <v>140</v>
      </c>
      <c r="O6" s="94">
        <f>Februarie!H17</f>
        <v>0</v>
      </c>
      <c r="Q6" s="144"/>
      <c r="S6" s="144" t="s">
        <v>238</v>
      </c>
    </row>
    <row r="7" spans="2:19" ht="15.75" thickBot="1">
      <c r="B7" s="259" t="s">
        <v>141</v>
      </c>
      <c r="C7" s="260"/>
      <c r="D7" s="260"/>
      <c r="E7" s="261"/>
      <c r="F7" s="90">
        <v>0</v>
      </c>
      <c r="I7" s="93">
        <v>3</v>
      </c>
      <c r="J7" s="134" t="s">
        <v>142</v>
      </c>
      <c r="K7" s="94">
        <f>Martie!D17</f>
        <v>0</v>
      </c>
      <c r="M7" s="93">
        <v>3</v>
      </c>
      <c r="N7" s="134" t="s">
        <v>142</v>
      </c>
      <c r="O7" s="94">
        <f>Martie!I17</f>
        <v>0</v>
      </c>
      <c r="Q7" s="144"/>
      <c r="S7" s="144" t="s">
        <v>239</v>
      </c>
    </row>
    <row r="8" spans="2:19" ht="15.75" thickBot="1">
      <c r="B8" s="259" t="s">
        <v>143</v>
      </c>
      <c r="C8" s="260"/>
      <c r="D8" s="260"/>
      <c r="E8" s="261"/>
      <c r="F8" s="90">
        <v>0</v>
      </c>
      <c r="I8" s="93">
        <v>4</v>
      </c>
      <c r="J8" s="134" t="s">
        <v>144</v>
      </c>
      <c r="K8" s="94">
        <f>Aprilie!D15</f>
        <v>0</v>
      </c>
      <c r="M8" s="93">
        <v>4</v>
      </c>
      <c r="N8" s="134" t="s">
        <v>144</v>
      </c>
      <c r="O8" s="94">
        <f>Aprilie!I15</f>
        <v>0</v>
      </c>
      <c r="Q8" s="144"/>
      <c r="S8" s="144" t="s">
        <v>240</v>
      </c>
    </row>
    <row r="9" spans="2:19" ht="15.75" thickBot="1">
      <c r="B9" s="259" t="s">
        <v>145</v>
      </c>
      <c r="C9" s="260"/>
      <c r="D9" s="260"/>
      <c r="E9" s="261"/>
      <c r="F9" s="90">
        <v>0</v>
      </c>
      <c r="I9" s="93">
        <v>5</v>
      </c>
      <c r="J9" s="134" t="s">
        <v>146</v>
      </c>
      <c r="K9" s="94">
        <v>0</v>
      </c>
      <c r="M9" s="93">
        <v>5</v>
      </c>
      <c r="N9" s="134" t="s">
        <v>146</v>
      </c>
      <c r="O9" s="94">
        <f>Mai!H17</f>
        <v>0</v>
      </c>
      <c r="S9" s="144" t="s">
        <v>241</v>
      </c>
    </row>
    <row r="10" spans="2:19" ht="15.75" thickBot="1">
      <c r="B10" s="253" t="s">
        <v>147</v>
      </c>
      <c r="C10" s="254"/>
      <c r="D10" s="254"/>
      <c r="E10" s="255"/>
      <c r="F10" s="90">
        <v>0</v>
      </c>
      <c r="I10" s="93">
        <v>6</v>
      </c>
      <c r="J10" s="134" t="s">
        <v>148</v>
      </c>
      <c r="K10" s="94">
        <f>Iunie!E17</f>
        <v>0</v>
      </c>
      <c r="M10" s="93">
        <v>6</v>
      </c>
      <c r="N10" s="134" t="s">
        <v>148</v>
      </c>
      <c r="O10" s="94">
        <f>Iunie!H17</f>
        <v>0</v>
      </c>
      <c r="S10" s="144" t="s">
        <v>242</v>
      </c>
    </row>
    <row r="11" spans="2:19" ht="15.75" thickBot="1">
      <c r="B11" s="256" t="s">
        <v>149</v>
      </c>
      <c r="C11" s="257"/>
      <c r="D11" s="257"/>
      <c r="E11" s="258"/>
      <c r="F11" s="90">
        <v>0</v>
      </c>
      <c r="I11" s="93">
        <v>7</v>
      </c>
      <c r="J11" s="134" t="s">
        <v>150</v>
      </c>
      <c r="K11" s="94">
        <f>Iulie!E17</f>
        <v>0</v>
      </c>
      <c r="M11" s="93">
        <v>7</v>
      </c>
      <c r="N11" s="134" t="s">
        <v>150</v>
      </c>
      <c r="O11" s="94">
        <f>Iulie!H17</f>
        <v>0</v>
      </c>
      <c r="S11" s="144" t="s">
        <v>243</v>
      </c>
    </row>
    <row r="12" spans="2:19" ht="15">
      <c r="I12" s="93">
        <v>8</v>
      </c>
      <c r="J12" s="134" t="s">
        <v>151</v>
      </c>
      <c r="K12" s="94">
        <f>August!E17</f>
        <v>0</v>
      </c>
      <c r="M12" s="93">
        <v>8</v>
      </c>
      <c r="N12" s="134" t="s">
        <v>151</v>
      </c>
      <c r="O12" s="94">
        <f>August!H17</f>
        <v>0</v>
      </c>
      <c r="S12" s="144" t="s">
        <v>244</v>
      </c>
    </row>
    <row r="13" spans="2:19" ht="15">
      <c r="I13" s="93">
        <v>9</v>
      </c>
      <c r="J13" s="134" t="s">
        <v>152</v>
      </c>
      <c r="K13" s="94">
        <f>Septembrie!E17</f>
        <v>0</v>
      </c>
      <c r="M13" s="93">
        <v>9</v>
      </c>
      <c r="N13" s="134" t="s">
        <v>152</v>
      </c>
      <c r="O13" s="94">
        <f>Septembrie!H17</f>
        <v>0</v>
      </c>
      <c r="S13" s="144" t="s">
        <v>245</v>
      </c>
    </row>
    <row r="14" spans="2:19" ht="15">
      <c r="I14" s="93">
        <v>10</v>
      </c>
      <c r="J14" s="134" t="s">
        <v>153</v>
      </c>
      <c r="K14" s="94">
        <f>Octombrie!E17</f>
        <v>0</v>
      </c>
      <c r="M14" s="93">
        <v>10</v>
      </c>
      <c r="N14" s="134" t="s">
        <v>153</v>
      </c>
      <c r="O14" s="94">
        <f>Octombrie!H17</f>
        <v>0</v>
      </c>
      <c r="S14" s="144" t="s">
        <v>246</v>
      </c>
    </row>
    <row r="15" spans="2:19" ht="15">
      <c r="E15" s="95"/>
      <c r="I15" s="93">
        <v>11</v>
      </c>
      <c r="J15" s="134" t="s">
        <v>154</v>
      </c>
      <c r="K15" s="94">
        <f>Noiembrie!E17</f>
        <v>0</v>
      </c>
      <c r="M15" s="93">
        <v>11</v>
      </c>
      <c r="N15" s="134" t="s">
        <v>154</v>
      </c>
      <c r="O15" s="94">
        <f>Noiembrie!H17</f>
        <v>0</v>
      </c>
      <c r="S15" s="144" t="s">
        <v>138</v>
      </c>
    </row>
    <row r="16" spans="2:19" ht="15">
      <c r="I16" s="93">
        <v>12</v>
      </c>
      <c r="J16" s="134" t="s">
        <v>155</v>
      </c>
      <c r="K16" s="94">
        <f>Decembrie!E17</f>
        <v>0</v>
      </c>
      <c r="M16" s="93">
        <v>12</v>
      </c>
      <c r="N16" s="134" t="s">
        <v>155</v>
      </c>
      <c r="O16" s="94">
        <f>Decembrie!H17</f>
        <v>0</v>
      </c>
      <c r="S16" s="144" t="s">
        <v>140</v>
      </c>
    </row>
    <row r="17" spans="1:19" ht="15.75">
      <c r="I17" s="246" t="s">
        <v>156</v>
      </c>
      <c r="J17" s="247"/>
      <c r="K17" s="96">
        <f>AVERAGE(K5:K16)</f>
        <v>0</v>
      </c>
      <c r="M17" s="246" t="s">
        <v>156</v>
      </c>
      <c r="N17" s="247"/>
      <c r="O17" s="96">
        <f>AVERAGE(O5:O16)</f>
        <v>0</v>
      </c>
      <c r="S17" s="144" t="s">
        <v>142</v>
      </c>
    </row>
    <row r="18" spans="1:19" ht="15.75">
      <c r="I18" s="244" t="s">
        <v>157</v>
      </c>
      <c r="J18" s="245"/>
      <c r="K18" s="97">
        <f>SUM(K6:K17)</f>
        <v>0</v>
      </c>
      <c r="M18" s="244" t="s">
        <v>157</v>
      </c>
      <c r="N18" s="245"/>
      <c r="O18" s="97">
        <f>SUM(O6:O17)</f>
        <v>0</v>
      </c>
      <c r="S18" s="144" t="s">
        <v>144</v>
      </c>
    </row>
    <row r="19" spans="1:19" ht="13.5" thickBot="1">
      <c r="S19" s="144" t="s">
        <v>146</v>
      </c>
    </row>
    <row r="20" spans="1:19" ht="15.75">
      <c r="A20" s="360" t="s">
        <v>263</v>
      </c>
      <c r="B20" s="361"/>
      <c r="C20" s="403"/>
      <c r="D20" s="403"/>
      <c r="E20" s="403"/>
      <c r="F20" s="404"/>
      <c r="G20" s="467" t="s">
        <v>264</v>
      </c>
      <c r="H20" s="468"/>
      <c r="I20" s="349" t="s">
        <v>161</v>
      </c>
      <c r="J20" s="350"/>
      <c r="K20" s="351"/>
      <c r="L20" s="352" t="s">
        <v>265</v>
      </c>
      <c r="M20" s="353"/>
      <c r="N20" s="352" t="s">
        <v>266</v>
      </c>
      <c r="O20" s="354"/>
      <c r="S20" s="144" t="s">
        <v>148</v>
      </c>
    </row>
    <row r="21" spans="1:19">
      <c r="A21" s="355" t="s">
        <v>267</v>
      </c>
      <c r="B21" s="356"/>
      <c r="C21" s="357"/>
      <c r="D21" s="168"/>
      <c r="E21" s="169"/>
      <c r="F21" s="170"/>
      <c r="G21" s="469"/>
      <c r="H21" s="470"/>
      <c r="I21" s="171" t="s">
        <v>268</v>
      </c>
      <c r="J21" s="172" t="s">
        <v>269</v>
      </c>
      <c r="K21" s="172" t="s">
        <v>270</v>
      </c>
      <c r="L21" s="358" t="s">
        <v>271</v>
      </c>
      <c r="M21" s="359"/>
      <c r="N21" s="173"/>
      <c r="O21" s="174"/>
      <c r="S21" s="144" t="s">
        <v>150</v>
      </c>
    </row>
    <row r="22" spans="1:19">
      <c r="A22" s="355">
        <v>1</v>
      </c>
      <c r="B22" s="356"/>
      <c r="C22" s="357"/>
      <c r="D22" s="471"/>
      <c r="E22" s="472"/>
      <c r="F22" s="473">
        <v>2</v>
      </c>
      <c r="G22" s="460" t="s">
        <v>272</v>
      </c>
      <c r="H22" s="461"/>
      <c r="I22" s="474">
        <v>3</v>
      </c>
      <c r="J22" s="475">
        <v>4</v>
      </c>
      <c r="K22" s="475">
        <v>5</v>
      </c>
      <c r="L22" s="476">
        <v>6</v>
      </c>
      <c r="M22" s="477"/>
      <c r="N22" s="478">
        <v>7</v>
      </c>
      <c r="O22" s="479"/>
      <c r="S22" s="144" t="s">
        <v>151</v>
      </c>
    </row>
    <row r="23" spans="1:19" ht="13.5" thickBot="1">
      <c r="A23" s="480"/>
      <c r="B23" s="481"/>
      <c r="C23" s="482"/>
      <c r="D23" s="483"/>
      <c r="E23" s="484"/>
      <c r="F23" s="485"/>
      <c r="G23" s="462"/>
      <c r="H23" s="463"/>
      <c r="I23" s="486">
        <f ca="1">TODAY()</f>
        <v>42400</v>
      </c>
      <c r="J23" s="487"/>
      <c r="K23" s="488"/>
      <c r="L23" s="489"/>
      <c r="M23" s="490"/>
      <c r="N23" s="491"/>
      <c r="O23" s="492"/>
      <c r="S23" s="144" t="s">
        <v>151</v>
      </c>
    </row>
    <row r="24" spans="1:19" ht="35.25" customHeight="1">
      <c r="A24" s="186" t="s">
        <v>3</v>
      </c>
      <c r="B24" s="187"/>
      <c r="C24" s="188" t="s">
        <v>273</v>
      </c>
      <c r="D24" s="188" t="s">
        <v>274</v>
      </c>
      <c r="E24" s="370" t="s">
        <v>294</v>
      </c>
      <c r="F24" s="371"/>
      <c r="G24" s="188" t="s">
        <v>293</v>
      </c>
      <c r="H24" s="188" t="s">
        <v>295</v>
      </c>
      <c r="I24" s="374" t="s">
        <v>275</v>
      </c>
      <c r="J24" s="375"/>
      <c r="K24" s="376"/>
      <c r="L24" s="189"/>
      <c r="M24" s="189"/>
      <c r="N24" s="189"/>
      <c r="O24" s="190"/>
      <c r="S24" s="144" t="s">
        <v>152</v>
      </c>
    </row>
    <row r="25" spans="1:19">
      <c r="A25" s="171">
        <v>8</v>
      </c>
      <c r="B25" s="239"/>
      <c r="C25" s="172">
        <v>9</v>
      </c>
      <c r="D25" s="172">
        <v>10</v>
      </c>
      <c r="E25" s="372"/>
      <c r="F25" s="373"/>
      <c r="G25" s="192">
        <v>11</v>
      </c>
      <c r="H25" s="192">
        <v>12</v>
      </c>
      <c r="I25" s="172">
        <v>13</v>
      </c>
      <c r="J25" s="172">
        <v>14</v>
      </c>
      <c r="K25" s="172">
        <v>15</v>
      </c>
      <c r="L25" s="172">
        <v>16</v>
      </c>
      <c r="M25" s="172">
        <v>17</v>
      </c>
      <c r="N25" s="172">
        <v>18</v>
      </c>
      <c r="O25" s="177">
        <v>19</v>
      </c>
      <c r="S25" s="144" t="s">
        <v>153</v>
      </c>
    </row>
    <row r="26" spans="1:19" ht="14.25">
      <c r="A26" s="193"/>
      <c r="B26" s="194"/>
      <c r="C26" s="194"/>
      <c r="D26" s="194"/>
      <c r="E26" s="194"/>
      <c r="F26" s="194"/>
      <c r="G26" s="195"/>
      <c r="H26" s="195"/>
      <c r="I26" s="194"/>
      <c r="J26" s="194"/>
      <c r="K26" s="194"/>
      <c r="L26" s="194"/>
      <c r="M26" s="194"/>
      <c r="N26" s="194"/>
      <c r="O26" s="196"/>
      <c r="S26" s="144" t="s">
        <v>154</v>
      </c>
    </row>
    <row r="27" spans="1:19" ht="15.75" thickBot="1">
      <c r="A27" s="197">
        <v>1</v>
      </c>
      <c r="B27" s="198"/>
      <c r="C27" s="410" t="s">
        <v>292</v>
      </c>
      <c r="D27" s="411"/>
      <c r="E27" s="411"/>
      <c r="F27" s="411"/>
      <c r="G27" s="199">
        <v>100</v>
      </c>
      <c r="H27" s="200"/>
      <c r="I27" s="380"/>
      <c r="J27" s="381"/>
      <c r="K27" s="382"/>
      <c r="L27" s="201"/>
      <c r="M27" s="201"/>
      <c r="N27" s="201"/>
      <c r="O27" s="202"/>
      <c r="S27" s="144" t="s">
        <v>155</v>
      </c>
    </row>
    <row r="28" spans="1:19">
      <c r="A28" s="203">
        <v>1</v>
      </c>
      <c r="B28" s="204"/>
      <c r="C28" s="205"/>
      <c r="D28" s="205"/>
      <c r="E28" s="383"/>
      <c r="F28" s="412"/>
      <c r="G28" s="206"/>
      <c r="H28" s="206"/>
      <c r="I28" s="385"/>
      <c r="J28" s="413"/>
      <c r="K28" s="414"/>
      <c r="L28" s="207"/>
      <c r="M28" s="207"/>
      <c r="N28" s="207"/>
      <c r="O28" s="208"/>
      <c r="S28" s="143" t="s">
        <v>209</v>
      </c>
    </row>
    <row r="29" spans="1:19" ht="13.5">
      <c r="A29" s="209">
        <v>2</v>
      </c>
      <c r="B29" s="210"/>
      <c r="C29" s="211"/>
      <c r="D29" s="211"/>
      <c r="E29" s="388"/>
      <c r="F29" s="389"/>
      <c r="G29" s="212"/>
      <c r="H29" s="212"/>
      <c r="I29" s="390"/>
      <c r="J29" s="391"/>
      <c r="K29" s="392"/>
      <c r="L29" s="213"/>
      <c r="M29" s="213"/>
      <c r="N29" s="213"/>
      <c r="O29" s="214"/>
      <c r="S29" s="143" t="s">
        <v>210</v>
      </c>
    </row>
    <row r="30" spans="1:19" ht="13.5">
      <c r="A30" s="209">
        <v>3</v>
      </c>
      <c r="B30" s="210"/>
      <c r="C30" s="211"/>
      <c r="D30" s="211"/>
      <c r="E30" s="388"/>
      <c r="F30" s="389"/>
      <c r="G30" s="212"/>
      <c r="H30" s="212"/>
      <c r="I30" s="390"/>
      <c r="J30" s="391"/>
      <c r="K30" s="392"/>
      <c r="L30" s="213"/>
      <c r="M30" s="213"/>
      <c r="N30" s="213"/>
      <c r="O30" s="214"/>
    </row>
    <row r="31" spans="1:19" ht="13.5">
      <c r="A31" s="209">
        <v>4</v>
      </c>
      <c r="B31" s="210"/>
      <c r="C31" s="211"/>
      <c r="D31" s="211"/>
      <c r="E31" s="388"/>
      <c r="F31" s="389"/>
      <c r="G31" s="212"/>
      <c r="H31" s="215"/>
      <c r="I31" s="390"/>
      <c r="J31" s="391"/>
      <c r="K31" s="392"/>
      <c r="L31" s="213"/>
      <c r="M31" s="213"/>
      <c r="N31" s="213"/>
      <c r="O31" s="214"/>
    </row>
    <row r="32" spans="1:19" ht="13.5">
      <c r="A32" s="209">
        <v>5</v>
      </c>
      <c r="B32" s="210"/>
      <c r="C32" s="211"/>
      <c r="D32" s="211"/>
      <c r="E32" s="388"/>
      <c r="F32" s="389"/>
      <c r="G32" s="212"/>
      <c r="H32" s="212"/>
      <c r="I32" s="390"/>
      <c r="J32" s="391"/>
      <c r="K32" s="392"/>
      <c r="L32" s="213"/>
      <c r="M32" s="213"/>
      <c r="N32" s="213"/>
      <c r="O32" s="214"/>
    </row>
    <row r="33" spans="1:15" ht="13.5">
      <c r="A33" s="209">
        <v>6</v>
      </c>
      <c r="B33" s="210"/>
      <c r="C33" s="211"/>
      <c r="D33" s="211"/>
      <c r="E33" s="388"/>
      <c r="F33" s="389"/>
      <c r="G33" s="212"/>
      <c r="H33" s="212"/>
      <c r="I33" s="390"/>
      <c r="J33" s="391"/>
      <c r="K33" s="392"/>
      <c r="L33" s="213"/>
      <c r="M33" s="213"/>
      <c r="N33" s="213"/>
      <c r="O33" s="214"/>
    </row>
    <row r="34" spans="1:15" ht="13.5">
      <c r="A34" s="209">
        <v>7</v>
      </c>
      <c r="B34" s="210"/>
      <c r="C34" s="211"/>
      <c r="D34" s="211"/>
      <c r="E34" s="388"/>
      <c r="F34" s="389"/>
      <c r="G34" s="212"/>
      <c r="H34" s="212"/>
      <c r="I34" s="390"/>
      <c r="J34" s="391"/>
      <c r="K34" s="392"/>
      <c r="L34" s="213"/>
      <c r="M34" s="213"/>
      <c r="N34" s="213"/>
      <c r="O34" s="214"/>
    </row>
    <row r="35" spans="1:15" ht="13.5">
      <c r="A35" s="209">
        <v>8</v>
      </c>
      <c r="B35" s="210"/>
      <c r="C35" s="211"/>
      <c r="D35" s="211"/>
      <c r="E35" s="388"/>
      <c r="F35" s="389"/>
      <c r="G35" s="212"/>
      <c r="H35" s="212"/>
      <c r="I35" s="390"/>
      <c r="J35" s="391"/>
      <c r="K35" s="392"/>
      <c r="L35" s="213"/>
      <c r="M35" s="213"/>
      <c r="N35" s="213"/>
      <c r="O35" s="214"/>
    </row>
    <row r="36" spans="1:15" ht="13.5">
      <c r="A36" s="209">
        <v>9</v>
      </c>
      <c r="B36" s="210"/>
      <c r="C36" s="211"/>
      <c r="D36" s="211"/>
      <c r="E36" s="388"/>
      <c r="F36" s="389"/>
      <c r="G36" s="212"/>
      <c r="H36" s="212"/>
      <c r="I36" s="390"/>
      <c r="J36" s="391"/>
      <c r="K36" s="392"/>
      <c r="L36" s="213"/>
      <c r="M36" s="213"/>
      <c r="N36" s="213"/>
      <c r="O36" s="214"/>
    </row>
    <row r="37" spans="1:15" ht="13.5">
      <c r="A37" s="209">
        <v>10</v>
      </c>
      <c r="B37" s="210"/>
      <c r="C37" s="211"/>
      <c r="D37" s="211"/>
      <c r="E37" s="388"/>
      <c r="F37" s="389"/>
      <c r="G37" s="212"/>
      <c r="H37" s="212"/>
      <c r="I37" s="390"/>
      <c r="J37" s="391"/>
      <c r="K37" s="392"/>
      <c r="L37" s="213"/>
      <c r="M37" s="213"/>
      <c r="N37" s="213"/>
      <c r="O37" s="214"/>
    </row>
    <row r="38" spans="1:15" ht="13.5">
      <c r="A38" s="209">
        <v>11</v>
      </c>
      <c r="B38" s="210"/>
      <c r="C38" s="211"/>
      <c r="D38" s="211"/>
      <c r="E38" s="388"/>
      <c r="F38" s="389"/>
      <c r="G38" s="212"/>
      <c r="H38" s="212"/>
      <c r="I38" s="390"/>
      <c r="J38" s="391"/>
      <c r="K38" s="392"/>
      <c r="L38" s="213"/>
      <c r="M38" s="213"/>
      <c r="N38" s="213"/>
      <c r="O38" s="214"/>
    </row>
    <row r="39" spans="1:15" ht="13.5">
      <c r="A39" s="209">
        <v>12</v>
      </c>
      <c r="B39" s="210"/>
      <c r="C39" s="211"/>
      <c r="D39" s="211"/>
      <c r="E39" s="388"/>
      <c r="F39" s="389"/>
      <c r="G39" s="212"/>
      <c r="H39" s="212"/>
      <c r="I39" s="390"/>
      <c r="J39" s="391"/>
      <c r="K39" s="392"/>
      <c r="L39" s="213"/>
      <c r="M39" s="213"/>
      <c r="N39" s="213"/>
      <c r="O39" s="214"/>
    </row>
    <row r="40" spans="1:15" ht="13.5">
      <c r="A40" s="209">
        <v>13</v>
      </c>
      <c r="B40" s="210"/>
      <c r="C40" s="211"/>
      <c r="D40" s="211"/>
      <c r="E40" s="388"/>
      <c r="F40" s="389"/>
      <c r="G40" s="212"/>
      <c r="H40" s="212"/>
      <c r="I40" s="390"/>
      <c r="J40" s="391"/>
      <c r="K40" s="392"/>
      <c r="L40" s="213"/>
      <c r="M40" s="213"/>
      <c r="N40" s="213"/>
      <c r="O40" s="214"/>
    </row>
    <row r="41" spans="1:15" ht="13.5">
      <c r="A41" s="209">
        <v>14</v>
      </c>
      <c r="B41" s="210"/>
      <c r="C41" s="211"/>
      <c r="D41" s="211"/>
      <c r="E41" s="388"/>
      <c r="F41" s="389"/>
      <c r="G41" s="212"/>
      <c r="H41" s="212"/>
      <c r="I41" s="390"/>
      <c r="J41" s="391"/>
      <c r="K41" s="392"/>
      <c r="L41" s="213"/>
      <c r="M41" s="213"/>
      <c r="N41" s="213"/>
      <c r="O41" s="214"/>
    </row>
    <row r="42" spans="1:15" ht="13.5">
      <c r="A42" s="209">
        <v>15</v>
      </c>
      <c r="B42" s="210"/>
      <c r="C42" s="211"/>
      <c r="D42" s="211"/>
      <c r="E42" s="388"/>
      <c r="F42" s="389"/>
      <c r="G42" s="212"/>
      <c r="H42" s="212"/>
      <c r="I42" s="390"/>
      <c r="J42" s="391"/>
      <c r="K42" s="392"/>
      <c r="L42" s="213"/>
      <c r="M42" s="213"/>
      <c r="N42" s="213"/>
      <c r="O42" s="214"/>
    </row>
    <row r="43" spans="1:15" ht="13.5">
      <c r="A43" s="209">
        <v>16</v>
      </c>
      <c r="B43" s="210"/>
      <c r="C43" s="211"/>
      <c r="D43" s="211"/>
      <c r="E43" s="388"/>
      <c r="F43" s="389"/>
      <c r="G43" s="212"/>
      <c r="H43" s="212"/>
      <c r="I43" s="390"/>
      <c r="J43" s="391"/>
      <c r="K43" s="392"/>
      <c r="L43" s="213"/>
      <c r="M43" s="213"/>
      <c r="N43" s="213"/>
      <c r="O43" s="214"/>
    </row>
    <row r="44" spans="1:15" ht="13.5">
      <c r="A44" s="209">
        <v>17</v>
      </c>
      <c r="B44" s="210"/>
      <c r="C44" s="211"/>
      <c r="D44" s="211"/>
      <c r="E44" s="388"/>
      <c r="F44" s="389"/>
      <c r="G44" s="212"/>
      <c r="H44" s="212"/>
      <c r="I44" s="390"/>
      <c r="J44" s="391"/>
      <c r="K44" s="392"/>
      <c r="L44" s="213"/>
      <c r="M44" s="213"/>
      <c r="N44" s="213"/>
      <c r="O44" s="214"/>
    </row>
    <row r="45" spans="1:15" ht="13.5">
      <c r="A45" s="209">
        <v>18</v>
      </c>
      <c r="B45" s="210"/>
      <c r="C45" s="211"/>
      <c r="D45" s="211"/>
      <c r="E45" s="388"/>
      <c r="F45" s="389"/>
      <c r="G45" s="212"/>
      <c r="H45" s="212"/>
      <c r="I45" s="390"/>
      <c r="J45" s="391"/>
      <c r="K45" s="392"/>
      <c r="L45" s="213"/>
      <c r="M45" s="213"/>
      <c r="N45" s="213"/>
      <c r="O45" s="214"/>
    </row>
    <row r="46" spans="1:15" ht="13.5">
      <c r="A46" s="209">
        <v>19</v>
      </c>
      <c r="B46" s="210"/>
      <c r="C46" s="211"/>
      <c r="D46" s="211"/>
      <c r="E46" s="388"/>
      <c r="F46" s="389"/>
      <c r="G46" s="212"/>
      <c r="H46" s="212"/>
      <c r="I46" s="390"/>
      <c r="J46" s="391"/>
      <c r="K46" s="392"/>
      <c r="L46" s="213"/>
      <c r="M46" s="213"/>
      <c r="N46" s="213"/>
      <c r="O46" s="214"/>
    </row>
    <row r="47" spans="1:15" ht="13.5">
      <c r="A47" s="209">
        <v>20</v>
      </c>
      <c r="B47" s="210"/>
      <c r="C47" s="211"/>
      <c r="D47" s="211"/>
      <c r="E47" s="388"/>
      <c r="F47" s="389"/>
      <c r="G47" s="212"/>
      <c r="H47" s="212"/>
      <c r="I47" s="390"/>
      <c r="J47" s="391"/>
      <c r="K47" s="392"/>
      <c r="L47" s="213"/>
      <c r="M47" s="213"/>
      <c r="N47" s="213"/>
      <c r="O47" s="214"/>
    </row>
    <row r="48" spans="1:15" ht="13.5">
      <c r="A48" s="209">
        <v>21</v>
      </c>
      <c r="B48" s="210"/>
      <c r="C48" s="211"/>
      <c r="D48" s="211"/>
      <c r="E48" s="388"/>
      <c r="F48" s="389"/>
      <c r="G48" s="212"/>
      <c r="H48" s="212"/>
      <c r="I48" s="390"/>
      <c r="J48" s="391"/>
      <c r="K48" s="392"/>
      <c r="L48" s="213"/>
      <c r="M48" s="213"/>
      <c r="N48" s="213"/>
      <c r="O48" s="214"/>
    </row>
    <row r="49" spans="1:15" ht="13.5">
      <c r="A49" s="209">
        <v>22</v>
      </c>
      <c r="B49" s="210"/>
      <c r="C49" s="211"/>
      <c r="D49" s="211"/>
      <c r="E49" s="388"/>
      <c r="F49" s="389"/>
      <c r="G49" s="212"/>
      <c r="H49" s="212"/>
      <c r="I49" s="390"/>
      <c r="J49" s="391"/>
      <c r="K49" s="392"/>
      <c r="L49" s="213"/>
      <c r="M49" s="213"/>
      <c r="N49" s="213"/>
      <c r="O49" s="214"/>
    </row>
    <row r="50" spans="1:15" ht="13.5">
      <c r="A50" s="209">
        <v>23</v>
      </c>
      <c r="B50" s="210"/>
      <c r="C50" s="211"/>
      <c r="D50" s="211"/>
      <c r="E50" s="388"/>
      <c r="F50" s="389"/>
      <c r="G50" s="212"/>
      <c r="H50" s="212"/>
      <c r="I50" s="390"/>
      <c r="J50" s="391"/>
      <c r="K50" s="392"/>
      <c r="L50" s="213"/>
      <c r="M50" s="213"/>
      <c r="N50" s="213"/>
      <c r="O50" s="214"/>
    </row>
    <row r="51" spans="1:15" ht="13.5">
      <c r="A51" s="209">
        <v>24</v>
      </c>
      <c r="B51" s="210"/>
      <c r="C51" s="211"/>
      <c r="D51" s="211"/>
      <c r="E51" s="388"/>
      <c r="F51" s="389"/>
      <c r="G51" s="212"/>
      <c r="H51" s="212"/>
      <c r="I51" s="390"/>
      <c r="J51" s="391"/>
      <c r="K51" s="392"/>
      <c r="L51" s="213"/>
      <c r="M51" s="213"/>
      <c r="N51" s="213"/>
      <c r="O51" s="214"/>
    </row>
    <row r="52" spans="1:15" ht="13.5">
      <c r="A52" s="209">
        <v>25</v>
      </c>
      <c r="B52" s="210"/>
      <c r="C52" s="211"/>
      <c r="D52" s="211"/>
      <c r="E52" s="388"/>
      <c r="F52" s="389"/>
      <c r="G52" s="212"/>
      <c r="H52" s="212"/>
      <c r="I52" s="390"/>
      <c r="J52" s="391"/>
      <c r="K52" s="392"/>
      <c r="L52" s="213"/>
      <c r="M52" s="213"/>
      <c r="N52" s="213"/>
      <c r="O52" s="214"/>
    </row>
    <row r="53" spans="1:15" ht="13.5">
      <c r="A53" s="209">
        <v>26</v>
      </c>
      <c r="B53" s="210"/>
      <c r="C53" s="211"/>
      <c r="D53" s="211"/>
      <c r="E53" s="388"/>
      <c r="F53" s="389"/>
      <c r="G53" s="212"/>
      <c r="H53" s="212"/>
      <c r="I53" s="390"/>
      <c r="J53" s="391"/>
      <c r="K53" s="392"/>
      <c r="L53" s="213"/>
      <c r="M53" s="213"/>
      <c r="N53" s="213"/>
      <c r="O53" s="214"/>
    </row>
    <row r="54" spans="1:15" ht="13.5">
      <c r="A54" s="209">
        <v>27</v>
      </c>
      <c r="B54" s="210"/>
      <c r="C54" s="211"/>
      <c r="D54" s="211"/>
      <c r="E54" s="388"/>
      <c r="F54" s="389"/>
      <c r="G54" s="212"/>
      <c r="H54" s="212"/>
      <c r="I54" s="390"/>
      <c r="J54" s="391"/>
      <c r="K54" s="392"/>
      <c r="L54" s="213"/>
      <c r="M54" s="213"/>
      <c r="N54" s="213"/>
      <c r="O54" s="214"/>
    </row>
    <row r="55" spans="1:15" ht="13.5">
      <c r="A55" s="209">
        <v>28</v>
      </c>
      <c r="B55" s="210"/>
      <c r="C55" s="211"/>
      <c r="D55" s="211"/>
      <c r="E55" s="388"/>
      <c r="F55" s="389"/>
      <c r="G55" s="212"/>
      <c r="H55" s="212"/>
      <c r="I55" s="390"/>
      <c r="J55" s="391"/>
      <c r="K55" s="392"/>
      <c r="L55" s="213"/>
      <c r="M55" s="213"/>
      <c r="N55" s="213"/>
      <c r="O55" s="214"/>
    </row>
    <row r="56" spans="1:15" ht="13.5">
      <c r="A56" s="209">
        <v>29</v>
      </c>
      <c r="B56" s="210"/>
      <c r="C56" s="211"/>
      <c r="D56" s="211"/>
      <c r="E56" s="388"/>
      <c r="F56" s="389"/>
      <c r="G56" s="212"/>
      <c r="H56" s="212"/>
      <c r="I56" s="390"/>
      <c r="J56" s="391"/>
      <c r="K56" s="392"/>
      <c r="L56" s="213"/>
      <c r="M56" s="213"/>
      <c r="N56" s="213"/>
      <c r="O56" s="214"/>
    </row>
    <row r="57" spans="1:15" ht="13.5">
      <c r="A57" s="209">
        <v>30</v>
      </c>
      <c r="B57" s="210"/>
      <c r="C57" s="211"/>
      <c r="D57" s="211"/>
      <c r="E57" s="388"/>
      <c r="F57" s="389"/>
      <c r="G57" s="212"/>
      <c r="H57" s="212"/>
      <c r="I57" s="390"/>
      <c r="J57" s="391"/>
      <c r="K57" s="392"/>
      <c r="L57" s="213"/>
      <c r="M57" s="213"/>
      <c r="N57" s="213"/>
      <c r="O57" s="214"/>
    </row>
    <row r="58" spans="1:15" ht="13.5">
      <c r="A58" s="209">
        <v>31</v>
      </c>
      <c r="B58" s="415"/>
      <c r="C58" s="416"/>
      <c r="D58" s="416"/>
      <c r="E58" s="417"/>
      <c r="F58" s="418"/>
      <c r="G58" s="419"/>
      <c r="H58" s="419"/>
      <c r="I58" s="420"/>
      <c r="J58" s="421"/>
      <c r="K58" s="422"/>
      <c r="L58" s="423"/>
      <c r="M58" s="423"/>
      <c r="N58" s="423"/>
      <c r="O58" s="424"/>
    </row>
    <row r="59" spans="1:15" ht="15.75" thickBot="1">
      <c r="A59" s="216"/>
      <c r="B59" s="217"/>
      <c r="C59" s="425" t="s">
        <v>157</v>
      </c>
      <c r="D59" s="426"/>
      <c r="E59" s="426"/>
      <c r="F59" s="427"/>
      <c r="G59" s="218">
        <f>SUM(G27:G58)</f>
        <v>100</v>
      </c>
      <c r="H59" s="218">
        <f>SUM(H27:H58)</f>
        <v>0</v>
      </c>
      <c r="I59" s="428"/>
      <c r="J59" s="429"/>
      <c r="K59" s="430" t="s">
        <v>277</v>
      </c>
      <c r="L59" s="426"/>
      <c r="M59" s="426"/>
      <c r="N59" s="219">
        <f>G59-H59</f>
        <v>100</v>
      </c>
      <c r="O59" s="220"/>
    </row>
    <row r="60" spans="1:15">
      <c r="A60" s="431" t="s">
        <v>278</v>
      </c>
      <c r="B60" s="432"/>
      <c r="C60" s="432"/>
      <c r="D60" s="221"/>
      <c r="E60" s="221"/>
      <c r="F60" s="221"/>
      <c r="G60" s="433" t="s">
        <v>279</v>
      </c>
      <c r="H60" s="433"/>
      <c r="I60" s="221"/>
      <c r="J60" s="221"/>
      <c r="K60" s="221"/>
      <c r="L60" s="221"/>
      <c r="M60" s="221"/>
      <c r="N60" s="221"/>
      <c r="O60" s="222"/>
    </row>
    <row r="61" spans="1:15" ht="13.5" thickBot="1">
      <c r="A61" s="223"/>
      <c r="B61" s="185"/>
      <c r="C61" s="185"/>
      <c r="D61" s="185"/>
      <c r="E61" s="185"/>
      <c r="F61" s="185"/>
      <c r="G61" s="224"/>
      <c r="H61" s="224"/>
      <c r="I61" s="185"/>
      <c r="J61" s="185"/>
      <c r="K61" s="185"/>
      <c r="L61" s="185"/>
      <c r="M61" s="185"/>
      <c r="N61" s="185"/>
      <c r="O61" s="225"/>
    </row>
  </sheetData>
  <mergeCells count="96">
    <mergeCell ref="C59:F59"/>
    <mergeCell ref="K59:M59"/>
    <mergeCell ref="E56:F56"/>
    <mergeCell ref="I56:K56"/>
    <mergeCell ref="E57:F57"/>
    <mergeCell ref="I57:K57"/>
    <mergeCell ref="E58:F58"/>
    <mergeCell ref="I58:K58"/>
    <mergeCell ref="E53:F53"/>
    <mergeCell ref="I53:K53"/>
    <mergeCell ref="E54:F54"/>
    <mergeCell ref="I54:K54"/>
    <mergeCell ref="E55:F55"/>
    <mergeCell ref="I55:K55"/>
    <mergeCell ref="E50:F50"/>
    <mergeCell ref="I50:K50"/>
    <mergeCell ref="E51:F51"/>
    <mergeCell ref="I51:K51"/>
    <mergeCell ref="E52:F52"/>
    <mergeCell ref="I52:K52"/>
    <mergeCell ref="E47:F47"/>
    <mergeCell ref="I47:K47"/>
    <mergeCell ref="E48:F48"/>
    <mergeCell ref="I48:K48"/>
    <mergeCell ref="E49:F49"/>
    <mergeCell ref="I49:K49"/>
    <mergeCell ref="E44:F44"/>
    <mergeCell ref="I44:K44"/>
    <mergeCell ref="E45:F45"/>
    <mergeCell ref="I45:K45"/>
    <mergeCell ref="E46:F46"/>
    <mergeCell ref="I46:K46"/>
    <mergeCell ref="E41:F41"/>
    <mergeCell ref="I41:K41"/>
    <mergeCell ref="E42:F42"/>
    <mergeCell ref="I42:K42"/>
    <mergeCell ref="E43:F43"/>
    <mergeCell ref="I43:K43"/>
    <mergeCell ref="E38:F38"/>
    <mergeCell ref="I38:K38"/>
    <mergeCell ref="E39:F39"/>
    <mergeCell ref="I39:K39"/>
    <mergeCell ref="E40:F40"/>
    <mergeCell ref="I40:K40"/>
    <mergeCell ref="E35:F35"/>
    <mergeCell ref="I35:K35"/>
    <mergeCell ref="E36:F36"/>
    <mergeCell ref="I36:K36"/>
    <mergeCell ref="E37:F37"/>
    <mergeCell ref="I37:K37"/>
    <mergeCell ref="E32:F32"/>
    <mergeCell ref="I32:K32"/>
    <mergeCell ref="E33:F33"/>
    <mergeCell ref="I33:K33"/>
    <mergeCell ref="E34:F34"/>
    <mergeCell ref="I34:K34"/>
    <mergeCell ref="E29:F29"/>
    <mergeCell ref="I29:K29"/>
    <mergeCell ref="E30:F30"/>
    <mergeCell ref="I30:K30"/>
    <mergeCell ref="E31:F31"/>
    <mergeCell ref="I31:K31"/>
    <mergeCell ref="E24:F25"/>
    <mergeCell ref="I24:K24"/>
    <mergeCell ref="C27:F27"/>
    <mergeCell ref="I27:K27"/>
    <mergeCell ref="E28:F28"/>
    <mergeCell ref="I28:K28"/>
    <mergeCell ref="A22:C22"/>
    <mergeCell ref="G22:H23"/>
    <mergeCell ref="N22:O22"/>
    <mergeCell ref="I23:K23"/>
    <mergeCell ref="N23:O23"/>
    <mergeCell ref="A20:F20"/>
    <mergeCell ref="G20:H21"/>
    <mergeCell ref="I20:K20"/>
    <mergeCell ref="L20:M20"/>
    <mergeCell ref="N20:O20"/>
    <mergeCell ref="A21:C21"/>
    <mergeCell ref="L21:M21"/>
    <mergeCell ref="F1:I1"/>
    <mergeCell ref="M18:N18"/>
    <mergeCell ref="M17:N17"/>
    <mergeCell ref="I18:J18"/>
    <mergeCell ref="M3:O3"/>
    <mergeCell ref="I17:J17"/>
    <mergeCell ref="B3:F3"/>
    <mergeCell ref="I3:K3"/>
    <mergeCell ref="B4:E4"/>
    <mergeCell ref="B5:E5"/>
    <mergeCell ref="B10:E10"/>
    <mergeCell ref="B11:E11"/>
    <mergeCell ref="B6:E6"/>
    <mergeCell ref="B7:E7"/>
    <mergeCell ref="B8:E8"/>
    <mergeCell ref="B9:E9"/>
  </mergeCells>
  <hyperlinks>
    <hyperlink ref="Q6" location="'Calcul PFA'!A1" display="'Calcul PFA'!A1"/>
    <hyperlink ref="Q7" location="RJIP!A1" display="RJIP!A1"/>
    <hyperlink ref="Q8" location="'Model RJIP'!A1" display="'Model RJIP'!A1"/>
    <hyperlink ref="S3" location="'Evidenta PFA'!A1" display="Evidenta PFA"/>
    <hyperlink ref="S4" location="RJIP!A1" display="RJIP"/>
    <hyperlink ref="S5" location="'Model RJIP'!A1" display="Model RJIP"/>
    <hyperlink ref="S6" location="'Registrul-Inventar'!A1" display="Registrul-Inventar"/>
    <hyperlink ref="S7" location="'Export factura'!A1" display="Export factura"/>
    <hyperlink ref="S8" location="'Export chitanta'!A1" display="Export chitanta"/>
    <hyperlink ref="S9" location="Facturi!A1" display="Facturi"/>
    <hyperlink ref="S10" location="Clienti!A1" display="Clienti"/>
    <hyperlink ref="S11" location="'Incasat pe luna'!A1" display="Incasat pe luna"/>
    <hyperlink ref="S12" location="'Facturat pe luna'!A1" display="Facturat pe luna"/>
    <hyperlink ref="S13" location="'Incasari pe client'!A1" display="Incasari pe client"/>
    <hyperlink ref="S14" location="'Calculator pret traducere'!A1" display="Calculator pret traducere"/>
    <hyperlink ref="S15" location="Ianuarie!A1" display="Ianuarie"/>
    <hyperlink ref="S16" location="Februarie!A1" display="Februarie"/>
    <hyperlink ref="S17" location="Martie!A1" display="Martie"/>
    <hyperlink ref="S18" location="Aprilie!A1" display="Aprilie"/>
    <hyperlink ref="S19" location="Mai!A1" display="Mai"/>
    <hyperlink ref="S20" location="Iunie!A1" display="Iunie"/>
    <hyperlink ref="S21" location="Iulie!A1" display="Iulie"/>
    <hyperlink ref="S22" location="August!A1" display="August"/>
    <hyperlink ref="S23" location="August!A1" display="August"/>
    <hyperlink ref="S24" location="Septembrie!A1" display="Septembrie"/>
    <hyperlink ref="S25" location="Octombrie!A1" display="Octombrie"/>
    <hyperlink ref="S26" location="Noiembrie!A1" display="Noiembrie"/>
    <hyperlink ref="S27" location="Decembrie!A1" display="Decembrie"/>
    <hyperlink ref="S28" location="'Export chitanta'!Print_Area" display="'Export chitanta'!Print_Area"/>
    <hyperlink ref="S29" location="'Export factura'!Print_Area" display="'Export factura'!Print_Area"/>
  </hyperlink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0000FF"/>
  </sheetPr>
  <dimension ref="B1:M32"/>
  <sheetViews>
    <sheetView zoomScale="80" zoomScaleNormal="80" workbookViewId="0">
      <selection activeCell="A7" sqref="A7"/>
    </sheetView>
  </sheetViews>
  <sheetFormatPr defaultColWidth="8.85546875" defaultRowHeight="12.75"/>
  <cols>
    <col min="1" max="1" width="8.85546875" style="88"/>
    <col min="2" max="2" width="6.7109375" style="88" customWidth="1"/>
    <col min="3" max="3" width="14.7109375" style="88" customWidth="1"/>
    <col min="4" max="4" width="21.85546875" style="88" customWidth="1"/>
    <col min="5" max="5" width="31.42578125" style="88" customWidth="1"/>
    <col min="6" max="6" width="17.85546875" style="88" customWidth="1"/>
    <col min="7" max="7" width="16.28515625" style="88" customWidth="1"/>
    <col min="8" max="8" width="17.42578125" style="88" customWidth="1"/>
    <col min="9" max="9" width="16.42578125" style="88" customWidth="1"/>
    <col min="10" max="164" width="8.85546875" style="88"/>
    <col min="165" max="165" width="6.7109375" style="88" customWidth="1"/>
    <col min="166" max="166" width="14.7109375" style="88" customWidth="1"/>
    <col min="167" max="167" width="21.85546875" style="88" customWidth="1"/>
    <col min="168" max="168" width="31.42578125" style="88" customWidth="1"/>
    <col min="169" max="169" width="17.85546875" style="88" customWidth="1"/>
    <col min="170" max="170" width="16.28515625" style="88" customWidth="1"/>
    <col min="171" max="171" width="17.42578125" style="88" customWidth="1"/>
    <col min="172" max="172" width="16.42578125" style="88" customWidth="1"/>
    <col min="173" max="420" width="8.85546875" style="88"/>
    <col min="421" max="421" width="6.7109375" style="88" customWidth="1"/>
    <col min="422" max="422" width="14.7109375" style="88" customWidth="1"/>
    <col min="423" max="423" width="21.85546875" style="88" customWidth="1"/>
    <col min="424" max="424" width="31.42578125" style="88" customWidth="1"/>
    <col min="425" max="425" width="17.85546875" style="88" customWidth="1"/>
    <col min="426" max="426" width="16.28515625" style="88" customWidth="1"/>
    <col min="427" max="427" width="17.42578125" style="88" customWidth="1"/>
    <col min="428" max="428" width="16.42578125" style="88" customWidth="1"/>
    <col min="429" max="676" width="8.85546875" style="88"/>
    <col min="677" max="677" width="6.7109375" style="88" customWidth="1"/>
    <col min="678" max="678" width="14.7109375" style="88" customWidth="1"/>
    <col min="679" max="679" width="21.85546875" style="88" customWidth="1"/>
    <col min="680" max="680" width="31.42578125" style="88" customWidth="1"/>
    <col min="681" max="681" width="17.85546875" style="88" customWidth="1"/>
    <col min="682" max="682" width="16.28515625" style="88" customWidth="1"/>
    <col min="683" max="683" width="17.42578125" style="88" customWidth="1"/>
    <col min="684" max="684" width="16.42578125" style="88" customWidth="1"/>
    <col min="685" max="932" width="8.85546875" style="88"/>
    <col min="933" max="933" width="6.7109375" style="88" customWidth="1"/>
    <col min="934" max="934" width="14.7109375" style="88" customWidth="1"/>
    <col min="935" max="935" width="21.85546875" style="88" customWidth="1"/>
    <col min="936" max="936" width="31.42578125" style="88" customWidth="1"/>
    <col min="937" max="937" width="17.85546875" style="88" customWidth="1"/>
    <col min="938" max="938" width="16.28515625" style="88" customWidth="1"/>
    <col min="939" max="939" width="17.42578125" style="88" customWidth="1"/>
    <col min="940" max="940" width="16.42578125" style="88" customWidth="1"/>
    <col min="941" max="1188" width="8.85546875" style="88"/>
    <col min="1189" max="1189" width="6.7109375" style="88" customWidth="1"/>
    <col min="1190" max="1190" width="14.7109375" style="88" customWidth="1"/>
    <col min="1191" max="1191" width="21.85546875" style="88" customWidth="1"/>
    <col min="1192" max="1192" width="31.42578125" style="88" customWidth="1"/>
    <col min="1193" max="1193" width="17.85546875" style="88" customWidth="1"/>
    <col min="1194" max="1194" width="16.28515625" style="88" customWidth="1"/>
    <col min="1195" max="1195" width="17.42578125" style="88" customWidth="1"/>
    <col min="1196" max="1196" width="16.42578125" style="88" customWidth="1"/>
    <col min="1197" max="1444" width="8.85546875" style="88"/>
    <col min="1445" max="1445" width="6.7109375" style="88" customWidth="1"/>
    <col min="1446" max="1446" width="14.7109375" style="88" customWidth="1"/>
    <col min="1447" max="1447" width="21.85546875" style="88" customWidth="1"/>
    <col min="1448" max="1448" width="31.42578125" style="88" customWidth="1"/>
    <col min="1449" max="1449" width="17.85546875" style="88" customWidth="1"/>
    <col min="1450" max="1450" width="16.28515625" style="88" customWidth="1"/>
    <col min="1451" max="1451" width="17.42578125" style="88" customWidth="1"/>
    <col min="1452" max="1452" width="16.42578125" style="88" customWidth="1"/>
    <col min="1453" max="1700" width="8.85546875" style="88"/>
    <col min="1701" max="1701" width="6.7109375" style="88" customWidth="1"/>
    <col min="1702" max="1702" width="14.7109375" style="88" customWidth="1"/>
    <col min="1703" max="1703" width="21.85546875" style="88" customWidth="1"/>
    <col min="1704" max="1704" width="31.42578125" style="88" customWidth="1"/>
    <col min="1705" max="1705" width="17.85546875" style="88" customWidth="1"/>
    <col min="1706" max="1706" width="16.28515625" style="88" customWidth="1"/>
    <col min="1707" max="1707" width="17.42578125" style="88" customWidth="1"/>
    <col min="1708" max="1708" width="16.42578125" style="88" customWidth="1"/>
    <col min="1709" max="1956" width="8.85546875" style="88"/>
    <col min="1957" max="1957" width="6.7109375" style="88" customWidth="1"/>
    <col min="1958" max="1958" width="14.7109375" style="88" customWidth="1"/>
    <col min="1959" max="1959" width="21.85546875" style="88" customWidth="1"/>
    <col min="1960" max="1960" width="31.42578125" style="88" customWidth="1"/>
    <col min="1961" max="1961" width="17.85546875" style="88" customWidth="1"/>
    <col min="1962" max="1962" width="16.28515625" style="88" customWidth="1"/>
    <col min="1963" max="1963" width="17.42578125" style="88" customWidth="1"/>
    <col min="1964" max="1964" width="16.42578125" style="88" customWidth="1"/>
    <col min="1965" max="2212" width="8.85546875" style="88"/>
    <col min="2213" max="2213" width="6.7109375" style="88" customWidth="1"/>
    <col min="2214" max="2214" width="14.7109375" style="88" customWidth="1"/>
    <col min="2215" max="2215" width="21.85546875" style="88" customWidth="1"/>
    <col min="2216" max="2216" width="31.42578125" style="88" customWidth="1"/>
    <col min="2217" max="2217" width="17.85546875" style="88" customWidth="1"/>
    <col min="2218" max="2218" width="16.28515625" style="88" customWidth="1"/>
    <col min="2219" max="2219" width="17.42578125" style="88" customWidth="1"/>
    <col min="2220" max="2220" width="16.42578125" style="88" customWidth="1"/>
    <col min="2221" max="2468" width="8.85546875" style="88"/>
    <col min="2469" max="2469" width="6.7109375" style="88" customWidth="1"/>
    <col min="2470" max="2470" width="14.7109375" style="88" customWidth="1"/>
    <col min="2471" max="2471" width="21.85546875" style="88" customWidth="1"/>
    <col min="2472" max="2472" width="31.42578125" style="88" customWidth="1"/>
    <col min="2473" max="2473" width="17.85546875" style="88" customWidth="1"/>
    <col min="2474" max="2474" width="16.28515625" style="88" customWidth="1"/>
    <col min="2475" max="2475" width="17.42578125" style="88" customWidth="1"/>
    <col min="2476" max="2476" width="16.42578125" style="88" customWidth="1"/>
    <col min="2477" max="2724" width="8.85546875" style="88"/>
    <col min="2725" max="2725" width="6.7109375" style="88" customWidth="1"/>
    <col min="2726" max="2726" width="14.7109375" style="88" customWidth="1"/>
    <col min="2727" max="2727" width="21.85546875" style="88" customWidth="1"/>
    <col min="2728" max="2728" width="31.42578125" style="88" customWidth="1"/>
    <col min="2729" max="2729" width="17.85546875" style="88" customWidth="1"/>
    <col min="2730" max="2730" width="16.28515625" style="88" customWidth="1"/>
    <col min="2731" max="2731" width="17.42578125" style="88" customWidth="1"/>
    <col min="2732" max="2732" width="16.42578125" style="88" customWidth="1"/>
    <col min="2733" max="2980" width="8.85546875" style="88"/>
    <col min="2981" max="2981" width="6.7109375" style="88" customWidth="1"/>
    <col min="2982" max="2982" width="14.7109375" style="88" customWidth="1"/>
    <col min="2983" max="2983" width="21.85546875" style="88" customWidth="1"/>
    <col min="2984" max="2984" width="31.42578125" style="88" customWidth="1"/>
    <col min="2985" max="2985" width="17.85546875" style="88" customWidth="1"/>
    <col min="2986" max="2986" width="16.28515625" style="88" customWidth="1"/>
    <col min="2987" max="2987" width="17.42578125" style="88" customWidth="1"/>
    <col min="2988" max="2988" width="16.42578125" style="88" customWidth="1"/>
    <col min="2989" max="3236" width="8.85546875" style="88"/>
    <col min="3237" max="3237" width="6.7109375" style="88" customWidth="1"/>
    <col min="3238" max="3238" width="14.7109375" style="88" customWidth="1"/>
    <col min="3239" max="3239" width="21.85546875" style="88" customWidth="1"/>
    <col min="3240" max="3240" width="31.42578125" style="88" customWidth="1"/>
    <col min="3241" max="3241" width="17.85546875" style="88" customWidth="1"/>
    <col min="3242" max="3242" width="16.28515625" style="88" customWidth="1"/>
    <col min="3243" max="3243" width="17.42578125" style="88" customWidth="1"/>
    <col min="3244" max="3244" width="16.42578125" style="88" customWidth="1"/>
    <col min="3245" max="3492" width="8.85546875" style="88"/>
    <col min="3493" max="3493" width="6.7109375" style="88" customWidth="1"/>
    <col min="3494" max="3494" width="14.7109375" style="88" customWidth="1"/>
    <col min="3495" max="3495" width="21.85546875" style="88" customWidth="1"/>
    <col min="3496" max="3496" width="31.42578125" style="88" customWidth="1"/>
    <col min="3497" max="3497" width="17.85546875" style="88" customWidth="1"/>
    <col min="3498" max="3498" width="16.28515625" style="88" customWidth="1"/>
    <col min="3499" max="3499" width="17.42578125" style="88" customWidth="1"/>
    <col min="3500" max="3500" width="16.42578125" style="88" customWidth="1"/>
    <col min="3501" max="3748" width="8.85546875" style="88"/>
    <col min="3749" max="3749" width="6.7109375" style="88" customWidth="1"/>
    <col min="3750" max="3750" width="14.7109375" style="88" customWidth="1"/>
    <col min="3751" max="3751" width="21.85546875" style="88" customWidth="1"/>
    <col min="3752" max="3752" width="31.42578125" style="88" customWidth="1"/>
    <col min="3753" max="3753" width="17.85546875" style="88" customWidth="1"/>
    <col min="3754" max="3754" width="16.28515625" style="88" customWidth="1"/>
    <col min="3755" max="3755" width="17.42578125" style="88" customWidth="1"/>
    <col min="3756" max="3756" width="16.42578125" style="88" customWidth="1"/>
    <col min="3757" max="4004" width="8.85546875" style="88"/>
    <col min="4005" max="4005" width="6.7109375" style="88" customWidth="1"/>
    <col min="4006" max="4006" width="14.7109375" style="88" customWidth="1"/>
    <col min="4007" max="4007" width="21.85546875" style="88" customWidth="1"/>
    <col min="4008" max="4008" width="31.42578125" style="88" customWidth="1"/>
    <col min="4009" max="4009" width="17.85546875" style="88" customWidth="1"/>
    <col min="4010" max="4010" width="16.28515625" style="88" customWidth="1"/>
    <col min="4011" max="4011" width="17.42578125" style="88" customWidth="1"/>
    <col min="4012" max="4012" width="16.42578125" style="88" customWidth="1"/>
    <col min="4013" max="4260" width="8.85546875" style="88"/>
    <col min="4261" max="4261" width="6.7109375" style="88" customWidth="1"/>
    <col min="4262" max="4262" width="14.7109375" style="88" customWidth="1"/>
    <col min="4263" max="4263" width="21.85546875" style="88" customWidth="1"/>
    <col min="4264" max="4264" width="31.42578125" style="88" customWidth="1"/>
    <col min="4265" max="4265" width="17.85546875" style="88" customWidth="1"/>
    <col min="4266" max="4266" width="16.28515625" style="88" customWidth="1"/>
    <col min="4267" max="4267" width="17.42578125" style="88" customWidth="1"/>
    <col min="4268" max="4268" width="16.42578125" style="88" customWidth="1"/>
    <col min="4269" max="4516" width="8.85546875" style="88"/>
    <col min="4517" max="4517" width="6.7109375" style="88" customWidth="1"/>
    <col min="4518" max="4518" width="14.7109375" style="88" customWidth="1"/>
    <col min="4519" max="4519" width="21.85546875" style="88" customWidth="1"/>
    <col min="4520" max="4520" width="31.42578125" style="88" customWidth="1"/>
    <col min="4521" max="4521" width="17.85546875" style="88" customWidth="1"/>
    <col min="4522" max="4522" width="16.28515625" style="88" customWidth="1"/>
    <col min="4523" max="4523" width="17.42578125" style="88" customWidth="1"/>
    <col min="4524" max="4524" width="16.42578125" style="88" customWidth="1"/>
    <col min="4525" max="4772" width="8.85546875" style="88"/>
    <col min="4773" max="4773" width="6.7109375" style="88" customWidth="1"/>
    <col min="4774" max="4774" width="14.7109375" style="88" customWidth="1"/>
    <col min="4775" max="4775" width="21.85546875" style="88" customWidth="1"/>
    <col min="4776" max="4776" width="31.42578125" style="88" customWidth="1"/>
    <col min="4777" max="4777" width="17.85546875" style="88" customWidth="1"/>
    <col min="4778" max="4778" width="16.28515625" style="88" customWidth="1"/>
    <col min="4779" max="4779" width="17.42578125" style="88" customWidth="1"/>
    <col min="4780" max="4780" width="16.42578125" style="88" customWidth="1"/>
    <col min="4781" max="5028" width="8.85546875" style="88"/>
    <col min="5029" max="5029" width="6.7109375" style="88" customWidth="1"/>
    <col min="5030" max="5030" width="14.7109375" style="88" customWidth="1"/>
    <col min="5031" max="5031" width="21.85546875" style="88" customWidth="1"/>
    <col min="5032" max="5032" width="31.42578125" style="88" customWidth="1"/>
    <col min="5033" max="5033" width="17.85546875" style="88" customWidth="1"/>
    <col min="5034" max="5034" width="16.28515625" style="88" customWidth="1"/>
    <col min="5035" max="5035" width="17.42578125" style="88" customWidth="1"/>
    <col min="5036" max="5036" width="16.42578125" style="88" customWidth="1"/>
    <col min="5037" max="5284" width="8.85546875" style="88"/>
    <col min="5285" max="5285" width="6.7109375" style="88" customWidth="1"/>
    <col min="5286" max="5286" width="14.7109375" style="88" customWidth="1"/>
    <col min="5287" max="5287" width="21.85546875" style="88" customWidth="1"/>
    <col min="5288" max="5288" width="31.42578125" style="88" customWidth="1"/>
    <col min="5289" max="5289" width="17.85546875" style="88" customWidth="1"/>
    <col min="5290" max="5290" width="16.28515625" style="88" customWidth="1"/>
    <col min="5291" max="5291" width="17.42578125" style="88" customWidth="1"/>
    <col min="5292" max="5292" width="16.42578125" style="88" customWidth="1"/>
    <col min="5293" max="5540" width="8.85546875" style="88"/>
    <col min="5541" max="5541" width="6.7109375" style="88" customWidth="1"/>
    <col min="5542" max="5542" width="14.7109375" style="88" customWidth="1"/>
    <col min="5543" max="5543" width="21.85546875" style="88" customWidth="1"/>
    <col min="5544" max="5544" width="31.42578125" style="88" customWidth="1"/>
    <col min="5545" max="5545" width="17.85546875" style="88" customWidth="1"/>
    <col min="5546" max="5546" width="16.28515625" style="88" customWidth="1"/>
    <col min="5547" max="5547" width="17.42578125" style="88" customWidth="1"/>
    <col min="5548" max="5548" width="16.42578125" style="88" customWidth="1"/>
    <col min="5549" max="5796" width="8.85546875" style="88"/>
    <col min="5797" max="5797" width="6.7109375" style="88" customWidth="1"/>
    <col min="5798" max="5798" width="14.7109375" style="88" customWidth="1"/>
    <col min="5799" max="5799" width="21.85546875" style="88" customWidth="1"/>
    <col min="5800" max="5800" width="31.42578125" style="88" customWidth="1"/>
    <col min="5801" max="5801" width="17.85546875" style="88" customWidth="1"/>
    <col min="5802" max="5802" width="16.28515625" style="88" customWidth="1"/>
    <col min="5803" max="5803" width="17.42578125" style="88" customWidth="1"/>
    <col min="5804" max="5804" width="16.42578125" style="88" customWidth="1"/>
    <col min="5805" max="6052" width="8.85546875" style="88"/>
    <col min="6053" max="6053" width="6.7109375" style="88" customWidth="1"/>
    <col min="6054" max="6054" width="14.7109375" style="88" customWidth="1"/>
    <col min="6055" max="6055" width="21.85546875" style="88" customWidth="1"/>
    <col min="6056" max="6056" width="31.42578125" style="88" customWidth="1"/>
    <col min="6057" max="6057" width="17.85546875" style="88" customWidth="1"/>
    <col min="6058" max="6058" width="16.28515625" style="88" customWidth="1"/>
    <col min="6059" max="6059" width="17.42578125" style="88" customWidth="1"/>
    <col min="6060" max="6060" width="16.42578125" style="88" customWidth="1"/>
    <col min="6061" max="6308" width="8.85546875" style="88"/>
    <col min="6309" max="6309" width="6.7109375" style="88" customWidth="1"/>
    <col min="6310" max="6310" width="14.7109375" style="88" customWidth="1"/>
    <col min="6311" max="6311" width="21.85546875" style="88" customWidth="1"/>
    <col min="6312" max="6312" width="31.42578125" style="88" customWidth="1"/>
    <col min="6313" max="6313" width="17.85546875" style="88" customWidth="1"/>
    <col min="6314" max="6314" width="16.28515625" style="88" customWidth="1"/>
    <col min="6315" max="6315" width="17.42578125" style="88" customWidth="1"/>
    <col min="6316" max="6316" width="16.42578125" style="88" customWidth="1"/>
    <col min="6317" max="6564" width="8.85546875" style="88"/>
    <col min="6565" max="6565" width="6.7109375" style="88" customWidth="1"/>
    <col min="6566" max="6566" width="14.7109375" style="88" customWidth="1"/>
    <col min="6567" max="6567" width="21.85546875" style="88" customWidth="1"/>
    <col min="6568" max="6568" width="31.42578125" style="88" customWidth="1"/>
    <col min="6569" max="6569" width="17.85546875" style="88" customWidth="1"/>
    <col min="6570" max="6570" width="16.28515625" style="88" customWidth="1"/>
    <col min="6571" max="6571" width="17.42578125" style="88" customWidth="1"/>
    <col min="6572" max="6572" width="16.42578125" style="88" customWidth="1"/>
    <col min="6573" max="6820" width="8.85546875" style="88"/>
    <col min="6821" max="6821" width="6.7109375" style="88" customWidth="1"/>
    <col min="6822" max="6822" width="14.7109375" style="88" customWidth="1"/>
    <col min="6823" max="6823" width="21.85546875" style="88" customWidth="1"/>
    <col min="6824" max="6824" width="31.42578125" style="88" customWidth="1"/>
    <col min="6825" max="6825" width="17.85546875" style="88" customWidth="1"/>
    <col min="6826" max="6826" width="16.28515625" style="88" customWidth="1"/>
    <col min="6827" max="6827" width="17.42578125" style="88" customWidth="1"/>
    <col min="6828" max="6828" width="16.42578125" style="88" customWidth="1"/>
    <col min="6829" max="7076" width="8.85546875" style="88"/>
    <col min="7077" max="7077" width="6.7109375" style="88" customWidth="1"/>
    <col min="7078" max="7078" width="14.7109375" style="88" customWidth="1"/>
    <col min="7079" max="7079" width="21.85546875" style="88" customWidth="1"/>
    <col min="7080" max="7080" width="31.42578125" style="88" customWidth="1"/>
    <col min="7081" max="7081" width="17.85546875" style="88" customWidth="1"/>
    <col min="7082" max="7082" width="16.28515625" style="88" customWidth="1"/>
    <col min="7083" max="7083" width="17.42578125" style="88" customWidth="1"/>
    <col min="7084" max="7084" width="16.42578125" style="88" customWidth="1"/>
    <col min="7085" max="7332" width="8.85546875" style="88"/>
    <col min="7333" max="7333" width="6.7109375" style="88" customWidth="1"/>
    <col min="7334" max="7334" width="14.7109375" style="88" customWidth="1"/>
    <col min="7335" max="7335" width="21.85546875" style="88" customWidth="1"/>
    <col min="7336" max="7336" width="31.42578125" style="88" customWidth="1"/>
    <col min="7337" max="7337" width="17.85546875" style="88" customWidth="1"/>
    <col min="7338" max="7338" width="16.28515625" style="88" customWidth="1"/>
    <col min="7339" max="7339" width="17.42578125" style="88" customWidth="1"/>
    <col min="7340" max="7340" width="16.42578125" style="88" customWidth="1"/>
    <col min="7341" max="7588" width="8.85546875" style="88"/>
    <col min="7589" max="7589" width="6.7109375" style="88" customWidth="1"/>
    <col min="7590" max="7590" width="14.7109375" style="88" customWidth="1"/>
    <col min="7591" max="7591" width="21.85546875" style="88" customWidth="1"/>
    <col min="7592" max="7592" width="31.42578125" style="88" customWidth="1"/>
    <col min="7593" max="7593" width="17.85546875" style="88" customWidth="1"/>
    <col min="7594" max="7594" width="16.28515625" style="88" customWidth="1"/>
    <col min="7595" max="7595" width="17.42578125" style="88" customWidth="1"/>
    <col min="7596" max="7596" width="16.42578125" style="88" customWidth="1"/>
    <col min="7597" max="7844" width="8.85546875" style="88"/>
    <col min="7845" max="7845" width="6.7109375" style="88" customWidth="1"/>
    <col min="7846" max="7846" width="14.7109375" style="88" customWidth="1"/>
    <col min="7847" max="7847" width="21.85546875" style="88" customWidth="1"/>
    <col min="7848" max="7848" width="31.42578125" style="88" customWidth="1"/>
    <col min="7849" max="7849" width="17.85546875" style="88" customWidth="1"/>
    <col min="7850" max="7850" width="16.28515625" style="88" customWidth="1"/>
    <col min="7851" max="7851" width="17.42578125" style="88" customWidth="1"/>
    <col min="7852" max="7852" width="16.42578125" style="88" customWidth="1"/>
    <col min="7853" max="8100" width="8.85546875" style="88"/>
    <col min="8101" max="8101" width="6.7109375" style="88" customWidth="1"/>
    <col min="8102" max="8102" width="14.7109375" style="88" customWidth="1"/>
    <col min="8103" max="8103" width="21.85546875" style="88" customWidth="1"/>
    <col min="8104" max="8104" width="31.42578125" style="88" customWidth="1"/>
    <col min="8105" max="8105" width="17.85546875" style="88" customWidth="1"/>
    <col min="8106" max="8106" width="16.28515625" style="88" customWidth="1"/>
    <col min="8107" max="8107" width="17.42578125" style="88" customWidth="1"/>
    <col min="8108" max="8108" width="16.42578125" style="88" customWidth="1"/>
    <col min="8109" max="8356" width="8.85546875" style="88"/>
    <col min="8357" max="8357" width="6.7109375" style="88" customWidth="1"/>
    <col min="8358" max="8358" width="14.7109375" style="88" customWidth="1"/>
    <col min="8359" max="8359" width="21.85546875" style="88" customWidth="1"/>
    <col min="8360" max="8360" width="31.42578125" style="88" customWidth="1"/>
    <col min="8361" max="8361" width="17.85546875" style="88" customWidth="1"/>
    <col min="8362" max="8362" width="16.28515625" style="88" customWidth="1"/>
    <col min="8363" max="8363" width="17.42578125" style="88" customWidth="1"/>
    <col min="8364" max="8364" width="16.42578125" style="88" customWidth="1"/>
    <col min="8365" max="8612" width="8.85546875" style="88"/>
    <col min="8613" max="8613" width="6.7109375" style="88" customWidth="1"/>
    <col min="8614" max="8614" width="14.7109375" style="88" customWidth="1"/>
    <col min="8615" max="8615" width="21.85546875" style="88" customWidth="1"/>
    <col min="8616" max="8616" width="31.42578125" style="88" customWidth="1"/>
    <col min="8617" max="8617" width="17.85546875" style="88" customWidth="1"/>
    <col min="8618" max="8618" width="16.28515625" style="88" customWidth="1"/>
    <col min="8619" max="8619" width="17.42578125" style="88" customWidth="1"/>
    <col min="8620" max="8620" width="16.42578125" style="88" customWidth="1"/>
    <col min="8621" max="8868" width="8.85546875" style="88"/>
    <col min="8869" max="8869" width="6.7109375" style="88" customWidth="1"/>
    <col min="8870" max="8870" width="14.7109375" style="88" customWidth="1"/>
    <col min="8871" max="8871" width="21.85546875" style="88" customWidth="1"/>
    <col min="8872" max="8872" width="31.42578125" style="88" customWidth="1"/>
    <col min="8873" max="8873" width="17.85546875" style="88" customWidth="1"/>
    <col min="8874" max="8874" width="16.28515625" style="88" customWidth="1"/>
    <col min="8875" max="8875" width="17.42578125" style="88" customWidth="1"/>
    <col min="8876" max="8876" width="16.42578125" style="88" customWidth="1"/>
    <col min="8877" max="9124" width="8.85546875" style="88"/>
    <col min="9125" max="9125" width="6.7109375" style="88" customWidth="1"/>
    <col min="9126" max="9126" width="14.7109375" style="88" customWidth="1"/>
    <col min="9127" max="9127" width="21.85546875" style="88" customWidth="1"/>
    <col min="9128" max="9128" width="31.42578125" style="88" customWidth="1"/>
    <col min="9129" max="9129" width="17.85546875" style="88" customWidth="1"/>
    <col min="9130" max="9130" width="16.28515625" style="88" customWidth="1"/>
    <col min="9131" max="9131" width="17.42578125" style="88" customWidth="1"/>
    <col min="9132" max="9132" width="16.42578125" style="88" customWidth="1"/>
    <col min="9133" max="9380" width="8.85546875" style="88"/>
    <col min="9381" max="9381" width="6.7109375" style="88" customWidth="1"/>
    <col min="9382" max="9382" width="14.7109375" style="88" customWidth="1"/>
    <col min="9383" max="9383" width="21.85546875" style="88" customWidth="1"/>
    <col min="9384" max="9384" width="31.42578125" style="88" customWidth="1"/>
    <col min="9385" max="9385" width="17.85546875" style="88" customWidth="1"/>
    <col min="9386" max="9386" width="16.28515625" style="88" customWidth="1"/>
    <col min="9387" max="9387" width="17.42578125" style="88" customWidth="1"/>
    <col min="9388" max="9388" width="16.42578125" style="88" customWidth="1"/>
    <col min="9389" max="9636" width="8.85546875" style="88"/>
    <col min="9637" max="9637" width="6.7109375" style="88" customWidth="1"/>
    <col min="9638" max="9638" width="14.7109375" style="88" customWidth="1"/>
    <col min="9639" max="9639" width="21.85546875" style="88" customWidth="1"/>
    <col min="9640" max="9640" width="31.42578125" style="88" customWidth="1"/>
    <col min="9641" max="9641" width="17.85546875" style="88" customWidth="1"/>
    <col min="9642" max="9642" width="16.28515625" style="88" customWidth="1"/>
    <col min="9643" max="9643" width="17.42578125" style="88" customWidth="1"/>
    <col min="9644" max="9644" width="16.42578125" style="88" customWidth="1"/>
    <col min="9645" max="9892" width="8.85546875" style="88"/>
    <col min="9893" max="9893" width="6.7109375" style="88" customWidth="1"/>
    <col min="9894" max="9894" width="14.7109375" style="88" customWidth="1"/>
    <col min="9895" max="9895" width="21.85546875" style="88" customWidth="1"/>
    <col min="9896" max="9896" width="31.42578125" style="88" customWidth="1"/>
    <col min="9897" max="9897" width="17.85546875" style="88" customWidth="1"/>
    <col min="9898" max="9898" width="16.28515625" style="88" customWidth="1"/>
    <col min="9899" max="9899" width="17.42578125" style="88" customWidth="1"/>
    <col min="9900" max="9900" width="16.42578125" style="88" customWidth="1"/>
    <col min="9901" max="10148" width="8.85546875" style="88"/>
    <col min="10149" max="10149" width="6.7109375" style="88" customWidth="1"/>
    <col min="10150" max="10150" width="14.7109375" style="88" customWidth="1"/>
    <col min="10151" max="10151" width="21.85546875" style="88" customWidth="1"/>
    <col min="10152" max="10152" width="31.42578125" style="88" customWidth="1"/>
    <col min="10153" max="10153" width="17.85546875" style="88" customWidth="1"/>
    <col min="10154" max="10154" width="16.28515625" style="88" customWidth="1"/>
    <col min="10155" max="10155" width="17.42578125" style="88" customWidth="1"/>
    <col min="10156" max="10156" width="16.42578125" style="88" customWidth="1"/>
    <col min="10157" max="10404" width="8.85546875" style="88"/>
    <col min="10405" max="10405" width="6.7109375" style="88" customWidth="1"/>
    <col min="10406" max="10406" width="14.7109375" style="88" customWidth="1"/>
    <col min="10407" max="10407" width="21.85546875" style="88" customWidth="1"/>
    <col min="10408" max="10408" width="31.42578125" style="88" customWidth="1"/>
    <col min="10409" max="10409" width="17.85546875" style="88" customWidth="1"/>
    <col min="10410" max="10410" width="16.28515625" style="88" customWidth="1"/>
    <col min="10411" max="10411" width="17.42578125" style="88" customWidth="1"/>
    <col min="10412" max="10412" width="16.42578125" style="88" customWidth="1"/>
    <col min="10413" max="10660" width="8.85546875" style="88"/>
    <col min="10661" max="10661" width="6.7109375" style="88" customWidth="1"/>
    <col min="10662" max="10662" width="14.7109375" style="88" customWidth="1"/>
    <col min="10663" max="10663" width="21.85546875" style="88" customWidth="1"/>
    <col min="10664" max="10664" width="31.42578125" style="88" customWidth="1"/>
    <col min="10665" max="10665" width="17.85546875" style="88" customWidth="1"/>
    <col min="10666" max="10666" width="16.28515625" style="88" customWidth="1"/>
    <col min="10667" max="10667" width="17.42578125" style="88" customWidth="1"/>
    <col min="10668" max="10668" width="16.42578125" style="88" customWidth="1"/>
    <col min="10669" max="10916" width="8.85546875" style="88"/>
    <col min="10917" max="10917" width="6.7109375" style="88" customWidth="1"/>
    <col min="10918" max="10918" width="14.7109375" style="88" customWidth="1"/>
    <col min="10919" max="10919" width="21.85546875" style="88" customWidth="1"/>
    <col min="10920" max="10920" width="31.42578125" style="88" customWidth="1"/>
    <col min="10921" max="10921" width="17.85546875" style="88" customWidth="1"/>
    <col min="10922" max="10922" width="16.28515625" style="88" customWidth="1"/>
    <col min="10923" max="10923" width="17.42578125" style="88" customWidth="1"/>
    <col min="10924" max="10924" width="16.42578125" style="88" customWidth="1"/>
    <col min="10925" max="11172" width="8.85546875" style="88"/>
    <col min="11173" max="11173" width="6.7109375" style="88" customWidth="1"/>
    <col min="11174" max="11174" width="14.7109375" style="88" customWidth="1"/>
    <col min="11175" max="11175" width="21.85546875" style="88" customWidth="1"/>
    <col min="11176" max="11176" width="31.42578125" style="88" customWidth="1"/>
    <col min="11177" max="11177" width="17.85546875" style="88" customWidth="1"/>
    <col min="11178" max="11178" width="16.28515625" style="88" customWidth="1"/>
    <col min="11179" max="11179" width="17.42578125" style="88" customWidth="1"/>
    <col min="11180" max="11180" width="16.42578125" style="88" customWidth="1"/>
    <col min="11181" max="11428" width="8.85546875" style="88"/>
    <col min="11429" max="11429" width="6.7109375" style="88" customWidth="1"/>
    <col min="11430" max="11430" width="14.7109375" style="88" customWidth="1"/>
    <col min="11431" max="11431" width="21.85546875" style="88" customWidth="1"/>
    <col min="11432" max="11432" width="31.42578125" style="88" customWidth="1"/>
    <col min="11433" max="11433" width="17.85546875" style="88" customWidth="1"/>
    <col min="11434" max="11434" width="16.28515625" style="88" customWidth="1"/>
    <col min="11435" max="11435" width="17.42578125" style="88" customWidth="1"/>
    <col min="11436" max="11436" width="16.42578125" style="88" customWidth="1"/>
    <col min="11437" max="11684" width="8.85546875" style="88"/>
    <col min="11685" max="11685" width="6.7109375" style="88" customWidth="1"/>
    <col min="11686" max="11686" width="14.7109375" style="88" customWidth="1"/>
    <col min="11687" max="11687" width="21.85546875" style="88" customWidth="1"/>
    <col min="11688" max="11688" width="31.42578125" style="88" customWidth="1"/>
    <col min="11689" max="11689" width="17.85546875" style="88" customWidth="1"/>
    <col min="11690" max="11690" width="16.28515625" style="88" customWidth="1"/>
    <col min="11691" max="11691" width="17.42578125" style="88" customWidth="1"/>
    <col min="11692" max="11692" width="16.42578125" style="88" customWidth="1"/>
    <col min="11693" max="11940" width="8.85546875" style="88"/>
    <col min="11941" max="11941" width="6.7109375" style="88" customWidth="1"/>
    <col min="11942" max="11942" width="14.7109375" style="88" customWidth="1"/>
    <col min="11943" max="11943" width="21.85546875" style="88" customWidth="1"/>
    <col min="11944" max="11944" width="31.42578125" style="88" customWidth="1"/>
    <col min="11945" max="11945" width="17.85546875" style="88" customWidth="1"/>
    <col min="11946" max="11946" width="16.28515625" style="88" customWidth="1"/>
    <col min="11947" max="11947" width="17.42578125" style="88" customWidth="1"/>
    <col min="11948" max="11948" width="16.42578125" style="88" customWidth="1"/>
    <col min="11949" max="12196" width="8.85546875" style="88"/>
    <col min="12197" max="12197" width="6.7109375" style="88" customWidth="1"/>
    <col min="12198" max="12198" width="14.7109375" style="88" customWidth="1"/>
    <col min="12199" max="12199" width="21.85546875" style="88" customWidth="1"/>
    <col min="12200" max="12200" width="31.42578125" style="88" customWidth="1"/>
    <col min="12201" max="12201" width="17.85546875" style="88" customWidth="1"/>
    <col min="12202" max="12202" width="16.28515625" style="88" customWidth="1"/>
    <col min="12203" max="12203" width="17.42578125" style="88" customWidth="1"/>
    <col min="12204" max="12204" width="16.42578125" style="88" customWidth="1"/>
    <col min="12205" max="12452" width="8.85546875" style="88"/>
    <col min="12453" max="12453" width="6.7109375" style="88" customWidth="1"/>
    <col min="12454" max="12454" width="14.7109375" style="88" customWidth="1"/>
    <col min="12455" max="12455" width="21.85546875" style="88" customWidth="1"/>
    <col min="12456" max="12456" width="31.42578125" style="88" customWidth="1"/>
    <col min="12457" max="12457" width="17.85546875" style="88" customWidth="1"/>
    <col min="12458" max="12458" width="16.28515625" style="88" customWidth="1"/>
    <col min="12459" max="12459" width="17.42578125" style="88" customWidth="1"/>
    <col min="12460" max="12460" width="16.42578125" style="88" customWidth="1"/>
    <col min="12461" max="12708" width="8.85546875" style="88"/>
    <col min="12709" max="12709" width="6.7109375" style="88" customWidth="1"/>
    <col min="12710" max="12710" width="14.7109375" style="88" customWidth="1"/>
    <col min="12711" max="12711" width="21.85546875" style="88" customWidth="1"/>
    <col min="12712" max="12712" width="31.42578125" style="88" customWidth="1"/>
    <col min="12713" max="12713" width="17.85546875" style="88" customWidth="1"/>
    <col min="12714" max="12714" width="16.28515625" style="88" customWidth="1"/>
    <col min="12715" max="12715" width="17.42578125" style="88" customWidth="1"/>
    <col min="12716" max="12716" width="16.42578125" style="88" customWidth="1"/>
    <col min="12717" max="12964" width="8.85546875" style="88"/>
    <col min="12965" max="12965" width="6.7109375" style="88" customWidth="1"/>
    <col min="12966" max="12966" width="14.7109375" style="88" customWidth="1"/>
    <col min="12967" max="12967" width="21.85546875" style="88" customWidth="1"/>
    <col min="12968" max="12968" width="31.42578125" style="88" customWidth="1"/>
    <col min="12969" max="12969" width="17.85546875" style="88" customWidth="1"/>
    <col min="12970" max="12970" width="16.28515625" style="88" customWidth="1"/>
    <col min="12971" max="12971" width="17.42578125" style="88" customWidth="1"/>
    <col min="12972" max="12972" width="16.42578125" style="88" customWidth="1"/>
    <col min="12973" max="13220" width="8.85546875" style="88"/>
    <col min="13221" max="13221" width="6.7109375" style="88" customWidth="1"/>
    <col min="13222" max="13222" width="14.7109375" style="88" customWidth="1"/>
    <col min="13223" max="13223" width="21.85546875" style="88" customWidth="1"/>
    <col min="13224" max="13224" width="31.42578125" style="88" customWidth="1"/>
    <col min="13225" max="13225" width="17.85546875" style="88" customWidth="1"/>
    <col min="13226" max="13226" width="16.28515625" style="88" customWidth="1"/>
    <col min="13227" max="13227" width="17.42578125" style="88" customWidth="1"/>
    <col min="13228" max="13228" width="16.42578125" style="88" customWidth="1"/>
    <col min="13229" max="13476" width="8.85546875" style="88"/>
    <col min="13477" max="13477" width="6.7109375" style="88" customWidth="1"/>
    <col min="13478" max="13478" width="14.7109375" style="88" customWidth="1"/>
    <col min="13479" max="13479" width="21.85546875" style="88" customWidth="1"/>
    <col min="13480" max="13480" width="31.42578125" style="88" customWidth="1"/>
    <col min="13481" max="13481" width="17.85546875" style="88" customWidth="1"/>
    <col min="13482" max="13482" width="16.28515625" style="88" customWidth="1"/>
    <col min="13483" max="13483" width="17.42578125" style="88" customWidth="1"/>
    <col min="13484" max="13484" width="16.42578125" style="88" customWidth="1"/>
    <col min="13485" max="13732" width="8.85546875" style="88"/>
    <col min="13733" max="13733" width="6.7109375" style="88" customWidth="1"/>
    <col min="13734" max="13734" width="14.7109375" style="88" customWidth="1"/>
    <col min="13735" max="13735" width="21.85546875" style="88" customWidth="1"/>
    <col min="13736" max="13736" width="31.42578125" style="88" customWidth="1"/>
    <col min="13737" max="13737" width="17.85546875" style="88" customWidth="1"/>
    <col min="13738" max="13738" width="16.28515625" style="88" customWidth="1"/>
    <col min="13739" max="13739" width="17.42578125" style="88" customWidth="1"/>
    <col min="13740" max="13740" width="16.42578125" style="88" customWidth="1"/>
    <col min="13741" max="13988" width="8.85546875" style="88"/>
    <col min="13989" max="13989" width="6.7109375" style="88" customWidth="1"/>
    <col min="13990" max="13990" width="14.7109375" style="88" customWidth="1"/>
    <col min="13991" max="13991" width="21.85546875" style="88" customWidth="1"/>
    <col min="13992" max="13992" width="31.42578125" style="88" customWidth="1"/>
    <col min="13993" max="13993" width="17.85546875" style="88" customWidth="1"/>
    <col min="13994" max="13994" width="16.28515625" style="88" customWidth="1"/>
    <col min="13995" max="13995" width="17.42578125" style="88" customWidth="1"/>
    <col min="13996" max="13996" width="16.42578125" style="88" customWidth="1"/>
    <col min="13997" max="14244" width="8.85546875" style="88"/>
    <col min="14245" max="14245" width="6.7109375" style="88" customWidth="1"/>
    <col min="14246" max="14246" width="14.7109375" style="88" customWidth="1"/>
    <col min="14247" max="14247" width="21.85546875" style="88" customWidth="1"/>
    <col min="14248" max="14248" width="31.42578125" style="88" customWidth="1"/>
    <col min="14249" max="14249" width="17.85546875" style="88" customWidth="1"/>
    <col min="14250" max="14250" width="16.28515625" style="88" customWidth="1"/>
    <col min="14251" max="14251" width="17.42578125" style="88" customWidth="1"/>
    <col min="14252" max="14252" width="16.42578125" style="88" customWidth="1"/>
    <col min="14253" max="14500" width="8.85546875" style="88"/>
    <col min="14501" max="14501" width="6.7109375" style="88" customWidth="1"/>
    <col min="14502" max="14502" width="14.7109375" style="88" customWidth="1"/>
    <col min="14503" max="14503" width="21.85546875" style="88" customWidth="1"/>
    <col min="14504" max="14504" width="31.42578125" style="88" customWidth="1"/>
    <col min="14505" max="14505" width="17.85546875" style="88" customWidth="1"/>
    <col min="14506" max="14506" width="16.28515625" style="88" customWidth="1"/>
    <col min="14507" max="14507" width="17.42578125" style="88" customWidth="1"/>
    <col min="14508" max="14508" width="16.42578125" style="88" customWidth="1"/>
    <col min="14509" max="14756" width="8.85546875" style="88"/>
    <col min="14757" max="14757" width="6.7109375" style="88" customWidth="1"/>
    <col min="14758" max="14758" width="14.7109375" style="88" customWidth="1"/>
    <col min="14759" max="14759" width="21.85546875" style="88" customWidth="1"/>
    <col min="14760" max="14760" width="31.42578125" style="88" customWidth="1"/>
    <col min="14761" max="14761" width="17.85546875" style="88" customWidth="1"/>
    <col min="14762" max="14762" width="16.28515625" style="88" customWidth="1"/>
    <col min="14763" max="14763" width="17.42578125" style="88" customWidth="1"/>
    <col min="14764" max="14764" width="16.42578125" style="88" customWidth="1"/>
    <col min="14765" max="15012" width="8.85546875" style="88"/>
    <col min="15013" max="15013" width="6.7109375" style="88" customWidth="1"/>
    <col min="15014" max="15014" width="14.7109375" style="88" customWidth="1"/>
    <col min="15015" max="15015" width="21.85546875" style="88" customWidth="1"/>
    <col min="15016" max="15016" width="31.42578125" style="88" customWidth="1"/>
    <col min="15017" max="15017" width="17.85546875" style="88" customWidth="1"/>
    <col min="15018" max="15018" width="16.28515625" style="88" customWidth="1"/>
    <col min="15019" max="15019" width="17.42578125" style="88" customWidth="1"/>
    <col min="15020" max="15020" width="16.42578125" style="88" customWidth="1"/>
    <col min="15021" max="15268" width="8.85546875" style="88"/>
    <col min="15269" max="15269" width="6.7109375" style="88" customWidth="1"/>
    <col min="15270" max="15270" width="14.7109375" style="88" customWidth="1"/>
    <col min="15271" max="15271" width="21.85546875" style="88" customWidth="1"/>
    <col min="15272" max="15272" width="31.42578125" style="88" customWidth="1"/>
    <col min="15273" max="15273" width="17.85546875" style="88" customWidth="1"/>
    <col min="15274" max="15274" width="16.28515625" style="88" customWidth="1"/>
    <col min="15275" max="15275" width="17.42578125" style="88" customWidth="1"/>
    <col min="15276" max="15276" width="16.42578125" style="88" customWidth="1"/>
    <col min="15277" max="15524" width="8.85546875" style="88"/>
    <col min="15525" max="15525" width="6.7109375" style="88" customWidth="1"/>
    <col min="15526" max="15526" width="14.7109375" style="88" customWidth="1"/>
    <col min="15527" max="15527" width="21.85546875" style="88" customWidth="1"/>
    <col min="15528" max="15528" width="31.42578125" style="88" customWidth="1"/>
    <col min="15529" max="15529" width="17.85546875" style="88" customWidth="1"/>
    <col min="15530" max="15530" width="16.28515625" style="88" customWidth="1"/>
    <col min="15531" max="15531" width="17.42578125" style="88" customWidth="1"/>
    <col min="15532" max="15532" width="16.42578125" style="88" customWidth="1"/>
    <col min="15533" max="15780" width="8.85546875" style="88"/>
    <col min="15781" max="15781" width="6.7109375" style="88" customWidth="1"/>
    <col min="15782" max="15782" width="14.7109375" style="88" customWidth="1"/>
    <col min="15783" max="15783" width="21.85546875" style="88" customWidth="1"/>
    <col min="15784" max="15784" width="31.42578125" style="88" customWidth="1"/>
    <col min="15785" max="15785" width="17.85546875" style="88" customWidth="1"/>
    <col min="15786" max="15786" width="16.28515625" style="88" customWidth="1"/>
    <col min="15787" max="15787" width="17.42578125" style="88" customWidth="1"/>
    <col min="15788" max="15788" width="16.42578125" style="88" customWidth="1"/>
    <col min="15789" max="16036" width="8.85546875" style="88"/>
    <col min="16037" max="16037" width="6.7109375" style="88" customWidth="1"/>
    <col min="16038" max="16038" width="14.7109375" style="88" customWidth="1"/>
    <col min="16039" max="16039" width="21.85546875" style="88" customWidth="1"/>
    <col min="16040" max="16040" width="31.42578125" style="88" customWidth="1"/>
    <col min="16041" max="16041" width="17.85546875" style="88" customWidth="1"/>
    <col min="16042" max="16042" width="16.28515625" style="88" customWidth="1"/>
    <col min="16043" max="16043" width="17.42578125" style="88" customWidth="1"/>
    <col min="16044" max="16044" width="16.42578125" style="88" customWidth="1"/>
    <col min="16045" max="16384" width="8.85546875" style="88"/>
  </cols>
  <sheetData>
    <row r="1" spans="2:13" ht="21">
      <c r="E1" s="98">
        <f ca="1">TODAY()</f>
        <v>42400</v>
      </c>
    </row>
    <row r="2" spans="2:13" ht="15">
      <c r="E2" s="99"/>
      <c r="H2" s="100" t="s">
        <v>158</v>
      </c>
    </row>
    <row r="3" spans="2:13" ht="12" customHeight="1">
      <c r="B3" s="265" t="s">
        <v>159</v>
      </c>
      <c r="C3" s="265"/>
      <c r="D3" s="265"/>
      <c r="E3" s="265"/>
      <c r="F3" s="265"/>
      <c r="G3" s="265"/>
      <c r="H3" s="265"/>
      <c r="I3" s="265"/>
      <c r="J3" s="101"/>
      <c r="K3" s="102"/>
      <c r="L3" s="102"/>
      <c r="M3" s="102"/>
    </row>
    <row r="4" spans="2:13" ht="13.5" customHeight="1" thickBot="1">
      <c r="B4" s="266"/>
      <c r="C4" s="266"/>
      <c r="D4" s="266"/>
      <c r="E4" s="266"/>
      <c r="F4" s="266"/>
      <c r="G4" s="266"/>
      <c r="H4" s="266"/>
      <c r="I4" s="266"/>
      <c r="J4" s="101"/>
      <c r="K4" s="102"/>
      <c r="L4" s="102"/>
      <c r="M4" s="102"/>
    </row>
    <row r="5" spans="2:13" ht="30" customHeight="1" thickTop="1">
      <c r="B5" s="267" t="s">
        <v>160</v>
      </c>
      <c r="C5" s="269" t="s">
        <v>161</v>
      </c>
      <c r="D5" s="103" t="s">
        <v>162</v>
      </c>
      <c r="E5" s="103" t="s">
        <v>163</v>
      </c>
      <c r="F5" s="271" t="s">
        <v>164</v>
      </c>
      <c r="G5" s="272"/>
      <c r="H5" s="271" t="s">
        <v>165</v>
      </c>
      <c r="I5" s="273"/>
    </row>
    <row r="6" spans="2:13" ht="18.75" customHeight="1">
      <c r="B6" s="268"/>
      <c r="C6" s="270"/>
      <c r="D6" s="104" t="s">
        <v>166</v>
      </c>
      <c r="E6" s="104" t="s">
        <v>167</v>
      </c>
      <c r="F6" s="104" t="s">
        <v>168</v>
      </c>
      <c r="G6" s="104" t="s">
        <v>169</v>
      </c>
      <c r="H6" s="104" t="s">
        <v>168</v>
      </c>
      <c r="I6" s="105" t="s">
        <v>169</v>
      </c>
      <c r="L6" s="144" t="s">
        <v>235</v>
      </c>
    </row>
    <row r="7" spans="2:13" ht="30" customHeight="1" thickBot="1">
      <c r="B7" s="106">
        <v>1</v>
      </c>
      <c r="C7" s="107">
        <v>2</v>
      </c>
      <c r="D7" s="107">
        <v>3</v>
      </c>
      <c r="E7" s="107">
        <v>4</v>
      </c>
      <c r="F7" s="107">
        <v>5</v>
      </c>
      <c r="G7" s="107">
        <v>6</v>
      </c>
      <c r="H7" s="107">
        <v>7</v>
      </c>
      <c r="I7" s="108">
        <v>8</v>
      </c>
      <c r="L7" s="144" t="s">
        <v>236</v>
      </c>
    </row>
    <row r="8" spans="2:13" ht="18" customHeight="1" thickTop="1">
      <c r="B8" s="109">
        <v>1</v>
      </c>
      <c r="C8" s="110"/>
      <c r="D8" s="111"/>
      <c r="E8" s="111"/>
      <c r="F8" s="112"/>
      <c r="G8" s="112"/>
      <c r="H8" s="112"/>
      <c r="I8" s="113"/>
      <c r="L8" s="144" t="s">
        <v>237</v>
      </c>
    </row>
    <row r="9" spans="2:13" ht="18" customHeight="1">
      <c r="B9" s="114">
        <f>B8+1</f>
        <v>2</v>
      </c>
      <c r="C9" s="115"/>
      <c r="D9" s="116"/>
      <c r="E9" s="117"/>
      <c r="F9" s="118"/>
      <c r="G9" s="118"/>
      <c r="H9" s="118"/>
      <c r="I9" s="119"/>
      <c r="L9" s="144" t="s">
        <v>238</v>
      </c>
    </row>
    <row r="10" spans="2:13" ht="18" customHeight="1">
      <c r="B10" s="114">
        <f t="shared" ref="B10:B26" si="0">B9+1</f>
        <v>3</v>
      </c>
      <c r="C10" s="115"/>
      <c r="D10" s="116"/>
      <c r="E10" s="116"/>
      <c r="F10" s="118"/>
      <c r="G10" s="118"/>
      <c r="H10" s="118"/>
      <c r="I10" s="119"/>
      <c r="L10" s="144" t="s">
        <v>239</v>
      </c>
    </row>
    <row r="11" spans="2:13" ht="18" customHeight="1">
      <c r="B11" s="114">
        <f t="shared" si="0"/>
        <v>4</v>
      </c>
      <c r="C11" s="115"/>
      <c r="D11" s="116"/>
      <c r="E11" s="116"/>
      <c r="F11" s="118"/>
      <c r="G11" s="118"/>
      <c r="H11" s="118"/>
      <c r="I11" s="119"/>
      <c r="L11" s="144" t="s">
        <v>240</v>
      </c>
    </row>
    <row r="12" spans="2:13" ht="18" customHeight="1">
      <c r="B12" s="114">
        <f t="shared" si="0"/>
        <v>5</v>
      </c>
      <c r="C12" s="115"/>
      <c r="D12" s="116"/>
      <c r="E12" s="116"/>
      <c r="F12" s="118"/>
      <c r="G12" s="118"/>
      <c r="H12" s="118"/>
      <c r="I12" s="119"/>
      <c r="L12" s="144" t="s">
        <v>241</v>
      </c>
    </row>
    <row r="13" spans="2:13" ht="18" customHeight="1">
      <c r="B13" s="114">
        <f t="shared" si="0"/>
        <v>6</v>
      </c>
      <c r="C13" s="115"/>
      <c r="D13" s="116"/>
      <c r="E13" s="116"/>
      <c r="F13" s="118"/>
      <c r="G13" s="118"/>
      <c r="H13" s="118"/>
      <c r="I13" s="119"/>
      <c r="L13" s="144" t="s">
        <v>242</v>
      </c>
    </row>
    <row r="14" spans="2:13" ht="18" customHeight="1">
      <c r="B14" s="114">
        <f t="shared" si="0"/>
        <v>7</v>
      </c>
      <c r="C14" s="115"/>
      <c r="D14" s="116"/>
      <c r="E14" s="116"/>
      <c r="F14" s="118"/>
      <c r="G14" s="118"/>
      <c r="H14" s="118"/>
      <c r="I14" s="119"/>
      <c r="L14" s="144" t="s">
        <v>243</v>
      </c>
    </row>
    <row r="15" spans="2:13" ht="18" customHeight="1">
      <c r="B15" s="114">
        <f t="shared" si="0"/>
        <v>8</v>
      </c>
      <c r="C15" s="115"/>
      <c r="D15" s="116"/>
      <c r="E15" s="116"/>
      <c r="F15" s="118"/>
      <c r="G15" s="118"/>
      <c r="H15" s="118"/>
      <c r="I15" s="119"/>
      <c r="L15" s="144" t="s">
        <v>244</v>
      </c>
    </row>
    <row r="16" spans="2:13" ht="18" customHeight="1">
      <c r="B16" s="114">
        <f t="shared" si="0"/>
        <v>9</v>
      </c>
      <c r="C16" s="115"/>
      <c r="D16" s="116"/>
      <c r="E16" s="116"/>
      <c r="F16" s="118"/>
      <c r="G16" s="118"/>
      <c r="H16" s="118"/>
      <c r="I16" s="119"/>
      <c r="L16" s="144" t="s">
        <v>245</v>
      </c>
    </row>
    <row r="17" spans="2:12" ht="18" customHeight="1">
      <c r="B17" s="114">
        <f t="shared" si="0"/>
        <v>10</v>
      </c>
      <c r="C17" s="115"/>
      <c r="D17" s="116"/>
      <c r="E17" s="116"/>
      <c r="F17" s="118"/>
      <c r="G17" s="118"/>
      <c r="H17" s="118"/>
      <c r="I17" s="119"/>
      <c r="L17" s="144" t="s">
        <v>246</v>
      </c>
    </row>
    <row r="18" spans="2:12" ht="18" customHeight="1">
      <c r="B18" s="114">
        <f t="shared" si="0"/>
        <v>11</v>
      </c>
      <c r="C18" s="120"/>
      <c r="D18" s="116"/>
      <c r="E18" s="116"/>
      <c r="F18" s="118"/>
      <c r="G18" s="118"/>
      <c r="H18" s="118"/>
      <c r="I18" s="119"/>
      <c r="L18" s="144" t="s">
        <v>138</v>
      </c>
    </row>
    <row r="19" spans="2:12" ht="18" customHeight="1">
      <c r="B19" s="114">
        <f t="shared" si="0"/>
        <v>12</v>
      </c>
      <c r="C19" s="115"/>
      <c r="D19" s="116"/>
      <c r="E19" s="116"/>
      <c r="F19" s="118"/>
      <c r="G19" s="118"/>
      <c r="H19" s="118"/>
      <c r="I19" s="119"/>
      <c r="L19" s="144" t="s">
        <v>140</v>
      </c>
    </row>
    <row r="20" spans="2:12" ht="18" customHeight="1">
      <c r="B20" s="114">
        <f t="shared" si="0"/>
        <v>13</v>
      </c>
      <c r="C20" s="115"/>
      <c r="D20" s="116"/>
      <c r="E20" s="116"/>
      <c r="F20" s="118"/>
      <c r="G20" s="118"/>
      <c r="H20" s="118"/>
      <c r="I20" s="119"/>
      <c r="L20" s="144" t="s">
        <v>142</v>
      </c>
    </row>
    <row r="21" spans="2:12" ht="18" customHeight="1">
      <c r="B21" s="114">
        <f t="shared" si="0"/>
        <v>14</v>
      </c>
      <c r="C21" s="115"/>
      <c r="D21" s="116"/>
      <c r="E21" s="116"/>
      <c r="F21" s="118"/>
      <c r="G21" s="118"/>
      <c r="H21" s="118"/>
      <c r="I21" s="119"/>
      <c r="L21" s="144" t="s">
        <v>144</v>
      </c>
    </row>
    <row r="22" spans="2:12" ht="18" customHeight="1">
      <c r="B22" s="114">
        <f t="shared" si="0"/>
        <v>15</v>
      </c>
      <c r="C22" s="115"/>
      <c r="D22" s="116"/>
      <c r="E22" s="116"/>
      <c r="F22" s="118"/>
      <c r="G22" s="118"/>
      <c r="H22" s="118"/>
      <c r="I22" s="119"/>
      <c r="L22" s="144" t="s">
        <v>146</v>
      </c>
    </row>
    <row r="23" spans="2:12" ht="18" customHeight="1">
      <c r="B23" s="114">
        <f t="shared" si="0"/>
        <v>16</v>
      </c>
      <c r="C23" s="115"/>
      <c r="D23" s="116"/>
      <c r="E23" s="116"/>
      <c r="F23" s="118"/>
      <c r="G23" s="118"/>
      <c r="H23" s="118"/>
      <c r="I23" s="119"/>
      <c r="L23" s="144" t="s">
        <v>148</v>
      </c>
    </row>
    <row r="24" spans="2:12" ht="18" customHeight="1">
      <c r="B24" s="114">
        <f t="shared" si="0"/>
        <v>17</v>
      </c>
      <c r="C24" s="115"/>
      <c r="D24" s="116"/>
      <c r="E24" s="116"/>
      <c r="F24" s="118"/>
      <c r="G24" s="118"/>
      <c r="H24" s="118"/>
      <c r="I24" s="119"/>
      <c r="L24" s="144" t="s">
        <v>150</v>
      </c>
    </row>
    <row r="25" spans="2:12" ht="18" customHeight="1">
      <c r="B25" s="114">
        <f t="shared" si="0"/>
        <v>18</v>
      </c>
      <c r="C25" s="115"/>
      <c r="D25" s="116"/>
      <c r="E25" s="116"/>
      <c r="F25" s="118"/>
      <c r="G25" s="118"/>
      <c r="H25" s="118"/>
      <c r="I25" s="119"/>
      <c r="L25" s="144" t="s">
        <v>151</v>
      </c>
    </row>
    <row r="26" spans="2:12" ht="18" customHeight="1">
      <c r="B26" s="114">
        <f t="shared" si="0"/>
        <v>19</v>
      </c>
      <c r="C26" s="115"/>
      <c r="D26" s="116"/>
      <c r="E26" s="116"/>
      <c r="F26" s="118"/>
      <c r="G26" s="118"/>
      <c r="H26" s="118"/>
      <c r="I26" s="119"/>
      <c r="L26" s="144" t="s">
        <v>151</v>
      </c>
    </row>
    <row r="27" spans="2:12" ht="18.75" thickBot="1">
      <c r="B27" s="262" t="s">
        <v>157</v>
      </c>
      <c r="C27" s="263"/>
      <c r="D27" s="263"/>
      <c r="E27" s="264"/>
      <c r="F27" s="121">
        <f>SUM(F8:F26)</f>
        <v>0</v>
      </c>
      <c r="G27" s="121">
        <f>SUM(G8:G26)</f>
        <v>0</v>
      </c>
      <c r="H27" s="121">
        <f>SUM(H8:H26)</f>
        <v>0</v>
      </c>
      <c r="I27" s="121">
        <f>SUM(I8:I26)</f>
        <v>0</v>
      </c>
      <c r="L27" s="144" t="s">
        <v>152</v>
      </c>
    </row>
    <row r="28" spans="2:12" ht="13.5" thickTop="1">
      <c r="L28" s="144" t="s">
        <v>153</v>
      </c>
    </row>
    <row r="29" spans="2:12">
      <c r="L29" s="144" t="s">
        <v>154</v>
      </c>
    </row>
    <row r="30" spans="2:12">
      <c r="L30" s="144" t="s">
        <v>155</v>
      </c>
    </row>
    <row r="31" spans="2:12">
      <c r="L31" s="143" t="s">
        <v>209</v>
      </c>
    </row>
    <row r="32" spans="2:12">
      <c r="L32" s="143" t="s">
        <v>210</v>
      </c>
    </row>
  </sheetData>
  <mergeCells count="6">
    <mergeCell ref="B27:E27"/>
    <mergeCell ref="B3:I4"/>
    <mergeCell ref="B5:B6"/>
    <mergeCell ref="C5:C6"/>
    <mergeCell ref="F5:G5"/>
    <mergeCell ref="H5:I5"/>
  </mergeCells>
  <hyperlinks>
    <hyperlink ref="L6" location="'Evidenta PFA'!A1" display="Evidenta PFA"/>
    <hyperlink ref="L7" location="RJIP!A1" display="RJIP"/>
    <hyperlink ref="L8" location="'Model RJIP'!A1" display="Model RJIP"/>
    <hyperlink ref="L9" location="'Registrul-Inventar'!A1" display="Registrul-Inventar"/>
    <hyperlink ref="L10" location="'Export factura'!A1" display="Export factura"/>
    <hyperlink ref="L11" location="'Export chitanta'!A1" display="Export chitanta"/>
    <hyperlink ref="L12" location="Facturi!A1" display="Facturi"/>
    <hyperlink ref="L13" location="Clienti!A1" display="Clienti"/>
    <hyperlink ref="L14" location="'Incasat pe luna'!A1" display="Incasat pe luna"/>
    <hyperlink ref="L15" location="'Facturat pe luna'!A1" display="Facturat pe luna"/>
    <hyperlink ref="L16" location="'Incasari pe client'!A1" display="Incasari pe client"/>
    <hyperlink ref="L17" location="'Calculator pret traducere'!A1" display="Calculator pret traducere"/>
    <hyperlink ref="L18" location="Ianuarie!A1" display="Ianuarie"/>
    <hyperlink ref="L19" location="Februarie!A1" display="Februarie"/>
    <hyperlink ref="L20" location="Martie!A1" display="Martie"/>
    <hyperlink ref="L21" location="Aprilie!A1" display="Aprilie"/>
    <hyperlink ref="L22" location="Mai!A1" display="Mai"/>
    <hyperlink ref="L23" location="Iunie!A1" display="Iunie"/>
    <hyperlink ref="L24" location="Iulie!A1" display="Iulie"/>
    <hyperlink ref="L25" location="August!A1" display="August"/>
    <hyperlink ref="L26" location="August!A1" display="August"/>
    <hyperlink ref="L27" location="Septembrie!A1" display="Septembrie"/>
    <hyperlink ref="L28" location="Octombrie!A1" display="Octombrie"/>
    <hyperlink ref="L29" location="Noiembrie!A1" display="Noiembrie"/>
    <hyperlink ref="L30" location="Decembrie!A1" display="Decembrie"/>
    <hyperlink ref="L31" location="'Export chitanta'!Print_Area" display="'Export chitanta'!Print_Area"/>
    <hyperlink ref="L32" location="'Export factura'!Print_Area" display="'Export factura'!Print_Area"/>
  </hyperlink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:K29"/>
  <sheetViews>
    <sheetView workbookViewId="0">
      <selection activeCell="I6" sqref="I6"/>
    </sheetView>
  </sheetViews>
  <sheetFormatPr defaultColWidth="9.140625" defaultRowHeight="12.75"/>
  <cols>
    <col min="1" max="1" width="4.140625" style="122" customWidth="1"/>
    <col min="2" max="2" width="4.5703125" style="122" customWidth="1"/>
    <col min="3" max="3" width="12.85546875" style="122" customWidth="1"/>
    <col min="4" max="4" width="16.85546875" style="122" customWidth="1"/>
    <col min="5" max="5" width="20.140625" style="122" customWidth="1"/>
    <col min="6" max="7" width="18.140625" style="122" customWidth="1"/>
    <col min="8" max="8" width="8.140625" style="122" customWidth="1"/>
    <col min="9" max="9" width="18.140625" style="122" customWidth="1"/>
    <col min="10" max="16384" width="9.140625" style="122"/>
  </cols>
  <sheetData>
    <row r="1" spans="1:11">
      <c r="A1" s="274" t="s">
        <v>171</v>
      </c>
      <c r="B1" s="274"/>
      <c r="C1" s="274"/>
      <c r="D1" s="274"/>
    </row>
    <row r="2" spans="1:11">
      <c r="K2" s="88"/>
    </row>
    <row r="3" spans="1:11">
      <c r="K3" s="144" t="s">
        <v>235</v>
      </c>
    </row>
    <row r="4" spans="1:11">
      <c r="K4" s="144" t="s">
        <v>236</v>
      </c>
    </row>
    <row r="5" spans="1:11">
      <c r="K5" s="144" t="s">
        <v>237</v>
      </c>
    </row>
    <row r="6" spans="1:11" ht="14.25">
      <c r="A6" s="275" t="s">
        <v>172</v>
      </c>
      <c r="B6" s="275"/>
      <c r="C6" s="275"/>
      <c r="D6" s="275"/>
      <c r="E6" s="275"/>
      <c r="F6" s="275"/>
      <c r="G6" s="275"/>
      <c r="K6" s="144" t="s">
        <v>238</v>
      </c>
    </row>
    <row r="7" spans="1:11" ht="14.25">
      <c r="A7" s="275" t="s">
        <v>173</v>
      </c>
      <c r="B7" s="275"/>
      <c r="C7" s="275"/>
      <c r="D7" s="275"/>
      <c r="E7" s="275"/>
      <c r="F7" s="275"/>
      <c r="G7" s="275"/>
      <c r="K7" s="144" t="s">
        <v>239</v>
      </c>
    </row>
    <row r="8" spans="1:11">
      <c r="A8" s="123"/>
      <c r="B8" s="123"/>
      <c r="C8" s="123"/>
      <c r="D8" s="123"/>
      <c r="E8" s="123"/>
      <c r="F8" s="123"/>
      <c r="G8" s="123"/>
      <c r="H8" s="123"/>
      <c r="I8" s="123"/>
      <c r="K8" s="144" t="s">
        <v>240</v>
      </c>
    </row>
    <row r="9" spans="1:11">
      <c r="H9" s="276"/>
      <c r="I9" s="276"/>
      <c r="K9" s="144" t="s">
        <v>241</v>
      </c>
    </row>
    <row r="10" spans="1:11">
      <c r="H10" s="123"/>
      <c r="I10" s="123"/>
      <c r="K10" s="144" t="s">
        <v>242</v>
      </c>
    </row>
    <row r="11" spans="1:11">
      <c r="F11" s="276" t="s">
        <v>174</v>
      </c>
      <c r="G11" s="276"/>
      <c r="H11" s="123"/>
      <c r="I11" s="123"/>
      <c r="K11" s="144" t="s">
        <v>243</v>
      </c>
    </row>
    <row r="12" spans="1:11">
      <c r="H12" s="123"/>
      <c r="I12" s="123"/>
      <c r="K12" s="144" t="s">
        <v>244</v>
      </c>
    </row>
    <row r="13" spans="1:11">
      <c r="B13" s="277" t="s">
        <v>3</v>
      </c>
      <c r="C13" s="277" t="s">
        <v>175</v>
      </c>
      <c r="D13" s="277" t="s">
        <v>176</v>
      </c>
      <c r="E13" s="277" t="s">
        <v>177</v>
      </c>
      <c r="F13" s="279" t="s">
        <v>178</v>
      </c>
      <c r="G13" s="280"/>
      <c r="K13" s="144" t="s">
        <v>245</v>
      </c>
    </row>
    <row r="14" spans="1:11">
      <c r="B14" s="278"/>
      <c r="C14" s="278"/>
      <c r="D14" s="278"/>
      <c r="E14" s="278"/>
      <c r="F14" s="124" t="s">
        <v>7</v>
      </c>
      <c r="G14" s="124" t="s">
        <v>179</v>
      </c>
      <c r="K14" s="144" t="s">
        <v>246</v>
      </c>
    </row>
    <row r="15" spans="1:11" ht="15.75">
      <c r="B15" s="125">
        <v>1</v>
      </c>
      <c r="C15" s="126">
        <v>2</v>
      </c>
      <c r="D15" s="126">
        <v>3</v>
      </c>
      <c r="E15" s="126">
        <v>4</v>
      </c>
      <c r="F15" s="126">
        <v>5</v>
      </c>
      <c r="G15" s="126">
        <v>6</v>
      </c>
      <c r="K15" s="144" t="s">
        <v>138</v>
      </c>
    </row>
    <row r="16" spans="1:11">
      <c r="B16" s="127"/>
      <c r="C16" s="127"/>
      <c r="D16" s="127"/>
      <c r="E16" s="127"/>
      <c r="F16" s="127"/>
      <c r="G16" s="128"/>
      <c r="K16" s="144" t="s">
        <v>140</v>
      </c>
    </row>
    <row r="17" spans="2:11">
      <c r="B17" s="127"/>
      <c r="C17" s="127"/>
      <c r="D17" s="127"/>
      <c r="E17" s="127"/>
      <c r="F17" s="127"/>
      <c r="G17" s="128"/>
      <c r="K17" s="144" t="s">
        <v>142</v>
      </c>
    </row>
    <row r="18" spans="2:11">
      <c r="B18" s="127"/>
      <c r="C18" s="127"/>
      <c r="D18" s="127"/>
      <c r="E18" s="127"/>
      <c r="F18" s="127"/>
      <c r="G18" s="128"/>
      <c r="K18" s="144" t="s">
        <v>144</v>
      </c>
    </row>
    <row r="19" spans="2:11">
      <c r="B19" s="127"/>
      <c r="C19" s="127"/>
      <c r="D19" s="127"/>
      <c r="E19" s="127"/>
      <c r="F19" s="127"/>
      <c r="G19" s="128"/>
      <c r="K19" s="144" t="s">
        <v>146</v>
      </c>
    </row>
    <row r="20" spans="2:11">
      <c r="B20" s="127"/>
      <c r="C20" s="127"/>
      <c r="D20" s="127"/>
      <c r="E20" s="127"/>
      <c r="F20" s="127"/>
      <c r="G20" s="128"/>
      <c r="K20" s="144" t="s">
        <v>148</v>
      </c>
    </row>
    <row r="21" spans="2:11">
      <c r="B21" s="127"/>
      <c r="C21" s="127"/>
      <c r="D21" s="127"/>
      <c r="E21" s="127"/>
      <c r="F21" s="127"/>
      <c r="G21" s="128"/>
      <c r="K21" s="144" t="s">
        <v>150</v>
      </c>
    </row>
    <row r="22" spans="2:11">
      <c r="B22" s="127"/>
      <c r="C22" s="127"/>
      <c r="D22" s="127"/>
      <c r="E22" s="127"/>
      <c r="F22" s="127"/>
      <c r="G22" s="128"/>
      <c r="K22" s="144" t="s">
        <v>151</v>
      </c>
    </row>
    <row r="23" spans="2:11">
      <c r="G23" s="129" t="s">
        <v>180</v>
      </c>
      <c r="K23" s="144" t="s">
        <v>151</v>
      </c>
    </row>
    <row r="24" spans="2:11">
      <c r="K24" s="144" t="s">
        <v>152</v>
      </c>
    </row>
    <row r="25" spans="2:11">
      <c r="K25" s="144" t="s">
        <v>153</v>
      </c>
    </row>
    <row r="26" spans="2:11">
      <c r="C26" s="122" t="s">
        <v>181</v>
      </c>
      <c r="F26" s="122" t="s">
        <v>182</v>
      </c>
      <c r="K26" s="144" t="s">
        <v>154</v>
      </c>
    </row>
    <row r="27" spans="2:11">
      <c r="K27" s="144" t="s">
        <v>155</v>
      </c>
    </row>
    <row r="28" spans="2:11">
      <c r="K28" s="143" t="s">
        <v>209</v>
      </c>
    </row>
    <row r="29" spans="2:11">
      <c r="K29" s="143" t="s">
        <v>210</v>
      </c>
    </row>
  </sheetData>
  <mergeCells count="10">
    <mergeCell ref="B13:B14"/>
    <mergeCell ref="C13:C14"/>
    <mergeCell ref="D13:D14"/>
    <mergeCell ref="E13:E14"/>
    <mergeCell ref="F13:G13"/>
    <mergeCell ref="A1:D1"/>
    <mergeCell ref="A6:G6"/>
    <mergeCell ref="A7:G7"/>
    <mergeCell ref="H9:I9"/>
    <mergeCell ref="F11:G11"/>
  </mergeCells>
  <hyperlinks>
    <hyperlink ref="K3" location="'Evidenta PFA'!A1" display="Evidenta PFA"/>
    <hyperlink ref="K4" location="RJIP!A1" display="RJIP"/>
    <hyperlink ref="K5" location="'Model RJIP'!A1" display="Model RJIP"/>
    <hyperlink ref="K6" location="'Registrul-Inventar'!A1" display="Registrul-Inventar"/>
    <hyperlink ref="K7" location="'Export factura'!A1" display="Export factura"/>
    <hyperlink ref="K8" location="'Export chitanta'!A1" display="Export chitanta"/>
    <hyperlink ref="K9" location="Facturi!A1" display="Facturi"/>
    <hyperlink ref="K10" location="Clienti!A1" display="Clienti"/>
    <hyperlink ref="K11" location="'Incasat pe luna'!A1" display="Incasat pe luna"/>
    <hyperlink ref="K12" location="'Facturat pe luna'!A1" display="Facturat pe luna"/>
    <hyperlink ref="K13" location="'Incasari pe client'!A1" display="Incasari pe client"/>
    <hyperlink ref="K14" location="'Calculator pret traducere'!A1" display="Calculator pret traducere"/>
    <hyperlink ref="K15" location="Ianuarie!A1" display="Ianuarie"/>
    <hyperlink ref="K16" location="Februarie!A1" display="Februarie"/>
    <hyperlink ref="K17" location="Martie!A1" display="Martie"/>
    <hyperlink ref="K18" location="Aprilie!A1" display="Aprilie"/>
    <hyperlink ref="K19" location="Mai!A1" display="Mai"/>
    <hyperlink ref="K20" location="Iunie!A1" display="Iunie"/>
    <hyperlink ref="K21" location="Iulie!A1" display="Iulie"/>
    <hyperlink ref="K22" location="August!A1" display="August"/>
    <hyperlink ref="K23" location="August!A1" display="August"/>
    <hyperlink ref="K24" location="Septembrie!A1" display="Septembrie"/>
    <hyperlink ref="K25" location="Octombrie!A1" display="Octombrie"/>
    <hyperlink ref="K26" location="Noiembrie!A1" display="Noiembrie"/>
    <hyperlink ref="K27" location="Decembrie!A1" display="Decembrie"/>
    <hyperlink ref="K28" location="'Export chitanta'!Print_Area" display="'Export chitanta'!Print_Area"/>
    <hyperlink ref="K29" location="'Export factura'!Print_Area" display="'Export factura'!Print_Area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00B050"/>
  </sheetPr>
  <dimension ref="A1:AG38"/>
  <sheetViews>
    <sheetView workbookViewId="0">
      <selection activeCell="AB22" sqref="AB22"/>
    </sheetView>
  </sheetViews>
  <sheetFormatPr defaultColWidth="9.140625" defaultRowHeight="12.75"/>
  <cols>
    <col min="1" max="1" width="4.5703125" style="88" customWidth="1"/>
    <col min="2" max="2" width="1.7109375" style="88" customWidth="1"/>
    <col min="3" max="3" width="9.28515625" style="88" customWidth="1"/>
    <col min="4" max="4" width="8" style="88" customWidth="1"/>
    <col min="5" max="5" width="18.5703125" style="88" customWidth="1"/>
    <col min="6" max="6" width="19.7109375" style="88" bestFit="1" customWidth="1"/>
    <col min="7" max="7" width="6.5703125" style="88" customWidth="1"/>
    <col min="8" max="8" width="12.28515625" style="88" hidden="1" customWidth="1"/>
    <col min="9" max="9" width="21.42578125" style="88" hidden="1" customWidth="1"/>
    <col min="10" max="11" width="10.85546875" style="88" hidden="1" customWidth="1"/>
    <col min="12" max="12" width="10" style="88" hidden="1" customWidth="1"/>
    <col min="13" max="13" width="0" style="88" hidden="1" customWidth="1"/>
    <col min="14" max="14" width="16.42578125" style="88" hidden="1" customWidth="1"/>
    <col min="15" max="15" width="9.5703125" style="88" hidden="1" customWidth="1"/>
    <col min="16" max="23" width="0" style="88" hidden="1" customWidth="1"/>
    <col min="24" max="24" width="34.42578125" style="88" hidden="1" customWidth="1"/>
    <col min="25" max="25" width="5.140625" style="88" customWidth="1"/>
    <col min="26" max="26" width="9.140625" style="88" hidden="1" customWidth="1"/>
    <col min="27" max="16384" width="9.140625" style="88"/>
  </cols>
  <sheetData>
    <row r="1" spans="1:33">
      <c r="A1" s="282"/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</row>
    <row r="2" spans="1:33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</row>
    <row r="3" spans="1:33" ht="15" customHeight="1">
      <c r="A3" s="282"/>
      <c r="B3" s="282"/>
      <c r="C3" s="282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282"/>
      <c r="Q3" s="282"/>
      <c r="R3" s="282"/>
      <c r="S3" s="282"/>
      <c r="T3" s="282"/>
      <c r="U3" s="282"/>
      <c r="V3" s="282"/>
      <c r="W3" s="282"/>
      <c r="X3" s="282"/>
      <c r="Y3" s="282"/>
      <c r="Z3" s="282"/>
    </row>
    <row r="4" spans="1:33" ht="19.5" thickBot="1">
      <c r="A4" s="282"/>
      <c r="B4" s="282"/>
      <c r="C4" s="282"/>
      <c r="D4" s="283" t="s">
        <v>211</v>
      </c>
      <c r="E4" s="284"/>
      <c r="F4" s="284"/>
      <c r="G4" s="285"/>
      <c r="H4" s="145"/>
      <c r="P4" s="282"/>
      <c r="Q4" s="282"/>
      <c r="R4" s="282"/>
      <c r="S4" s="282"/>
      <c r="T4" s="282"/>
      <c r="U4" s="282"/>
      <c r="V4" s="282"/>
      <c r="W4" s="282"/>
      <c r="X4" s="282"/>
      <c r="Y4" s="282"/>
      <c r="Z4" s="282"/>
      <c r="AG4" s="144"/>
    </row>
    <row r="5" spans="1:33" ht="15.75" customHeight="1" thickBot="1">
      <c r="A5" s="282"/>
      <c r="B5" s="282"/>
      <c r="C5" s="282"/>
      <c r="D5" s="286"/>
      <c r="E5" s="146" t="s">
        <v>213</v>
      </c>
      <c r="F5" s="147" t="s">
        <v>212</v>
      </c>
      <c r="G5" s="288"/>
      <c r="H5" s="130"/>
      <c r="P5" s="282"/>
      <c r="Q5" s="282"/>
      <c r="R5" s="282"/>
      <c r="S5" s="282"/>
      <c r="T5" s="282"/>
      <c r="U5" s="282"/>
      <c r="V5" s="282"/>
      <c r="W5" s="282"/>
      <c r="X5" s="282"/>
      <c r="Y5" s="282"/>
      <c r="Z5" s="282"/>
      <c r="AG5" s="144"/>
    </row>
    <row r="6" spans="1:33" ht="15.75" customHeight="1" thickBot="1">
      <c r="A6" s="282"/>
      <c r="B6" s="282"/>
      <c r="C6" s="282"/>
      <c r="D6" s="287"/>
      <c r="E6" s="291"/>
      <c r="F6" s="291"/>
      <c r="G6" s="289"/>
      <c r="H6" s="130"/>
      <c r="P6" s="282"/>
      <c r="Q6" s="282"/>
      <c r="R6" s="282"/>
      <c r="S6" s="282"/>
      <c r="T6" s="282"/>
      <c r="U6" s="282"/>
      <c r="V6" s="282"/>
      <c r="W6" s="282"/>
      <c r="X6" s="282"/>
      <c r="Y6" s="282"/>
      <c r="Z6" s="282"/>
      <c r="AG6" s="144"/>
    </row>
    <row r="7" spans="1:33" ht="15.75" customHeight="1" thickBot="1">
      <c r="A7" s="282"/>
      <c r="B7" s="282"/>
      <c r="C7" s="282"/>
      <c r="D7" s="287"/>
      <c r="E7" s="148" t="s">
        <v>214</v>
      </c>
      <c r="F7" s="149">
        <v>100</v>
      </c>
      <c r="G7" s="289"/>
      <c r="H7" s="130"/>
      <c r="I7" s="150" t="s">
        <v>215</v>
      </c>
      <c r="J7" s="151" t="s">
        <v>212</v>
      </c>
      <c r="K7" s="152" t="s">
        <v>213</v>
      </c>
      <c r="L7" s="151" t="s">
        <v>216</v>
      </c>
      <c r="N7" s="150" t="s">
        <v>217</v>
      </c>
      <c r="P7" s="282"/>
      <c r="Q7" s="282"/>
      <c r="R7" s="282"/>
      <c r="S7" s="282"/>
      <c r="T7" s="282"/>
      <c r="U7" s="282"/>
      <c r="V7" s="282"/>
      <c r="W7" s="282"/>
      <c r="X7" s="282"/>
      <c r="Y7" s="282"/>
      <c r="Z7" s="282"/>
      <c r="AG7" s="144"/>
    </row>
    <row r="8" spans="1:33" ht="15.75" customHeight="1" thickBot="1">
      <c r="A8" s="282"/>
      <c r="B8" s="282"/>
      <c r="C8" s="282"/>
      <c r="D8" s="287"/>
      <c r="E8" s="292"/>
      <c r="F8" s="292"/>
      <c r="G8" s="289"/>
      <c r="H8" s="130"/>
      <c r="I8" s="153" t="s">
        <v>212</v>
      </c>
      <c r="J8" s="154"/>
      <c r="K8" s="155">
        <v>25</v>
      </c>
      <c r="L8" s="155">
        <v>40</v>
      </c>
      <c r="N8" s="153" t="s">
        <v>218</v>
      </c>
      <c r="O8" s="88">
        <f t="shared" ref="O8:O18" si="0">VALUE(MID(N8,3,LEN(N8)-3))</f>
        <v>0</v>
      </c>
      <c r="P8" s="282"/>
      <c r="Q8" s="282"/>
      <c r="R8" s="282"/>
      <c r="S8" s="282"/>
      <c r="T8" s="282"/>
      <c r="U8" s="282"/>
      <c r="V8" s="282"/>
      <c r="W8" s="282"/>
      <c r="X8" s="282"/>
      <c r="Y8" s="282"/>
      <c r="Z8" s="282"/>
      <c r="AG8" s="144"/>
    </row>
    <row r="9" spans="1:33" ht="15.75" customHeight="1" thickBot="1">
      <c r="A9" s="282"/>
      <c r="B9" s="282"/>
      <c r="C9" s="282"/>
      <c r="D9" s="287"/>
      <c r="E9" s="156" t="s">
        <v>219</v>
      </c>
      <c r="F9" s="157" t="s">
        <v>220</v>
      </c>
      <c r="G9" s="289"/>
      <c r="H9" s="158"/>
      <c r="I9" s="159" t="s">
        <v>213</v>
      </c>
      <c r="J9" s="160">
        <v>30</v>
      </c>
      <c r="K9" s="161">
        <v>0</v>
      </c>
      <c r="L9" s="160">
        <v>20</v>
      </c>
      <c r="N9" s="159" t="s">
        <v>221</v>
      </c>
      <c r="O9" s="88">
        <f t="shared" si="0"/>
        <v>0.01</v>
      </c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G9" s="144"/>
    </row>
    <row r="10" spans="1:33" ht="15" customHeight="1">
      <c r="A10" s="282"/>
      <c r="B10" s="282"/>
      <c r="C10" s="282"/>
      <c r="D10" s="287"/>
      <c r="E10" s="292"/>
      <c r="F10" s="292"/>
      <c r="G10" s="289"/>
      <c r="H10" s="130"/>
      <c r="I10" s="159" t="s">
        <v>222</v>
      </c>
      <c r="J10" s="160">
        <v>40</v>
      </c>
      <c r="K10" s="160">
        <v>20</v>
      </c>
      <c r="L10" s="162"/>
      <c r="N10" s="159" t="s">
        <v>223</v>
      </c>
      <c r="O10" s="88">
        <f t="shared" si="0"/>
        <v>0.02</v>
      </c>
      <c r="P10" s="282"/>
      <c r="Q10" s="282"/>
      <c r="R10" s="282"/>
      <c r="S10" s="282"/>
      <c r="T10" s="282"/>
      <c r="U10" s="282"/>
      <c r="V10" s="282"/>
      <c r="W10" s="282"/>
      <c r="X10" s="282"/>
      <c r="Y10" s="282"/>
      <c r="Z10" s="282"/>
      <c r="AG10" s="144"/>
    </row>
    <row r="11" spans="1:33" ht="15" customHeight="1">
      <c r="A11" s="282"/>
      <c r="B11" s="282"/>
      <c r="C11" s="282"/>
      <c r="D11" s="287"/>
      <c r="E11" s="292"/>
      <c r="F11" s="292"/>
      <c r="G11" s="289"/>
      <c r="H11" s="145"/>
      <c r="N11" s="159" t="s">
        <v>224</v>
      </c>
      <c r="O11" s="88">
        <f t="shared" si="0"/>
        <v>0.03</v>
      </c>
      <c r="P11" s="282"/>
      <c r="Q11" s="282"/>
      <c r="R11" s="282"/>
      <c r="S11" s="282"/>
      <c r="T11" s="282"/>
      <c r="U11" s="282"/>
      <c r="V11" s="282"/>
      <c r="W11" s="282"/>
      <c r="X11" s="282"/>
      <c r="Y11" s="282"/>
      <c r="Z11" s="282"/>
      <c r="AG11" s="144"/>
    </row>
    <row r="12" spans="1:33" ht="15.75" customHeight="1" thickBot="1">
      <c r="A12" s="282"/>
      <c r="B12" s="282"/>
      <c r="C12" s="282"/>
      <c r="D12" s="287"/>
      <c r="E12" s="292"/>
      <c r="F12" s="292"/>
      <c r="G12" s="289"/>
      <c r="H12" s="130"/>
      <c r="N12" s="159" t="s">
        <v>225</v>
      </c>
      <c r="O12" s="88">
        <f t="shared" si="0"/>
        <v>0.04</v>
      </c>
      <c r="P12" s="282"/>
      <c r="Q12" s="282"/>
      <c r="R12" s="282"/>
      <c r="S12" s="282"/>
      <c r="T12" s="282"/>
      <c r="U12" s="282"/>
      <c r="V12" s="282"/>
      <c r="W12" s="282"/>
      <c r="X12" s="282"/>
      <c r="Y12" s="282"/>
      <c r="Z12" s="282"/>
      <c r="AG12" s="144"/>
    </row>
    <row r="13" spans="1:33" ht="15.75" customHeight="1" thickBot="1">
      <c r="A13" s="282"/>
      <c r="B13" s="282"/>
      <c r="C13" s="282"/>
      <c r="D13" s="287"/>
      <c r="E13" s="163" t="s">
        <v>217</v>
      </c>
      <c r="F13" s="157">
        <v>0</v>
      </c>
      <c r="G13" s="289"/>
      <c r="H13" s="130"/>
      <c r="I13" s="150" t="s">
        <v>219</v>
      </c>
      <c r="N13" s="159" t="s">
        <v>226</v>
      </c>
      <c r="O13" s="88">
        <f t="shared" si="0"/>
        <v>0.05</v>
      </c>
      <c r="P13" s="282"/>
      <c r="Q13" s="282"/>
      <c r="R13" s="282"/>
      <c r="S13" s="282"/>
      <c r="T13" s="282"/>
      <c r="U13" s="282"/>
      <c r="V13" s="282"/>
      <c r="W13" s="282"/>
      <c r="X13" s="282"/>
      <c r="Y13" s="282"/>
      <c r="Z13" s="282"/>
      <c r="AG13" s="144"/>
    </row>
    <row r="14" spans="1:33" ht="15" customHeight="1">
      <c r="A14" s="282"/>
      <c r="B14" s="282"/>
      <c r="C14" s="282"/>
      <c r="D14" s="287"/>
      <c r="E14" s="292"/>
      <c r="F14" s="292"/>
      <c r="G14" s="289"/>
      <c r="H14" s="130"/>
      <c r="I14" s="153" t="s">
        <v>220</v>
      </c>
      <c r="N14" s="159" t="s">
        <v>227</v>
      </c>
      <c r="O14" s="88">
        <f t="shared" si="0"/>
        <v>0.06</v>
      </c>
      <c r="P14" s="282"/>
      <c r="Q14" s="282"/>
      <c r="R14" s="282"/>
      <c r="S14" s="282"/>
      <c r="T14" s="282"/>
      <c r="U14" s="282"/>
      <c r="V14" s="282"/>
      <c r="W14" s="282"/>
      <c r="X14" s="282"/>
      <c r="Y14" s="282"/>
      <c r="Z14" s="282"/>
      <c r="AG14" s="144"/>
    </row>
    <row r="15" spans="1:33" ht="15" customHeight="1">
      <c r="A15" s="282"/>
      <c r="B15" s="282"/>
      <c r="C15" s="282"/>
      <c r="D15" s="287"/>
      <c r="E15" s="292"/>
      <c r="F15" s="292"/>
      <c r="G15" s="289"/>
      <c r="H15" s="130"/>
      <c r="I15" s="159" t="s">
        <v>228</v>
      </c>
      <c r="N15" s="159" t="s">
        <v>229</v>
      </c>
      <c r="O15" s="88">
        <f t="shared" si="0"/>
        <v>7.0000000000000007E-2</v>
      </c>
      <c r="P15" s="282"/>
      <c r="Q15" s="282"/>
      <c r="R15" s="282"/>
      <c r="S15" s="282"/>
      <c r="T15" s="282"/>
      <c r="U15" s="282"/>
      <c r="V15" s="282"/>
      <c r="W15" s="282"/>
      <c r="X15" s="282"/>
      <c r="Y15" s="282"/>
      <c r="Z15" s="282"/>
      <c r="AG15" s="144"/>
    </row>
    <row r="16" spans="1:33" ht="15" customHeight="1">
      <c r="A16" s="282"/>
      <c r="B16" s="282"/>
      <c r="C16" s="282"/>
      <c r="D16" s="287"/>
      <c r="E16" s="292"/>
      <c r="F16" s="292"/>
      <c r="G16" s="289"/>
      <c r="H16" s="130"/>
      <c r="N16" s="159" t="s">
        <v>230</v>
      </c>
      <c r="O16" s="88">
        <f t="shared" si="0"/>
        <v>0.08</v>
      </c>
      <c r="P16" s="282"/>
      <c r="Q16" s="282"/>
      <c r="R16" s="282"/>
      <c r="S16" s="282"/>
      <c r="T16" s="282"/>
      <c r="U16" s="282"/>
      <c r="V16" s="282"/>
      <c r="W16" s="282"/>
      <c r="X16" s="282"/>
      <c r="Y16" s="282"/>
      <c r="Z16" s="282"/>
      <c r="AG16" s="144"/>
    </row>
    <row r="17" spans="1:33" ht="15.75" customHeight="1" thickBot="1">
      <c r="A17" s="282"/>
      <c r="B17" s="282"/>
      <c r="C17" s="282"/>
      <c r="D17" s="287"/>
      <c r="E17" s="292"/>
      <c r="F17" s="292"/>
      <c r="G17" s="289"/>
      <c r="H17" s="130"/>
      <c r="N17" s="159" t="s">
        <v>231</v>
      </c>
      <c r="O17" s="88">
        <f t="shared" si="0"/>
        <v>0.09</v>
      </c>
      <c r="P17" s="282"/>
      <c r="Q17" s="282"/>
      <c r="R17" s="282"/>
      <c r="S17" s="282"/>
      <c r="T17" s="282"/>
      <c r="U17" s="282"/>
      <c r="V17" s="282"/>
      <c r="W17" s="282"/>
      <c r="X17" s="282"/>
      <c r="Y17" s="282"/>
      <c r="Z17" s="282"/>
      <c r="AG17" s="144"/>
    </row>
    <row r="18" spans="1:33" ht="19.5" thickBot="1">
      <c r="A18" s="282"/>
      <c r="B18" s="282"/>
      <c r="C18" s="282"/>
      <c r="D18" s="287"/>
      <c r="E18" s="164" t="s">
        <v>232</v>
      </c>
      <c r="F18" s="165">
        <f>F7*(INDEX($J$8:$L$10,MATCH($E$5,$I$8:$I$10,0),MATCH($F$5,$J$7:$L$7,0))*(1-F13)*IF($F$9="dʼurgence (+ 50 %)",1.5,1))</f>
        <v>3000</v>
      </c>
      <c r="G18" s="289"/>
      <c r="H18" s="130"/>
      <c r="N18" s="159" t="s">
        <v>233</v>
      </c>
      <c r="O18" s="88">
        <f t="shared" si="0"/>
        <v>0.1</v>
      </c>
      <c r="P18" s="282"/>
      <c r="Q18" s="282"/>
      <c r="R18" s="282"/>
      <c r="S18" s="282"/>
      <c r="T18" s="282"/>
      <c r="U18" s="282"/>
      <c r="V18" s="282"/>
      <c r="W18" s="282"/>
      <c r="X18" s="282"/>
      <c r="Y18" s="282"/>
      <c r="Z18" s="282"/>
      <c r="AG18" s="144"/>
    </row>
    <row r="19" spans="1:33" ht="15.75" customHeight="1" thickBot="1">
      <c r="A19" s="282"/>
      <c r="B19" s="282"/>
      <c r="C19" s="282"/>
      <c r="D19" s="293"/>
      <c r="E19" s="294"/>
      <c r="F19" s="294"/>
      <c r="G19" s="290"/>
      <c r="H19" s="130"/>
      <c r="P19" s="282"/>
      <c r="Q19" s="282"/>
      <c r="R19" s="282"/>
      <c r="S19" s="282"/>
      <c r="T19" s="282"/>
      <c r="U19" s="282"/>
      <c r="V19" s="282"/>
      <c r="W19" s="282"/>
      <c r="X19" s="282"/>
      <c r="Y19" s="282"/>
      <c r="Z19" s="282"/>
      <c r="AG19" s="144"/>
    </row>
    <row r="20" spans="1:33" ht="15" hidden="1" customHeight="1">
      <c r="A20" s="282"/>
      <c r="B20" s="282"/>
      <c r="C20" s="282"/>
      <c r="D20" s="102" t="s">
        <v>234</v>
      </c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G20" s="144"/>
    </row>
    <row r="21" spans="1:33" ht="15" hidden="1" customHeight="1">
      <c r="A21" s="282"/>
      <c r="B21" s="282"/>
      <c r="C21" s="282"/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2"/>
      <c r="AG21" s="144"/>
    </row>
    <row r="22" spans="1:33">
      <c r="A22" s="282"/>
      <c r="B22" s="282"/>
      <c r="C22" s="282"/>
      <c r="D22" s="281"/>
      <c r="E22" s="281"/>
      <c r="F22" s="281"/>
      <c r="G22" s="281"/>
      <c r="H22" s="281"/>
      <c r="I22" s="281"/>
      <c r="J22" s="281"/>
      <c r="K22" s="281"/>
      <c r="L22" s="281"/>
      <c r="M22" s="281"/>
      <c r="N22" s="281"/>
      <c r="O22" s="281"/>
      <c r="P22" s="281"/>
      <c r="Q22" s="281"/>
      <c r="R22" s="281"/>
      <c r="S22" s="281"/>
      <c r="T22" s="281"/>
      <c r="U22" s="281"/>
      <c r="V22" s="281"/>
      <c r="W22" s="281"/>
      <c r="X22" s="281"/>
      <c r="Y22" s="281"/>
      <c r="Z22" s="281"/>
      <c r="AG22" s="144"/>
    </row>
    <row r="23" spans="1:33">
      <c r="A23" s="282"/>
      <c r="B23" s="282"/>
      <c r="C23" s="282"/>
      <c r="D23" s="281"/>
      <c r="E23" s="281"/>
      <c r="F23" s="281"/>
      <c r="G23" s="281"/>
      <c r="H23" s="281"/>
      <c r="I23" s="281"/>
      <c r="J23" s="281"/>
      <c r="K23" s="281"/>
      <c r="L23" s="281"/>
      <c r="M23" s="281"/>
      <c r="N23" s="281"/>
      <c r="O23" s="281"/>
      <c r="P23" s="281"/>
      <c r="Q23" s="281"/>
      <c r="R23" s="281"/>
      <c r="S23" s="281"/>
      <c r="T23" s="281"/>
      <c r="U23" s="281"/>
      <c r="V23" s="281"/>
      <c r="W23" s="281"/>
      <c r="X23" s="281"/>
      <c r="Y23" s="281"/>
      <c r="Z23" s="281"/>
      <c r="AG23" s="144"/>
    </row>
    <row r="24" spans="1:33">
      <c r="A24" s="282"/>
      <c r="B24" s="282"/>
      <c r="C24" s="282"/>
      <c r="D24" s="281"/>
      <c r="E24" s="281"/>
      <c r="F24" s="281"/>
      <c r="G24" s="281"/>
      <c r="H24" s="281"/>
      <c r="I24" s="281"/>
      <c r="J24" s="281"/>
      <c r="K24" s="281"/>
      <c r="L24" s="281"/>
      <c r="M24" s="281"/>
      <c r="N24" s="281"/>
      <c r="O24" s="281"/>
      <c r="P24" s="281"/>
      <c r="Q24" s="281"/>
      <c r="R24" s="281"/>
      <c r="S24" s="281"/>
      <c r="T24" s="281"/>
      <c r="U24" s="281"/>
      <c r="V24" s="281"/>
      <c r="W24" s="281"/>
      <c r="X24" s="281"/>
      <c r="Y24" s="281"/>
      <c r="Z24" s="281"/>
      <c r="AG24" s="144"/>
    </row>
    <row r="25" spans="1:33">
      <c r="A25" s="281"/>
      <c r="B25" s="281"/>
      <c r="C25" s="281"/>
      <c r="D25" s="281"/>
      <c r="E25" s="281"/>
      <c r="F25" s="281"/>
      <c r="G25" s="281"/>
      <c r="H25" s="281"/>
      <c r="I25" s="281"/>
      <c r="J25" s="281"/>
      <c r="K25" s="281"/>
      <c r="L25" s="281"/>
      <c r="M25" s="281"/>
      <c r="N25" s="281"/>
      <c r="O25" s="281"/>
      <c r="P25" s="281"/>
      <c r="Q25" s="281"/>
      <c r="R25" s="281"/>
      <c r="S25" s="281"/>
      <c r="T25" s="281"/>
      <c r="U25" s="281"/>
      <c r="V25" s="281"/>
      <c r="W25" s="281"/>
      <c r="X25" s="281"/>
      <c r="Y25" s="281"/>
      <c r="Z25" s="281"/>
      <c r="AG25" s="144"/>
    </row>
    <row r="26" spans="1:33">
      <c r="A26" s="281"/>
      <c r="B26" s="281"/>
      <c r="C26" s="281"/>
      <c r="D26" s="281"/>
      <c r="E26" s="281"/>
      <c r="F26" s="281"/>
      <c r="G26" s="281"/>
      <c r="H26" s="281"/>
      <c r="I26" s="281"/>
      <c r="J26" s="281"/>
      <c r="K26" s="281"/>
      <c r="L26" s="281"/>
      <c r="M26" s="281"/>
      <c r="N26" s="281"/>
      <c r="O26" s="281"/>
      <c r="P26" s="281"/>
      <c r="Q26" s="281"/>
      <c r="R26" s="281"/>
      <c r="S26" s="281"/>
      <c r="T26" s="281"/>
      <c r="U26" s="281"/>
      <c r="V26" s="281"/>
      <c r="W26" s="281"/>
      <c r="X26" s="281"/>
      <c r="Y26" s="281"/>
      <c r="Z26" s="281"/>
      <c r="AG26" s="144"/>
    </row>
    <row r="27" spans="1:33">
      <c r="A27" s="281"/>
      <c r="B27" s="281"/>
      <c r="C27" s="281"/>
      <c r="D27" s="281"/>
      <c r="E27" s="281"/>
      <c r="F27" s="281"/>
      <c r="G27" s="281"/>
      <c r="H27" s="281"/>
      <c r="I27" s="281"/>
      <c r="J27" s="281"/>
      <c r="K27" s="281"/>
      <c r="L27" s="281"/>
      <c r="M27" s="281"/>
      <c r="N27" s="281"/>
      <c r="O27" s="281"/>
      <c r="P27" s="281"/>
      <c r="Q27" s="281"/>
      <c r="R27" s="281"/>
      <c r="S27" s="281"/>
      <c r="T27" s="281"/>
      <c r="U27" s="281"/>
      <c r="V27" s="281"/>
      <c r="W27" s="281"/>
      <c r="X27" s="281"/>
      <c r="Y27" s="281"/>
      <c r="Z27" s="281"/>
      <c r="AG27" s="144"/>
    </row>
    <row r="28" spans="1:33">
      <c r="A28" s="281"/>
      <c r="B28" s="281"/>
      <c r="C28" s="281"/>
      <c r="D28" s="281"/>
      <c r="E28" s="281"/>
      <c r="F28" s="281"/>
      <c r="G28" s="281"/>
      <c r="H28" s="281"/>
      <c r="I28" s="281"/>
      <c r="J28" s="281"/>
      <c r="K28" s="281"/>
      <c r="L28" s="281"/>
      <c r="M28" s="281"/>
      <c r="N28" s="281"/>
      <c r="O28" s="281"/>
      <c r="P28" s="281"/>
      <c r="Q28" s="281"/>
      <c r="R28" s="281"/>
      <c r="S28" s="281"/>
      <c r="T28" s="281"/>
      <c r="U28" s="281"/>
      <c r="V28" s="281"/>
      <c r="W28" s="281"/>
      <c r="X28" s="281"/>
      <c r="Y28" s="281"/>
      <c r="Z28" s="281"/>
      <c r="AG28" s="144"/>
    </row>
    <row r="29" spans="1:33">
      <c r="A29" s="281"/>
      <c r="B29" s="281"/>
      <c r="C29" s="281"/>
      <c r="D29" s="281"/>
      <c r="E29" s="281"/>
      <c r="F29" s="281"/>
      <c r="G29" s="281"/>
      <c r="H29" s="281"/>
      <c r="I29" s="281"/>
      <c r="J29" s="281"/>
      <c r="K29" s="281"/>
      <c r="L29" s="281"/>
      <c r="M29" s="281"/>
      <c r="N29" s="281"/>
      <c r="O29" s="281"/>
      <c r="P29" s="281"/>
      <c r="Q29" s="281"/>
      <c r="R29" s="281"/>
      <c r="S29" s="281"/>
      <c r="T29" s="281"/>
      <c r="U29" s="281"/>
      <c r="V29" s="281"/>
      <c r="W29" s="281"/>
      <c r="X29" s="281"/>
      <c r="Y29" s="281"/>
      <c r="Z29" s="281"/>
      <c r="AG29" s="143"/>
    </row>
    <row r="30" spans="1:33">
      <c r="A30" s="281"/>
      <c r="B30" s="281"/>
      <c r="C30" s="281"/>
      <c r="D30" s="281"/>
      <c r="E30" s="281"/>
      <c r="F30" s="281"/>
      <c r="G30" s="281"/>
      <c r="H30" s="281"/>
      <c r="I30" s="281"/>
      <c r="J30" s="281"/>
      <c r="K30" s="281"/>
      <c r="L30" s="281"/>
      <c r="M30" s="281"/>
      <c r="N30" s="281"/>
      <c r="O30" s="281"/>
      <c r="P30" s="281"/>
      <c r="Q30" s="281"/>
      <c r="R30" s="281"/>
      <c r="S30" s="281"/>
      <c r="T30" s="281"/>
      <c r="U30" s="281"/>
      <c r="V30" s="281"/>
      <c r="W30" s="281"/>
      <c r="X30" s="281"/>
      <c r="Y30" s="281"/>
      <c r="Z30" s="281"/>
      <c r="AG30" s="143"/>
    </row>
    <row r="31" spans="1:33">
      <c r="A31" s="281"/>
      <c r="B31" s="281"/>
      <c r="C31" s="281"/>
      <c r="D31" s="281"/>
      <c r="E31" s="281"/>
      <c r="F31" s="281"/>
      <c r="G31" s="281"/>
      <c r="H31" s="281"/>
      <c r="I31" s="281"/>
      <c r="J31" s="281"/>
      <c r="K31" s="281"/>
      <c r="L31" s="281"/>
      <c r="M31" s="281"/>
      <c r="N31" s="281"/>
      <c r="O31" s="281"/>
      <c r="P31" s="281"/>
      <c r="Q31" s="281"/>
      <c r="R31" s="281"/>
      <c r="S31" s="281"/>
      <c r="T31" s="281"/>
      <c r="U31" s="281"/>
      <c r="V31" s="281"/>
      <c r="W31" s="281"/>
      <c r="X31" s="281"/>
      <c r="Y31" s="281"/>
      <c r="Z31" s="281"/>
    </row>
    <row r="32" spans="1:33">
      <c r="A32" s="281"/>
      <c r="B32" s="281"/>
      <c r="C32" s="281"/>
      <c r="D32" s="281"/>
      <c r="E32" s="281"/>
      <c r="F32" s="281"/>
      <c r="G32" s="281"/>
      <c r="H32" s="281"/>
      <c r="I32" s="281"/>
      <c r="J32" s="281"/>
      <c r="K32" s="281"/>
      <c r="L32" s="281"/>
      <c r="M32" s="281"/>
      <c r="N32" s="281"/>
      <c r="O32" s="281"/>
      <c r="P32" s="281"/>
      <c r="Q32" s="281"/>
      <c r="R32" s="281"/>
      <c r="S32" s="281"/>
      <c r="T32" s="281"/>
      <c r="U32" s="281"/>
      <c r="V32" s="281"/>
      <c r="W32" s="281"/>
      <c r="X32" s="281"/>
      <c r="Y32" s="281"/>
      <c r="Z32" s="281"/>
    </row>
    <row r="33" spans="1:26">
      <c r="A33" s="281"/>
      <c r="B33" s="281"/>
      <c r="C33" s="281"/>
      <c r="D33" s="281"/>
      <c r="E33" s="281"/>
      <c r="F33" s="281"/>
      <c r="G33" s="281"/>
      <c r="H33" s="281"/>
      <c r="I33" s="281"/>
      <c r="J33" s="281"/>
      <c r="K33" s="281"/>
      <c r="L33" s="281"/>
      <c r="M33" s="281"/>
      <c r="N33" s="281"/>
      <c r="O33" s="281"/>
      <c r="P33" s="281"/>
      <c r="Q33" s="281"/>
      <c r="R33" s="281"/>
      <c r="S33" s="281"/>
      <c r="T33" s="281"/>
      <c r="U33" s="281"/>
      <c r="V33" s="281"/>
      <c r="W33" s="281"/>
      <c r="X33" s="281"/>
      <c r="Y33" s="281"/>
      <c r="Z33" s="281"/>
    </row>
    <row r="34" spans="1:26">
      <c r="A34" s="281"/>
      <c r="B34" s="281"/>
      <c r="C34" s="281"/>
      <c r="D34" s="281"/>
      <c r="E34" s="281"/>
      <c r="F34" s="281"/>
      <c r="G34" s="281"/>
      <c r="H34" s="281"/>
      <c r="I34" s="281"/>
      <c r="J34" s="281"/>
      <c r="K34" s="281"/>
      <c r="L34" s="281"/>
      <c r="M34" s="281"/>
      <c r="N34" s="281"/>
      <c r="O34" s="281"/>
      <c r="P34" s="281"/>
      <c r="Q34" s="281"/>
      <c r="R34" s="281"/>
      <c r="S34" s="281"/>
      <c r="T34" s="281"/>
      <c r="U34" s="281"/>
      <c r="V34" s="281"/>
      <c r="W34" s="281"/>
      <c r="X34" s="281"/>
      <c r="Y34" s="281"/>
      <c r="Z34" s="281"/>
    </row>
    <row r="35" spans="1:26">
      <c r="A35" s="281"/>
      <c r="B35" s="281"/>
      <c r="C35" s="281"/>
      <c r="D35" s="281"/>
      <c r="E35" s="281"/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281"/>
      <c r="Q35" s="281"/>
      <c r="R35" s="281"/>
      <c r="S35" s="281"/>
      <c r="T35" s="281"/>
      <c r="U35" s="281"/>
      <c r="V35" s="281"/>
      <c r="W35" s="281"/>
      <c r="X35" s="281"/>
      <c r="Y35" s="281"/>
      <c r="Z35" s="281"/>
    </row>
    <row r="36" spans="1:26">
      <c r="A36" s="281"/>
      <c r="B36" s="281"/>
      <c r="C36" s="281"/>
      <c r="D36" s="281"/>
      <c r="E36" s="281"/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281"/>
      <c r="Q36" s="281"/>
      <c r="R36" s="281"/>
      <c r="S36" s="281"/>
      <c r="T36" s="281"/>
      <c r="U36" s="281"/>
      <c r="V36" s="281"/>
      <c r="W36" s="281"/>
      <c r="X36" s="281"/>
      <c r="Y36" s="281"/>
      <c r="Z36" s="281"/>
    </row>
    <row r="37" spans="1:26">
      <c r="A37" s="281"/>
      <c r="B37" s="281"/>
      <c r="C37" s="281"/>
      <c r="D37" s="281"/>
      <c r="E37" s="281"/>
      <c r="F37" s="281"/>
      <c r="G37" s="281"/>
      <c r="H37" s="281"/>
      <c r="I37" s="281"/>
      <c r="J37" s="281"/>
      <c r="K37" s="281"/>
      <c r="L37" s="281"/>
      <c r="M37" s="281"/>
      <c r="N37" s="281"/>
      <c r="O37" s="281"/>
      <c r="P37" s="281"/>
      <c r="Q37" s="281"/>
      <c r="R37" s="281"/>
      <c r="S37" s="281"/>
      <c r="T37" s="281"/>
      <c r="U37" s="281"/>
      <c r="V37" s="281"/>
      <c r="W37" s="281"/>
      <c r="X37" s="281"/>
      <c r="Y37" s="281"/>
      <c r="Z37" s="281"/>
    </row>
    <row r="38" spans="1:26">
      <c r="A38" s="281"/>
      <c r="B38" s="281"/>
      <c r="C38" s="281"/>
      <c r="D38" s="281"/>
      <c r="E38" s="281"/>
      <c r="F38" s="281"/>
      <c r="G38" s="281"/>
      <c r="H38" s="281"/>
      <c r="I38" s="281"/>
      <c r="J38" s="281"/>
      <c r="K38" s="281"/>
      <c r="L38" s="281"/>
      <c r="M38" s="281"/>
      <c r="N38" s="281"/>
      <c r="O38" s="281"/>
      <c r="P38" s="281"/>
      <c r="Q38" s="281"/>
      <c r="R38" s="281"/>
      <c r="S38" s="281"/>
      <c r="T38" s="281"/>
      <c r="U38" s="281"/>
      <c r="V38" s="281"/>
      <c r="W38" s="281"/>
      <c r="X38" s="281"/>
      <c r="Y38" s="281"/>
      <c r="Z38" s="281"/>
    </row>
  </sheetData>
  <mergeCells count="15">
    <mergeCell ref="A25:Z38"/>
    <mergeCell ref="A1:X2"/>
    <mergeCell ref="A3:C24"/>
    <mergeCell ref="P3:Z19"/>
    <mergeCell ref="D4:G4"/>
    <mergeCell ref="D5:D13"/>
    <mergeCell ref="G5:G19"/>
    <mergeCell ref="E6:F6"/>
    <mergeCell ref="E8:F8"/>
    <mergeCell ref="E10:F12"/>
    <mergeCell ref="D14:F17"/>
    <mergeCell ref="D18:D19"/>
    <mergeCell ref="E19:F19"/>
    <mergeCell ref="D22:Z22"/>
    <mergeCell ref="D23:Z24"/>
  </mergeCells>
  <conditionalFormatting sqref="E5:F5">
    <cfRule type="expression" dxfId="39" priority="1">
      <formula>$E$5=$F$5</formula>
    </cfRule>
  </conditionalFormatting>
  <dataValidations count="3">
    <dataValidation type="list" allowBlank="1" showInputMessage="1" showErrorMessage="1" sqref="F13">
      <formula1>$O$8:$O$18</formula1>
    </dataValidation>
    <dataValidation type="list" allowBlank="1" showInputMessage="1" showErrorMessage="1" sqref="F9">
      <formula1>$I$14:$I$15</formula1>
    </dataValidation>
    <dataValidation type="list" allowBlank="1" showInputMessage="1" showErrorMessage="1" sqref="E5:F5">
      <formula1>$I$8:$I$10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92D050"/>
    <pageSetUpPr fitToPage="1"/>
  </sheetPr>
  <dimension ref="A1:O66"/>
  <sheetViews>
    <sheetView showGridLines="0" zoomScaleNormal="100" workbookViewId="0">
      <selection activeCell="D20" sqref="D20:E20"/>
    </sheetView>
  </sheetViews>
  <sheetFormatPr defaultColWidth="17.140625" defaultRowHeight="12.75" customHeight="1"/>
  <cols>
    <col min="1" max="1" width="5.7109375" style="47" customWidth="1"/>
    <col min="2" max="2" width="2.7109375" style="1" customWidth="1"/>
    <col min="3" max="3" width="11.42578125" style="1" customWidth="1"/>
    <col min="4" max="4" width="30.140625" style="1" customWidth="1"/>
    <col min="5" max="5" width="4.5703125" style="1" bestFit="1" customWidth="1"/>
    <col min="6" max="6" width="9.140625" style="1" bestFit="1" customWidth="1"/>
    <col min="7" max="9" width="13.7109375" style="1" customWidth="1"/>
    <col min="10" max="10" width="2.7109375" style="1" customWidth="1"/>
    <col min="11" max="11" width="2.7109375" style="47" customWidth="1"/>
    <col min="12" max="13" width="10.85546875" style="47" customWidth="1"/>
    <col min="14" max="15" width="17.140625" style="47"/>
    <col min="16" max="16384" width="17.140625" style="1"/>
  </cols>
  <sheetData>
    <row r="1" spans="1:15">
      <c r="C1" s="2"/>
      <c r="D1" s="3"/>
      <c r="E1" s="3"/>
      <c r="F1" s="3"/>
      <c r="G1" s="3"/>
      <c r="H1" s="3"/>
      <c r="I1" s="3"/>
    </row>
    <row r="2" spans="1:15" ht="31.5">
      <c r="C2" s="45"/>
      <c r="D2" s="45"/>
      <c r="E2" s="45"/>
      <c r="F2" s="44"/>
      <c r="G2" s="45"/>
      <c r="H2" s="312" t="s">
        <v>261</v>
      </c>
      <c r="I2" s="312"/>
    </row>
    <row r="3" spans="1:15">
      <c r="C3" s="43"/>
      <c r="D3" s="43"/>
      <c r="E3" s="43"/>
      <c r="F3" s="42"/>
      <c r="G3" s="316" t="str">
        <f>CONCATENATE("Seria ",M4," Numarul ",M3)</f>
        <v>Seria BV Numarul 0006</v>
      </c>
      <c r="H3" s="316"/>
      <c r="I3" s="316"/>
      <c r="L3" s="35" t="s">
        <v>0</v>
      </c>
      <c r="M3" s="49" t="s">
        <v>23</v>
      </c>
      <c r="O3" s="88"/>
    </row>
    <row r="4" spans="1:15">
      <c r="C4" s="45"/>
      <c r="D4" s="45"/>
      <c r="E4" s="45"/>
      <c r="F4" s="44"/>
      <c r="G4" s="317" t="str">
        <f>CONCATENATE("Data (AAAA-LL-ZZ) ",TEXT(VLOOKUP(M3,Facturi!A:D,4,0),"YYYY-MM-DD"))</f>
        <v>Data (AAAA-LL-ZZ) 2016-01-29</v>
      </c>
      <c r="H4" s="317"/>
      <c r="I4" s="317"/>
      <c r="L4" s="41" t="s">
        <v>37</v>
      </c>
      <c r="M4" s="50" t="s">
        <v>100</v>
      </c>
      <c r="O4" s="144"/>
    </row>
    <row r="5" spans="1:15" s="12" customFormat="1">
      <c r="A5" s="48"/>
      <c r="C5" s="318"/>
      <c r="D5" s="318"/>
      <c r="E5" s="318"/>
      <c r="F5" s="318"/>
      <c r="G5" s="318"/>
      <c r="H5" s="318"/>
      <c r="I5" s="318"/>
      <c r="K5" s="48"/>
      <c r="L5" s="48"/>
      <c r="M5" s="48"/>
      <c r="N5" s="48"/>
      <c r="O5" s="144"/>
    </row>
    <row r="6" spans="1:15" ht="12.75" customHeight="1">
      <c r="C6" s="313" t="s">
        <v>2</v>
      </c>
      <c r="D6" s="314"/>
      <c r="E6" s="315"/>
      <c r="F6" s="46"/>
      <c r="G6" s="319" t="s">
        <v>247</v>
      </c>
      <c r="H6" s="320"/>
      <c r="I6" s="321"/>
      <c r="O6" s="144"/>
    </row>
    <row r="7" spans="1:15" ht="12.75" customHeight="1">
      <c r="C7" s="307" t="s">
        <v>252</v>
      </c>
      <c r="D7" s="307"/>
      <c r="E7" s="307"/>
      <c r="F7" s="46"/>
      <c r="G7" s="318" t="s">
        <v>251</v>
      </c>
      <c r="H7" s="318"/>
      <c r="I7" s="318"/>
      <c r="O7" s="144"/>
    </row>
    <row r="8" spans="1:15" ht="12.75" customHeight="1">
      <c r="C8" s="307" t="s">
        <v>90</v>
      </c>
      <c r="D8" s="307"/>
      <c r="E8" s="307"/>
      <c r="F8" s="46"/>
      <c r="G8" s="307" t="str">
        <f>CONCATENATE("Reg. Com.: ",VLOOKUP(G7,Clienti!A:C,3,0))</f>
        <v>Reg. Com.: J05/XXX/XXXX</v>
      </c>
      <c r="H8" s="307"/>
      <c r="I8" s="307"/>
      <c r="O8" s="144"/>
    </row>
    <row r="9" spans="1:15" ht="12.75" customHeight="1">
      <c r="C9" s="307" t="s">
        <v>91</v>
      </c>
      <c r="D9" s="307"/>
      <c r="E9" s="307"/>
      <c r="F9" s="46"/>
      <c r="G9" s="307" t="str">
        <f>CONCATENATE("CIF: ",VLOOKUP(G7,Clienti!A:F,2,0))</f>
        <v>CIF: RO XXXXXXXX</v>
      </c>
      <c r="H9" s="307"/>
      <c r="I9" s="307"/>
      <c r="O9" s="144"/>
    </row>
    <row r="10" spans="1:15" ht="12.75" customHeight="1">
      <c r="C10" s="324" t="s">
        <v>253</v>
      </c>
      <c r="D10" s="324"/>
      <c r="E10" s="324"/>
      <c r="F10" s="46"/>
      <c r="G10" s="325" t="str">
        <f>CONCATENATE("Adresa: ",VLOOKUP(G7,Clienti!A:F,4,0))</f>
        <v>Adresa: Ploiești</v>
      </c>
      <c r="H10" s="325"/>
      <c r="I10" s="325"/>
      <c r="O10" s="144"/>
    </row>
    <row r="11" spans="1:15" ht="12.75" customHeight="1">
      <c r="C11" s="324"/>
      <c r="D11" s="324"/>
      <c r="E11" s="324"/>
      <c r="F11" s="46"/>
      <c r="G11" s="325"/>
      <c r="H11" s="325"/>
      <c r="I11" s="325"/>
      <c r="O11" s="144"/>
    </row>
    <row r="12" spans="1:15" ht="12.75" customHeight="1">
      <c r="C12" s="307" t="s">
        <v>92</v>
      </c>
      <c r="D12" s="307"/>
      <c r="E12" s="307"/>
      <c r="F12" s="46"/>
      <c r="G12" s="307" t="str">
        <f>VLOOKUP(G7,Clienti!A:F,5,0)</f>
        <v>XXXX XXXX XXXX XXXX XXXX XXXX</v>
      </c>
      <c r="H12" s="307"/>
      <c r="I12" s="307"/>
      <c r="O12" s="144"/>
    </row>
    <row r="13" spans="1:15" ht="12.75" customHeight="1">
      <c r="C13" s="307" t="s">
        <v>122</v>
      </c>
      <c r="D13" s="307"/>
      <c r="E13" s="307"/>
      <c r="F13" s="46"/>
      <c r="G13" s="318" t="str">
        <f>VLOOKUP(G7,Clienti!A:F,6,0)</f>
        <v>Banca Transilvania</v>
      </c>
      <c r="H13" s="318"/>
      <c r="I13" s="318"/>
      <c r="O13" s="144"/>
    </row>
    <row r="14" spans="1:15" s="12" customFormat="1">
      <c r="A14" s="48"/>
      <c r="C14" s="327"/>
      <c r="D14" s="327"/>
      <c r="E14" s="327"/>
      <c r="F14" s="327"/>
      <c r="G14" s="327"/>
      <c r="H14" s="327"/>
      <c r="I14" s="327"/>
      <c r="K14" s="48"/>
      <c r="L14" s="47"/>
      <c r="M14" s="48"/>
      <c r="N14" s="48"/>
      <c r="O14" s="144"/>
    </row>
    <row r="15" spans="1:15" ht="12.75" customHeight="1">
      <c r="C15" s="308" t="s">
        <v>3</v>
      </c>
      <c r="D15" s="308" t="s">
        <v>116</v>
      </c>
      <c r="E15" s="308"/>
      <c r="F15" s="326" t="s">
        <v>4</v>
      </c>
      <c r="G15" s="308" t="s">
        <v>5</v>
      </c>
      <c r="H15" s="60" t="s">
        <v>6</v>
      </c>
      <c r="I15" s="60" t="s">
        <v>7</v>
      </c>
      <c r="O15" s="144"/>
    </row>
    <row r="16" spans="1:15">
      <c r="C16" s="308"/>
      <c r="D16" s="308"/>
      <c r="E16" s="308"/>
      <c r="F16" s="326"/>
      <c r="G16" s="308"/>
      <c r="H16" s="60" t="s">
        <v>8</v>
      </c>
      <c r="I16" s="60" t="s">
        <v>8</v>
      </c>
      <c r="O16" s="144"/>
    </row>
    <row r="17" spans="1:15">
      <c r="C17" s="57">
        <v>0</v>
      </c>
      <c r="D17" s="309">
        <v>1</v>
      </c>
      <c r="E17" s="309"/>
      <c r="F17" s="58">
        <v>2</v>
      </c>
      <c r="G17" s="59">
        <v>3</v>
      </c>
      <c r="H17" s="58">
        <v>4</v>
      </c>
      <c r="I17" s="59" t="s">
        <v>9</v>
      </c>
      <c r="O17" s="144"/>
    </row>
    <row r="18" spans="1:15" ht="15.75" customHeight="1">
      <c r="C18" s="237">
        <f>IFERROR(IF(VLOOKUP(CONCATENATE(M3,"-","1"),Facturi!C:E,1,0)&lt;&gt;0,1)," ")</f>
        <v>1</v>
      </c>
      <c r="D18" s="310" t="str">
        <f>IFERROR(VLOOKUP(CONCATENATE($M$3,"-",$C18),Facturi!$C:$L,3,0)," ")</f>
        <v xml:space="preserve">Traduceri bulgară cf. contract. </v>
      </c>
      <c r="E18" s="311"/>
      <c r="F18" s="238" t="str">
        <f>IFERROR(VLOOKUP(CONCATENATE($M$3,"-",$C18),Facturi!$C:$L,5,0)," ")</f>
        <v>pag</v>
      </c>
      <c r="G18" s="241">
        <f>IFERROR(VLOOKUP(CONCATENATE($M$3,"-",$C18),Facturi!$C:$L,6,0)," ")</f>
        <v>150</v>
      </c>
      <c r="H18" s="238">
        <f>IFERROR(VLOOKUP(CONCATENATE($M$3,"-",$C18),Facturi!$C:$L,7,0)," ")</f>
        <v>25</v>
      </c>
      <c r="I18" s="241">
        <f>IFERROR(VLOOKUP(CONCATENATE($M$3,"-",$C18),Facturi!$C:$L,8,0)," ")</f>
        <v>3750</v>
      </c>
      <c r="O18" s="144"/>
    </row>
    <row r="19" spans="1:15" ht="25.5" customHeight="1">
      <c r="C19" s="61" t="str">
        <f>IFERROR(IF(VLOOKUP(CONCATENATE(M3,"-","2"),Facturi!C:E,1,0)&lt;&gt;0,2)," ")</f>
        <v xml:space="preserve"> </v>
      </c>
      <c r="D19" s="310" t="str">
        <f>IFERROR(VLOOKUP(CONCATENATE($M$3,"-",$C19),Facturi!$C:$L,3,0)," ")</f>
        <v xml:space="preserve"> </v>
      </c>
      <c r="E19" s="311"/>
      <c r="F19" s="17" t="str">
        <f>IFERROR(VLOOKUP(CONCATENATE($M$3,"-",$C19),Facturi!$C:$L,5,0)," ")</f>
        <v xml:space="preserve"> </v>
      </c>
      <c r="G19" s="38" t="str">
        <f>IFERROR(VLOOKUP(CONCATENATE($M$3,"-",$C19),Facturi!$C:$L,6,0)," ")</f>
        <v xml:space="preserve"> </v>
      </c>
      <c r="H19" s="55" t="str">
        <f>IFERROR(VLOOKUP(CONCATENATE($M$3,"-",$C19),Facturi!$C:$L,7,0)," ")</f>
        <v xml:space="preserve"> </v>
      </c>
      <c r="I19" s="15" t="str">
        <f>IFERROR(VLOOKUP(CONCATENATE($M$3,"-",$C19),Facturi!$C:$L,8,0)," ")</f>
        <v xml:space="preserve"> </v>
      </c>
      <c r="O19" s="144"/>
    </row>
    <row r="20" spans="1:15" ht="25.5" customHeight="1">
      <c r="C20" s="16" t="str">
        <f>IFERROR(IF(VLOOKUP(CONCATENATE(M3,"-","3"),Facturi!C:E,1,0)&lt;&gt;0,3," ")," ")</f>
        <v xml:space="preserve"> </v>
      </c>
      <c r="D20" s="295" t="str">
        <f>IFERROR(VLOOKUP(CONCATENATE($M$3,"-",$C20),Facturi!$C:$L,3,0)," ")</f>
        <v xml:space="preserve"> </v>
      </c>
      <c r="E20" s="296"/>
      <c r="F20" s="17" t="str">
        <f>IFERROR(VLOOKUP(CONCATENATE($M$3,"-",$C20),Facturi!$C:$L,5,0)," ")</f>
        <v xml:space="preserve"> </v>
      </c>
      <c r="G20" s="38" t="str">
        <f>IFERROR(VLOOKUP(CONCATENATE($M$3,"-",$C20),Facturi!$C:$L,6,0)," ")</f>
        <v xml:space="preserve"> </v>
      </c>
      <c r="H20" s="54" t="str">
        <f>IFERROR(VLOOKUP(CONCATENATE($M$3,"-",$C20),Facturi!$C:$L,7,0)," ")</f>
        <v xml:space="preserve"> </v>
      </c>
      <c r="I20" s="15" t="str">
        <f>IFERROR(VLOOKUP(CONCATENATE($M$3,"-",$C20),Facturi!$C:$L,8,0)," ")</f>
        <v xml:space="preserve"> </v>
      </c>
      <c r="O20" s="144"/>
    </row>
    <row r="21" spans="1:15" ht="25.5" customHeight="1">
      <c r="C21" s="16" t="str">
        <f>IFERROR(IF(VLOOKUP(CONCATENATE(M3,"-","4"),Facturi!C:E,1,0)&lt;&gt;0,4," ")," ")</f>
        <v xml:space="preserve"> </v>
      </c>
      <c r="D21" s="295" t="str">
        <f>IFERROR(VLOOKUP(CONCATENATE($M$3,"-",$C21),Facturi!$C:$L,3,0)," ")</f>
        <v xml:space="preserve"> </v>
      </c>
      <c r="E21" s="296"/>
      <c r="F21" s="17" t="str">
        <f>IFERROR(VLOOKUP(CONCATENATE($M$3,"-",$C21),Facturi!$C:$L,5,0)," ")</f>
        <v xml:space="preserve"> </v>
      </c>
      <c r="G21" s="38" t="str">
        <f>IFERROR(VLOOKUP(CONCATENATE($M$3,"-",$C21),Facturi!$C:$L,6,0)," ")</f>
        <v xml:space="preserve"> </v>
      </c>
      <c r="H21" s="54" t="str">
        <f>IFERROR(VLOOKUP(CONCATENATE($M$3,"-",$C21),Facturi!$C:$L,7,0)," ")</f>
        <v xml:space="preserve"> </v>
      </c>
      <c r="I21" s="15" t="str">
        <f>IFERROR(VLOOKUP(CONCATENATE($M$3,"-",$C21),Facturi!$C:$L,8,0)," ")</f>
        <v xml:space="preserve"> </v>
      </c>
      <c r="O21" s="144"/>
    </row>
    <row r="22" spans="1:15" ht="25.5" customHeight="1">
      <c r="C22" s="16" t="str">
        <f>IFERROR(IF(VLOOKUP(CONCATENATE(M3,"-","5"),Facturi!C:E,1,0)&lt;&gt;0,5," ")," ")</f>
        <v xml:space="preserve"> </v>
      </c>
      <c r="D22" s="295" t="str">
        <f>IFERROR(VLOOKUP(CONCATENATE($M$3,"-",$C22),Facturi!$C:$L,3,0)," ")</f>
        <v xml:space="preserve"> </v>
      </c>
      <c r="E22" s="296"/>
      <c r="F22" s="17" t="str">
        <f>IFERROR(VLOOKUP(CONCATENATE($M$3,"-",$C22),Facturi!$C:$L,5,0)," ")</f>
        <v xml:space="preserve"> </v>
      </c>
      <c r="G22" s="38" t="str">
        <f>IFERROR(VLOOKUP(CONCATENATE($M$3,"-",$C22),Facturi!$C:$L,6,0)," ")</f>
        <v xml:space="preserve"> </v>
      </c>
      <c r="H22" s="54" t="str">
        <f>IFERROR(VLOOKUP(CONCATENATE($M$3,"-",$C22),Facturi!$C:$L,7,0)," ")</f>
        <v xml:space="preserve"> </v>
      </c>
      <c r="I22" s="15" t="str">
        <f>IFERROR(VLOOKUP(CONCATENATE($M$3,"-",$C22),Facturi!$C:$L,8,0)," ")</f>
        <v xml:space="preserve"> </v>
      </c>
      <c r="O22" s="144"/>
    </row>
    <row r="23" spans="1:15" ht="25.5" customHeight="1">
      <c r="C23" s="16" t="str">
        <f>IFERROR(IF(VLOOKUP(CONCATENATE(M3,"-","6"),Facturi!C:E,1,0)&lt;&gt;0,6," ")," ")</f>
        <v xml:space="preserve"> </v>
      </c>
      <c r="D23" s="295" t="str">
        <f>IFERROR(VLOOKUP(CONCATENATE($M$3,"-",$C23),Facturi!$C:$L,3,0)," ")</f>
        <v xml:space="preserve"> </v>
      </c>
      <c r="E23" s="296"/>
      <c r="F23" s="17" t="str">
        <f>IFERROR(VLOOKUP(CONCATENATE($M$3,"-",$C23),Facturi!$C:$L,5,0)," ")</f>
        <v xml:space="preserve"> </v>
      </c>
      <c r="G23" s="38" t="str">
        <f>IFERROR(VLOOKUP(CONCATENATE($M$3,"-",$C23),Facturi!$C:$L,6,0)," ")</f>
        <v xml:space="preserve"> </v>
      </c>
      <c r="H23" s="54" t="str">
        <f>IFERROR(VLOOKUP(CONCATENATE($M$3,"-",$C23),Facturi!$C:$L,7,0)," ")</f>
        <v xml:space="preserve"> </v>
      </c>
      <c r="I23" s="15" t="str">
        <f>IFERROR(VLOOKUP(CONCATENATE($M$3,"-",$C23),Facturi!$C:$L,8,0)," ")</f>
        <v xml:space="preserve"> </v>
      </c>
      <c r="O23" s="144"/>
    </row>
    <row r="24" spans="1:15" ht="25.5" customHeight="1">
      <c r="C24" s="16" t="str">
        <f>IFERROR(IF(VLOOKUP(CONCATENATE(M3,"-","7"),Facturi!C:E,1,0)&lt;&gt;0,7," ")," ")</f>
        <v xml:space="preserve"> </v>
      </c>
      <c r="D24" s="295" t="str">
        <f>IFERROR(VLOOKUP(CONCATENATE($M$3,"-",$C24),Facturi!$C:$L,3,0)," ")</f>
        <v xml:space="preserve"> </v>
      </c>
      <c r="E24" s="296"/>
      <c r="F24" s="17" t="str">
        <f>IFERROR(VLOOKUP(CONCATENATE($M$3,"-",$C24),Facturi!$C:$L,5,0)," ")</f>
        <v xml:space="preserve"> </v>
      </c>
      <c r="G24" s="38" t="str">
        <f>IFERROR(VLOOKUP(CONCATENATE($M$3,"-",$C24),Facturi!$C:$L,6,0)," ")</f>
        <v xml:space="preserve"> </v>
      </c>
      <c r="H24" s="54" t="str">
        <f>IFERROR(VLOOKUP(CONCATENATE($M$3,"-",$C24),Facturi!$C:$L,7,0)," ")</f>
        <v xml:space="preserve"> </v>
      </c>
      <c r="I24" s="15" t="str">
        <f>IFERROR(VLOOKUP(CONCATENATE($M$3,"-",$C24),Facturi!$C:$L,8,0)," ")</f>
        <v xml:space="preserve"> </v>
      </c>
      <c r="O24" s="144"/>
    </row>
    <row r="25" spans="1:15" ht="25.5" customHeight="1">
      <c r="C25" s="16" t="str">
        <f>IFERROR(IF(VLOOKUP(CONCATENATE(M3,"-","8"),Facturi!C:E,1,0)&lt;&gt;0,8," ")," ")</f>
        <v xml:space="preserve"> </v>
      </c>
      <c r="D25" s="295" t="str">
        <f>IFERROR(VLOOKUP(CONCATENATE($M$3,"-",$C25),Facturi!$C:$L,3,0)," ")</f>
        <v xml:space="preserve"> </v>
      </c>
      <c r="E25" s="296"/>
      <c r="F25" s="17" t="str">
        <f>IFERROR(VLOOKUP(CONCATENATE($M$3,"-",$C25),Facturi!$C:$L,5,0)," ")</f>
        <v xml:space="preserve"> </v>
      </c>
      <c r="G25" s="38" t="str">
        <f>IFERROR(VLOOKUP(CONCATENATE($M$3,"-",$C25),Facturi!$C:$L,6,0)," ")</f>
        <v xml:space="preserve"> </v>
      </c>
      <c r="H25" s="54" t="str">
        <f>IFERROR(VLOOKUP(CONCATENATE($M$3,"-",$C25),Facturi!$C:$L,7,0)," ")</f>
        <v xml:space="preserve"> </v>
      </c>
      <c r="I25" s="15" t="str">
        <f>IFERROR(VLOOKUP(CONCATENATE($M$3,"-",$C25),Facturi!$C:$L,8,0)," ")</f>
        <v xml:space="preserve"> </v>
      </c>
      <c r="O25" s="144"/>
    </row>
    <row r="26" spans="1:15" ht="25.5" customHeight="1">
      <c r="C26" s="16" t="str">
        <f>IFERROR(IF(VLOOKUP(CONCATENATE(M3,"-","9"),Facturi!C:E,1,0)&lt;&gt;0,9," ")," ")</f>
        <v xml:space="preserve"> </v>
      </c>
      <c r="D26" s="295" t="str">
        <f>IFERROR(VLOOKUP(CONCATENATE($M$3,"-",$C26),Facturi!$C:$L,3,0)," ")</f>
        <v xml:space="preserve"> </v>
      </c>
      <c r="E26" s="296"/>
      <c r="F26" s="17" t="str">
        <f>IFERROR(VLOOKUP(CONCATENATE($M$3,"-",$C26),Facturi!$C:$L,5,0)," ")</f>
        <v xml:space="preserve"> </v>
      </c>
      <c r="G26" s="38" t="str">
        <f>IFERROR(VLOOKUP(CONCATENATE($M$3,"-",$C26),Facturi!$C:$L,6,0)," ")</f>
        <v xml:space="preserve"> </v>
      </c>
      <c r="H26" s="54" t="str">
        <f>IFERROR(VLOOKUP(CONCATENATE($M$3,"-",$C26),Facturi!$C:$L,7,0)," ")</f>
        <v xml:space="preserve"> </v>
      </c>
      <c r="I26" s="15" t="str">
        <f>IFERROR(VLOOKUP(CONCATENATE($M$3,"-",$C26),Facturi!$C:$L,8,0)," ")</f>
        <v xml:space="preserve"> </v>
      </c>
      <c r="O26" s="144"/>
    </row>
    <row r="27" spans="1:15" ht="25.5" customHeight="1">
      <c r="C27" s="39" t="str">
        <f>IFERROR(IF(VLOOKUP(CONCATENATE(M3,"-","10"),Facturi!C:E,1,0)&lt;&gt;0,10," ")," ")</f>
        <v xml:space="preserve"> </v>
      </c>
      <c r="D27" s="297" t="str">
        <f>IFERROR(VLOOKUP(CONCATENATE($M$3,"-",$C27),Facturi!$C:$L,3,0)," ")</f>
        <v xml:space="preserve"> </v>
      </c>
      <c r="E27" s="298"/>
      <c r="F27" s="17" t="str">
        <f>IFERROR(VLOOKUP(CONCATENATE($M$3,"-",$C27),Facturi!$C:$L,5,0)," ")</f>
        <v xml:space="preserve"> </v>
      </c>
      <c r="G27" s="38" t="str">
        <f>IFERROR(VLOOKUP(CONCATENATE($M$3,"-",$C27),Facturi!$C:$L,6,0)," ")</f>
        <v xml:space="preserve"> </v>
      </c>
      <c r="H27" s="54" t="str">
        <f>IFERROR(VLOOKUP(CONCATENATE($M$3,"-",$C27),Facturi!$C:$L,7,0)," ")</f>
        <v xml:space="preserve"> </v>
      </c>
      <c r="I27" s="15" t="str">
        <f>IFERROR(VLOOKUP(CONCATENATE($M$3,"-",$C27),Facturi!$C:$L,8,0)," ")</f>
        <v xml:space="preserve"> </v>
      </c>
      <c r="O27" s="144"/>
    </row>
    <row r="28" spans="1:15" ht="12.75" customHeight="1">
      <c r="C28" s="334" t="s">
        <v>65</v>
      </c>
      <c r="D28" s="335"/>
      <c r="E28" s="335"/>
      <c r="F28" s="335"/>
      <c r="G28" s="335"/>
      <c r="H28" s="335"/>
      <c r="I28" s="53">
        <f>IF(VLOOKUP(M3,Facturi!A:K,11,0)=0," ",VLOOKUP(M3,Facturi!A:K,11,0))</f>
        <v>42401</v>
      </c>
      <c r="O28" s="144"/>
    </row>
    <row r="29" spans="1:15" s="52" customFormat="1" ht="39.950000000000003" customHeight="1">
      <c r="A29" s="51"/>
      <c r="C29" s="328" t="s">
        <v>83</v>
      </c>
      <c r="D29" s="329"/>
      <c r="E29" s="329"/>
      <c r="F29" s="330"/>
      <c r="G29" s="40" t="s">
        <v>95</v>
      </c>
      <c r="H29" s="305">
        <f>SUM(I18:I27)</f>
        <v>3750</v>
      </c>
      <c r="I29" s="306"/>
      <c r="K29" s="51"/>
      <c r="L29" s="51"/>
      <c r="M29" s="51"/>
      <c r="N29" s="51"/>
      <c r="O29" s="143"/>
    </row>
    <row r="30" spans="1:15" s="52" customFormat="1" ht="39.950000000000003" customHeight="1">
      <c r="A30" s="51"/>
      <c r="C30" s="328" t="s">
        <v>84</v>
      </c>
      <c r="D30" s="329"/>
      <c r="E30" s="329"/>
      <c r="F30" s="330"/>
      <c r="G30" s="299" t="s">
        <v>64</v>
      </c>
      <c r="H30" s="300"/>
      <c r="I30" s="301"/>
      <c r="K30" s="51"/>
      <c r="L30" s="51"/>
      <c r="M30" s="51"/>
      <c r="N30" s="51"/>
      <c r="O30" s="143"/>
    </row>
    <row r="31" spans="1:15" ht="31.5" customHeight="1">
      <c r="C31" s="331" t="s">
        <v>66</v>
      </c>
      <c r="D31" s="332"/>
      <c r="E31" s="332"/>
      <c r="F31" s="333"/>
      <c r="G31" s="302"/>
      <c r="H31" s="303"/>
      <c r="I31" s="304"/>
    </row>
    <row r="32" spans="1:15" ht="12.75" customHeight="1">
      <c r="C32" s="322" t="str">
        <f>C7</f>
        <v>PFA BV</v>
      </c>
      <c r="D32" s="322"/>
      <c r="E32" s="322"/>
      <c r="F32" s="322"/>
      <c r="G32" s="323"/>
      <c r="H32" s="323"/>
      <c r="I32" s="323"/>
    </row>
    <row r="34" spans="2:10" ht="12.75" customHeight="1">
      <c r="B34" s="47"/>
      <c r="C34" s="47"/>
      <c r="D34" s="47"/>
      <c r="E34" s="47"/>
      <c r="F34" s="47"/>
      <c r="G34" s="47"/>
      <c r="H34" s="47"/>
      <c r="I34" s="47"/>
      <c r="J34" s="47"/>
    </row>
    <row r="35" spans="2:10" ht="12.75" customHeight="1">
      <c r="B35" s="47"/>
      <c r="C35" s="47"/>
      <c r="D35" s="47"/>
      <c r="E35" s="47"/>
      <c r="F35" s="47"/>
      <c r="G35" s="47"/>
      <c r="H35" s="47"/>
      <c r="I35" s="47"/>
      <c r="J35" s="47"/>
    </row>
    <row r="36" spans="2:10" ht="12.75" customHeight="1">
      <c r="B36" s="47"/>
      <c r="C36" s="47"/>
      <c r="D36" s="47"/>
      <c r="E36" s="47"/>
      <c r="F36" s="47"/>
      <c r="G36" s="47"/>
      <c r="H36" s="47"/>
      <c r="I36" s="47"/>
      <c r="J36" s="47"/>
    </row>
    <row r="37" spans="2:10" ht="12.75" customHeight="1">
      <c r="B37" s="47"/>
      <c r="C37" s="47"/>
      <c r="D37" s="47"/>
      <c r="E37" s="47"/>
      <c r="F37" s="47"/>
      <c r="G37" s="47"/>
      <c r="H37" s="47"/>
      <c r="I37" s="47"/>
      <c r="J37" s="47"/>
    </row>
    <row r="38" spans="2:10" ht="12.75" customHeight="1">
      <c r="B38" s="47"/>
      <c r="C38" s="47"/>
      <c r="D38" s="47"/>
      <c r="E38" s="47"/>
      <c r="F38" s="47"/>
      <c r="G38" s="47"/>
      <c r="H38" s="47"/>
      <c r="I38" s="47"/>
      <c r="J38" s="47"/>
    </row>
    <row r="39" spans="2:10" ht="12.75" customHeight="1">
      <c r="B39" s="47"/>
      <c r="C39" s="47"/>
      <c r="D39" s="47"/>
      <c r="E39" s="47"/>
      <c r="F39" s="47"/>
      <c r="G39" s="47"/>
      <c r="H39" s="47"/>
      <c r="I39" s="47"/>
      <c r="J39" s="47"/>
    </row>
    <row r="40" spans="2:10" ht="12.75" customHeight="1">
      <c r="B40" s="47"/>
      <c r="C40" s="47"/>
      <c r="D40" s="47"/>
      <c r="E40" s="47"/>
      <c r="F40" s="47"/>
      <c r="G40" s="47"/>
      <c r="H40" s="47"/>
      <c r="I40" s="47"/>
      <c r="J40" s="47"/>
    </row>
    <row r="41" spans="2:10" ht="12.75" customHeight="1">
      <c r="B41" s="47"/>
      <c r="C41" s="47"/>
      <c r="D41" s="47"/>
      <c r="E41" s="47"/>
      <c r="F41" s="47"/>
      <c r="G41" s="47"/>
      <c r="H41" s="47"/>
      <c r="I41" s="47"/>
      <c r="J41" s="47"/>
    </row>
    <row r="42" spans="2:10" ht="12.75" customHeight="1">
      <c r="B42" s="47"/>
      <c r="C42" s="47"/>
      <c r="D42" s="47"/>
      <c r="E42" s="47"/>
      <c r="F42" s="47"/>
      <c r="G42" s="47"/>
      <c r="H42" s="47"/>
      <c r="I42" s="47"/>
      <c r="J42" s="47"/>
    </row>
    <row r="43" spans="2:10" ht="12.75" customHeight="1">
      <c r="B43" s="47"/>
      <c r="C43" s="47"/>
      <c r="D43" s="47"/>
      <c r="E43" s="47"/>
      <c r="F43" s="47"/>
      <c r="G43" s="47"/>
      <c r="H43" s="47"/>
      <c r="I43" s="47"/>
      <c r="J43" s="47"/>
    </row>
    <row r="44" spans="2:10" ht="12.75" customHeight="1">
      <c r="B44" s="47"/>
      <c r="C44" s="47"/>
      <c r="D44" s="47"/>
      <c r="E44" s="47"/>
      <c r="F44" s="47"/>
      <c r="G44" s="47"/>
      <c r="H44" s="47"/>
      <c r="I44" s="47"/>
      <c r="J44" s="47"/>
    </row>
    <row r="45" spans="2:10" ht="12.75" customHeight="1">
      <c r="B45" s="47"/>
      <c r="C45" s="47"/>
      <c r="D45" s="47"/>
      <c r="E45" s="47"/>
      <c r="F45" s="47"/>
      <c r="G45" s="47"/>
      <c r="H45" s="47"/>
      <c r="I45" s="47"/>
      <c r="J45" s="47"/>
    </row>
    <row r="46" spans="2:10" ht="12.75" customHeight="1">
      <c r="B46" s="47"/>
      <c r="C46" s="47"/>
      <c r="D46" s="47"/>
      <c r="E46" s="47"/>
      <c r="F46" s="47"/>
      <c r="G46" s="47"/>
      <c r="H46" s="47"/>
      <c r="I46" s="47"/>
      <c r="J46" s="47"/>
    </row>
    <row r="47" spans="2:10" ht="12.75" customHeight="1">
      <c r="B47" s="47"/>
      <c r="C47" s="47"/>
      <c r="D47" s="47"/>
      <c r="E47" s="47"/>
      <c r="F47" s="47"/>
      <c r="G47" s="47"/>
      <c r="H47" s="47"/>
      <c r="I47" s="47"/>
      <c r="J47" s="47"/>
    </row>
    <row r="48" spans="2:10" ht="12.75" customHeight="1">
      <c r="B48" s="47"/>
      <c r="C48" s="47"/>
      <c r="D48" s="47"/>
      <c r="E48" s="47"/>
      <c r="F48" s="47"/>
      <c r="G48" s="47"/>
      <c r="H48" s="47"/>
      <c r="I48" s="47"/>
      <c r="J48" s="47"/>
    </row>
    <row r="49" spans="2:10" ht="12.75" customHeight="1">
      <c r="B49" s="47"/>
      <c r="C49" s="47"/>
      <c r="D49" s="47"/>
      <c r="E49" s="47"/>
      <c r="F49" s="47"/>
      <c r="G49" s="47"/>
      <c r="H49" s="47"/>
      <c r="I49" s="47"/>
      <c r="J49" s="47"/>
    </row>
    <row r="50" spans="2:10" ht="12.75" customHeight="1">
      <c r="B50" s="47"/>
      <c r="C50" s="47"/>
      <c r="D50" s="47"/>
      <c r="E50" s="47"/>
      <c r="F50" s="47"/>
      <c r="G50" s="47"/>
      <c r="H50" s="47"/>
      <c r="I50" s="47"/>
      <c r="J50" s="47"/>
    </row>
    <row r="51" spans="2:10" ht="12.75" customHeight="1">
      <c r="B51" s="47"/>
      <c r="C51" s="47"/>
      <c r="D51" s="47"/>
      <c r="E51" s="47"/>
      <c r="F51" s="47"/>
      <c r="G51" s="47"/>
      <c r="H51" s="47"/>
      <c r="I51" s="47"/>
      <c r="J51" s="47"/>
    </row>
    <row r="52" spans="2:10" ht="12.75" customHeight="1">
      <c r="B52" s="47"/>
      <c r="C52" s="47"/>
      <c r="D52" s="47"/>
      <c r="E52" s="47"/>
      <c r="F52" s="47"/>
      <c r="G52" s="47"/>
      <c r="H52" s="47"/>
      <c r="I52" s="47"/>
      <c r="J52" s="47"/>
    </row>
    <row r="53" spans="2:10" ht="12.75" customHeight="1">
      <c r="B53" s="47"/>
      <c r="C53" s="47"/>
      <c r="D53" s="47"/>
      <c r="E53" s="47"/>
      <c r="F53" s="47"/>
      <c r="G53" s="47"/>
      <c r="H53" s="47"/>
      <c r="I53" s="47"/>
      <c r="J53" s="47"/>
    </row>
    <row r="54" spans="2:10" ht="12.75" customHeight="1">
      <c r="B54" s="47"/>
      <c r="C54" s="47"/>
      <c r="D54" s="47"/>
      <c r="E54" s="47"/>
      <c r="F54" s="47"/>
      <c r="G54" s="47"/>
      <c r="H54" s="47"/>
      <c r="I54" s="47"/>
      <c r="J54" s="47"/>
    </row>
    <row r="55" spans="2:10" ht="12.75" customHeight="1">
      <c r="B55" s="47"/>
      <c r="C55" s="47"/>
      <c r="D55" s="47"/>
      <c r="E55" s="47"/>
      <c r="F55" s="47"/>
      <c r="G55" s="47"/>
      <c r="H55" s="47"/>
      <c r="I55" s="47"/>
      <c r="J55" s="47"/>
    </row>
    <row r="56" spans="2:10" ht="12.75" customHeight="1">
      <c r="B56" s="47"/>
      <c r="C56" s="47"/>
      <c r="D56" s="47"/>
      <c r="E56" s="47"/>
      <c r="F56" s="47"/>
      <c r="G56" s="47"/>
      <c r="H56" s="47"/>
      <c r="I56" s="47"/>
      <c r="J56" s="47"/>
    </row>
    <row r="57" spans="2:10" ht="12.75" customHeight="1">
      <c r="B57" s="47"/>
      <c r="C57" s="47"/>
      <c r="D57" s="47"/>
      <c r="E57" s="47"/>
      <c r="F57" s="47"/>
      <c r="G57" s="47"/>
      <c r="H57" s="47"/>
      <c r="I57" s="47"/>
      <c r="J57" s="47"/>
    </row>
    <row r="58" spans="2:10" ht="12.75" customHeight="1">
      <c r="B58" s="47"/>
      <c r="C58" s="47"/>
      <c r="D58" s="47"/>
      <c r="E58" s="47"/>
      <c r="F58" s="47"/>
      <c r="G58" s="47"/>
      <c r="H58" s="47"/>
      <c r="I58" s="47"/>
      <c r="J58" s="47"/>
    </row>
    <row r="59" spans="2:10" ht="12.75" customHeight="1">
      <c r="B59" s="47"/>
      <c r="C59" s="47"/>
      <c r="D59" s="47"/>
      <c r="E59" s="47"/>
      <c r="F59" s="47"/>
      <c r="G59" s="47"/>
      <c r="H59" s="47"/>
      <c r="I59" s="47"/>
      <c r="J59" s="47"/>
    </row>
    <row r="60" spans="2:10" ht="12.75" customHeight="1">
      <c r="B60" s="47"/>
      <c r="C60" s="47"/>
      <c r="D60" s="47"/>
      <c r="E60" s="47"/>
      <c r="F60" s="47"/>
      <c r="G60" s="47"/>
      <c r="H60" s="47"/>
      <c r="I60" s="47"/>
      <c r="J60" s="47"/>
    </row>
    <row r="61" spans="2:10" ht="12.75" customHeight="1">
      <c r="B61" s="47"/>
      <c r="C61" s="47"/>
      <c r="D61" s="47"/>
      <c r="E61" s="47"/>
      <c r="F61" s="47"/>
      <c r="G61" s="47"/>
      <c r="H61" s="47"/>
      <c r="I61" s="47"/>
      <c r="J61" s="47"/>
    </row>
    <row r="62" spans="2:10" ht="12.75" customHeight="1">
      <c r="B62" s="47"/>
      <c r="C62" s="47"/>
      <c r="D62" s="47"/>
      <c r="E62" s="47"/>
      <c r="F62" s="47"/>
      <c r="G62" s="47"/>
      <c r="H62" s="47"/>
      <c r="I62" s="47"/>
      <c r="J62" s="47"/>
    </row>
    <row r="63" spans="2:10" ht="12.75" customHeight="1">
      <c r="B63" s="47"/>
      <c r="C63" s="47"/>
      <c r="D63" s="47"/>
      <c r="E63" s="47"/>
      <c r="F63" s="47"/>
      <c r="G63" s="47"/>
      <c r="H63" s="47"/>
      <c r="I63" s="47"/>
      <c r="J63" s="47"/>
    </row>
    <row r="64" spans="2:10" ht="12.75" customHeight="1">
      <c r="B64" s="47"/>
      <c r="C64" s="47"/>
      <c r="D64" s="47"/>
      <c r="E64" s="47"/>
      <c r="F64" s="47"/>
      <c r="G64" s="47"/>
      <c r="H64" s="47"/>
      <c r="I64" s="47"/>
      <c r="J64" s="47"/>
    </row>
    <row r="65" spans="2:10" ht="12.75" customHeight="1">
      <c r="B65" s="47"/>
      <c r="C65" s="47"/>
      <c r="D65" s="47"/>
      <c r="E65" s="47"/>
      <c r="F65" s="47"/>
      <c r="G65" s="47"/>
      <c r="H65" s="47"/>
      <c r="I65" s="47"/>
      <c r="J65" s="47"/>
    </row>
    <row r="66" spans="2:10" ht="12.75" customHeight="1">
      <c r="B66" s="47"/>
      <c r="C66" s="47"/>
      <c r="D66" s="47"/>
      <c r="E66" s="47"/>
      <c r="F66" s="47"/>
      <c r="G66" s="47"/>
      <c r="H66" s="47"/>
      <c r="I66" s="47"/>
      <c r="J66" s="47"/>
    </row>
  </sheetData>
  <mergeCells count="42">
    <mergeCell ref="C32:F32"/>
    <mergeCell ref="G32:I32"/>
    <mergeCell ref="C10:E11"/>
    <mergeCell ref="C12:E12"/>
    <mergeCell ref="C13:E13"/>
    <mergeCell ref="G13:I13"/>
    <mergeCell ref="G10:I11"/>
    <mergeCell ref="G12:I12"/>
    <mergeCell ref="C15:C16"/>
    <mergeCell ref="F15:F16"/>
    <mergeCell ref="G15:G16"/>
    <mergeCell ref="C14:I14"/>
    <mergeCell ref="C29:F29"/>
    <mergeCell ref="C30:F30"/>
    <mergeCell ref="C31:F31"/>
    <mergeCell ref="C28:H28"/>
    <mergeCell ref="H2:I2"/>
    <mergeCell ref="C6:E6"/>
    <mergeCell ref="C7:E7"/>
    <mergeCell ref="C8:E8"/>
    <mergeCell ref="C9:E9"/>
    <mergeCell ref="G3:I3"/>
    <mergeCell ref="G4:I4"/>
    <mergeCell ref="C5:I5"/>
    <mergeCell ref="G6:I6"/>
    <mergeCell ref="G7:I7"/>
    <mergeCell ref="G8:I8"/>
    <mergeCell ref="D26:E26"/>
    <mergeCell ref="D27:E27"/>
    <mergeCell ref="G30:I31"/>
    <mergeCell ref="H29:I29"/>
    <mergeCell ref="G9:I9"/>
    <mergeCell ref="D21:E21"/>
    <mergeCell ref="D22:E22"/>
    <mergeCell ref="D23:E23"/>
    <mergeCell ref="D24:E24"/>
    <mergeCell ref="D25:E25"/>
    <mergeCell ref="D15:E16"/>
    <mergeCell ref="D17:E17"/>
    <mergeCell ref="D18:E18"/>
    <mergeCell ref="D19:E19"/>
    <mergeCell ref="D20:E20"/>
  </mergeCells>
  <dataValidations count="1">
    <dataValidation type="list" allowBlank="1" showInputMessage="1" showErrorMessage="1" sqref="G7:I7">
      <formula1>NomClient</formula1>
    </dataValidation>
  </dataValidations>
  <printOptions horizontalCentered="1"/>
  <pageMargins left="0.23622047244094499" right="0.23622047244094499" top="0.25" bottom="0.72" header="0.31496062992126" footer="0.31496062992126"/>
  <pageSetup paperSize="9" scale="9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Facturi!$A:$A</xm:f>
          </x14:formula1>
          <xm:sqref>M3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rgb="FF00B050"/>
  </sheetPr>
  <dimension ref="B1:S45"/>
  <sheetViews>
    <sheetView showGridLines="0" workbookViewId="0">
      <selection activeCell="D2" sqref="D2:L2"/>
    </sheetView>
  </sheetViews>
  <sheetFormatPr defaultColWidth="9.140625" defaultRowHeight="12.75"/>
  <cols>
    <col min="1" max="1" width="2.7109375" style="18" customWidth="1"/>
    <col min="2" max="2" width="8.28515625" style="18" customWidth="1"/>
    <col min="3" max="3" width="9.140625" style="18" customWidth="1"/>
    <col min="4" max="4" width="6.5703125" style="18" customWidth="1"/>
    <col min="5" max="6" width="10.140625" style="18" customWidth="1"/>
    <col min="7" max="7" width="3.42578125" style="18" customWidth="1"/>
    <col min="8" max="8" width="5.5703125" style="18" customWidth="1"/>
    <col min="9" max="9" width="8.140625" style="18" customWidth="1"/>
    <col min="10" max="10" width="10.5703125" style="18" customWidth="1"/>
    <col min="11" max="11" width="12" style="18" bestFit="1" customWidth="1"/>
    <col min="12" max="12" width="3.42578125" style="18" customWidth="1"/>
    <col min="13" max="16384" width="9.140625" style="18"/>
  </cols>
  <sheetData>
    <row r="1" spans="2:19" ht="12" customHeight="1"/>
    <row r="2" spans="2:19">
      <c r="B2" s="339" t="s">
        <v>38</v>
      </c>
      <c r="C2" s="339"/>
      <c r="D2" s="336" t="s">
        <v>20</v>
      </c>
      <c r="E2" s="336"/>
      <c r="F2" s="336"/>
      <c r="G2" s="336"/>
      <c r="H2" s="336"/>
      <c r="I2" s="336"/>
      <c r="J2" s="336"/>
      <c r="K2" s="336"/>
      <c r="L2" s="336"/>
    </row>
    <row r="3" spans="2:19">
      <c r="B3" s="339" t="s">
        <v>56</v>
      </c>
      <c r="C3" s="339"/>
      <c r="D3" s="347">
        <v>15000</v>
      </c>
      <c r="E3" s="347">
        <v>3100</v>
      </c>
      <c r="F3" s="347">
        <v>3100</v>
      </c>
      <c r="G3" s="347">
        <v>3100</v>
      </c>
      <c r="H3" s="347">
        <v>3100</v>
      </c>
      <c r="I3" s="347">
        <v>3100</v>
      </c>
      <c r="J3" s="347">
        <v>3100</v>
      </c>
      <c r="K3" s="347">
        <v>3100</v>
      </c>
      <c r="L3" s="347">
        <v>3100</v>
      </c>
      <c r="S3" s="88"/>
    </row>
    <row r="4" spans="2:19">
      <c r="B4" s="339" t="s">
        <v>57</v>
      </c>
      <c r="C4" s="339"/>
      <c r="D4" s="336" t="s">
        <v>124</v>
      </c>
      <c r="E4" s="336"/>
      <c r="F4" s="336"/>
      <c r="G4" s="336"/>
      <c r="H4" s="336"/>
      <c r="I4" s="336"/>
      <c r="J4" s="336"/>
      <c r="K4" s="336"/>
      <c r="L4" s="336"/>
      <c r="S4" s="144" t="s">
        <v>235</v>
      </c>
    </row>
    <row r="5" spans="2:19">
      <c r="S5" s="144" t="s">
        <v>236</v>
      </c>
    </row>
    <row r="6" spans="2:19">
      <c r="B6" s="19" t="s">
        <v>51</v>
      </c>
      <c r="C6" s="20" t="s">
        <v>100</v>
      </c>
      <c r="D6" s="20" t="s">
        <v>32</v>
      </c>
      <c r="E6" s="337" t="str">
        <f>D2</f>
        <v>0004</v>
      </c>
      <c r="F6" s="337"/>
      <c r="G6" s="20"/>
      <c r="H6" s="20"/>
      <c r="I6" s="20"/>
      <c r="J6" s="20"/>
      <c r="K6" s="20"/>
      <c r="L6" s="21"/>
      <c r="S6" s="144" t="s">
        <v>237</v>
      </c>
    </row>
    <row r="7" spans="2:19">
      <c r="B7" s="22" t="s">
        <v>39</v>
      </c>
      <c r="C7" s="341" t="s">
        <v>252</v>
      </c>
      <c r="D7" s="341"/>
      <c r="E7" s="341"/>
      <c r="F7" s="341"/>
      <c r="G7" s="23"/>
      <c r="H7" s="343" t="s">
        <v>101</v>
      </c>
      <c r="I7" s="343"/>
      <c r="J7" s="343"/>
      <c r="K7" s="343"/>
      <c r="L7" s="24"/>
      <c r="S7" s="144" t="s">
        <v>238</v>
      </c>
    </row>
    <row r="8" spans="2:19">
      <c r="B8" s="22" t="s">
        <v>40</v>
      </c>
      <c r="C8" s="341" t="s">
        <v>41</v>
      </c>
      <c r="D8" s="341"/>
      <c r="E8" s="341"/>
      <c r="F8" s="341"/>
      <c r="G8" s="23"/>
      <c r="H8" s="343"/>
      <c r="I8" s="343"/>
      <c r="J8" s="343"/>
      <c r="K8" s="343"/>
      <c r="L8" s="24"/>
      <c r="S8" s="144" t="s">
        <v>239</v>
      </c>
    </row>
    <row r="9" spans="2:19">
      <c r="B9" s="22" t="s">
        <v>42</v>
      </c>
      <c r="C9" s="341" t="s">
        <v>43</v>
      </c>
      <c r="D9" s="341"/>
      <c r="E9" s="341"/>
      <c r="F9" s="341"/>
      <c r="G9" s="23"/>
      <c r="H9" s="343"/>
      <c r="I9" s="343"/>
      <c r="J9" s="343"/>
      <c r="K9" s="343"/>
      <c r="L9" s="24"/>
      <c r="S9" s="144" t="s">
        <v>240</v>
      </c>
    </row>
    <row r="10" spans="2:19" ht="12.75" customHeight="1">
      <c r="B10" s="22" t="s">
        <v>44</v>
      </c>
      <c r="C10" s="341" t="s">
        <v>255</v>
      </c>
      <c r="D10" s="341"/>
      <c r="E10" s="341"/>
      <c r="F10" s="341"/>
      <c r="G10" s="23"/>
      <c r="H10" s="343"/>
      <c r="I10" s="343"/>
      <c r="J10" s="343"/>
      <c r="K10" s="343"/>
      <c r="L10" s="24"/>
      <c r="S10" s="144" t="s">
        <v>241</v>
      </c>
    </row>
    <row r="11" spans="2:19">
      <c r="B11" s="22" t="s">
        <v>45</v>
      </c>
      <c r="C11" s="341" t="s">
        <v>98</v>
      </c>
      <c r="D11" s="341"/>
      <c r="E11" s="341"/>
      <c r="F11" s="341"/>
      <c r="G11" s="23"/>
      <c r="H11" s="342" t="s">
        <v>37</v>
      </c>
      <c r="I11" s="342"/>
      <c r="J11" s="78" t="s">
        <v>123</v>
      </c>
      <c r="K11" s="32" t="str">
        <f>D2</f>
        <v>0004</v>
      </c>
      <c r="L11" s="24"/>
      <c r="S11" s="144" t="s">
        <v>242</v>
      </c>
    </row>
    <row r="12" spans="2:19">
      <c r="B12" s="22" t="s">
        <v>46</v>
      </c>
      <c r="C12" s="341" t="s">
        <v>254</v>
      </c>
      <c r="D12" s="341"/>
      <c r="E12" s="341"/>
      <c r="F12" s="341"/>
      <c r="G12" s="341"/>
      <c r="H12" s="342" t="s">
        <v>54</v>
      </c>
      <c r="I12" s="342"/>
      <c r="J12" s="342"/>
      <c r="K12" s="33">
        <f>VLOOKUP(D2,Facturi!A:D,4,0)</f>
        <v>42396</v>
      </c>
      <c r="L12" s="24"/>
      <c r="S12" s="144" t="s">
        <v>243</v>
      </c>
    </row>
    <row r="13" spans="2:19">
      <c r="B13" s="22"/>
      <c r="C13" s="23"/>
      <c r="D13" s="23"/>
      <c r="E13" s="23"/>
      <c r="F13" s="23"/>
      <c r="G13" s="23"/>
      <c r="H13" s="23"/>
      <c r="I13" s="23"/>
      <c r="J13" s="23"/>
      <c r="K13" s="23"/>
      <c r="L13" s="24"/>
      <c r="S13" s="144" t="s">
        <v>244</v>
      </c>
    </row>
    <row r="14" spans="2:19">
      <c r="B14" s="340" t="s">
        <v>47</v>
      </c>
      <c r="C14" s="341"/>
      <c r="D14" s="341" t="str">
        <f>VLOOKUP(D2,Facturi!A:F,6,0)</f>
        <v>Translations</v>
      </c>
      <c r="E14" s="341"/>
      <c r="F14" s="341"/>
      <c r="G14" s="23" t="s">
        <v>42</v>
      </c>
      <c r="H14" s="341" t="str">
        <f>VLOOKUP(D14,Clienti!A:B,2,0)</f>
        <v>RO XXXXXXXX</v>
      </c>
      <c r="I14" s="341"/>
      <c r="J14" s="23" t="s">
        <v>40</v>
      </c>
      <c r="K14" s="23" t="str">
        <f>VLOOKUP(D14,Clienti!A:C,3,0)</f>
        <v>J05/XXX/XXXX</v>
      </c>
      <c r="L14" s="24"/>
      <c r="S14" s="144" t="s">
        <v>245</v>
      </c>
    </row>
    <row r="15" spans="2:19">
      <c r="B15" s="22" t="s">
        <v>12</v>
      </c>
      <c r="C15" s="341" t="str">
        <f>VLOOKUP(D14,Clienti!A:D,4,0)</f>
        <v>Craiova</v>
      </c>
      <c r="D15" s="341"/>
      <c r="E15" s="341"/>
      <c r="F15" s="341"/>
      <c r="G15" s="341"/>
      <c r="H15" s="341"/>
      <c r="I15" s="341"/>
      <c r="J15" s="341"/>
      <c r="K15" s="341"/>
      <c r="L15" s="24"/>
      <c r="S15" s="144" t="s">
        <v>246</v>
      </c>
    </row>
    <row r="16" spans="2:19">
      <c r="B16" s="22" t="s">
        <v>48</v>
      </c>
      <c r="C16" s="28">
        <f>D3</f>
        <v>15000</v>
      </c>
      <c r="D16" s="23" t="s">
        <v>53</v>
      </c>
      <c r="E16" s="346" t="str">
        <f>D4</f>
        <v>cincisprezece mii lei</v>
      </c>
      <c r="F16" s="341"/>
      <c r="G16" s="341"/>
      <c r="H16" s="341"/>
      <c r="I16" s="341"/>
      <c r="J16" s="341"/>
      <c r="K16" s="341"/>
      <c r="L16" s="24"/>
      <c r="S16" s="144" t="s">
        <v>138</v>
      </c>
    </row>
    <row r="17" spans="2:19">
      <c r="B17" s="344" t="s">
        <v>256</v>
      </c>
      <c r="C17" s="345"/>
      <c r="D17" s="345"/>
      <c r="E17" s="345"/>
      <c r="F17" s="345"/>
      <c r="G17" s="26" t="s">
        <v>49</v>
      </c>
      <c r="H17" s="29" t="str">
        <f>D2</f>
        <v>0004</v>
      </c>
      <c r="I17" s="31" t="s">
        <v>50</v>
      </c>
      <c r="J17" s="30">
        <f>VLOOKUP(D2,Facturi!A:D,4,0)</f>
        <v>42396</v>
      </c>
      <c r="K17" s="26"/>
      <c r="L17" s="27"/>
      <c r="S17" s="144" t="s">
        <v>140</v>
      </c>
    </row>
    <row r="18" spans="2:19">
      <c r="B18" s="36"/>
      <c r="C18" s="36"/>
      <c r="D18" s="36"/>
      <c r="E18" s="36"/>
      <c r="F18" s="36"/>
      <c r="G18" s="23"/>
      <c r="H18" s="37"/>
      <c r="I18" s="34"/>
      <c r="J18" s="33"/>
      <c r="K18" s="23"/>
      <c r="L18" s="23"/>
      <c r="S18" s="144" t="s">
        <v>142</v>
      </c>
    </row>
    <row r="19" spans="2:19">
      <c r="B19" s="36"/>
      <c r="C19" s="36"/>
      <c r="D19" s="36"/>
      <c r="E19" s="36"/>
      <c r="F19" s="36"/>
      <c r="G19" s="23"/>
      <c r="H19" s="37"/>
      <c r="I19" s="34"/>
      <c r="J19" s="33"/>
      <c r="K19" s="23"/>
      <c r="L19" s="23"/>
      <c r="S19" s="144" t="s">
        <v>144</v>
      </c>
    </row>
    <row r="20" spans="2:19">
      <c r="B20" s="36"/>
      <c r="C20" s="36"/>
      <c r="D20" s="36"/>
      <c r="E20" s="36"/>
      <c r="F20" s="36"/>
      <c r="G20" s="23"/>
      <c r="H20" s="37"/>
      <c r="I20" s="34"/>
      <c r="J20" s="33"/>
      <c r="K20" s="23"/>
      <c r="L20" s="23"/>
      <c r="S20" s="144" t="s">
        <v>146</v>
      </c>
    </row>
    <row r="21" spans="2:19">
      <c r="B21" s="36"/>
      <c r="C21" s="36"/>
      <c r="D21" s="36"/>
      <c r="E21" s="36"/>
      <c r="F21" s="36"/>
      <c r="G21" s="23"/>
      <c r="H21" s="37"/>
      <c r="I21" s="34"/>
      <c r="J21" s="33"/>
      <c r="K21" s="23"/>
      <c r="L21" s="23"/>
      <c r="S21" s="144" t="s">
        <v>148</v>
      </c>
    </row>
    <row r="22" spans="2:19">
      <c r="B22" s="36"/>
      <c r="C22" s="36"/>
      <c r="D22" s="36"/>
      <c r="E22" s="36"/>
      <c r="F22" s="36"/>
      <c r="G22" s="23"/>
      <c r="H22" s="37"/>
      <c r="I22" s="34"/>
      <c r="J22" s="33"/>
      <c r="K22" s="23"/>
      <c r="L22" s="23"/>
      <c r="S22" s="144" t="s">
        <v>150</v>
      </c>
    </row>
    <row r="23" spans="2:19">
      <c r="B23" s="36"/>
      <c r="C23" s="36"/>
      <c r="D23" s="36"/>
      <c r="E23" s="36"/>
      <c r="F23" s="36"/>
      <c r="G23" s="23"/>
      <c r="H23" s="37"/>
      <c r="I23" s="34"/>
      <c r="J23" s="33"/>
      <c r="K23" s="23"/>
      <c r="L23" s="23"/>
      <c r="S23" s="144" t="s">
        <v>151</v>
      </c>
    </row>
    <row r="24" spans="2:19">
      <c r="B24" s="36"/>
      <c r="C24" s="36"/>
      <c r="D24" s="36"/>
      <c r="E24" s="36"/>
      <c r="F24" s="36"/>
      <c r="G24" s="23"/>
      <c r="H24" s="37"/>
      <c r="I24" s="34"/>
      <c r="J24" s="33"/>
      <c r="K24" s="23"/>
      <c r="L24" s="23"/>
      <c r="S24" s="144" t="s">
        <v>151</v>
      </c>
    </row>
    <row r="25" spans="2:19">
      <c r="B25" s="36"/>
      <c r="C25" s="36"/>
      <c r="D25" s="36"/>
      <c r="E25" s="36"/>
      <c r="F25" s="36"/>
      <c r="G25" s="23"/>
      <c r="H25" s="37"/>
      <c r="I25" s="34"/>
      <c r="J25" s="33"/>
      <c r="K25" s="23"/>
      <c r="L25" s="23"/>
      <c r="S25" s="144" t="s">
        <v>152</v>
      </c>
    </row>
    <row r="26" spans="2:19">
      <c r="B26" s="36"/>
      <c r="C26" s="36"/>
      <c r="D26" s="36"/>
      <c r="E26" s="36"/>
      <c r="F26" s="36"/>
      <c r="G26" s="23"/>
      <c r="H26" s="37"/>
      <c r="I26" s="34"/>
      <c r="J26" s="33"/>
      <c r="K26" s="23"/>
      <c r="L26" s="23"/>
      <c r="S26" s="144" t="s">
        <v>153</v>
      </c>
    </row>
    <row r="27" spans="2:19">
      <c r="B27" s="36"/>
      <c r="C27" s="36"/>
      <c r="D27" s="36"/>
      <c r="E27" s="36"/>
      <c r="F27" s="36"/>
      <c r="G27" s="23"/>
      <c r="H27" s="37"/>
      <c r="I27" s="34"/>
      <c r="J27" s="33"/>
      <c r="K27" s="23"/>
      <c r="L27" s="23"/>
      <c r="S27" s="144" t="s">
        <v>154</v>
      </c>
    </row>
    <row r="28" spans="2:19">
      <c r="B28" s="36"/>
      <c r="C28" s="36"/>
      <c r="D28" s="36"/>
      <c r="E28" s="36"/>
      <c r="F28" s="36"/>
      <c r="G28" s="23"/>
      <c r="H28" s="37"/>
      <c r="I28" s="34"/>
      <c r="J28" s="33"/>
      <c r="K28" s="23"/>
      <c r="L28" s="23"/>
      <c r="S28" s="144" t="s">
        <v>155</v>
      </c>
    </row>
    <row r="29" spans="2:19">
      <c r="B29" s="36"/>
      <c r="C29" s="36"/>
      <c r="D29" s="36"/>
      <c r="E29" s="36"/>
      <c r="F29" s="36"/>
      <c r="G29" s="23"/>
      <c r="H29" s="37"/>
      <c r="I29" s="34"/>
      <c r="J29" s="33"/>
      <c r="K29" s="23"/>
      <c r="L29" s="23"/>
      <c r="S29" s="143" t="s">
        <v>209</v>
      </c>
    </row>
    <row r="30" spans="2:19">
      <c r="B30" s="36"/>
      <c r="C30" s="36"/>
      <c r="D30" s="36"/>
      <c r="E30" s="36"/>
      <c r="F30" s="36"/>
      <c r="G30" s="23"/>
      <c r="H30" s="37"/>
      <c r="I30" s="34"/>
      <c r="J30" s="33"/>
      <c r="K30" s="23"/>
      <c r="L30" s="23"/>
      <c r="S30" s="143" t="s">
        <v>210</v>
      </c>
    </row>
    <row r="31" spans="2:19">
      <c r="B31" s="36"/>
      <c r="C31" s="36"/>
      <c r="D31" s="36"/>
      <c r="E31" s="36"/>
      <c r="F31" s="36"/>
      <c r="G31" s="23"/>
      <c r="H31" s="37"/>
      <c r="I31" s="34"/>
      <c r="J31" s="33"/>
      <c r="K31" s="23"/>
      <c r="L31" s="23"/>
    </row>
    <row r="32" spans="2:19">
      <c r="B32" s="36"/>
      <c r="C32" s="36"/>
      <c r="D32" s="36"/>
      <c r="E32" s="36"/>
      <c r="F32" s="36"/>
      <c r="G32" s="23"/>
      <c r="H32" s="37"/>
      <c r="I32" s="34"/>
      <c r="J32" s="33"/>
      <c r="K32" s="23"/>
      <c r="L32" s="23"/>
    </row>
    <row r="34" spans="2:12">
      <c r="B34" s="19" t="s">
        <v>51</v>
      </c>
      <c r="C34" s="20" t="s">
        <v>52</v>
      </c>
      <c r="D34" s="20" t="s">
        <v>32</v>
      </c>
      <c r="E34" s="337" t="str">
        <f>D2</f>
        <v>0004</v>
      </c>
      <c r="F34" s="338"/>
      <c r="G34" s="20"/>
      <c r="H34" s="20"/>
      <c r="I34" s="20"/>
      <c r="J34" s="20"/>
      <c r="K34" s="20"/>
      <c r="L34" s="21"/>
    </row>
    <row r="35" spans="2:12" ht="12.75" customHeight="1">
      <c r="B35" s="22" t="s">
        <v>39</v>
      </c>
      <c r="C35" s="341"/>
      <c r="D35" s="341"/>
      <c r="E35" s="341"/>
      <c r="F35" s="341"/>
      <c r="G35" s="23"/>
      <c r="H35" s="343" t="s">
        <v>101</v>
      </c>
      <c r="I35" s="343"/>
      <c r="J35" s="343"/>
      <c r="K35" s="343"/>
      <c r="L35" s="24"/>
    </row>
    <row r="36" spans="2:12" ht="12.75" customHeight="1">
      <c r="B36" s="22" t="s">
        <v>40</v>
      </c>
      <c r="C36" s="341" t="s">
        <v>259</v>
      </c>
      <c r="D36" s="341"/>
      <c r="E36" s="341"/>
      <c r="F36" s="341"/>
      <c r="G36" s="23"/>
      <c r="H36" s="343"/>
      <c r="I36" s="343"/>
      <c r="J36" s="343"/>
      <c r="K36" s="343"/>
      <c r="L36" s="24"/>
    </row>
    <row r="37" spans="2:12" ht="12.75" customHeight="1">
      <c r="B37" s="22" t="s">
        <v>42</v>
      </c>
      <c r="C37" s="341" t="s">
        <v>43</v>
      </c>
      <c r="D37" s="341"/>
      <c r="E37" s="341"/>
      <c r="F37" s="341"/>
      <c r="G37" s="23"/>
      <c r="H37" s="343"/>
      <c r="I37" s="343"/>
      <c r="J37" s="343"/>
      <c r="K37" s="343"/>
      <c r="L37" s="24"/>
    </row>
    <row r="38" spans="2:12" ht="12.75" customHeight="1">
      <c r="B38" s="22" t="s">
        <v>44</v>
      </c>
      <c r="C38" s="341" t="s">
        <v>255</v>
      </c>
      <c r="D38" s="341"/>
      <c r="E38" s="341"/>
      <c r="F38" s="341"/>
      <c r="G38" s="23"/>
      <c r="H38" s="343"/>
      <c r="I38" s="343"/>
      <c r="J38" s="343"/>
      <c r="K38" s="343"/>
      <c r="L38" s="24"/>
    </row>
    <row r="39" spans="2:12">
      <c r="B39" s="22" t="s">
        <v>45</v>
      </c>
      <c r="C39" s="341" t="s">
        <v>33</v>
      </c>
      <c r="D39" s="341"/>
      <c r="E39" s="341"/>
      <c r="F39" s="341"/>
      <c r="G39" s="23"/>
      <c r="H39" s="342" t="s">
        <v>37</v>
      </c>
      <c r="I39" s="342"/>
      <c r="J39" s="25" t="s">
        <v>55</v>
      </c>
      <c r="K39" s="32" t="str">
        <f>D2</f>
        <v>0004</v>
      </c>
      <c r="L39" s="24"/>
    </row>
    <row r="40" spans="2:12">
      <c r="B40" s="22" t="s">
        <v>46</v>
      </c>
      <c r="C40" s="341" t="s">
        <v>258</v>
      </c>
      <c r="D40" s="341"/>
      <c r="E40" s="341"/>
      <c r="F40" s="341"/>
      <c r="G40" s="23"/>
      <c r="H40" s="342" t="s">
        <v>54</v>
      </c>
      <c r="I40" s="342"/>
      <c r="J40" s="342"/>
      <c r="K40" s="33">
        <f>VLOOKUP(D2,Facturi!A:D,4,0)</f>
        <v>42396</v>
      </c>
      <c r="L40" s="24"/>
    </row>
    <row r="41" spans="2:12">
      <c r="B41" s="22"/>
      <c r="C41" s="23"/>
      <c r="D41" s="23"/>
      <c r="E41" s="23"/>
      <c r="F41" s="23"/>
      <c r="G41" s="23"/>
      <c r="H41" s="23"/>
      <c r="I41" s="23"/>
      <c r="J41" s="23"/>
      <c r="K41" s="23"/>
      <c r="L41" s="24"/>
    </row>
    <row r="42" spans="2:12">
      <c r="B42" s="340" t="s">
        <v>47</v>
      </c>
      <c r="C42" s="341"/>
      <c r="D42" s="341" t="str">
        <f>VLOOKUP(D2,Facturi!A:F,6,0)</f>
        <v>Translations</v>
      </c>
      <c r="E42" s="341"/>
      <c r="F42" s="341"/>
      <c r="G42" s="23" t="s">
        <v>42</v>
      </c>
      <c r="H42" s="341" t="str">
        <f>VLOOKUP(D42,Clienti!A:B,2,0)</f>
        <v>RO XXXXXXXX</v>
      </c>
      <c r="I42" s="341"/>
      <c r="J42" s="23" t="s">
        <v>40</v>
      </c>
      <c r="K42" s="23" t="str">
        <f>VLOOKUP(D42,Clienti!A:C,3,0)</f>
        <v>J05/XXX/XXXX</v>
      </c>
      <c r="L42" s="24"/>
    </row>
    <row r="43" spans="2:12">
      <c r="B43" s="22" t="s">
        <v>12</v>
      </c>
      <c r="C43" s="341" t="str">
        <f>VLOOKUP(D42,Clienti!A:D,4,0)</f>
        <v>Craiova</v>
      </c>
      <c r="D43" s="341"/>
      <c r="E43" s="341"/>
      <c r="F43" s="341"/>
      <c r="G43" s="341"/>
      <c r="H43" s="341"/>
      <c r="I43" s="341"/>
      <c r="J43" s="341"/>
      <c r="K43" s="341"/>
      <c r="L43" s="24"/>
    </row>
    <row r="44" spans="2:12">
      <c r="B44" s="22" t="s">
        <v>48</v>
      </c>
      <c r="C44" s="28">
        <f>D3</f>
        <v>15000</v>
      </c>
      <c r="D44" s="23" t="s">
        <v>53</v>
      </c>
      <c r="E44" s="346" t="str">
        <f>D4</f>
        <v>cincisprezece mii lei</v>
      </c>
      <c r="F44" s="341"/>
      <c r="G44" s="341"/>
      <c r="H44" s="341"/>
      <c r="I44" s="341"/>
      <c r="J44" s="341"/>
      <c r="K44" s="341"/>
      <c r="L44" s="24"/>
    </row>
    <row r="45" spans="2:12">
      <c r="B45" s="344" t="s">
        <v>257</v>
      </c>
      <c r="C45" s="345"/>
      <c r="D45" s="345"/>
      <c r="E45" s="345"/>
      <c r="F45" s="345"/>
      <c r="G45" s="26" t="s">
        <v>49</v>
      </c>
      <c r="H45" s="29" t="str">
        <f>D2</f>
        <v>0004</v>
      </c>
      <c r="I45" s="31" t="s">
        <v>50</v>
      </c>
      <c r="J45" s="30">
        <f>VLOOKUP(D2,Facturi!A:D,4,0)</f>
        <v>42396</v>
      </c>
      <c r="K45" s="26"/>
      <c r="L45" s="27"/>
    </row>
  </sheetData>
  <mergeCells count="38">
    <mergeCell ref="E44:K44"/>
    <mergeCell ref="B45:F45"/>
    <mergeCell ref="B3:C3"/>
    <mergeCell ref="B4:C4"/>
    <mergeCell ref="D3:L3"/>
    <mergeCell ref="D4:L4"/>
    <mergeCell ref="C12:G12"/>
    <mergeCell ref="C40:F40"/>
    <mergeCell ref="H40:J40"/>
    <mergeCell ref="B42:C42"/>
    <mergeCell ref="D42:F42"/>
    <mergeCell ref="H42:I42"/>
    <mergeCell ref="C43:K43"/>
    <mergeCell ref="C35:F35"/>
    <mergeCell ref="H35:K38"/>
    <mergeCell ref="C36:F36"/>
    <mergeCell ref="C37:F37"/>
    <mergeCell ref="C38:F38"/>
    <mergeCell ref="C39:F39"/>
    <mergeCell ref="H39:I39"/>
    <mergeCell ref="E6:F6"/>
    <mergeCell ref="B17:F17"/>
    <mergeCell ref="H14:I14"/>
    <mergeCell ref="E16:K16"/>
    <mergeCell ref="D2:L2"/>
    <mergeCell ref="E34:F34"/>
    <mergeCell ref="B2:C2"/>
    <mergeCell ref="B14:C14"/>
    <mergeCell ref="D14:F14"/>
    <mergeCell ref="H12:J12"/>
    <mergeCell ref="H11:I11"/>
    <mergeCell ref="C15:K15"/>
    <mergeCell ref="C7:F7"/>
    <mergeCell ref="C8:F8"/>
    <mergeCell ref="C9:F9"/>
    <mergeCell ref="C10:F10"/>
    <mergeCell ref="H7:K10"/>
    <mergeCell ref="C11:F11"/>
  </mergeCells>
  <hyperlinks>
    <hyperlink ref="S4" location="'Evidenta PFA'!A1" display="Evidenta PFA"/>
    <hyperlink ref="S5" location="RJIP!A1" display="RJIP"/>
    <hyperlink ref="S6" location="'Model RJIP'!A1" display="Model RJIP"/>
    <hyperlink ref="S7" location="'Registrul-Inventar'!A1" display="Registrul-Inventar"/>
    <hyperlink ref="S8" location="'Export factura'!A1" display="Export factura"/>
    <hyperlink ref="S9" location="'Export chitanta'!A1" display="Export chitanta"/>
    <hyperlink ref="S10" location="Facturi!A1" display="Facturi"/>
    <hyperlink ref="S11" location="Clienti!A1" display="Clienti"/>
    <hyperlink ref="S12" location="'Incasat pe luna'!A1" display="Incasat pe luna"/>
    <hyperlink ref="S13" location="'Facturat pe luna'!A1" display="Facturat pe luna"/>
    <hyperlink ref="S14" location="'Incasari pe client'!A1" display="Incasari pe client"/>
    <hyperlink ref="S15" location="'Calculator pret traducere'!A1" display="Calculator pret traducere"/>
    <hyperlink ref="S16" location="Ianuarie!A1" display="Ianuarie"/>
    <hyperlink ref="S17" location="Februarie!A1" display="Februarie"/>
    <hyperlink ref="S18" location="Martie!A1" display="Martie"/>
    <hyperlink ref="S19" location="Aprilie!A1" display="Aprilie"/>
    <hyperlink ref="S20" location="Mai!A1" display="Mai"/>
    <hyperlink ref="S21" location="Iunie!A1" display="Iunie"/>
    <hyperlink ref="S22" location="Iulie!A1" display="Iulie"/>
    <hyperlink ref="S23" location="August!A1" display="August"/>
    <hyperlink ref="S24" location="August!A1" display="August"/>
    <hyperlink ref="S25" location="Septembrie!A1" display="Septembrie"/>
    <hyperlink ref="S26" location="Octombrie!A1" display="Octombrie"/>
    <hyperlink ref="S27" location="Noiembrie!A1" display="Noiembrie"/>
    <hyperlink ref="S28" location="Decembrie!A1" display="Decembrie"/>
    <hyperlink ref="S29" location="'Export chitanta'!Print_Area" display="'Export chitanta'!Print_Area"/>
    <hyperlink ref="S30" location="'Export factura'!Print_Area" display="'Export factura'!Print_Area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Facturi!$A:$A</xm:f>
          </x14:formula1>
          <xm:sqref>D2:L2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showGridLines="0" workbookViewId="0">
      <selection activeCell="H14" sqref="H14"/>
    </sheetView>
  </sheetViews>
  <sheetFormatPr defaultColWidth="9.140625" defaultRowHeight="12.7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rgb="FF92D050"/>
  </sheetPr>
  <dimension ref="A1:O30"/>
  <sheetViews>
    <sheetView showGridLines="0" workbookViewId="0">
      <pane ySplit="1" topLeftCell="A2" activePane="bottomLeft" state="frozen"/>
      <selection pane="bottomLeft" activeCell="N15" sqref="N15"/>
    </sheetView>
  </sheetViews>
  <sheetFormatPr defaultColWidth="17.140625" defaultRowHeight="12.75" customHeight="1"/>
  <cols>
    <col min="1" max="1" width="8" style="8" bestFit="1" customWidth="1"/>
    <col min="2" max="2" width="8.42578125" style="14" bestFit="1" customWidth="1"/>
    <col min="3" max="3" width="8.5703125" style="14" bestFit="1" customWidth="1"/>
    <col min="4" max="4" width="11.85546875" style="11" bestFit="1" customWidth="1"/>
    <col min="5" max="5" width="25.28515625" style="1" bestFit="1" customWidth="1"/>
    <col min="6" max="6" width="27.140625" style="1" customWidth="1"/>
    <col min="7" max="7" width="8.28515625" style="1" bestFit="1" customWidth="1"/>
    <col min="8" max="8" width="13.7109375" style="14" bestFit="1" customWidth="1"/>
    <col min="9" max="10" width="12.140625" style="7" customWidth="1"/>
    <col min="11" max="12" width="11.42578125" style="9" customWidth="1"/>
    <col min="13" max="13" width="9.5703125" style="1" bestFit="1" customWidth="1"/>
    <col min="14" max="14" width="6.42578125" style="1" customWidth="1"/>
    <col min="15" max="16384" width="17.140625" style="1"/>
  </cols>
  <sheetData>
    <row r="1" spans="1:15" s="52" customFormat="1" ht="32.25" customHeight="1">
      <c r="A1" s="62" t="s">
        <v>32</v>
      </c>
      <c r="B1" s="63" t="s">
        <v>67</v>
      </c>
      <c r="C1" s="63" t="s">
        <v>30</v>
      </c>
      <c r="D1" s="64" t="s">
        <v>68</v>
      </c>
      <c r="E1" s="65" t="s">
        <v>15</v>
      </c>
      <c r="F1" s="65" t="s">
        <v>125</v>
      </c>
      <c r="G1" s="65" t="s">
        <v>29</v>
      </c>
      <c r="H1" s="63" t="s">
        <v>5</v>
      </c>
      <c r="I1" s="66" t="s">
        <v>126</v>
      </c>
      <c r="J1" s="66" t="s">
        <v>16</v>
      </c>
      <c r="K1" s="67" t="s">
        <v>127</v>
      </c>
      <c r="L1" s="67" t="s">
        <v>128</v>
      </c>
      <c r="M1" s="65" t="s">
        <v>17</v>
      </c>
      <c r="O1" s="88"/>
    </row>
    <row r="2" spans="1:15">
      <c r="A2" s="73" t="s">
        <v>1</v>
      </c>
      <c r="B2" s="74">
        <v>1</v>
      </c>
      <c r="C2" s="74" t="str">
        <f>CONCATENATE(Table1[[#This Row],[Nr.]],"-",Table1[[#This Row],[Nr 
CRT]])</f>
        <v>0001-1</v>
      </c>
      <c r="D2" s="75">
        <v>42370</v>
      </c>
      <c r="E2" s="68" t="s">
        <v>121</v>
      </c>
      <c r="F2" s="68" t="s">
        <v>251</v>
      </c>
      <c r="G2" s="56" t="s">
        <v>97</v>
      </c>
      <c r="H2" s="74">
        <v>300</v>
      </c>
      <c r="I2" s="69">
        <v>25</v>
      </c>
      <c r="J2" s="69">
        <f>Table1[[#This Row],[Cantitatea]]*Table1[[#This Row],[Preț unitar]]</f>
        <v>7500</v>
      </c>
      <c r="K2" s="70">
        <v>42394</v>
      </c>
      <c r="L2" s="70">
        <v>42395</v>
      </c>
      <c r="M2" s="69" t="str">
        <f>IF(Table1[[#This Row],[Data 
încasării]]=0,"Neachitat","Achitat")</f>
        <v>Achitat</v>
      </c>
      <c r="O2" s="144" t="s">
        <v>235</v>
      </c>
    </row>
    <row r="3" spans="1:15">
      <c r="A3" s="73" t="s">
        <v>18</v>
      </c>
      <c r="B3" s="74">
        <v>1</v>
      </c>
      <c r="C3" s="74" t="str">
        <f>CONCATENATE(Table1[[#This Row],[Nr.]],"-",Table1[[#This Row],[Nr 
CRT]])</f>
        <v>0002-1</v>
      </c>
      <c r="D3" s="75">
        <v>42576</v>
      </c>
      <c r="E3" s="68" t="s">
        <v>121</v>
      </c>
      <c r="F3" s="68" t="s">
        <v>99</v>
      </c>
      <c r="G3" s="56" t="s">
        <v>97</v>
      </c>
      <c r="H3" s="74">
        <v>500</v>
      </c>
      <c r="I3" s="69">
        <v>25</v>
      </c>
      <c r="J3" s="69">
        <f>Table1[[#This Row],[Cantitatea]]*Table1[[#This Row],[Preț unitar]]</f>
        <v>12500</v>
      </c>
      <c r="K3" s="70">
        <v>42396</v>
      </c>
      <c r="L3" s="70"/>
      <c r="M3" s="69" t="str">
        <f>IF(Table1[[#This Row],[Data 
încasării]]=0,"Neachitat","Achitat")</f>
        <v>Neachitat</v>
      </c>
      <c r="O3" s="144" t="s">
        <v>236</v>
      </c>
    </row>
    <row r="4" spans="1:15">
      <c r="A4" s="73" t="s">
        <v>19</v>
      </c>
      <c r="B4" s="74">
        <v>1</v>
      </c>
      <c r="C4" s="76" t="str">
        <f>CONCATENATE(Table1[[#This Row],[Nr.]],"-",Table1[[#This Row],[Nr 
CRT]])</f>
        <v>0003-1</v>
      </c>
      <c r="D4" s="77">
        <v>42395</v>
      </c>
      <c r="E4" s="68" t="s">
        <v>121</v>
      </c>
      <c r="F4" s="68" t="s">
        <v>99</v>
      </c>
      <c r="G4" s="56" t="s">
        <v>97</v>
      </c>
      <c r="H4" s="76">
        <v>600</v>
      </c>
      <c r="I4" s="69">
        <v>25</v>
      </c>
      <c r="J4" s="71">
        <f>Table1[[#This Row],[Cantitatea]]*Table1[[#This Row],[Preț unitar]]</f>
        <v>15000</v>
      </c>
      <c r="K4" s="70">
        <v>42397</v>
      </c>
      <c r="L4" s="72"/>
      <c r="M4" s="71" t="str">
        <f>IF(Table1[[#This Row],[Data 
încasării]]=0,"Neachitat","Achitat")</f>
        <v>Neachitat</v>
      </c>
      <c r="O4" s="144" t="s">
        <v>237</v>
      </c>
    </row>
    <row r="5" spans="1:15">
      <c r="A5" s="73" t="s">
        <v>20</v>
      </c>
      <c r="B5" s="74">
        <v>1</v>
      </c>
      <c r="C5" s="76" t="str">
        <f>CONCATENATE(Table1[[#This Row],[Nr.]],"-",Table1[[#This Row],[Nr 
CRT]])</f>
        <v>0004-1</v>
      </c>
      <c r="D5" s="77">
        <v>42396</v>
      </c>
      <c r="E5" s="68" t="s">
        <v>121</v>
      </c>
      <c r="F5" s="68" t="s">
        <v>248</v>
      </c>
      <c r="G5" s="56" t="s">
        <v>97</v>
      </c>
      <c r="H5" s="76">
        <v>100</v>
      </c>
      <c r="I5" s="69">
        <v>25</v>
      </c>
      <c r="J5" s="71">
        <f>Table1[[#This Row],[Cantitatea]]*Table1[[#This Row],[Preț unitar]]</f>
        <v>2500</v>
      </c>
      <c r="K5" s="72">
        <v>42399</v>
      </c>
      <c r="L5" s="72"/>
      <c r="M5" s="71" t="str">
        <f>IF(Table1[[#This Row],[Data 
încasării]]=0,"Neachitat","Achitat")</f>
        <v>Neachitat</v>
      </c>
      <c r="O5" s="144" t="s">
        <v>238</v>
      </c>
    </row>
    <row r="6" spans="1:15">
      <c r="A6" s="73" t="s">
        <v>21</v>
      </c>
      <c r="B6" s="74">
        <v>1</v>
      </c>
      <c r="C6" s="76" t="str">
        <f>CONCATENATE(Table1[[#This Row],[Nr.]],"-",Table1[[#This Row],[Nr 
CRT]])</f>
        <v>0005-1</v>
      </c>
      <c r="D6" s="77">
        <v>42397</v>
      </c>
      <c r="E6" s="68" t="s">
        <v>121</v>
      </c>
      <c r="F6" s="240" t="s">
        <v>251</v>
      </c>
      <c r="G6" s="56" t="s">
        <v>97</v>
      </c>
      <c r="H6" s="76">
        <v>200</v>
      </c>
      <c r="I6" s="69">
        <v>25</v>
      </c>
      <c r="J6" s="71">
        <f>Table1[[#This Row],[Cantitatea]]*Table1[[#This Row],[Preț unitar]]</f>
        <v>5000</v>
      </c>
      <c r="K6" s="72">
        <v>42400</v>
      </c>
      <c r="L6" s="72">
        <v>42399</v>
      </c>
      <c r="M6" s="71" t="str">
        <f>IF(Table1[[#This Row],[Data 
încasării]]=0,"Neachitat","Achitat")</f>
        <v>Achitat</v>
      </c>
      <c r="N6" s="144" t="s">
        <v>239</v>
      </c>
    </row>
    <row r="7" spans="1:15">
      <c r="A7" s="73" t="s">
        <v>23</v>
      </c>
      <c r="B7" s="74">
        <v>1</v>
      </c>
      <c r="C7" s="76" t="str">
        <f>CONCATENATE(Table1[[#This Row],[Nr.]],"-",Table1[[#This Row],[Nr 
CRT]])</f>
        <v>0006-1</v>
      </c>
      <c r="D7" s="77">
        <v>42398</v>
      </c>
      <c r="E7" s="68" t="s">
        <v>121</v>
      </c>
      <c r="F7" s="240" t="s">
        <v>251</v>
      </c>
      <c r="G7" s="56" t="s">
        <v>97</v>
      </c>
      <c r="H7" s="76">
        <v>150</v>
      </c>
      <c r="I7" s="69">
        <v>25</v>
      </c>
      <c r="J7" s="71">
        <f>Table1[[#This Row],[Cantitatea]]*Table1[[#This Row],[Preț unitar]]</f>
        <v>3750</v>
      </c>
      <c r="K7" s="72">
        <v>42401</v>
      </c>
      <c r="L7" s="72"/>
      <c r="M7" s="71" t="str">
        <f>IF(Table1[[#This Row],[Data 
încasării]]=0,"Neachitat","Achitat")</f>
        <v>Neachitat</v>
      </c>
      <c r="N7" s="144" t="s">
        <v>240</v>
      </c>
    </row>
    <row r="8" spans="1:15">
      <c r="A8" s="5"/>
      <c r="B8" s="13"/>
      <c r="C8" s="13"/>
      <c r="D8" s="10"/>
      <c r="E8" s="4"/>
      <c r="F8" s="4"/>
      <c r="G8" s="13"/>
      <c r="H8" s="6"/>
      <c r="I8" s="6"/>
      <c r="J8" s="9"/>
      <c r="L8" s="1"/>
      <c r="N8" s="144" t="s">
        <v>241</v>
      </c>
    </row>
    <row r="9" spans="1:15">
      <c r="A9" s="5"/>
      <c r="B9" s="13"/>
      <c r="C9" s="13"/>
      <c r="D9" s="10"/>
      <c r="E9" s="4"/>
      <c r="F9" s="4"/>
      <c r="G9" s="13"/>
      <c r="H9" s="6"/>
      <c r="I9" s="6"/>
      <c r="J9" s="9"/>
      <c r="L9" s="1"/>
      <c r="N9" s="144" t="s">
        <v>242</v>
      </c>
    </row>
    <row r="10" spans="1:15">
      <c r="A10" s="5"/>
      <c r="B10" s="13"/>
      <c r="C10" s="13"/>
      <c r="D10" s="10"/>
      <c r="E10" s="4"/>
      <c r="F10" s="4"/>
      <c r="G10" s="13"/>
      <c r="H10" s="6"/>
      <c r="I10" s="6"/>
      <c r="J10" s="9"/>
      <c r="L10" s="1"/>
      <c r="N10" s="144" t="s">
        <v>243</v>
      </c>
    </row>
    <row r="11" spans="1:15">
      <c r="A11" s="5"/>
      <c r="B11" s="13"/>
      <c r="C11" s="13"/>
      <c r="D11" s="10"/>
      <c r="E11" s="4"/>
      <c r="F11" s="4"/>
      <c r="G11" s="13"/>
      <c r="H11" s="6"/>
      <c r="I11" s="6"/>
      <c r="J11" s="9"/>
      <c r="L11" s="1"/>
      <c r="N11" s="144" t="s">
        <v>244</v>
      </c>
    </row>
    <row r="12" spans="1:15">
      <c r="A12" s="5"/>
      <c r="B12" s="13"/>
      <c r="C12" s="13"/>
      <c r="D12" s="10"/>
      <c r="E12" s="4"/>
      <c r="F12" s="4"/>
      <c r="G12" s="13"/>
      <c r="H12" s="6"/>
      <c r="I12" s="6"/>
      <c r="J12" s="9"/>
      <c r="L12" s="1"/>
      <c r="N12" s="144" t="s">
        <v>245</v>
      </c>
    </row>
    <row r="13" spans="1:15">
      <c r="A13" s="5"/>
      <c r="B13" s="13"/>
      <c r="C13" s="13"/>
      <c r="D13" s="10"/>
      <c r="E13" s="4"/>
      <c r="F13" s="4"/>
      <c r="G13" s="13"/>
      <c r="H13" s="6"/>
      <c r="I13" s="6"/>
      <c r="J13" s="9"/>
      <c r="L13" s="1"/>
      <c r="N13" s="144" t="s">
        <v>246</v>
      </c>
    </row>
    <row r="14" spans="1:15">
      <c r="A14" s="5"/>
      <c r="B14" s="13"/>
      <c r="C14" s="13"/>
      <c r="D14" s="10"/>
      <c r="E14" s="4"/>
      <c r="F14" s="4"/>
      <c r="G14" s="13"/>
      <c r="H14" s="6"/>
      <c r="I14" s="6"/>
      <c r="J14" s="9"/>
      <c r="L14" s="1"/>
      <c r="N14" s="144" t="s">
        <v>138</v>
      </c>
    </row>
    <row r="15" spans="1:15">
      <c r="A15" s="5"/>
      <c r="B15" s="13"/>
      <c r="C15" s="13"/>
      <c r="D15" s="10"/>
      <c r="E15" s="4"/>
      <c r="F15" s="4"/>
      <c r="G15" s="13"/>
      <c r="H15" s="6"/>
      <c r="I15" s="6"/>
      <c r="J15" s="9"/>
      <c r="L15" s="1"/>
      <c r="N15" s="144" t="s">
        <v>140</v>
      </c>
    </row>
    <row r="16" spans="1:15">
      <c r="A16" s="5"/>
      <c r="B16" s="13"/>
      <c r="C16" s="13"/>
      <c r="D16" s="10"/>
      <c r="E16" s="4"/>
      <c r="F16" s="4"/>
      <c r="G16" s="13"/>
      <c r="H16" s="6"/>
      <c r="I16" s="6"/>
      <c r="J16" s="9"/>
      <c r="L16" s="1"/>
      <c r="N16" s="144" t="s">
        <v>142</v>
      </c>
    </row>
    <row r="17" spans="1:14">
      <c r="A17" s="5"/>
      <c r="B17" s="13"/>
      <c r="C17" s="13"/>
      <c r="D17" s="10"/>
      <c r="E17" s="4"/>
      <c r="F17" s="4"/>
      <c r="G17" s="13"/>
      <c r="H17" s="6"/>
      <c r="I17" s="6"/>
      <c r="J17" s="9"/>
      <c r="L17" s="1"/>
      <c r="N17" s="144" t="s">
        <v>144</v>
      </c>
    </row>
    <row r="18" spans="1:14">
      <c r="A18" s="5"/>
      <c r="B18" s="13"/>
      <c r="C18" s="13"/>
      <c r="D18" s="10"/>
      <c r="E18" s="4"/>
      <c r="F18" s="4"/>
      <c r="G18" s="13"/>
      <c r="H18" s="6"/>
      <c r="I18" s="6"/>
      <c r="J18" s="9"/>
      <c r="L18" s="1"/>
      <c r="N18" s="144" t="s">
        <v>146</v>
      </c>
    </row>
    <row r="19" spans="1:14">
      <c r="A19" s="5"/>
      <c r="B19" s="13"/>
      <c r="C19" s="13"/>
      <c r="D19" s="10"/>
      <c r="E19" s="4"/>
      <c r="F19" s="4"/>
      <c r="G19" s="13"/>
      <c r="H19" s="6"/>
      <c r="I19" s="6"/>
      <c r="J19" s="9"/>
      <c r="L19" s="1"/>
      <c r="N19" s="144" t="s">
        <v>148</v>
      </c>
    </row>
    <row r="20" spans="1:14">
      <c r="A20" s="5"/>
      <c r="B20" s="13"/>
      <c r="C20" s="13"/>
      <c r="D20" s="10"/>
      <c r="E20" s="4"/>
      <c r="F20" s="4"/>
      <c r="G20" s="13"/>
      <c r="H20" s="6"/>
      <c r="I20" s="6"/>
      <c r="J20" s="9"/>
      <c r="L20" s="1"/>
      <c r="N20" s="144" t="s">
        <v>150</v>
      </c>
    </row>
    <row r="21" spans="1:14">
      <c r="A21" s="5"/>
      <c r="B21" s="13"/>
      <c r="C21" s="13"/>
      <c r="D21" s="10"/>
      <c r="E21" s="4"/>
      <c r="F21" s="4"/>
      <c r="G21" s="13"/>
      <c r="H21" s="6"/>
      <c r="I21" s="6"/>
      <c r="J21" s="9"/>
      <c r="L21" s="1"/>
      <c r="N21" s="144" t="s">
        <v>151</v>
      </c>
    </row>
    <row r="22" spans="1:14">
      <c r="A22" s="5"/>
      <c r="B22" s="13"/>
      <c r="C22" s="13"/>
      <c r="D22" s="10"/>
      <c r="E22" s="4"/>
      <c r="F22" s="4"/>
      <c r="G22" s="13"/>
      <c r="H22" s="6"/>
      <c r="I22" s="6"/>
      <c r="J22" s="9"/>
      <c r="L22" s="1"/>
      <c r="N22" s="144" t="s">
        <v>151</v>
      </c>
    </row>
    <row r="23" spans="1:14">
      <c r="A23" s="5"/>
      <c r="B23" s="13"/>
      <c r="C23" s="13"/>
      <c r="D23" s="10"/>
      <c r="E23" s="4"/>
      <c r="F23" s="4"/>
      <c r="G23" s="13"/>
      <c r="H23" s="6"/>
      <c r="I23" s="6"/>
      <c r="J23" s="9"/>
      <c r="L23" s="1"/>
      <c r="N23" s="144" t="s">
        <v>152</v>
      </c>
    </row>
    <row r="24" spans="1:14">
      <c r="A24" s="5"/>
      <c r="B24" s="13"/>
      <c r="C24" s="13"/>
      <c r="D24" s="10"/>
      <c r="E24" s="4"/>
      <c r="F24" s="4"/>
      <c r="G24" s="13"/>
      <c r="H24" s="6"/>
      <c r="I24" s="6"/>
      <c r="J24" s="9"/>
      <c r="L24" s="1"/>
      <c r="N24" s="144" t="s">
        <v>153</v>
      </c>
    </row>
    <row r="25" spans="1:14">
      <c r="A25" s="5"/>
      <c r="B25" s="13"/>
      <c r="C25" s="13"/>
      <c r="D25" s="10"/>
      <c r="E25" s="4"/>
      <c r="F25" s="4"/>
      <c r="G25" s="13"/>
      <c r="H25" s="6"/>
      <c r="I25" s="6"/>
      <c r="J25" s="9"/>
      <c r="L25" s="1"/>
      <c r="N25" s="144" t="s">
        <v>154</v>
      </c>
    </row>
    <row r="26" spans="1:14">
      <c r="A26" s="5"/>
      <c r="B26" s="13"/>
      <c r="C26" s="13"/>
      <c r="D26" s="10"/>
      <c r="E26" s="4"/>
      <c r="F26" s="4"/>
      <c r="G26" s="13"/>
      <c r="H26" s="6"/>
      <c r="I26" s="6"/>
      <c r="J26" s="9"/>
      <c r="L26" s="1"/>
      <c r="N26" s="144" t="s">
        <v>155</v>
      </c>
    </row>
    <row r="27" spans="1:14">
      <c r="A27" s="5"/>
      <c r="B27" s="13"/>
      <c r="C27" s="13"/>
      <c r="D27" s="10"/>
      <c r="E27" s="4"/>
      <c r="F27" s="4"/>
      <c r="G27" s="13"/>
      <c r="H27" s="6"/>
      <c r="I27" s="6"/>
      <c r="J27" s="9"/>
      <c r="L27" s="1"/>
      <c r="N27" s="143" t="s">
        <v>209</v>
      </c>
    </row>
    <row r="28" spans="1:14">
      <c r="A28" s="5"/>
      <c r="B28" s="13"/>
      <c r="C28" s="13"/>
      <c r="D28" s="10"/>
      <c r="E28" s="4"/>
      <c r="F28" s="4"/>
      <c r="G28" s="13"/>
      <c r="H28" s="6"/>
      <c r="I28" s="6"/>
      <c r="J28" s="9"/>
      <c r="L28" s="1"/>
      <c r="N28" s="143" t="s">
        <v>210</v>
      </c>
    </row>
    <row r="29" spans="1:14" ht="12.75" customHeight="1">
      <c r="A29" s="5"/>
      <c r="B29" s="13"/>
      <c r="C29" s="13"/>
      <c r="D29" s="10"/>
      <c r="E29" s="4"/>
      <c r="F29" s="4"/>
      <c r="G29" s="13"/>
      <c r="H29" s="6"/>
      <c r="I29" s="6"/>
      <c r="J29" s="9"/>
      <c r="L29" s="1"/>
    </row>
    <row r="30" spans="1:14" ht="12.75" customHeight="1">
      <c r="A30" s="5"/>
      <c r="B30" s="13"/>
      <c r="C30" s="13"/>
      <c r="D30" s="10"/>
      <c r="E30" s="4"/>
      <c r="F30" s="4"/>
      <c r="G30" s="13"/>
      <c r="H30" s="6"/>
      <c r="I30" s="6"/>
      <c r="J30" s="9"/>
      <c r="L30" s="1"/>
    </row>
  </sheetData>
  <dataValidations count="1">
    <dataValidation type="list" allowBlank="1" showInputMessage="1" showErrorMessage="1" sqref="F2:F7">
      <formula1>NomClient</formula1>
    </dataValidation>
  </dataValidations>
  <hyperlinks>
    <hyperlink ref="O2" location="'Evidenta PFA'!A1" display="Evidenta PFA"/>
    <hyperlink ref="O3" location="RJIP!A1" display="RJIP"/>
    <hyperlink ref="O4" location="'Model RJIP'!A1" display="Model RJIP"/>
    <hyperlink ref="O5" location="'Registrul-Inventar'!A1" display="Registrul-Inventar"/>
    <hyperlink ref="N6" location="'Export factura'!A1" display="Export factura"/>
    <hyperlink ref="N7" location="'Export chitanta'!A1" display="Export chitanta"/>
    <hyperlink ref="N8" location="Facturi!A1" display="Facturi"/>
    <hyperlink ref="N9" location="Clienti!A1" display="Clienti"/>
    <hyperlink ref="N10" location="'Incasat pe luna'!A1" display="Incasat pe luna"/>
    <hyperlink ref="N11" location="'Facturat pe luna'!A1" display="Facturat pe luna"/>
    <hyperlink ref="N12" location="'Incasari pe client'!A1" display="Incasari pe client"/>
    <hyperlink ref="N13" location="'Calculator pret traducere'!A1" display="Calculator pret traducere"/>
    <hyperlink ref="N14" location="Ianuarie!A1" display="Ianuarie"/>
    <hyperlink ref="N15" location="Februarie!A1" display="Februarie"/>
    <hyperlink ref="N16" location="Martie!A1" display="Martie"/>
    <hyperlink ref="N17" location="Aprilie!A1" display="Aprilie"/>
    <hyperlink ref="N18" location="Mai!A1" display="Mai"/>
    <hyperlink ref="N19" location="Iunie!A1" display="Iunie"/>
    <hyperlink ref="N20" location="Iulie!A1" display="Iulie"/>
    <hyperlink ref="N21" location="August!A1" display="August"/>
    <hyperlink ref="N22" location="August!A1" display="August"/>
    <hyperlink ref="N23" location="Septembrie!A1" display="Septembrie"/>
    <hyperlink ref="N24" location="Octombrie!A1" display="Octombrie"/>
    <hyperlink ref="N25" location="Noiembrie!A1" display="Noiembrie"/>
    <hyperlink ref="N26" location="Decembrie!A1" display="Decembrie"/>
    <hyperlink ref="N27" location="'Export chitanta'!Print_Area" display="'Export chitanta'!Print_Area"/>
    <hyperlink ref="N28" location="'Export factura'!Print_Area" display="'Export factura'!Print_Area"/>
  </hyperlinks>
  <pageMargins left="0.7" right="0.7" top="0.75" bottom="0.75" header="0.3" footer="0.3"/>
  <pageSetup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Clienti!$A:$A</xm:f>
          </x14:formula1>
          <xm:sqref>F1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tabColor rgb="FF002060"/>
  </sheetPr>
  <dimension ref="A1:H29"/>
  <sheetViews>
    <sheetView showGridLines="0" workbookViewId="0">
      <pane ySplit="1" topLeftCell="A2" activePane="bottomLeft" state="frozen"/>
      <selection pane="bottomLeft" activeCell="D10" sqref="D10"/>
    </sheetView>
  </sheetViews>
  <sheetFormatPr defaultColWidth="17.140625" defaultRowHeight="12.75"/>
  <cols>
    <col min="1" max="1" width="32.140625" style="4" customWidth="1"/>
    <col min="2" max="2" width="12.5703125" style="4" customWidth="1"/>
    <col min="3" max="3" width="14.140625" style="4" customWidth="1"/>
    <col min="4" max="4" width="54.7109375" style="4" customWidth="1"/>
    <col min="5" max="5" width="29.140625" style="4" customWidth="1"/>
    <col min="6" max="6" width="19.7109375" style="4" customWidth="1"/>
    <col min="7" max="16384" width="17.140625" style="4"/>
  </cols>
  <sheetData>
    <row r="1" spans="1:8">
      <c r="A1" s="4" t="s">
        <v>10</v>
      </c>
      <c r="B1" s="4" t="s">
        <v>11</v>
      </c>
      <c r="C1" s="4" t="s">
        <v>22</v>
      </c>
      <c r="D1" s="4" t="s">
        <v>12</v>
      </c>
      <c r="E1" s="4" t="s">
        <v>13</v>
      </c>
      <c r="F1" s="4" t="s">
        <v>14</v>
      </c>
    </row>
    <row r="2" spans="1:8">
      <c r="A2" s="4" t="s">
        <v>251</v>
      </c>
      <c r="B2" s="4" t="s">
        <v>80</v>
      </c>
      <c r="C2" s="4" t="s">
        <v>81</v>
      </c>
      <c r="D2" s="4" t="s">
        <v>119</v>
      </c>
      <c r="E2" s="4" t="s">
        <v>82</v>
      </c>
      <c r="F2" s="4" t="s">
        <v>117</v>
      </c>
      <c r="H2" s="88"/>
    </row>
    <row r="3" spans="1:8">
      <c r="A3" s="4" t="s">
        <v>99</v>
      </c>
      <c r="B3" s="4" t="s">
        <v>80</v>
      </c>
      <c r="C3" s="4" t="s">
        <v>81</v>
      </c>
      <c r="D3" s="4" t="s">
        <v>118</v>
      </c>
      <c r="E3" s="4" t="s">
        <v>82</v>
      </c>
      <c r="F3" s="4" t="s">
        <v>120</v>
      </c>
      <c r="H3" s="143" t="s">
        <v>280</v>
      </c>
    </row>
    <row r="4" spans="1:8">
      <c r="A4" s="166" t="s">
        <v>248</v>
      </c>
      <c r="B4" s="4" t="s">
        <v>80</v>
      </c>
      <c r="C4" s="4" t="s">
        <v>81</v>
      </c>
      <c r="D4" s="166" t="s">
        <v>249</v>
      </c>
      <c r="E4" s="4" t="s">
        <v>82</v>
      </c>
      <c r="F4" s="166" t="s">
        <v>250</v>
      </c>
      <c r="H4" s="144" t="s">
        <v>281</v>
      </c>
    </row>
    <row r="5" spans="1:8">
      <c r="H5" s="144"/>
    </row>
    <row r="6" spans="1:8">
      <c r="H6" s="144"/>
    </row>
    <row r="7" spans="1:8">
      <c r="H7" s="144"/>
    </row>
    <row r="8" spans="1:8">
      <c r="H8" s="144"/>
    </row>
    <row r="9" spans="1:8">
      <c r="H9" s="144"/>
    </row>
    <row r="10" spans="1:8">
      <c r="H10" s="144"/>
    </row>
    <row r="11" spans="1:8">
      <c r="H11" s="144"/>
    </row>
    <row r="12" spans="1:8">
      <c r="H12" s="144"/>
    </row>
    <row r="13" spans="1:8">
      <c r="H13" s="144"/>
    </row>
    <row r="14" spans="1:8">
      <c r="H14" s="144"/>
    </row>
    <row r="15" spans="1:8">
      <c r="H15" s="144"/>
    </row>
    <row r="16" spans="1:8">
      <c r="H16" s="144"/>
    </row>
    <row r="17" spans="8:8">
      <c r="H17" s="144"/>
    </row>
    <row r="18" spans="8:8">
      <c r="H18" s="144"/>
    </row>
    <row r="19" spans="8:8">
      <c r="H19" s="144"/>
    </row>
    <row r="20" spans="8:8">
      <c r="H20" s="144"/>
    </row>
    <row r="21" spans="8:8">
      <c r="H21" s="144"/>
    </row>
    <row r="22" spans="8:8">
      <c r="H22" s="144"/>
    </row>
    <row r="23" spans="8:8">
      <c r="H23" s="144"/>
    </row>
    <row r="24" spans="8:8">
      <c r="H24" s="144"/>
    </row>
    <row r="25" spans="8:8">
      <c r="H25" s="144"/>
    </row>
    <row r="26" spans="8:8">
      <c r="H26" s="144"/>
    </row>
    <row r="27" spans="8:8">
      <c r="H27" s="144"/>
    </row>
    <row r="28" spans="8:8">
      <c r="H28" s="143"/>
    </row>
    <row r="29" spans="8:8">
      <c r="H29" s="143"/>
    </row>
  </sheetData>
  <hyperlinks>
    <hyperlink ref="H3" location="'Export factura'!A1" display="'Export factura'!A1"/>
    <hyperlink ref="H4" location="Facturi!A1" display="Facturi!A1"/>
  </hyperlinks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tabColor rgb="FFFF0000"/>
  </sheetPr>
  <dimension ref="A1:R36"/>
  <sheetViews>
    <sheetView showGridLines="0" workbookViewId="0">
      <selection activeCell="R10" sqref="R10"/>
    </sheetView>
  </sheetViews>
  <sheetFormatPr defaultColWidth="9.140625" defaultRowHeight="12.75"/>
  <cols>
    <col min="1" max="1" width="12" style="1" customWidth="1"/>
    <col min="2" max="2" width="8.28515625" style="1" customWidth="1"/>
    <col min="3" max="16384" width="9.140625" style="1"/>
  </cols>
  <sheetData>
    <row r="1" spans="1:18">
      <c r="A1"/>
      <c r="B1"/>
    </row>
    <row r="2" spans="1:18">
      <c r="A2"/>
    </row>
    <row r="3" spans="1:18" ht="25.5">
      <c r="A3" s="79" t="s">
        <v>27</v>
      </c>
      <c r="B3" s="80" t="s">
        <v>86</v>
      </c>
      <c r="R3" s="88"/>
    </row>
    <row r="4" spans="1:18">
      <c r="A4" s="81" t="s">
        <v>85</v>
      </c>
      <c r="B4" s="82">
        <v>31363</v>
      </c>
      <c r="R4" s="144"/>
    </row>
    <row r="5" spans="1:18">
      <c r="A5" s="83" t="s">
        <v>85</v>
      </c>
      <c r="B5" s="82"/>
      <c r="R5" s="144"/>
    </row>
    <row r="6" spans="1:18">
      <c r="A6" s="83" t="s">
        <v>62</v>
      </c>
      <c r="B6" s="82">
        <v>6000</v>
      </c>
      <c r="R6" s="144"/>
    </row>
    <row r="7" spans="1:18">
      <c r="A7" s="83" t="s">
        <v>63</v>
      </c>
      <c r="B7" s="82">
        <v>25363</v>
      </c>
      <c r="R7" s="144"/>
    </row>
    <row r="8" spans="1:18">
      <c r="A8" s="81" t="s">
        <v>58</v>
      </c>
      <c r="B8" s="82">
        <v>580</v>
      </c>
      <c r="R8" s="144"/>
    </row>
    <row r="9" spans="1:18">
      <c r="A9" s="81" t="s">
        <v>59</v>
      </c>
      <c r="B9" s="82">
        <v>1292</v>
      </c>
      <c r="R9" s="144"/>
    </row>
    <row r="10" spans="1:18">
      <c r="A10" s="81" t="s">
        <v>60</v>
      </c>
      <c r="B10" s="82">
        <v>2450</v>
      </c>
      <c r="R10" s="144"/>
    </row>
    <row r="11" spans="1:18">
      <c r="A11" s="81" t="s">
        <v>61</v>
      </c>
      <c r="B11" s="82">
        <v>4155</v>
      </c>
      <c r="R11" s="144"/>
    </row>
    <row r="12" spans="1:18">
      <c r="A12" s="81" t="s">
        <v>62</v>
      </c>
      <c r="B12" s="82">
        <v>5000</v>
      </c>
      <c r="R12" s="144"/>
    </row>
    <row r="13" spans="1:18">
      <c r="A13" s="81" t="s">
        <v>28</v>
      </c>
      <c r="B13" s="82">
        <v>44840</v>
      </c>
      <c r="R13" s="144"/>
    </row>
    <row r="14" spans="1:18">
      <c r="A14"/>
      <c r="B14"/>
      <c r="R14" s="144"/>
    </row>
    <row r="15" spans="1:18">
      <c r="A15"/>
      <c r="B15"/>
      <c r="R15" s="144"/>
    </row>
    <row r="16" spans="1:18">
      <c r="A16"/>
      <c r="B16"/>
      <c r="R16" s="144"/>
    </row>
    <row r="17" spans="1:18">
      <c r="A17"/>
      <c r="B17"/>
      <c r="R17" s="144"/>
    </row>
    <row r="18" spans="1:18">
      <c r="A18"/>
      <c r="B18"/>
      <c r="R18" s="144"/>
    </row>
    <row r="19" spans="1:18">
      <c r="A19"/>
      <c r="B19"/>
      <c r="R19" s="144"/>
    </row>
    <row r="20" spans="1:18">
      <c r="A20"/>
      <c r="B20"/>
      <c r="R20" s="144"/>
    </row>
    <row r="21" spans="1:18">
      <c r="A21"/>
      <c r="B21"/>
      <c r="R21" s="144"/>
    </row>
    <row r="22" spans="1:18">
      <c r="A22"/>
      <c r="B22"/>
      <c r="R22" s="144"/>
    </row>
    <row r="23" spans="1:18">
      <c r="A23"/>
      <c r="B23"/>
      <c r="R23" s="144"/>
    </row>
    <row r="24" spans="1:18">
      <c r="A24"/>
      <c r="B24"/>
      <c r="R24" s="144"/>
    </row>
    <row r="25" spans="1:18">
      <c r="A25"/>
      <c r="B25"/>
      <c r="R25" s="144"/>
    </row>
    <row r="26" spans="1:18">
      <c r="A26"/>
      <c r="B26"/>
      <c r="R26" s="144"/>
    </row>
    <row r="27" spans="1:18">
      <c r="A27"/>
      <c r="B27"/>
      <c r="R27" s="144"/>
    </row>
    <row r="28" spans="1:18">
      <c r="A28"/>
      <c r="B28"/>
      <c r="R28" s="144"/>
    </row>
    <row r="29" spans="1:18">
      <c r="A29"/>
      <c r="B29"/>
      <c r="R29" s="143"/>
    </row>
    <row r="30" spans="1:18">
      <c r="A30"/>
      <c r="B30"/>
      <c r="R30" s="143"/>
    </row>
    <row r="31" spans="1:18">
      <c r="A31"/>
      <c r="B31"/>
    </row>
    <row r="32" spans="1:18">
      <c r="A32"/>
      <c r="B32"/>
    </row>
    <row r="33" spans="1:2">
      <c r="A33"/>
      <c r="B33"/>
    </row>
    <row r="34" spans="1:2">
      <c r="A34"/>
      <c r="B34"/>
    </row>
    <row r="35" spans="1:2">
      <c r="A35"/>
      <c r="B35"/>
    </row>
    <row r="36" spans="1:2">
      <c r="A36"/>
      <c r="B36"/>
    </row>
  </sheetData>
  <pageMargins left="0.7" right="0.7" top="0.75" bottom="0.75" header="0.3" footer="0.3"/>
  <pageSetup orientation="portrait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tabColor rgb="FF92D050"/>
  </sheetPr>
  <dimension ref="A1:Q29"/>
  <sheetViews>
    <sheetView showGridLines="0" workbookViewId="0">
      <selection activeCell="N16" sqref="N16"/>
    </sheetView>
  </sheetViews>
  <sheetFormatPr defaultColWidth="9.140625" defaultRowHeight="12.75"/>
  <cols>
    <col min="1" max="1" width="12" style="1" customWidth="1"/>
    <col min="2" max="2" width="16" style="1" customWidth="1"/>
    <col min="3" max="9" width="9.140625" style="1"/>
    <col min="10" max="10" width="23.42578125" style="1" bestFit="1" customWidth="1"/>
    <col min="11" max="16384" width="9.140625" style="1"/>
  </cols>
  <sheetData>
    <row r="1" spans="1:17">
      <c r="A1" s="79" t="s">
        <v>17</v>
      </c>
      <c r="B1" s="80" t="s">
        <v>88</v>
      </c>
    </row>
    <row r="2" spans="1:17">
      <c r="A2"/>
      <c r="B2"/>
      <c r="Q2" s="88"/>
    </row>
    <row r="3" spans="1:17">
      <c r="A3" s="79" t="s">
        <v>27</v>
      </c>
      <c r="B3" s="80" t="s">
        <v>87</v>
      </c>
      <c r="Q3" s="144" t="s">
        <v>235</v>
      </c>
    </row>
    <row r="4" spans="1:17">
      <c r="A4" s="81" t="s">
        <v>129</v>
      </c>
      <c r="B4" s="82">
        <v>1265</v>
      </c>
      <c r="Q4" s="144" t="s">
        <v>236</v>
      </c>
    </row>
    <row r="5" spans="1:17">
      <c r="A5" s="81" t="s">
        <v>130</v>
      </c>
      <c r="B5" s="82">
        <v>2607</v>
      </c>
      <c r="Q5" s="144" t="s">
        <v>237</v>
      </c>
    </row>
    <row r="6" spans="1:17">
      <c r="A6" s="83" t="s">
        <v>131</v>
      </c>
      <c r="B6" s="82">
        <v>2607</v>
      </c>
      <c r="Q6" s="144" t="s">
        <v>238</v>
      </c>
    </row>
    <row r="7" spans="1:17">
      <c r="A7" s="81" t="s">
        <v>60</v>
      </c>
      <c r="B7" s="82">
        <v>2030</v>
      </c>
      <c r="Q7" s="144" t="s">
        <v>239</v>
      </c>
    </row>
    <row r="8" spans="1:17">
      <c r="A8" s="83" t="s">
        <v>131</v>
      </c>
      <c r="B8" s="82">
        <v>2030</v>
      </c>
      <c r="Q8" s="144" t="s">
        <v>240</v>
      </c>
    </row>
    <row r="9" spans="1:17">
      <c r="A9" s="81" t="s">
        <v>61</v>
      </c>
      <c r="B9" s="82">
        <v>2575</v>
      </c>
      <c r="Q9" s="144" t="s">
        <v>241</v>
      </c>
    </row>
    <row r="10" spans="1:17">
      <c r="A10" s="83" t="s">
        <v>131</v>
      </c>
      <c r="B10" s="82">
        <v>2575</v>
      </c>
      <c r="Q10" s="144" t="s">
        <v>242</v>
      </c>
    </row>
    <row r="11" spans="1:17">
      <c r="A11" s="81" t="s">
        <v>62</v>
      </c>
      <c r="B11" s="82">
        <v>11000</v>
      </c>
      <c r="Q11" s="144" t="s">
        <v>243</v>
      </c>
    </row>
    <row r="12" spans="1:17">
      <c r="A12" s="81" t="s">
        <v>63</v>
      </c>
      <c r="B12" s="82">
        <v>25363</v>
      </c>
      <c r="Q12" s="144" t="s">
        <v>244</v>
      </c>
    </row>
    <row r="13" spans="1:17">
      <c r="A13" s="81" t="s">
        <v>28</v>
      </c>
      <c r="B13" s="82">
        <v>44840</v>
      </c>
      <c r="Q13" s="144" t="s">
        <v>245</v>
      </c>
    </row>
    <row r="14" spans="1:17">
      <c r="A14"/>
      <c r="B14"/>
      <c r="Q14" s="144" t="s">
        <v>246</v>
      </c>
    </row>
    <row r="15" spans="1:17">
      <c r="A15"/>
      <c r="B15"/>
      <c r="Q15" s="144" t="s">
        <v>138</v>
      </c>
    </row>
    <row r="16" spans="1:17">
      <c r="A16"/>
      <c r="B16"/>
      <c r="Q16" s="144" t="s">
        <v>140</v>
      </c>
    </row>
    <row r="17" spans="1:17">
      <c r="A17"/>
      <c r="B17"/>
      <c r="Q17" s="144" t="s">
        <v>142</v>
      </c>
    </row>
    <row r="18" spans="1:17">
      <c r="A18"/>
      <c r="B18"/>
      <c r="Q18" s="144" t="s">
        <v>144</v>
      </c>
    </row>
    <row r="19" spans="1:17">
      <c r="Q19" s="144" t="s">
        <v>146</v>
      </c>
    </row>
    <row r="20" spans="1:17">
      <c r="Q20" s="144" t="s">
        <v>148</v>
      </c>
    </row>
    <row r="21" spans="1:17">
      <c r="Q21" s="144" t="s">
        <v>150</v>
      </c>
    </row>
    <row r="22" spans="1:17">
      <c r="Q22" s="144" t="s">
        <v>151</v>
      </c>
    </row>
    <row r="23" spans="1:17">
      <c r="Q23" s="144" t="s">
        <v>151</v>
      </c>
    </row>
    <row r="24" spans="1:17">
      <c r="Q24" s="144" t="s">
        <v>152</v>
      </c>
    </row>
    <row r="25" spans="1:17">
      <c r="Q25" s="144" t="s">
        <v>153</v>
      </c>
    </row>
    <row r="26" spans="1:17">
      <c r="Q26" s="144" t="s">
        <v>154</v>
      </c>
    </row>
    <row r="27" spans="1:17">
      <c r="Q27" s="144" t="s">
        <v>155</v>
      </c>
    </row>
    <row r="28" spans="1:17">
      <c r="Q28" s="143" t="s">
        <v>209</v>
      </c>
    </row>
    <row r="29" spans="1:17">
      <c r="Q29" s="143" t="s">
        <v>210</v>
      </c>
    </row>
  </sheetData>
  <hyperlinks>
    <hyperlink ref="Q3" location="'Evidenta PFA'!A1" display="Evidenta PFA"/>
    <hyperlink ref="Q4" location="RJIP!A1" display="RJIP"/>
    <hyperlink ref="Q5" location="'Model RJIP'!A1" display="Model RJIP"/>
    <hyperlink ref="Q6" location="'Registrul-Inventar'!A1" display="Registrul-Inventar"/>
    <hyperlink ref="Q7" location="'Export factura'!A1" display="Export factura"/>
    <hyperlink ref="Q8" location="'Export chitanta'!A1" display="Export chitanta"/>
    <hyperlink ref="Q9" location="Facturi!A1" display="Facturi"/>
    <hyperlink ref="Q10" location="Clienti!A1" display="Clienti"/>
    <hyperlink ref="Q11" location="'Incasat pe luna'!A1" display="Incasat pe luna"/>
    <hyperlink ref="Q12" location="'Facturat pe luna'!A1" display="Facturat pe luna"/>
    <hyperlink ref="Q13" location="'Incasari pe client'!A1" display="Incasari pe client"/>
    <hyperlink ref="Q14" location="'Calculator pret traducere'!A1" display="Calculator pret traducere"/>
    <hyperlink ref="Q15" location="Ianuarie!A1" display="Ianuarie"/>
    <hyperlink ref="Q16" location="Februarie!A1" display="Februarie"/>
    <hyperlink ref="Q17" location="Martie!A1" display="Martie"/>
    <hyperlink ref="Q18" location="Aprilie!A1" display="Aprilie"/>
    <hyperlink ref="Q19" location="Mai!A1" display="Mai"/>
    <hyperlink ref="Q20" location="Iunie!A1" display="Iunie"/>
    <hyperlink ref="Q21" location="Iulie!A1" display="Iulie"/>
    <hyperlink ref="Q22" location="August!A1" display="August"/>
    <hyperlink ref="Q23" location="August!A1" display="August"/>
    <hyperlink ref="Q24" location="Septembrie!A1" display="Septembrie"/>
    <hyperlink ref="Q25" location="Octombrie!A1" display="Octombrie"/>
    <hyperlink ref="Q26" location="Noiembrie!A1" display="Noiembrie"/>
    <hyperlink ref="Q27" location="Decembrie!A1" display="Decembrie"/>
    <hyperlink ref="Q28" location="'Export chitanta'!Print_Area" display="'Export chitanta'!Print_Area"/>
    <hyperlink ref="Q29" location="'Export factura'!Print_Area" display="'Export factura'!Print_Area"/>
  </hyperlinks>
  <pageMargins left="0.7" right="0.7" top="0.75" bottom="0.75" header="0.3" footer="0.3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>
    <tabColor rgb="FF002060"/>
  </sheetPr>
  <dimension ref="A1:R114"/>
  <sheetViews>
    <sheetView showGridLines="0" workbookViewId="0">
      <selection activeCell="N7" sqref="N7"/>
    </sheetView>
  </sheetViews>
  <sheetFormatPr defaultColWidth="9.140625" defaultRowHeight="12.75"/>
  <cols>
    <col min="1" max="1" width="20.85546875" style="1" customWidth="1"/>
    <col min="2" max="2" width="7.5703125" style="1" bestFit="1" customWidth="1"/>
    <col min="3" max="16384" width="9.140625" style="1"/>
  </cols>
  <sheetData>
    <row r="1" spans="1:18" ht="25.5">
      <c r="A1" s="79" t="s">
        <v>27</v>
      </c>
      <c r="B1" s="80" t="s">
        <v>89</v>
      </c>
    </row>
    <row r="2" spans="1:18">
      <c r="A2" s="81" t="s">
        <v>96</v>
      </c>
      <c r="B2" s="82">
        <v>23450</v>
      </c>
      <c r="R2" s="88"/>
    </row>
    <row r="3" spans="1:18">
      <c r="A3" s="83">
        <v>1</v>
      </c>
      <c r="B3" s="82">
        <v>20450</v>
      </c>
      <c r="R3" s="144" t="s">
        <v>235</v>
      </c>
    </row>
    <row r="4" spans="1:18">
      <c r="A4" s="84" t="s">
        <v>23</v>
      </c>
      <c r="B4" s="82">
        <v>450</v>
      </c>
      <c r="R4" s="144" t="s">
        <v>236</v>
      </c>
    </row>
    <row r="5" spans="1:18">
      <c r="A5" s="85" t="s">
        <v>102</v>
      </c>
      <c r="B5" s="82">
        <v>450</v>
      </c>
      <c r="R5" s="144" t="s">
        <v>237</v>
      </c>
    </row>
    <row r="6" spans="1:18">
      <c r="A6" s="86" t="s">
        <v>60</v>
      </c>
      <c r="B6" s="82">
        <v>450</v>
      </c>
      <c r="R6" s="144" t="s">
        <v>238</v>
      </c>
    </row>
    <row r="7" spans="1:18">
      <c r="A7" s="87">
        <v>450</v>
      </c>
      <c r="B7" s="82">
        <v>450</v>
      </c>
      <c r="R7" s="144" t="s">
        <v>239</v>
      </c>
    </row>
    <row r="8" spans="1:18">
      <c r="A8" s="84" t="s">
        <v>94</v>
      </c>
      <c r="B8" s="82">
        <v>20000</v>
      </c>
      <c r="R8" s="144" t="s">
        <v>240</v>
      </c>
    </row>
    <row r="9" spans="1:18">
      <c r="A9" s="83">
        <v>2</v>
      </c>
      <c r="B9" s="82">
        <v>3000</v>
      </c>
      <c r="R9" s="144" t="s">
        <v>241</v>
      </c>
    </row>
    <row r="10" spans="1:18">
      <c r="A10" s="84" t="s">
        <v>94</v>
      </c>
      <c r="B10" s="82">
        <v>3000</v>
      </c>
      <c r="R10" s="144" t="s">
        <v>242</v>
      </c>
    </row>
    <row r="11" spans="1:18">
      <c r="A11" s="81" t="s">
        <v>78</v>
      </c>
      <c r="B11" s="82">
        <v>6000</v>
      </c>
      <c r="R11" s="144" t="s">
        <v>243</v>
      </c>
    </row>
    <row r="12" spans="1:18">
      <c r="A12" s="83">
        <v>1</v>
      </c>
      <c r="B12" s="82">
        <v>6000</v>
      </c>
      <c r="R12" s="144" t="s">
        <v>244</v>
      </c>
    </row>
    <row r="13" spans="1:18">
      <c r="A13" s="84" t="s">
        <v>34</v>
      </c>
      <c r="B13" s="82">
        <v>6000</v>
      </c>
      <c r="R13" s="144" t="s">
        <v>245</v>
      </c>
    </row>
    <row r="14" spans="1:18">
      <c r="A14" s="85" t="s">
        <v>103</v>
      </c>
      <c r="B14" s="82">
        <v>6000</v>
      </c>
      <c r="R14" s="144" t="s">
        <v>246</v>
      </c>
    </row>
    <row r="15" spans="1:18">
      <c r="A15" s="86" t="s">
        <v>62</v>
      </c>
      <c r="B15" s="82">
        <v>6000</v>
      </c>
      <c r="R15" s="144" t="s">
        <v>138</v>
      </c>
    </row>
    <row r="16" spans="1:18">
      <c r="A16" s="87">
        <v>6000</v>
      </c>
      <c r="B16" s="82">
        <v>6000</v>
      </c>
      <c r="R16" s="144" t="s">
        <v>140</v>
      </c>
    </row>
    <row r="17" spans="1:18">
      <c r="A17" s="81" t="s">
        <v>77</v>
      </c>
      <c r="B17" s="82">
        <v>5000</v>
      </c>
      <c r="R17" s="144" t="s">
        <v>142</v>
      </c>
    </row>
    <row r="18" spans="1:18">
      <c r="A18" s="83">
        <v>1</v>
      </c>
      <c r="B18" s="82">
        <v>5000</v>
      </c>
      <c r="R18" s="144" t="s">
        <v>144</v>
      </c>
    </row>
    <row r="19" spans="1:18">
      <c r="A19" s="84" t="s">
        <v>31</v>
      </c>
      <c r="B19" s="82">
        <v>5000</v>
      </c>
      <c r="R19" s="144" t="s">
        <v>146</v>
      </c>
    </row>
    <row r="20" spans="1:18">
      <c r="A20" s="85" t="s">
        <v>104</v>
      </c>
      <c r="B20" s="82">
        <v>5000</v>
      </c>
      <c r="R20" s="144" t="s">
        <v>148</v>
      </c>
    </row>
    <row r="21" spans="1:18">
      <c r="A21" s="86" t="s">
        <v>62</v>
      </c>
      <c r="B21" s="82">
        <v>5000</v>
      </c>
      <c r="R21" s="144" t="s">
        <v>150</v>
      </c>
    </row>
    <row r="22" spans="1:18">
      <c r="A22" s="87">
        <v>5000</v>
      </c>
      <c r="B22" s="82">
        <v>5000</v>
      </c>
      <c r="R22" s="144" t="s">
        <v>151</v>
      </c>
    </row>
    <row r="23" spans="1:18">
      <c r="A23" s="81" t="s">
        <v>73</v>
      </c>
      <c r="B23" s="82">
        <v>2888</v>
      </c>
      <c r="R23" s="144" t="s">
        <v>151</v>
      </c>
    </row>
    <row r="24" spans="1:18">
      <c r="A24" s="83">
        <v>1</v>
      </c>
      <c r="B24" s="82">
        <v>2888</v>
      </c>
      <c r="R24" s="144" t="s">
        <v>152</v>
      </c>
    </row>
    <row r="25" spans="1:18">
      <c r="A25" s="84" t="s">
        <v>21</v>
      </c>
      <c r="B25" s="82">
        <v>2000</v>
      </c>
      <c r="R25" s="144" t="s">
        <v>153</v>
      </c>
    </row>
    <row r="26" spans="1:18">
      <c r="A26" s="85" t="s">
        <v>105</v>
      </c>
      <c r="B26" s="82">
        <v>2000</v>
      </c>
      <c r="R26" s="144" t="s">
        <v>154</v>
      </c>
    </row>
    <row r="27" spans="1:18">
      <c r="A27" s="86" t="s">
        <v>59</v>
      </c>
      <c r="B27" s="82">
        <v>2000</v>
      </c>
      <c r="R27" s="144" t="s">
        <v>155</v>
      </c>
    </row>
    <row r="28" spans="1:18">
      <c r="A28" s="87">
        <v>2000</v>
      </c>
      <c r="B28" s="82">
        <v>2000</v>
      </c>
      <c r="R28" s="143" t="s">
        <v>209</v>
      </c>
    </row>
    <row r="29" spans="1:18">
      <c r="A29" s="84" t="s">
        <v>93</v>
      </c>
      <c r="B29" s="82">
        <v>888</v>
      </c>
      <c r="R29" s="143" t="s">
        <v>210</v>
      </c>
    </row>
    <row r="30" spans="1:18">
      <c r="A30" s="85" t="s">
        <v>106</v>
      </c>
      <c r="B30" s="82">
        <v>888</v>
      </c>
    </row>
    <row r="31" spans="1:18">
      <c r="A31" s="86" t="s">
        <v>63</v>
      </c>
      <c r="B31" s="82">
        <v>888</v>
      </c>
    </row>
    <row r="32" spans="1:18">
      <c r="A32" s="87">
        <v>888</v>
      </c>
      <c r="B32" s="82">
        <v>888</v>
      </c>
    </row>
    <row r="33" spans="1:2">
      <c r="A33" s="81" t="s">
        <v>75</v>
      </c>
      <c r="B33" s="82">
        <v>2200</v>
      </c>
    </row>
    <row r="34" spans="1:2">
      <c r="A34" s="83">
        <v>1</v>
      </c>
      <c r="B34" s="82">
        <v>2200</v>
      </c>
    </row>
    <row r="35" spans="1:2">
      <c r="A35" s="84" t="s">
        <v>25</v>
      </c>
      <c r="B35" s="82">
        <v>2200</v>
      </c>
    </row>
    <row r="36" spans="1:2">
      <c r="A36" s="85" t="s">
        <v>107</v>
      </c>
      <c r="B36" s="82">
        <v>2200</v>
      </c>
    </row>
    <row r="37" spans="1:2">
      <c r="A37" s="86" t="s">
        <v>61</v>
      </c>
      <c r="B37" s="82">
        <v>2200</v>
      </c>
    </row>
    <row r="38" spans="1:2">
      <c r="A38" s="87">
        <v>2200</v>
      </c>
      <c r="B38" s="82">
        <v>2200</v>
      </c>
    </row>
    <row r="39" spans="1:2">
      <c r="A39" s="81" t="s">
        <v>74</v>
      </c>
      <c r="B39" s="82">
        <v>1580</v>
      </c>
    </row>
    <row r="40" spans="1:2">
      <c r="A40" s="83">
        <v>1</v>
      </c>
      <c r="B40" s="82">
        <v>1580</v>
      </c>
    </row>
    <row r="41" spans="1:2">
      <c r="A41" s="84" t="s">
        <v>24</v>
      </c>
      <c r="B41" s="82">
        <v>1580</v>
      </c>
    </row>
    <row r="42" spans="1:2">
      <c r="A42" s="85" t="s">
        <v>108</v>
      </c>
      <c r="B42" s="82">
        <v>1580</v>
      </c>
    </row>
    <row r="43" spans="1:2">
      <c r="A43" s="86" t="s">
        <v>60</v>
      </c>
      <c r="B43" s="82">
        <v>1580</v>
      </c>
    </row>
    <row r="44" spans="1:2">
      <c r="A44" s="87">
        <v>1580</v>
      </c>
      <c r="B44" s="82">
        <v>1580</v>
      </c>
    </row>
    <row r="45" spans="1:2">
      <c r="A45" s="81" t="s">
        <v>71</v>
      </c>
      <c r="B45" s="82">
        <v>1285</v>
      </c>
    </row>
    <row r="46" spans="1:2">
      <c r="A46" s="83">
        <v>1</v>
      </c>
      <c r="B46" s="82">
        <v>1285</v>
      </c>
    </row>
    <row r="47" spans="1:2">
      <c r="A47" s="84" t="s">
        <v>19</v>
      </c>
      <c r="B47" s="82">
        <v>685</v>
      </c>
    </row>
    <row r="48" spans="1:2">
      <c r="A48" s="85" t="s">
        <v>109</v>
      </c>
      <c r="B48" s="82">
        <v>685</v>
      </c>
    </row>
    <row r="49" spans="1:2">
      <c r="A49" s="86" t="s">
        <v>58</v>
      </c>
      <c r="B49" s="82">
        <v>685</v>
      </c>
    </row>
    <row r="50" spans="1:2">
      <c r="A50" s="87">
        <v>685</v>
      </c>
      <c r="B50" s="82">
        <v>685</v>
      </c>
    </row>
    <row r="51" spans="1:2">
      <c r="A51" s="84" t="s">
        <v>36</v>
      </c>
      <c r="B51" s="82">
        <v>600</v>
      </c>
    </row>
    <row r="52" spans="1:2">
      <c r="A52" s="85" t="s">
        <v>110</v>
      </c>
      <c r="B52" s="82">
        <v>600</v>
      </c>
    </row>
    <row r="53" spans="1:2">
      <c r="A53" s="86" t="s">
        <v>63</v>
      </c>
      <c r="B53" s="82">
        <v>600</v>
      </c>
    </row>
    <row r="54" spans="1:2">
      <c r="A54" s="87">
        <v>600</v>
      </c>
      <c r="B54" s="82">
        <v>600</v>
      </c>
    </row>
    <row r="55" spans="1:2">
      <c r="A55" s="81" t="s">
        <v>79</v>
      </c>
      <c r="B55" s="82">
        <v>875</v>
      </c>
    </row>
    <row r="56" spans="1:2">
      <c r="A56" s="83">
        <v>1</v>
      </c>
      <c r="B56" s="82">
        <v>875</v>
      </c>
    </row>
    <row r="57" spans="1:2">
      <c r="A57" s="84" t="s">
        <v>35</v>
      </c>
      <c r="B57" s="82">
        <v>875</v>
      </c>
    </row>
    <row r="58" spans="1:2">
      <c r="A58" s="85" t="s">
        <v>111</v>
      </c>
      <c r="B58" s="82">
        <v>875</v>
      </c>
    </row>
    <row r="59" spans="1:2">
      <c r="A59" s="86" t="s">
        <v>63</v>
      </c>
      <c r="B59" s="82">
        <v>875</v>
      </c>
    </row>
    <row r="60" spans="1:2">
      <c r="A60" s="87">
        <v>875</v>
      </c>
      <c r="B60" s="82">
        <v>875</v>
      </c>
    </row>
    <row r="61" spans="1:2">
      <c r="A61" s="81" t="s">
        <v>72</v>
      </c>
      <c r="B61" s="82">
        <v>607</v>
      </c>
    </row>
    <row r="62" spans="1:2">
      <c r="A62" s="83">
        <v>1</v>
      </c>
      <c r="B62" s="82">
        <v>607</v>
      </c>
    </row>
    <row r="63" spans="1:2">
      <c r="A63" s="84" t="s">
        <v>20</v>
      </c>
      <c r="B63" s="82">
        <v>607</v>
      </c>
    </row>
    <row r="64" spans="1:2">
      <c r="A64" s="85" t="s">
        <v>112</v>
      </c>
      <c r="B64" s="82">
        <v>607</v>
      </c>
    </row>
    <row r="65" spans="1:2">
      <c r="A65" s="86" t="s">
        <v>59</v>
      </c>
      <c r="B65" s="82">
        <v>607</v>
      </c>
    </row>
    <row r="66" spans="1:2">
      <c r="A66" s="87">
        <v>607</v>
      </c>
      <c r="B66" s="82">
        <v>607</v>
      </c>
    </row>
    <row r="67" spans="1:2">
      <c r="A67" s="81" t="s">
        <v>70</v>
      </c>
      <c r="B67" s="82">
        <v>440</v>
      </c>
    </row>
    <row r="68" spans="1:2">
      <c r="A68" s="83">
        <v>1</v>
      </c>
      <c r="B68" s="82">
        <v>440</v>
      </c>
    </row>
    <row r="69" spans="1:2">
      <c r="A69" s="84" t="s">
        <v>18</v>
      </c>
      <c r="B69" s="82">
        <v>440</v>
      </c>
    </row>
    <row r="70" spans="1:2">
      <c r="A70" s="85" t="s">
        <v>113</v>
      </c>
      <c r="B70" s="82">
        <v>440</v>
      </c>
    </row>
    <row r="71" spans="1:2">
      <c r="A71" s="86" t="s">
        <v>58</v>
      </c>
      <c r="B71" s="82">
        <v>440</v>
      </c>
    </row>
    <row r="72" spans="1:2">
      <c r="A72" s="87">
        <v>440</v>
      </c>
      <c r="B72" s="82">
        <v>440</v>
      </c>
    </row>
    <row r="73" spans="1:2">
      <c r="A73" s="81" t="s">
        <v>76</v>
      </c>
      <c r="B73" s="82">
        <v>375</v>
      </c>
    </row>
    <row r="74" spans="1:2">
      <c r="A74" s="83">
        <v>1</v>
      </c>
      <c r="B74" s="82">
        <v>375</v>
      </c>
    </row>
    <row r="75" spans="1:2">
      <c r="A75" s="84" t="s">
        <v>26</v>
      </c>
      <c r="B75" s="82">
        <v>375</v>
      </c>
    </row>
    <row r="76" spans="1:2">
      <c r="A76" s="85" t="s">
        <v>114</v>
      </c>
      <c r="B76" s="82">
        <v>375</v>
      </c>
    </row>
    <row r="77" spans="1:2">
      <c r="A77" s="86" t="s">
        <v>61</v>
      </c>
      <c r="B77" s="82">
        <v>375</v>
      </c>
    </row>
    <row r="78" spans="1:2">
      <c r="A78" s="87">
        <v>375</v>
      </c>
      <c r="B78" s="82">
        <v>375</v>
      </c>
    </row>
    <row r="79" spans="1:2">
      <c r="A79" s="81" t="s">
        <v>69</v>
      </c>
      <c r="B79" s="82">
        <v>140</v>
      </c>
    </row>
    <row r="80" spans="1:2">
      <c r="A80" s="83">
        <v>1</v>
      </c>
      <c r="B80" s="82">
        <v>140</v>
      </c>
    </row>
    <row r="81" spans="1:2">
      <c r="A81" s="84" t="s">
        <v>1</v>
      </c>
      <c r="B81" s="82">
        <v>140</v>
      </c>
    </row>
    <row r="82" spans="1:2">
      <c r="A82" s="85" t="s">
        <v>115</v>
      </c>
      <c r="B82" s="82">
        <v>140</v>
      </c>
    </row>
    <row r="83" spans="1:2">
      <c r="A83" s="86" t="s">
        <v>58</v>
      </c>
      <c r="B83" s="82">
        <v>140</v>
      </c>
    </row>
    <row r="84" spans="1:2">
      <c r="A84" s="87">
        <v>140</v>
      </c>
      <c r="B84" s="82">
        <v>140</v>
      </c>
    </row>
    <row r="85" spans="1:2">
      <c r="A85" s="81" t="s">
        <v>85</v>
      </c>
      <c r="B85" s="82"/>
    </row>
    <row r="86" spans="1:2">
      <c r="A86" s="83" t="s">
        <v>85</v>
      </c>
      <c r="B86" s="82"/>
    </row>
    <row r="87" spans="1:2">
      <c r="A87" s="84" t="s">
        <v>85</v>
      </c>
      <c r="B87" s="82"/>
    </row>
    <row r="88" spans="1:2">
      <c r="A88" s="85" t="s">
        <v>85</v>
      </c>
      <c r="B88" s="82"/>
    </row>
    <row r="89" spans="1:2">
      <c r="A89" s="86" t="s">
        <v>85</v>
      </c>
      <c r="B89" s="82"/>
    </row>
    <row r="90" spans="1:2">
      <c r="A90" s="87" t="s">
        <v>85</v>
      </c>
      <c r="B90" s="82"/>
    </row>
    <row r="91" spans="1:2">
      <c r="A91" s="81" t="s">
        <v>28</v>
      </c>
      <c r="B91" s="82">
        <v>44840</v>
      </c>
    </row>
    <row r="92" spans="1:2">
      <c r="A92"/>
      <c r="B92"/>
    </row>
    <row r="93" spans="1:2">
      <c r="A93"/>
      <c r="B93"/>
    </row>
    <row r="94" spans="1:2">
      <c r="A94"/>
      <c r="B94"/>
    </row>
    <row r="95" spans="1:2">
      <c r="A95"/>
      <c r="B95"/>
    </row>
    <row r="96" spans="1:2">
      <c r="A96"/>
      <c r="B96"/>
    </row>
    <row r="97" spans="1:2">
      <c r="A97"/>
      <c r="B97"/>
    </row>
    <row r="98" spans="1:2">
      <c r="A98"/>
      <c r="B98"/>
    </row>
    <row r="99" spans="1:2">
      <c r="A99"/>
      <c r="B99"/>
    </row>
    <row r="100" spans="1:2">
      <c r="A100"/>
      <c r="B100"/>
    </row>
    <row r="101" spans="1:2">
      <c r="A101"/>
      <c r="B101"/>
    </row>
    <row r="102" spans="1:2">
      <c r="A102"/>
      <c r="B102"/>
    </row>
    <row r="103" spans="1:2">
      <c r="A103"/>
      <c r="B103"/>
    </row>
    <row r="104" spans="1:2">
      <c r="A104"/>
      <c r="B104"/>
    </row>
    <row r="105" spans="1:2">
      <c r="A105"/>
      <c r="B105"/>
    </row>
    <row r="106" spans="1:2">
      <c r="A106"/>
      <c r="B106"/>
    </row>
    <row r="107" spans="1:2">
      <c r="A107"/>
      <c r="B107"/>
    </row>
    <row r="108" spans="1:2">
      <c r="A108"/>
      <c r="B108"/>
    </row>
    <row r="109" spans="1:2">
      <c r="A109"/>
      <c r="B109"/>
    </row>
    <row r="110" spans="1:2">
      <c r="A110"/>
      <c r="B110"/>
    </row>
    <row r="111" spans="1:2">
      <c r="A111"/>
      <c r="B111"/>
    </row>
    <row r="112" spans="1:2">
      <c r="A112"/>
      <c r="B112"/>
    </row>
    <row r="113" spans="1:2">
      <c r="A113"/>
      <c r="B113"/>
    </row>
    <row r="114" spans="1:2">
      <c r="A114"/>
      <c r="B114"/>
    </row>
  </sheetData>
  <hyperlinks>
    <hyperlink ref="R3" location="'Evidenta PFA'!A1" display="Evidenta PFA"/>
    <hyperlink ref="R4" location="RJIP!A1" display="RJIP"/>
    <hyperlink ref="R5" location="'Model RJIP'!A1" display="Model RJIP"/>
    <hyperlink ref="R6" location="'Registrul-Inventar'!A1" display="Registrul-Inventar"/>
    <hyperlink ref="R7" location="'Export factura'!A1" display="Export factura"/>
    <hyperlink ref="R8" location="'Export chitanta'!A1" display="Export chitanta"/>
    <hyperlink ref="R9" location="Facturi!A1" display="Facturi"/>
    <hyperlink ref="R10" location="Clienti!A1" display="Clienti"/>
    <hyperlink ref="R11" location="'Incasat pe luna'!A1" display="Incasat pe luna"/>
    <hyperlink ref="R12" location="'Facturat pe luna'!A1" display="Facturat pe luna"/>
    <hyperlink ref="R13" location="'Incasari pe client'!A1" display="Incasari pe client"/>
    <hyperlink ref="R14" location="'Calculator pret traducere'!A1" display="Calculator pret traducere"/>
    <hyperlink ref="R15" location="Ianuarie!A1" display="Ianuarie"/>
    <hyperlink ref="R16" location="Februarie!A1" display="Februarie"/>
    <hyperlink ref="R17" location="Martie!A1" display="Martie"/>
    <hyperlink ref="R18" location="Aprilie!A1" display="Aprilie"/>
    <hyperlink ref="R19" location="Mai!A1" display="Mai"/>
    <hyperlink ref="R20" location="Iunie!A1" display="Iunie"/>
    <hyperlink ref="R21" location="Iulie!A1" display="Iulie"/>
    <hyperlink ref="R22" location="August!A1" display="August"/>
    <hyperlink ref="R23" location="August!A1" display="August"/>
    <hyperlink ref="R24" location="Septembrie!A1" display="Septembrie"/>
    <hyperlink ref="R25" location="Octombrie!A1" display="Octombrie"/>
    <hyperlink ref="R26" location="Noiembrie!A1" display="Noiembrie"/>
    <hyperlink ref="R27" location="Decembrie!A1" display="Decembrie"/>
    <hyperlink ref="R28" location="'Export chitanta'!Print_Area" display="'Export chitanta'!Print_Area"/>
    <hyperlink ref="R29" location="'Export factura'!Print_Area" display="'Export factura'!Print_Area"/>
  </hyperlinks>
  <pageMargins left="0.7" right="0.7" top="0.75" bottom="0.75" header="0.3" footer="0.3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>
    <tabColor rgb="FFFF0000"/>
  </sheetPr>
  <dimension ref="A2:T60"/>
  <sheetViews>
    <sheetView topLeftCell="A31" zoomScale="75" zoomScaleNormal="75" workbookViewId="0">
      <selection activeCell="B49" sqref="B49:B57"/>
    </sheetView>
  </sheetViews>
  <sheetFormatPr defaultColWidth="9.140625" defaultRowHeight="12.75"/>
  <cols>
    <col min="1" max="1" width="4.140625" style="88" customWidth="1"/>
    <col min="2" max="2" width="8.5703125" style="88" customWidth="1"/>
    <col min="3" max="3" width="9.28515625" style="88" bestFit="1" customWidth="1"/>
    <col min="4" max="4" width="13.7109375" style="88" bestFit="1" customWidth="1"/>
    <col min="5" max="5" width="2.7109375" style="88" customWidth="1"/>
    <col min="6" max="6" width="7.140625" style="88" bestFit="1" customWidth="1"/>
    <col min="7" max="7" width="9.28515625" style="88" bestFit="1" customWidth="1"/>
    <col min="8" max="8" width="13.7109375" style="88" bestFit="1" customWidth="1"/>
    <col min="9" max="9" width="3.5703125" style="88" bestFit="1" customWidth="1"/>
    <col min="10" max="10" width="17.85546875" style="88" bestFit="1" customWidth="1"/>
    <col min="11" max="13" width="11.42578125" style="88" bestFit="1" customWidth="1"/>
    <col min="14" max="15" width="16.140625" style="88" bestFit="1" customWidth="1"/>
    <col min="16" max="16" width="11.28515625" style="88" bestFit="1" customWidth="1"/>
    <col min="17" max="17" width="9.140625" style="88"/>
    <col min="18" max="18" width="2.85546875" style="88" customWidth="1"/>
    <col min="19" max="16384" width="9.140625" style="88"/>
  </cols>
  <sheetData>
    <row r="2" spans="2:20" ht="13.5" thickBot="1"/>
    <row r="3" spans="2:20" ht="19.5" thickBot="1">
      <c r="B3" s="248" t="s">
        <v>183</v>
      </c>
      <c r="C3" s="251"/>
      <c r="D3" s="252"/>
      <c r="F3" s="248" t="s">
        <v>283</v>
      </c>
      <c r="G3" s="249"/>
      <c r="H3" s="250"/>
      <c r="J3" s="136" t="s">
        <v>262</v>
      </c>
      <c r="K3" s="136" t="s">
        <v>192</v>
      </c>
      <c r="L3" s="136" t="s">
        <v>193</v>
      </c>
      <c r="M3" s="136" t="s">
        <v>194</v>
      </c>
      <c r="N3" s="136" t="s">
        <v>195</v>
      </c>
      <c r="O3" s="136" t="s">
        <v>196</v>
      </c>
      <c r="P3" s="136" t="s">
        <v>197</v>
      </c>
      <c r="Q3" s="136" t="s">
        <v>157</v>
      </c>
    </row>
    <row r="4" spans="2:20" ht="15">
      <c r="B4" s="92" t="s">
        <v>3</v>
      </c>
      <c r="C4" s="135" t="s">
        <v>184</v>
      </c>
      <c r="D4" s="92" t="s">
        <v>136</v>
      </c>
      <c r="F4" s="92" t="s">
        <v>3</v>
      </c>
      <c r="G4" s="135" t="s">
        <v>184</v>
      </c>
      <c r="H4" s="92" t="s">
        <v>191</v>
      </c>
      <c r="J4" s="131" t="s">
        <v>251</v>
      </c>
      <c r="K4" s="94"/>
      <c r="L4" s="94"/>
      <c r="M4" s="94">
        <v>500</v>
      </c>
      <c r="N4" s="94">
        <v>500</v>
      </c>
      <c r="O4" s="116"/>
      <c r="P4" s="116"/>
      <c r="Q4" s="116"/>
      <c r="T4" s="144" t="s">
        <v>235</v>
      </c>
    </row>
    <row r="5" spans="2:20" ht="15">
      <c r="B5" s="93">
        <v>1</v>
      </c>
      <c r="C5" s="134"/>
      <c r="D5" s="94">
        <v>0</v>
      </c>
      <c r="F5" s="93">
        <v>1</v>
      </c>
      <c r="G5" s="134"/>
      <c r="H5" s="94">
        <v>0</v>
      </c>
      <c r="J5" s="132" t="s">
        <v>99</v>
      </c>
      <c r="K5" s="94">
        <v>100</v>
      </c>
      <c r="L5" s="94"/>
      <c r="M5" s="94"/>
      <c r="N5" s="94"/>
      <c r="O5" s="116"/>
      <c r="P5" s="116"/>
      <c r="Q5" s="116"/>
      <c r="T5" s="144" t="s">
        <v>236</v>
      </c>
    </row>
    <row r="6" spans="2:20" ht="15.75" thickBot="1">
      <c r="B6" s="93">
        <v>2</v>
      </c>
      <c r="C6" s="134"/>
      <c r="D6" s="94">
        <v>0</v>
      </c>
      <c r="F6" s="93">
        <v>2</v>
      </c>
      <c r="G6" s="134"/>
      <c r="H6" s="94">
        <v>0</v>
      </c>
      <c r="J6" s="132" t="s">
        <v>248</v>
      </c>
      <c r="K6" s="94"/>
      <c r="L6" s="94">
        <v>100</v>
      </c>
      <c r="M6" s="94"/>
      <c r="N6" s="94"/>
      <c r="O6" s="116"/>
      <c r="P6" s="116"/>
      <c r="Q6" s="116"/>
      <c r="T6" s="144" t="s">
        <v>237</v>
      </c>
    </row>
    <row r="7" spans="2:20" ht="15.75" thickBot="1">
      <c r="B7" s="93">
        <v>3</v>
      </c>
      <c r="C7" s="134"/>
      <c r="D7" s="94">
        <v>0</v>
      </c>
      <c r="F7" s="93">
        <v>3</v>
      </c>
      <c r="G7" s="134"/>
      <c r="H7" s="94">
        <v>0</v>
      </c>
      <c r="J7" s="140" t="s">
        <v>157</v>
      </c>
      <c r="K7" s="141">
        <f>SUM(K4:K6)</f>
        <v>100</v>
      </c>
      <c r="L7" s="141">
        <f t="shared" ref="L7:N7" si="0">SUM(L4:L6)</f>
        <v>100</v>
      </c>
      <c r="M7" s="141">
        <f t="shared" si="0"/>
        <v>500</v>
      </c>
      <c r="N7" s="141">
        <f t="shared" si="0"/>
        <v>500</v>
      </c>
      <c r="T7" s="144" t="s">
        <v>238</v>
      </c>
    </row>
    <row r="8" spans="2:20" ht="15">
      <c r="B8" s="93">
        <v>4</v>
      </c>
      <c r="C8" s="134"/>
      <c r="D8" s="94">
        <v>0</v>
      </c>
      <c r="F8" s="93">
        <v>4</v>
      </c>
      <c r="G8" s="134"/>
      <c r="H8" s="94">
        <v>0</v>
      </c>
      <c r="T8" s="144" t="s">
        <v>239</v>
      </c>
    </row>
    <row r="9" spans="2:20" ht="15">
      <c r="B9" s="93">
        <v>5</v>
      </c>
      <c r="C9" s="134"/>
      <c r="D9" s="94">
        <v>0</v>
      </c>
      <c r="F9" s="93">
        <v>5</v>
      </c>
      <c r="G9" s="134"/>
      <c r="H9" s="94">
        <v>0</v>
      </c>
      <c r="T9" s="144" t="s">
        <v>240</v>
      </c>
    </row>
    <row r="10" spans="2:20" ht="15">
      <c r="B10" s="93">
        <v>6</v>
      </c>
      <c r="C10" s="134"/>
      <c r="D10" s="94">
        <v>0</v>
      </c>
      <c r="F10" s="93">
        <v>6</v>
      </c>
      <c r="G10" s="134"/>
      <c r="H10" s="94">
        <v>0</v>
      </c>
      <c r="T10" s="144" t="s">
        <v>241</v>
      </c>
    </row>
    <row r="11" spans="2:20" ht="15">
      <c r="B11" s="93">
        <v>7</v>
      </c>
      <c r="C11" s="134"/>
      <c r="D11" s="94">
        <v>0</v>
      </c>
      <c r="F11" s="93">
        <v>7</v>
      </c>
      <c r="G11" s="134"/>
      <c r="H11" s="94">
        <v>0</v>
      </c>
      <c r="T11" s="144" t="s">
        <v>242</v>
      </c>
    </row>
    <row r="12" spans="2:20" ht="15">
      <c r="B12" s="93">
        <v>8</v>
      </c>
      <c r="C12" s="134"/>
      <c r="D12" s="94">
        <v>0</v>
      </c>
      <c r="F12" s="93">
        <v>8</v>
      </c>
      <c r="G12" s="134"/>
      <c r="H12" s="94">
        <v>0</v>
      </c>
      <c r="T12" s="144" t="s">
        <v>243</v>
      </c>
    </row>
    <row r="13" spans="2:20" ht="15">
      <c r="B13" s="93">
        <v>9</v>
      </c>
      <c r="C13" s="134"/>
      <c r="D13" s="94">
        <v>0</v>
      </c>
      <c r="F13" s="93">
        <v>9</v>
      </c>
      <c r="G13" s="134"/>
      <c r="H13" s="94">
        <v>0</v>
      </c>
      <c r="T13" s="144" t="s">
        <v>244</v>
      </c>
    </row>
    <row r="14" spans="2:20" ht="15">
      <c r="B14" s="93">
        <v>10</v>
      </c>
      <c r="C14" s="134"/>
      <c r="D14" s="94">
        <v>0</v>
      </c>
      <c r="F14" s="93">
        <v>10</v>
      </c>
      <c r="G14" s="134"/>
      <c r="H14" s="94">
        <v>0</v>
      </c>
      <c r="T14" s="144" t="s">
        <v>245</v>
      </c>
    </row>
    <row r="15" spans="2:20" ht="15">
      <c r="B15" s="93">
        <v>11</v>
      </c>
      <c r="C15" s="134"/>
      <c r="D15" s="94">
        <v>0</v>
      </c>
      <c r="F15" s="93">
        <v>11</v>
      </c>
      <c r="G15" s="134"/>
      <c r="H15" s="94">
        <v>0</v>
      </c>
      <c r="T15" s="144" t="s">
        <v>246</v>
      </c>
    </row>
    <row r="16" spans="2:20" ht="15">
      <c r="B16" s="93">
        <v>12</v>
      </c>
      <c r="C16" s="134"/>
      <c r="D16" s="94">
        <v>0</v>
      </c>
      <c r="F16" s="93">
        <v>12</v>
      </c>
      <c r="G16" s="134"/>
      <c r="H16" s="94">
        <v>0</v>
      </c>
      <c r="T16" s="144" t="s">
        <v>138</v>
      </c>
    </row>
    <row r="17" spans="1:20" ht="15.75">
      <c r="B17" s="348" t="s">
        <v>157</v>
      </c>
      <c r="C17" s="348"/>
      <c r="D17" s="133">
        <f>SUM(D5:D16)</f>
        <v>0</v>
      </c>
      <c r="F17" s="348" t="s">
        <v>157</v>
      </c>
      <c r="G17" s="348"/>
      <c r="H17" s="133">
        <f>SUM(H5:H16)</f>
        <v>0</v>
      </c>
      <c r="T17" s="144" t="s">
        <v>140</v>
      </c>
    </row>
    <row r="18" spans="1:20" ht="13.5" thickBot="1">
      <c r="T18" s="144" t="s">
        <v>142</v>
      </c>
    </row>
    <row r="19" spans="1:20" ht="15.75" customHeight="1">
      <c r="A19" s="360" t="s">
        <v>263</v>
      </c>
      <c r="B19" s="361"/>
      <c r="C19" s="361"/>
      <c r="D19" s="361"/>
      <c r="E19" s="361"/>
      <c r="F19" s="362"/>
      <c r="G19" s="456" t="s">
        <v>264</v>
      </c>
      <c r="H19" s="493"/>
      <c r="I19" s="349" t="s">
        <v>161</v>
      </c>
      <c r="J19" s="350"/>
      <c r="K19" s="351"/>
      <c r="L19" s="352" t="s">
        <v>265</v>
      </c>
      <c r="M19" s="353"/>
      <c r="N19" s="352" t="s">
        <v>266</v>
      </c>
      <c r="O19" s="354"/>
      <c r="T19" s="144" t="s">
        <v>144</v>
      </c>
    </row>
    <row r="20" spans="1:20" ht="12.75" customHeight="1">
      <c r="A20" s="355" t="s">
        <v>267</v>
      </c>
      <c r="B20" s="356"/>
      <c r="C20" s="357"/>
      <c r="D20" s="168"/>
      <c r="E20" s="169"/>
      <c r="F20" s="170"/>
      <c r="G20" s="494"/>
      <c r="H20" s="495"/>
      <c r="I20" s="171" t="s">
        <v>268</v>
      </c>
      <c r="J20" s="172" t="s">
        <v>269</v>
      </c>
      <c r="K20" s="172" t="s">
        <v>270</v>
      </c>
      <c r="L20" s="358" t="s">
        <v>271</v>
      </c>
      <c r="M20" s="359"/>
      <c r="N20" s="173"/>
      <c r="O20" s="174"/>
      <c r="T20" s="144" t="s">
        <v>146</v>
      </c>
    </row>
    <row r="21" spans="1:20" ht="12.75" customHeight="1">
      <c r="A21" s="363">
        <v>1</v>
      </c>
      <c r="B21" s="364"/>
      <c r="C21" s="365"/>
      <c r="D21" s="175"/>
      <c r="E21" s="176"/>
      <c r="F21" s="177">
        <v>2</v>
      </c>
      <c r="G21" s="452" t="s">
        <v>272</v>
      </c>
      <c r="H21" s="464"/>
      <c r="I21" s="171">
        <v>3</v>
      </c>
      <c r="J21" s="172">
        <v>4</v>
      </c>
      <c r="K21" s="172">
        <v>5</v>
      </c>
      <c r="L21" s="226">
        <v>6</v>
      </c>
      <c r="M21" s="191"/>
      <c r="N21" s="366">
        <v>7</v>
      </c>
      <c r="O21" s="367"/>
      <c r="T21" s="144" t="s">
        <v>148</v>
      </c>
    </row>
    <row r="22" spans="1:20" ht="13.5" customHeight="1" thickBot="1">
      <c r="A22" s="178"/>
      <c r="B22" s="179"/>
      <c r="C22" s="180"/>
      <c r="D22" s="181"/>
      <c r="E22" s="182"/>
      <c r="F22" s="183"/>
      <c r="G22" s="465"/>
      <c r="H22" s="466"/>
      <c r="I22" s="434">
        <f ca="1">TODAY()</f>
        <v>42400</v>
      </c>
      <c r="J22" s="435"/>
      <c r="K22" s="436"/>
      <c r="L22" s="184"/>
      <c r="M22" s="185"/>
      <c r="N22" s="368"/>
      <c r="O22" s="369"/>
      <c r="T22" s="144" t="s">
        <v>150</v>
      </c>
    </row>
    <row r="23" spans="1:20" ht="41.25" customHeight="1">
      <c r="A23" s="186" t="s">
        <v>3</v>
      </c>
      <c r="B23" s="187"/>
      <c r="C23" s="188" t="s">
        <v>273</v>
      </c>
      <c r="D23" s="188" t="s">
        <v>274</v>
      </c>
      <c r="E23" s="370" t="s">
        <v>294</v>
      </c>
      <c r="F23" s="371"/>
      <c r="G23" s="188" t="s">
        <v>293</v>
      </c>
      <c r="H23" s="188" t="s">
        <v>295</v>
      </c>
      <c r="I23" s="374" t="s">
        <v>275</v>
      </c>
      <c r="J23" s="375"/>
      <c r="K23" s="376"/>
      <c r="L23" s="189"/>
      <c r="M23" s="189"/>
      <c r="N23" s="189"/>
      <c r="O23" s="190"/>
      <c r="T23" s="144" t="s">
        <v>151</v>
      </c>
    </row>
    <row r="24" spans="1:20" ht="12.75" customHeight="1">
      <c r="A24" s="171">
        <v>8</v>
      </c>
      <c r="B24" s="191"/>
      <c r="C24" s="172">
        <v>9</v>
      </c>
      <c r="D24" s="172">
        <v>10</v>
      </c>
      <c r="E24" s="372"/>
      <c r="F24" s="373"/>
      <c r="G24" s="192">
        <v>11</v>
      </c>
      <c r="H24" s="192">
        <v>12</v>
      </c>
      <c r="I24" s="172">
        <v>13</v>
      </c>
      <c r="J24" s="172">
        <v>14</v>
      </c>
      <c r="K24" s="172">
        <v>15</v>
      </c>
      <c r="L24" s="172">
        <v>16</v>
      </c>
      <c r="M24" s="172">
        <v>17</v>
      </c>
      <c r="N24" s="172">
        <v>18</v>
      </c>
      <c r="O24" s="177">
        <v>19</v>
      </c>
      <c r="T24" s="144" t="s">
        <v>151</v>
      </c>
    </row>
    <row r="25" spans="1:20" ht="14.25">
      <c r="A25" s="193"/>
      <c r="B25" s="194"/>
      <c r="C25" s="194"/>
      <c r="D25" s="194"/>
      <c r="E25" s="194"/>
      <c r="F25" s="194"/>
      <c r="G25" s="195"/>
      <c r="H25" s="195"/>
      <c r="I25" s="194"/>
      <c r="J25" s="194"/>
      <c r="K25" s="194"/>
      <c r="L25" s="194"/>
      <c r="M25" s="194"/>
      <c r="N25" s="194"/>
      <c r="O25" s="196"/>
      <c r="T25" s="144" t="s">
        <v>152</v>
      </c>
    </row>
    <row r="26" spans="1:20" ht="15.75" thickBot="1">
      <c r="A26" s="197">
        <v>1</v>
      </c>
      <c r="B26" s="198"/>
      <c r="C26" s="377" t="s">
        <v>276</v>
      </c>
      <c r="D26" s="378"/>
      <c r="E26" s="378"/>
      <c r="F26" s="379"/>
      <c r="G26" s="199">
        <v>100</v>
      </c>
      <c r="H26" s="200"/>
      <c r="I26" s="380"/>
      <c r="J26" s="381"/>
      <c r="K26" s="382"/>
      <c r="L26" s="201"/>
      <c r="M26" s="201"/>
      <c r="N26" s="201"/>
      <c r="O26" s="202"/>
      <c r="T26" s="144" t="s">
        <v>153</v>
      </c>
    </row>
    <row r="27" spans="1:20">
      <c r="A27" s="203">
        <v>1</v>
      </c>
      <c r="B27" s="204"/>
      <c r="C27" s="205"/>
      <c r="D27" s="205"/>
      <c r="E27" s="383"/>
      <c r="F27" s="384"/>
      <c r="G27" s="206"/>
      <c r="H27" s="206"/>
      <c r="I27" s="385"/>
      <c r="J27" s="386"/>
      <c r="K27" s="387"/>
      <c r="L27" s="207"/>
      <c r="M27" s="207"/>
      <c r="N27" s="207"/>
      <c r="O27" s="208"/>
      <c r="T27" s="144" t="s">
        <v>154</v>
      </c>
    </row>
    <row r="28" spans="1:20" ht="13.5">
      <c r="A28" s="209">
        <v>2</v>
      </c>
      <c r="B28" s="210"/>
      <c r="C28" s="211"/>
      <c r="D28" s="211"/>
      <c r="E28" s="388"/>
      <c r="F28" s="389"/>
      <c r="G28" s="212"/>
      <c r="H28" s="212"/>
      <c r="I28" s="390"/>
      <c r="J28" s="391"/>
      <c r="K28" s="392"/>
      <c r="L28" s="213"/>
      <c r="M28" s="213"/>
      <c r="N28" s="213"/>
      <c r="O28" s="214"/>
      <c r="T28" s="144" t="s">
        <v>155</v>
      </c>
    </row>
    <row r="29" spans="1:20" ht="13.5">
      <c r="A29" s="209">
        <v>3</v>
      </c>
      <c r="B29" s="210"/>
      <c r="C29" s="211"/>
      <c r="D29" s="211"/>
      <c r="E29" s="388"/>
      <c r="F29" s="389"/>
      <c r="G29" s="212"/>
      <c r="H29" s="212"/>
      <c r="I29" s="390"/>
      <c r="J29" s="391"/>
      <c r="K29" s="392"/>
      <c r="L29" s="213"/>
      <c r="M29" s="213"/>
      <c r="N29" s="213"/>
      <c r="O29" s="214"/>
      <c r="T29" s="143" t="s">
        <v>209</v>
      </c>
    </row>
    <row r="30" spans="1:20" ht="13.5">
      <c r="A30" s="209">
        <v>4</v>
      </c>
      <c r="B30" s="210"/>
      <c r="C30" s="211"/>
      <c r="D30" s="211"/>
      <c r="E30" s="388"/>
      <c r="F30" s="389"/>
      <c r="G30" s="212"/>
      <c r="H30" s="215"/>
      <c r="I30" s="390"/>
      <c r="J30" s="391"/>
      <c r="K30" s="392"/>
      <c r="L30" s="213"/>
      <c r="M30" s="213"/>
      <c r="N30" s="213"/>
      <c r="O30" s="214"/>
      <c r="T30" s="143" t="s">
        <v>210</v>
      </c>
    </row>
    <row r="31" spans="1:20" ht="13.5">
      <c r="A31" s="209">
        <v>5</v>
      </c>
      <c r="B31" s="210"/>
      <c r="C31" s="211"/>
      <c r="D31" s="211"/>
      <c r="E31" s="388"/>
      <c r="F31" s="389"/>
      <c r="G31" s="212"/>
      <c r="H31" s="212"/>
      <c r="I31" s="390"/>
      <c r="J31" s="391"/>
      <c r="K31" s="392"/>
      <c r="L31" s="213"/>
      <c r="M31" s="213"/>
      <c r="N31" s="213"/>
      <c r="O31" s="214"/>
    </row>
    <row r="32" spans="1:20" ht="13.5">
      <c r="A32" s="209">
        <v>6</v>
      </c>
      <c r="B32" s="210"/>
      <c r="C32" s="211"/>
      <c r="D32" s="211"/>
      <c r="E32" s="388"/>
      <c r="F32" s="389"/>
      <c r="G32" s="212"/>
      <c r="H32" s="212"/>
      <c r="I32" s="390"/>
      <c r="J32" s="391"/>
      <c r="K32" s="392"/>
      <c r="L32" s="213"/>
      <c r="M32" s="213"/>
      <c r="N32" s="213"/>
      <c r="O32" s="214"/>
    </row>
    <row r="33" spans="1:15" ht="13.5">
      <c r="A33" s="209">
        <v>7</v>
      </c>
      <c r="B33" s="210"/>
      <c r="C33" s="211"/>
      <c r="D33" s="211"/>
      <c r="E33" s="388"/>
      <c r="F33" s="389"/>
      <c r="G33" s="212"/>
      <c r="H33" s="212"/>
      <c r="I33" s="390"/>
      <c r="J33" s="391"/>
      <c r="K33" s="392"/>
      <c r="L33" s="213"/>
      <c r="M33" s="213"/>
      <c r="N33" s="213"/>
      <c r="O33" s="214"/>
    </row>
    <row r="34" spans="1:15" ht="13.5">
      <c r="A34" s="209">
        <v>8</v>
      </c>
      <c r="B34" s="210"/>
      <c r="C34" s="211"/>
      <c r="D34" s="211"/>
      <c r="E34" s="388"/>
      <c r="F34" s="389"/>
      <c r="G34" s="212"/>
      <c r="H34" s="212"/>
      <c r="I34" s="390"/>
      <c r="J34" s="391"/>
      <c r="K34" s="392"/>
      <c r="L34" s="213"/>
      <c r="M34" s="213"/>
      <c r="N34" s="213"/>
      <c r="O34" s="214"/>
    </row>
    <row r="35" spans="1:15" ht="13.5">
      <c r="A35" s="209">
        <v>9</v>
      </c>
      <c r="B35" s="210"/>
      <c r="C35" s="211"/>
      <c r="D35" s="211"/>
      <c r="E35" s="388"/>
      <c r="F35" s="389"/>
      <c r="G35" s="212"/>
      <c r="H35" s="212"/>
      <c r="I35" s="390"/>
      <c r="J35" s="391"/>
      <c r="K35" s="392"/>
      <c r="L35" s="213"/>
      <c r="M35" s="213"/>
      <c r="N35" s="213"/>
      <c r="O35" s="214"/>
    </row>
    <row r="36" spans="1:15" ht="13.5">
      <c r="A36" s="209">
        <v>10</v>
      </c>
      <c r="B36" s="210"/>
      <c r="C36" s="211"/>
      <c r="D36" s="211"/>
      <c r="E36" s="388"/>
      <c r="F36" s="389"/>
      <c r="G36" s="212"/>
      <c r="H36" s="212"/>
      <c r="I36" s="390"/>
      <c r="J36" s="391"/>
      <c r="K36" s="392"/>
      <c r="L36" s="213"/>
      <c r="M36" s="213"/>
      <c r="N36" s="213"/>
      <c r="O36" s="214"/>
    </row>
    <row r="37" spans="1:15" ht="13.5">
      <c r="A37" s="209">
        <v>11</v>
      </c>
      <c r="B37" s="210"/>
      <c r="C37" s="211"/>
      <c r="D37" s="211"/>
      <c r="E37" s="388"/>
      <c r="F37" s="389"/>
      <c r="G37" s="212"/>
      <c r="H37" s="212"/>
      <c r="I37" s="390"/>
      <c r="J37" s="391"/>
      <c r="K37" s="392"/>
      <c r="L37" s="213"/>
      <c r="M37" s="213"/>
      <c r="N37" s="213"/>
      <c r="O37" s="214"/>
    </row>
    <row r="38" spans="1:15" ht="13.5">
      <c r="A38" s="209">
        <v>12</v>
      </c>
      <c r="B38" s="210"/>
      <c r="C38" s="211"/>
      <c r="D38" s="211"/>
      <c r="E38" s="388"/>
      <c r="F38" s="389"/>
      <c r="G38" s="212"/>
      <c r="H38" s="212"/>
      <c r="I38" s="390"/>
      <c r="J38" s="391"/>
      <c r="K38" s="392"/>
      <c r="L38" s="213"/>
      <c r="M38" s="213"/>
      <c r="N38" s="213"/>
      <c r="O38" s="214"/>
    </row>
    <row r="39" spans="1:15" ht="13.5">
      <c r="A39" s="209">
        <v>13</v>
      </c>
      <c r="B39" s="210"/>
      <c r="C39" s="211"/>
      <c r="D39" s="211"/>
      <c r="E39" s="388"/>
      <c r="F39" s="389"/>
      <c r="G39" s="212"/>
      <c r="H39" s="212"/>
      <c r="I39" s="390"/>
      <c r="J39" s="391"/>
      <c r="K39" s="392"/>
      <c r="L39" s="213"/>
      <c r="M39" s="213"/>
      <c r="N39" s="213"/>
      <c r="O39" s="214"/>
    </row>
    <row r="40" spans="1:15" ht="13.5">
      <c r="A40" s="209">
        <v>14</v>
      </c>
      <c r="B40" s="210"/>
      <c r="C40" s="211"/>
      <c r="D40" s="211"/>
      <c r="E40" s="388"/>
      <c r="F40" s="389"/>
      <c r="G40" s="212"/>
      <c r="H40" s="212"/>
      <c r="I40" s="390"/>
      <c r="J40" s="391"/>
      <c r="K40" s="392"/>
      <c r="L40" s="213"/>
      <c r="M40" s="213"/>
      <c r="N40" s="213"/>
      <c r="O40" s="214"/>
    </row>
    <row r="41" spans="1:15" ht="13.5">
      <c r="A41" s="209">
        <v>15</v>
      </c>
      <c r="B41" s="210"/>
      <c r="C41" s="211"/>
      <c r="D41" s="211"/>
      <c r="E41" s="388"/>
      <c r="F41" s="389"/>
      <c r="G41" s="212"/>
      <c r="H41" s="212"/>
      <c r="I41" s="390"/>
      <c r="J41" s="391"/>
      <c r="K41" s="392"/>
      <c r="L41" s="213"/>
      <c r="M41" s="213"/>
      <c r="N41" s="213"/>
      <c r="O41" s="214"/>
    </row>
    <row r="42" spans="1:15" ht="13.5">
      <c r="A42" s="209">
        <v>16</v>
      </c>
      <c r="B42" s="210"/>
      <c r="C42" s="211"/>
      <c r="D42" s="211"/>
      <c r="E42" s="388"/>
      <c r="F42" s="389"/>
      <c r="G42" s="212"/>
      <c r="H42" s="212"/>
      <c r="I42" s="390"/>
      <c r="J42" s="391"/>
      <c r="K42" s="392"/>
      <c r="L42" s="213"/>
      <c r="M42" s="213"/>
      <c r="N42" s="213"/>
      <c r="O42" s="214"/>
    </row>
    <row r="43" spans="1:15" ht="13.5">
      <c r="A43" s="209">
        <v>17</v>
      </c>
      <c r="B43" s="210"/>
      <c r="C43" s="211"/>
      <c r="D43" s="211"/>
      <c r="E43" s="388"/>
      <c r="F43" s="389"/>
      <c r="G43" s="212"/>
      <c r="H43" s="212"/>
      <c r="I43" s="390"/>
      <c r="J43" s="391"/>
      <c r="K43" s="392"/>
      <c r="L43" s="213"/>
      <c r="M43" s="213"/>
      <c r="N43" s="213"/>
      <c r="O43" s="214"/>
    </row>
    <row r="44" spans="1:15" ht="13.5">
      <c r="A44" s="209">
        <v>18</v>
      </c>
      <c r="B44" s="210"/>
      <c r="C44" s="211"/>
      <c r="D44" s="211"/>
      <c r="E44" s="388"/>
      <c r="F44" s="389"/>
      <c r="G44" s="212"/>
      <c r="H44" s="212"/>
      <c r="I44" s="390"/>
      <c r="J44" s="391"/>
      <c r="K44" s="392"/>
      <c r="L44" s="213"/>
      <c r="M44" s="213"/>
      <c r="N44" s="213"/>
      <c r="O44" s="214"/>
    </row>
    <row r="45" spans="1:15" ht="13.5">
      <c r="A45" s="209">
        <v>19</v>
      </c>
      <c r="B45" s="210"/>
      <c r="C45" s="211"/>
      <c r="D45" s="211"/>
      <c r="E45" s="388"/>
      <c r="F45" s="389"/>
      <c r="G45" s="212"/>
      <c r="H45" s="212"/>
      <c r="I45" s="390"/>
      <c r="J45" s="391"/>
      <c r="K45" s="392"/>
      <c r="L45" s="213"/>
      <c r="M45" s="213"/>
      <c r="N45" s="213"/>
      <c r="O45" s="214"/>
    </row>
    <row r="46" spans="1:15" ht="13.5">
      <c r="A46" s="209">
        <v>20</v>
      </c>
      <c r="B46" s="210"/>
      <c r="C46" s="211"/>
      <c r="D46" s="211"/>
      <c r="E46" s="388"/>
      <c r="F46" s="389"/>
      <c r="G46" s="212"/>
      <c r="H46" s="212"/>
      <c r="I46" s="390"/>
      <c r="J46" s="391"/>
      <c r="K46" s="392"/>
      <c r="L46" s="213"/>
      <c r="M46" s="213"/>
      <c r="N46" s="213"/>
      <c r="O46" s="214"/>
    </row>
    <row r="47" spans="1:15" ht="13.5">
      <c r="A47" s="209">
        <v>21</v>
      </c>
      <c r="B47" s="210"/>
      <c r="C47" s="211"/>
      <c r="D47" s="211"/>
      <c r="E47" s="388"/>
      <c r="F47" s="389"/>
      <c r="G47" s="212"/>
      <c r="H47" s="212"/>
      <c r="I47" s="390"/>
      <c r="J47" s="391"/>
      <c r="K47" s="392"/>
      <c r="L47" s="213"/>
      <c r="M47" s="213"/>
      <c r="N47" s="213"/>
      <c r="O47" s="214"/>
    </row>
    <row r="48" spans="1:15" ht="13.5">
      <c r="A48" s="209">
        <v>22</v>
      </c>
      <c r="B48" s="210"/>
      <c r="C48" s="211"/>
      <c r="D48" s="211"/>
      <c r="E48" s="227"/>
      <c r="F48" s="228"/>
      <c r="G48" s="212"/>
      <c r="H48" s="212"/>
      <c r="I48" s="229"/>
      <c r="J48" s="230"/>
      <c r="K48" s="231"/>
      <c r="L48" s="213"/>
      <c r="M48" s="213"/>
      <c r="N48" s="213"/>
      <c r="O48" s="214"/>
    </row>
    <row r="49" spans="1:15" ht="13.5">
      <c r="A49" s="209">
        <v>23</v>
      </c>
      <c r="B49" s="210"/>
      <c r="C49" s="211"/>
      <c r="D49" s="211"/>
      <c r="E49" s="227"/>
      <c r="F49" s="228"/>
      <c r="G49" s="212"/>
      <c r="H49" s="212"/>
      <c r="I49" s="229"/>
      <c r="J49" s="230"/>
      <c r="K49" s="231"/>
      <c r="L49" s="213"/>
      <c r="M49" s="213"/>
      <c r="N49" s="213"/>
      <c r="O49" s="214"/>
    </row>
    <row r="50" spans="1:15" ht="13.5">
      <c r="A50" s="209">
        <v>24</v>
      </c>
      <c r="B50" s="210"/>
      <c r="C50" s="211"/>
      <c r="D50" s="211"/>
      <c r="E50" s="388"/>
      <c r="F50" s="389"/>
      <c r="G50" s="212"/>
      <c r="H50" s="212"/>
      <c r="I50" s="390"/>
      <c r="J50" s="391"/>
      <c r="K50" s="392"/>
      <c r="L50" s="213"/>
      <c r="M50" s="213"/>
      <c r="N50" s="213"/>
      <c r="O50" s="214"/>
    </row>
    <row r="51" spans="1:15" ht="13.5">
      <c r="A51" s="209">
        <v>25</v>
      </c>
      <c r="B51" s="210"/>
      <c r="C51" s="211"/>
      <c r="D51" s="211"/>
      <c r="E51" s="388"/>
      <c r="F51" s="389"/>
      <c r="G51" s="212"/>
      <c r="H51" s="212"/>
      <c r="I51" s="390"/>
      <c r="J51" s="391"/>
      <c r="K51" s="392"/>
      <c r="L51" s="213"/>
      <c r="M51" s="213"/>
      <c r="N51" s="213"/>
      <c r="O51" s="214"/>
    </row>
    <row r="52" spans="1:15" ht="13.5">
      <c r="A52" s="209">
        <v>26</v>
      </c>
      <c r="B52" s="210"/>
      <c r="C52" s="211"/>
      <c r="D52" s="211"/>
      <c r="E52" s="388"/>
      <c r="F52" s="389"/>
      <c r="G52" s="212"/>
      <c r="H52" s="212"/>
      <c r="I52" s="390"/>
      <c r="J52" s="391"/>
      <c r="K52" s="392"/>
      <c r="L52" s="213"/>
      <c r="M52" s="213"/>
      <c r="N52" s="213"/>
      <c r="O52" s="214"/>
    </row>
    <row r="53" spans="1:15" ht="13.5">
      <c r="A53" s="209">
        <v>27</v>
      </c>
      <c r="B53" s="210"/>
      <c r="C53" s="211"/>
      <c r="D53" s="211"/>
      <c r="E53" s="227"/>
      <c r="F53" s="228"/>
      <c r="G53" s="212"/>
      <c r="H53" s="212"/>
      <c r="I53" s="229"/>
      <c r="J53" s="230"/>
      <c r="K53" s="231"/>
      <c r="L53" s="213"/>
      <c r="M53" s="213"/>
      <c r="N53" s="213"/>
      <c r="O53" s="214"/>
    </row>
    <row r="54" spans="1:15" ht="13.5">
      <c r="A54" s="209">
        <v>28</v>
      </c>
      <c r="B54" s="210"/>
      <c r="C54" s="211"/>
      <c r="D54" s="211"/>
      <c r="E54" s="227"/>
      <c r="F54" s="228"/>
      <c r="G54" s="212"/>
      <c r="H54" s="212"/>
      <c r="I54" s="229"/>
      <c r="J54" s="230"/>
      <c r="K54" s="231"/>
      <c r="L54" s="213"/>
      <c r="M54" s="213"/>
      <c r="N54" s="213"/>
      <c r="O54" s="214"/>
    </row>
    <row r="55" spans="1:15" ht="13.5">
      <c r="A55" s="209">
        <v>29</v>
      </c>
      <c r="B55" s="210"/>
      <c r="C55" s="211"/>
      <c r="D55" s="211"/>
      <c r="E55" s="227"/>
      <c r="F55" s="228"/>
      <c r="G55" s="212"/>
      <c r="H55" s="212"/>
      <c r="I55" s="229"/>
      <c r="J55" s="230"/>
      <c r="K55" s="231"/>
      <c r="L55" s="213"/>
      <c r="M55" s="213"/>
      <c r="N55" s="213"/>
      <c r="O55" s="214"/>
    </row>
    <row r="56" spans="1:15" ht="13.5">
      <c r="A56" s="209">
        <v>30</v>
      </c>
      <c r="B56" s="210"/>
      <c r="C56" s="211"/>
      <c r="D56" s="211"/>
      <c r="E56" s="227"/>
      <c r="F56" s="228"/>
      <c r="G56" s="212"/>
      <c r="H56" s="212"/>
      <c r="I56" s="229"/>
      <c r="J56" s="230"/>
      <c r="K56" s="231"/>
      <c r="L56" s="213"/>
      <c r="M56" s="213"/>
      <c r="N56" s="213"/>
      <c r="O56" s="214"/>
    </row>
    <row r="57" spans="1:15" ht="13.5">
      <c r="A57" s="209">
        <v>31</v>
      </c>
      <c r="B57" s="210"/>
      <c r="C57" s="211"/>
      <c r="D57" s="211"/>
      <c r="E57" s="388"/>
      <c r="F57" s="389"/>
      <c r="G57" s="212"/>
      <c r="H57" s="212"/>
      <c r="I57" s="390"/>
      <c r="J57" s="391"/>
      <c r="K57" s="392"/>
      <c r="L57" s="213"/>
      <c r="M57" s="213"/>
      <c r="N57" s="213"/>
      <c r="O57" s="214"/>
    </row>
    <row r="58" spans="1:15" ht="15.75" thickBot="1">
      <c r="A58" s="216"/>
      <c r="B58" s="217"/>
      <c r="C58" s="393" t="s">
        <v>157</v>
      </c>
      <c r="D58" s="393"/>
      <c r="E58" s="393"/>
      <c r="F58" s="394"/>
      <c r="G58" s="218">
        <f>SUM(G26:G57)</f>
        <v>100</v>
      </c>
      <c r="H58" s="218">
        <f>SUM(H26:H57)</f>
        <v>0</v>
      </c>
      <c r="I58" s="232"/>
      <c r="J58" s="233"/>
      <c r="K58" s="395" t="s">
        <v>277</v>
      </c>
      <c r="L58" s="395"/>
      <c r="M58" s="396"/>
      <c r="N58" s="219">
        <f>G58-H58</f>
        <v>100</v>
      </c>
      <c r="O58" s="220"/>
    </row>
    <row r="59" spans="1:15">
      <c r="A59" s="234" t="s">
        <v>278</v>
      </c>
      <c r="B59" s="235"/>
      <c r="C59" s="235"/>
      <c r="D59" s="221"/>
      <c r="E59" s="221"/>
      <c r="F59" s="221"/>
      <c r="G59" s="236" t="s">
        <v>279</v>
      </c>
      <c r="H59" s="236"/>
      <c r="I59" s="221"/>
      <c r="J59" s="221"/>
      <c r="K59" s="221"/>
      <c r="L59" s="221"/>
      <c r="M59" s="221"/>
      <c r="N59" s="221"/>
      <c r="O59" s="222"/>
    </row>
    <row r="60" spans="1:15" ht="13.5" thickBot="1">
      <c r="A60" s="223"/>
      <c r="B60" s="185"/>
      <c r="C60" s="185"/>
      <c r="D60" s="185"/>
      <c r="E60" s="185"/>
      <c r="F60" s="185"/>
      <c r="G60" s="224"/>
      <c r="H60" s="224"/>
      <c r="I60" s="185"/>
      <c r="J60" s="185"/>
      <c r="K60" s="185"/>
      <c r="L60" s="185"/>
      <c r="M60" s="185"/>
      <c r="N60" s="185"/>
      <c r="O60" s="225"/>
    </row>
  </sheetData>
  <mergeCells count="72">
    <mergeCell ref="E52:F52"/>
    <mergeCell ref="I52:K52"/>
    <mergeCell ref="E57:F57"/>
    <mergeCell ref="I57:K57"/>
    <mergeCell ref="C58:F58"/>
    <mergeCell ref="K58:M58"/>
    <mergeCell ref="E51:F51"/>
    <mergeCell ref="I51:K51"/>
    <mergeCell ref="E46:F46"/>
    <mergeCell ref="I46:K46"/>
    <mergeCell ref="E47:F47"/>
    <mergeCell ref="I47:K47"/>
    <mergeCell ref="E50:F50"/>
    <mergeCell ref="I50:K50"/>
    <mergeCell ref="E43:F43"/>
    <mergeCell ref="I43:K43"/>
    <mergeCell ref="E44:F44"/>
    <mergeCell ref="I44:K44"/>
    <mergeCell ref="E45:F45"/>
    <mergeCell ref="I45:K45"/>
    <mergeCell ref="E40:F40"/>
    <mergeCell ref="I40:K40"/>
    <mergeCell ref="E41:F41"/>
    <mergeCell ref="I41:K41"/>
    <mergeCell ref="E42:F42"/>
    <mergeCell ref="I42:K42"/>
    <mergeCell ref="E37:F37"/>
    <mergeCell ref="I37:K37"/>
    <mergeCell ref="E38:F38"/>
    <mergeCell ref="I38:K38"/>
    <mergeCell ref="E39:F39"/>
    <mergeCell ref="I39:K39"/>
    <mergeCell ref="E34:F34"/>
    <mergeCell ref="I34:K34"/>
    <mergeCell ref="E35:F35"/>
    <mergeCell ref="I35:K35"/>
    <mergeCell ref="E36:F36"/>
    <mergeCell ref="I36:K36"/>
    <mergeCell ref="E31:F31"/>
    <mergeCell ref="I31:K31"/>
    <mergeCell ref="E32:F32"/>
    <mergeCell ref="I32:K32"/>
    <mergeCell ref="E33:F33"/>
    <mergeCell ref="I33:K33"/>
    <mergeCell ref="E28:F28"/>
    <mergeCell ref="I28:K28"/>
    <mergeCell ref="E29:F29"/>
    <mergeCell ref="I29:K29"/>
    <mergeCell ref="E30:F30"/>
    <mergeCell ref="I30:K30"/>
    <mergeCell ref="E23:F24"/>
    <mergeCell ref="I23:K23"/>
    <mergeCell ref="C26:F26"/>
    <mergeCell ref="I26:K26"/>
    <mergeCell ref="E27:F27"/>
    <mergeCell ref="I27:K27"/>
    <mergeCell ref="A21:C21"/>
    <mergeCell ref="G21:H22"/>
    <mergeCell ref="N21:O21"/>
    <mergeCell ref="I22:K22"/>
    <mergeCell ref="N22:O22"/>
    <mergeCell ref="L19:M19"/>
    <mergeCell ref="N19:O19"/>
    <mergeCell ref="A20:C20"/>
    <mergeCell ref="L20:M20"/>
    <mergeCell ref="G19:H20"/>
    <mergeCell ref="A19:F19"/>
    <mergeCell ref="F17:G17"/>
    <mergeCell ref="B17:C17"/>
    <mergeCell ref="F3:H3"/>
    <mergeCell ref="B3:D3"/>
    <mergeCell ref="I19:K19"/>
  </mergeCells>
  <hyperlinks>
    <hyperlink ref="T4" location="'Evidenta PFA'!A1" display="Evidenta PFA"/>
    <hyperlink ref="T5" location="RJIP!A1" display="RJIP"/>
    <hyperlink ref="T6" location="'Model RJIP'!A1" display="Model RJIP"/>
    <hyperlink ref="T7" location="'Registrul-Inventar'!A1" display="Registrul-Inventar"/>
    <hyperlink ref="T8" location="'Export factura'!A1" display="Export factura"/>
    <hyperlink ref="T9" location="'Export chitanta'!A1" display="Export chitanta"/>
    <hyperlink ref="T10" location="Facturi!A1" display="Facturi"/>
    <hyperlink ref="T11" location="Clienti!A1" display="Clienti"/>
    <hyperlink ref="T12" location="'Incasat pe luna'!A1" display="Incasat pe luna"/>
    <hyperlink ref="T13" location="'Facturat pe luna'!A1" display="Facturat pe luna"/>
    <hyperlink ref="T14" location="'Incasari pe client'!A1" display="Incasari pe client"/>
    <hyperlink ref="T15" location="'Calculator pret traducere'!A1" display="Calculator pret traducere"/>
    <hyperlink ref="T16" location="Ianuarie!A1" display="Ianuarie"/>
    <hyperlink ref="T17" location="Februarie!A1" display="Februarie"/>
    <hyperlink ref="T18" location="Martie!A1" display="Martie"/>
    <hyperlink ref="T19" location="Aprilie!A1" display="Aprilie"/>
    <hyperlink ref="T20" location="Mai!A1" display="Mai"/>
    <hyperlink ref="T21" location="Iunie!A1" display="Iunie"/>
    <hyperlink ref="T22" location="Iulie!A1" display="Iulie"/>
    <hyperlink ref="T23" location="August!A1" display="August"/>
    <hyperlink ref="T24" location="August!A1" display="August"/>
    <hyperlink ref="T25" location="Septembrie!A1" display="Septembrie"/>
    <hyperlink ref="T26" location="Octombrie!A1" display="Octombrie"/>
    <hyperlink ref="T27" location="Noiembrie!A1" display="Noiembrie"/>
    <hyperlink ref="T28" location="Decembrie!A1" display="Decembrie"/>
    <hyperlink ref="T29" location="'Export chitanta'!Print_Area" display="'Export chitanta'!Print_Area"/>
    <hyperlink ref="T30" location="'Export factura'!Print_Area" display="'Export factura'!Print_Area"/>
  </hyperlinks>
  <pageMargins left="0.7" right="0.7" top="0.75" bottom="0.75" header="0.3" footer="0.3"/>
  <pageSetup paperSize="9" orientation="portrait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>
    <tabColor rgb="FFFFFF00"/>
  </sheetPr>
  <dimension ref="A2:S60"/>
  <sheetViews>
    <sheetView topLeftCell="A18" zoomScale="75" zoomScaleNormal="75" workbookViewId="0">
      <selection activeCell="G21" sqref="G21:H22"/>
    </sheetView>
  </sheetViews>
  <sheetFormatPr defaultColWidth="9.140625" defaultRowHeight="12.75"/>
  <cols>
    <col min="1" max="1" width="3.7109375" style="88" customWidth="1"/>
    <col min="2" max="2" width="9.28515625" style="88" bestFit="1" customWidth="1"/>
    <col min="3" max="3" width="9.140625" style="88"/>
    <col min="4" max="4" width="13.7109375" style="88" bestFit="1" customWidth="1"/>
    <col min="5" max="5" width="3.5703125" style="88" customWidth="1"/>
    <col min="6" max="6" width="7.140625" style="88" bestFit="1" customWidth="1"/>
    <col min="7" max="7" width="9.140625" style="88"/>
    <col min="8" max="8" width="14.42578125" style="88" bestFit="1" customWidth="1"/>
    <col min="9" max="9" width="3.5703125" style="88" bestFit="1" customWidth="1"/>
    <col min="10" max="10" width="17.7109375" style="88" bestFit="1" customWidth="1"/>
    <col min="11" max="13" width="11.5703125" style="88" bestFit="1" customWidth="1"/>
    <col min="14" max="14" width="13.85546875" style="88" bestFit="1" customWidth="1"/>
    <col min="15" max="15" width="16" style="88" bestFit="1" customWidth="1"/>
    <col min="16" max="16" width="11.28515625" style="88" bestFit="1" customWidth="1"/>
    <col min="17" max="17" width="6.5703125" style="88" bestFit="1" customWidth="1"/>
    <col min="18" max="16384" width="9.140625" style="88"/>
  </cols>
  <sheetData>
    <row r="2" spans="2:19" ht="13.5" thickBot="1"/>
    <row r="3" spans="2:19" ht="19.5" thickBot="1">
      <c r="B3" s="248" t="s">
        <v>187</v>
      </c>
      <c r="C3" s="249"/>
      <c r="D3" s="250"/>
      <c r="F3" s="248" t="s">
        <v>284</v>
      </c>
      <c r="G3" s="249"/>
      <c r="H3" s="250"/>
      <c r="J3" s="136" t="s">
        <v>262</v>
      </c>
      <c r="K3" s="136" t="s">
        <v>192</v>
      </c>
      <c r="L3" s="136" t="s">
        <v>193</v>
      </c>
      <c r="M3" s="136" t="s">
        <v>194</v>
      </c>
      <c r="N3" s="136" t="s">
        <v>195</v>
      </c>
      <c r="O3" s="136" t="s">
        <v>196</v>
      </c>
      <c r="P3" s="136" t="s">
        <v>197</v>
      </c>
      <c r="Q3" s="136" t="s">
        <v>157</v>
      </c>
    </row>
    <row r="4" spans="2:19" ht="15">
      <c r="B4" s="92" t="s">
        <v>3</v>
      </c>
      <c r="C4" s="137" t="s">
        <v>184</v>
      </c>
      <c r="D4" s="92" t="s">
        <v>136</v>
      </c>
      <c r="F4" s="92" t="s">
        <v>3</v>
      </c>
      <c r="G4" s="135" t="s">
        <v>184</v>
      </c>
      <c r="H4" s="92" t="s">
        <v>191</v>
      </c>
      <c r="J4" s="131" t="s">
        <v>251</v>
      </c>
      <c r="K4" s="94"/>
      <c r="L4" s="94"/>
      <c r="M4" s="94">
        <v>500</v>
      </c>
      <c r="N4" s="94">
        <v>500</v>
      </c>
      <c r="O4" s="116"/>
      <c r="P4" s="116"/>
      <c r="Q4" s="116"/>
      <c r="S4" s="144" t="s">
        <v>235</v>
      </c>
    </row>
    <row r="5" spans="2:19" ht="15">
      <c r="B5" s="93">
        <v>1</v>
      </c>
      <c r="C5" s="134"/>
      <c r="D5" s="94">
        <v>0</v>
      </c>
      <c r="F5" s="93">
        <v>1</v>
      </c>
      <c r="G5" s="134"/>
      <c r="H5" s="94">
        <v>0</v>
      </c>
      <c r="J5" s="132" t="s">
        <v>99</v>
      </c>
      <c r="K5" s="94">
        <v>100</v>
      </c>
      <c r="L5" s="94"/>
      <c r="M5" s="94"/>
      <c r="N5" s="94"/>
      <c r="O5" s="116"/>
      <c r="P5" s="116"/>
      <c r="Q5" s="116"/>
      <c r="S5" s="144" t="s">
        <v>236</v>
      </c>
    </row>
    <row r="6" spans="2:19" ht="15.75" thickBot="1">
      <c r="B6" s="93">
        <v>2</v>
      </c>
      <c r="C6" s="134"/>
      <c r="D6" s="94">
        <v>0</v>
      </c>
      <c r="F6" s="93">
        <v>2</v>
      </c>
      <c r="G6" s="134"/>
      <c r="H6" s="94">
        <v>0</v>
      </c>
      <c r="J6" s="132" t="s">
        <v>248</v>
      </c>
      <c r="K6" s="94"/>
      <c r="L6" s="94">
        <v>100</v>
      </c>
      <c r="M6" s="94"/>
      <c r="N6" s="94"/>
      <c r="O6" s="116"/>
      <c r="P6" s="116"/>
      <c r="Q6" s="116"/>
      <c r="S6" s="144" t="s">
        <v>237</v>
      </c>
    </row>
    <row r="7" spans="2:19" ht="15.75" thickBot="1">
      <c r="B7" s="93">
        <v>3</v>
      </c>
      <c r="C7" s="134"/>
      <c r="D7" s="94">
        <v>0</v>
      </c>
      <c r="F7" s="93">
        <v>3</v>
      </c>
      <c r="G7" s="134"/>
      <c r="H7" s="94">
        <v>0</v>
      </c>
      <c r="J7" s="140" t="s">
        <v>157</v>
      </c>
      <c r="K7" s="141">
        <f>SUM(K4:K6)</f>
        <v>100</v>
      </c>
      <c r="L7" s="141">
        <f t="shared" ref="L7:N7" si="0">SUM(L4:L6)</f>
        <v>100</v>
      </c>
      <c r="M7" s="141">
        <f t="shared" si="0"/>
        <v>500</v>
      </c>
      <c r="N7" s="141">
        <f t="shared" si="0"/>
        <v>500</v>
      </c>
      <c r="S7" s="144" t="s">
        <v>238</v>
      </c>
    </row>
    <row r="8" spans="2:19" ht="15">
      <c r="B8" s="93">
        <v>4</v>
      </c>
      <c r="C8" s="134"/>
      <c r="D8" s="94">
        <v>0</v>
      </c>
      <c r="F8" s="93">
        <v>4</v>
      </c>
      <c r="G8" s="134"/>
      <c r="H8" s="94">
        <v>0</v>
      </c>
      <c r="S8" s="144" t="s">
        <v>239</v>
      </c>
    </row>
    <row r="9" spans="2:19" ht="15">
      <c r="B9" s="93">
        <v>5</v>
      </c>
      <c r="C9" s="134"/>
      <c r="D9" s="94">
        <v>0</v>
      </c>
      <c r="F9" s="93">
        <v>5</v>
      </c>
      <c r="G9" s="134"/>
      <c r="H9" s="94">
        <v>0</v>
      </c>
      <c r="S9" s="144" t="s">
        <v>240</v>
      </c>
    </row>
    <row r="10" spans="2:19" ht="15">
      <c r="B10" s="93">
        <v>6</v>
      </c>
      <c r="C10" s="134"/>
      <c r="D10" s="94">
        <v>0</v>
      </c>
      <c r="F10" s="93">
        <v>6</v>
      </c>
      <c r="G10" s="134"/>
      <c r="H10" s="94">
        <v>0</v>
      </c>
      <c r="S10" s="144" t="s">
        <v>241</v>
      </c>
    </row>
    <row r="11" spans="2:19" ht="15">
      <c r="B11" s="93">
        <v>7</v>
      </c>
      <c r="C11" s="134"/>
      <c r="D11" s="94">
        <v>0</v>
      </c>
      <c r="F11" s="93">
        <v>7</v>
      </c>
      <c r="G11" s="134"/>
      <c r="H11" s="94">
        <v>0</v>
      </c>
      <c r="S11" s="144" t="s">
        <v>242</v>
      </c>
    </row>
    <row r="12" spans="2:19" ht="15">
      <c r="B12" s="93">
        <v>8</v>
      </c>
      <c r="C12" s="134"/>
      <c r="D12" s="94">
        <v>0</v>
      </c>
      <c r="F12" s="93">
        <v>8</v>
      </c>
      <c r="G12" s="134"/>
      <c r="H12" s="94">
        <v>0</v>
      </c>
      <c r="S12" s="144" t="s">
        <v>243</v>
      </c>
    </row>
    <row r="13" spans="2:19" ht="15">
      <c r="B13" s="93">
        <v>9</v>
      </c>
      <c r="C13" s="134"/>
      <c r="D13" s="94">
        <v>0</v>
      </c>
      <c r="F13" s="93">
        <v>9</v>
      </c>
      <c r="G13" s="134"/>
      <c r="H13" s="94">
        <v>0</v>
      </c>
      <c r="S13" s="144" t="s">
        <v>244</v>
      </c>
    </row>
    <row r="14" spans="2:19" ht="15">
      <c r="B14" s="93">
        <v>10</v>
      </c>
      <c r="C14" s="134"/>
      <c r="D14" s="94">
        <v>0</v>
      </c>
      <c r="F14" s="93">
        <v>10</v>
      </c>
      <c r="G14" s="134"/>
      <c r="H14" s="94">
        <v>0</v>
      </c>
      <c r="S14" s="144" t="s">
        <v>245</v>
      </c>
    </row>
    <row r="15" spans="2:19" ht="15">
      <c r="B15" s="93">
        <v>11</v>
      </c>
      <c r="C15" s="134"/>
      <c r="D15" s="94">
        <v>0</v>
      </c>
      <c r="F15" s="93">
        <v>11</v>
      </c>
      <c r="G15" s="134"/>
      <c r="H15" s="94">
        <v>0</v>
      </c>
      <c r="S15" s="144" t="s">
        <v>246</v>
      </c>
    </row>
    <row r="16" spans="2:19" ht="15">
      <c r="B16" s="93">
        <v>12</v>
      </c>
      <c r="C16" s="134"/>
      <c r="D16" s="94">
        <v>0</v>
      </c>
      <c r="F16" s="93">
        <v>12</v>
      </c>
      <c r="G16" s="134"/>
      <c r="H16" s="94">
        <v>0</v>
      </c>
      <c r="S16" s="144" t="s">
        <v>138</v>
      </c>
    </row>
    <row r="17" spans="1:19" ht="15.75">
      <c r="B17" s="348" t="s">
        <v>157</v>
      </c>
      <c r="C17" s="348"/>
      <c r="D17" s="133">
        <f>SUM(D5:D16)</f>
        <v>0</v>
      </c>
      <c r="F17" s="348" t="s">
        <v>157</v>
      </c>
      <c r="G17" s="348"/>
      <c r="H17" s="133">
        <f>SUM(H5:H16)</f>
        <v>0</v>
      </c>
      <c r="S17" s="144" t="s">
        <v>140</v>
      </c>
    </row>
    <row r="18" spans="1:19" ht="13.5" thickBot="1">
      <c r="S18" s="144" t="s">
        <v>142</v>
      </c>
    </row>
    <row r="19" spans="1:19" ht="15.75">
      <c r="A19" s="360" t="s">
        <v>263</v>
      </c>
      <c r="B19" s="361"/>
      <c r="C19" s="403"/>
      <c r="D19" s="403"/>
      <c r="E19" s="403"/>
      <c r="F19" s="404"/>
      <c r="G19" s="456" t="s">
        <v>264</v>
      </c>
      <c r="H19" s="457"/>
      <c r="I19" s="349" t="s">
        <v>161</v>
      </c>
      <c r="J19" s="350"/>
      <c r="K19" s="351"/>
      <c r="L19" s="352" t="s">
        <v>265</v>
      </c>
      <c r="M19" s="353"/>
      <c r="N19" s="352" t="s">
        <v>266</v>
      </c>
      <c r="O19" s="354"/>
      <c r="S19" s="144" t="s">
        <v>144</v>
      </c>
    </row>
    <row r="20" spans="1:19">
      <c r="A20" s="355" t="s">
        <v>267</v>
      </c>
      <c r="B20" s="356"/>
      <c r="C20" s="357"/>
      <c r="D20" s="168"/>
      <c r="E20" s="169"/>
      <c r="F20" s="170"/>
      <c r="G20" s="458"/>
      <c r="H20" s="459"/>
      <c r="I20" s="171" t="s">
        <v>268</v>
      </c>
      <c r="J20" s="172" t="s">
        <v>269</v>
      </c>
      <c r="K20" s="172" t="s">
        <v>270</v>
      </c>
      <c r="L20" s="358" t="s">
        <v>271</v>
      </c>
      <c r="M20" s="359"/>
      <c r="N20" s="173"/>
      <c r="O20" s="174"/>
      <c r="S20" s="144" t="s">
        <v>146</v>
      </c>
    </row>
    <row r="21" spans="1:19">
      <c r="A21" s="363">
        <v>1</v>
      </c>
      <c r="B21" s="364"/>
      <c r="C21" s="365"/>
      <c r="D21" s="175"/>
      <c r="E21" s="176"/>
      <c r="F21" s="177">
        <v>2</v>
      </c>
      <c r="G21" s="460" t="s">
        <v>272</v>
      </c>
      <c r="H21" s="461"/>
      <c r="I21" s="171">
        <v>3</v>
      </c>
      <c r="J21" s="172">
        <v>4</v>
      </c>
      <c r="K21" s="172">
        <v>5</v>
      </c>
      <c r="L21" s="405">
        <v>6</v>
      </c>
      <c r="M21" s="406"/>
      <c r="N21" s="366">
        <v>7</v>
      </c>
      <c r="O21" s="367"/>
      <c r="S21" s="144" t="s">
        <v>148</v>
      </c>
    </row>
    <row r="22" spans="1:19" ht="13.5" thickBot="1">
      <c r="A22" s="178"/>
      <c r="B22" s="179"/>
      <c r="C22" s="180"/>
      <c r="D22" s="181"/>
      <c r="E22" s="182"/>
      <c r="F22" s="183"/>
      <c r="G22" s="462"/>
      <c r="H22" s="463"/>
      <c r="I22" s="434">
        <f ca="1">TODAY()</f>
        <v>42400</v>
      </c>
      <c r="J22" s="435"/>
      <c r="K22" s="436"/>
      <c r="L22" s="184"/>
      <c r="M22" s="185"/>
      <c r="N22" s="368"/>
      <c r="O22" s="369"/>
      <c r="S22" s="144" t="s">
        <v>150</v>
      </c>
    </row>
    <row r="23" spans="1:19" ht="38.25" customHeight="1">
      <c r="A23" s="186" t="s">
        <v>3</v>
      </c>
      <c r="B23" s="187"/>
      <c r="C23" s="188" t="s">
        <v>273</v>
      </c>
      <c r="D23" s="188" t="s">
        <v>274</v>
      </c>
      <c r="E23" s="370" t="s">
        <v>294</v>
      </c>
      <c r="F23" s="371"/>
      <c r="G23" s="188" t="s">
        <v>293</v>
      </c>
      <c r="H23" s="188" t="s">
        <v>295</v>
      </c>
      <c r="I23" s="374" t="s">
        <v>275</v>
      </c>
      <c r="J23" s="375"/>
      <c r="K23" s="376"/>
      <c r="L23" s="189"/>
      <c r="M23" s="189"/>
      <c r="N23" s="189"/>
      <c r="O23" s="190"/>
      <c r="S23" s="144" t="s">
        <v>151</v>
      </c>
    </row>
    <row r="24" spans="1:19">
      <c r="A24" s="171">
        <v>8</v>
      </c>
      <c r="B24" s="239"/>
      <c r="C24" s="172">
        <v>9</v>
      </c>
      <c r="D24" s="172">
        <v>10</v>
      </c>
      <c r="E24" s="372"/>
      <c r="F24" s="373"/>
      <c r="G24" s="192">
        <v>11</v>
      </c>
      <c r="H24" s="192">
        <v>12</v>
      </c>
      <c r="I24" s="172">
        <v>13</v>
      </c>
      <c r="J24" s="172">
        <v>14</v>
      </c>
      <c r="K24" s="172">
        <v>15</v>
      </c>
      <c r="L24" s="172">
        <v>16</v>
      </c>
      <c r="M24" s="172">
        <v>17</v>
      </c>
      <c r="N24" s="172">
        <v>18</v>
      </c>
      <c r="O24" s="177">
        <v>19</v>
      </c>
      <c r="S24" s="144" t="s">
        <v>151</v>
      </c>
    </row>
    <row r="25" spans="1:19" ht="14.25">
      <c r="A25" s="193"/>
      <c r="B25" s="194"/>
      <c r="C25" s="194"/>
      <c r="D25" s="194"/>
      <c r="E25" s="194"/>
      <c r="F25" s="194"/>
      <c r="G25" s="195"/>
      <c r="H25" s="195"/>
      <c r="I25" s="194"/>
      <c r="J25" s="194"/>
      <c r="K25" s="194"/>
      <c r="L25" s="194"/>
      <c r="M25" s="194"/>
      <c r="N25" s="194"/>
      <c r="O25" s="196"/>
      <c r="S25" s="144" t="s">
        <v>152</v>
      </c>
    </row>
    <row r="26" spans="1:19" ht="15.75" thickBot="1">
      <c r="A26" s="197">
        <v>1</v>
      </c>
      <c r="B26" s="198"/>
      <c r="C26" s="410" t="s">
        <v>292</v>
      </c>
      <c r="D26" s="411"/>
      <c r="E26" s="411"/>
      <c r="F26" s="411"/>
      <c r="G26" s="199">
        <v>100</v>
      </c>
      <c r="H26" s="200"/>
      <c r="I26" s="380"/>
      <c r="J26" s="381"/>
      <c r="K26" s="382"/>
      <c r="L26" s="201"/>
      <c r="M26" s="201"/>
      <c r="N26" s="201"/>
      <c r="O26" s="202"/>
      <c r="S26" s="144" t="s">
        <v>153</v>
      </c>
    </row>
    <row r="27" spans="1:19">
      <c r="A27" s="203">
        <v>1</v>
      </c>
      <c r="B27" s="204"/>
      <c r="C27" s="205"/>
      <c r="D27" s="205"/>
      <c r="E27" s="383"/>
      <c r="F27" s="412"/>
      <c r="G27" s="206"/>
      <c r="H27" s="206"/>
      <c r="I27" s="385"/>
      <c r="J27" s="413"/>
      <c r="K27" s="414"/>
      <c r="L27" s="207"/>
      <c r="M27" s="207"/>
      <c r="N27" s="207"/>
      <c r="O27" s="208"/>
      <c r="S27" s="144" t="s">
        <v>154</v>
      </c>
    </row>
    <row r="28" spans="1:19" ht="13.5">
      <c r="A28" s="209">
        <v>2</v>
      </c>
      <c r="B28" s="210"/>
      <c r="C28" s="211"/>
      <c r="D28" s="211"/>
      <c r="E28" s="388"/>
      <c r="F28" s="389"/>
      <c r="G28" s="212"/>
      <c r="H28" s="212"/>
      <c r="I28" s="390"/>
      <c r="J28" s="391"/>
      <c r="K28" s="392"/>
      <c r="L28" s="213"/>
      <c r="M28" s="213"/>
      <c r="N28" s="213"/>
      <c r="O28" s="214"/>
      <c r="S28" s="144" t="s">
        <v>155</v>
      </c>
    </row>
    <row r="29" spans="1:19" ht="13.5">
      <c r="A29" s="209">
        <v>3</v>
      </c>
      <c r="B29" s="210"/>
      <c r="C29" s="211"/>
      <c r="D29" s="211"/>
      <c r="E29" s="388"/>
      <c r="F29" s="389"/>
      <c r="G29" s="212"/>
      <c r="H29" s="212"/>
      <c r="I29" s="390"/>
      <c r="J29" s="391"/>
      <c r="K29" s="392"/>
      <c r="L29" s="213"/>
      <c r="M29" s="213"/>
      <c r="N29" s="213"/>
      <c r="O29" s="214"/>
      <c r="S29" s="143" t="s">
        <v>209</v>
      </c>
    </row>
    <row r="30" spans="1:19" ht="13.5">
      <c r="A30" s="209">
        <v>4</v>
      </c>
      <c r="B30" s="210"/>
      <c r="C30" s="211"/>
      <c r="D30" s="211"/>
      <c r="E30" s="388"/>
      <c r="F30" s="389"/>
      <c r="G30" s="212"/>
      <c r="H30" s="215"/>
      <c r="I30" s="390"/>
      <c r="J30" s="391"/>
      <c r="K30" s="392"/>
      <c r="L30" s="213"/>
      <c r="M30" s="213"/>
      <c r="N30" s="213"/>
      <c r="O30" s="214"/>
      <c r="S30" s="143" t="s">
        <v>210</v>
      </c>
    </row>
    <row r="31" spans="1:19" ht="13.5">
      <c r="A31" s="209">
        <v>5</v>
      </c>
      <c r="B31" s="210"/>
      <c r="C31" s="211"/>
      <c r="D31" s="211"/>
      <c r="E31" s="388"/>
      <c r="F31" s="389"/>
      <c r="G31" s="212"/>
      <c r="H31" s="212"/>
      <c r="I31" s="390"/>
      <c r="J31" s="391"/>
      <c r="K31" s="392"/>
      <c r="L31" s="213"/>
      <c r="M31" s="213"/>
      <c r="N31" s="213"/>
      <c r="O31" s="214"/>
    </row>
    <row r="32" spans="1:19" ht="13.5">
      <c r="A32" s="209">
        <v>6</v>
      </c>
      <c r="B32" s="210"/>
      <c r="C32" s="211"/>
      <c r="D32" s="211"/>
      <c r="E32" s="388"/>
      <c r="F32" s="389"/>
      <c r="G32" s="212"/>
      <c r="H32" s="212"/>
      <c r="I32" s="390"/>
      <c r="J32" s="391"/>
      <c r="K32" s="392"/>
      <c r="L32" s="213"/>
      <c r="M32" s="213"/>
      <c r="N32" s="213"/>
      <c r="O32" s="214"/>
    </row>
    <row r="33" spans="1:15" ht="13.5">
      <c r="A33" s="209">
        <v>7</v>
      </c>
      <c r="B33" s="210"/>
      <c r="C33" s="211"/>
      <c r="D33" s="211"/>
      <c r="E33" s="388"/>
      <c r="F33" s="389"/>
      <c r="G33" s="212"/>
      <c r="H33" s="212"/>
      <c r="I33" s="390"/>
      <c r="J33" s="391"/>
      <c r="K33" s="392"/>
      <c r="L33" s="213"/>
      <c r="M33" s="213"/>
      <c r="N33" s="213"/>
      <c r="O33" s="214"/>
    </row>
    <row r="34" spans="1:15" ht="13.5">
      <c r="A34" s="209">
        <v>8</v>
      </c>
      <c r="B34" s="210"/>
      <c r="C34" s="211"/>
      <c r="D34" s="211"/>
      <c r="E34" s="388"/>
      <c r="F34" s="389"/>
      <c r="G34" s="212"/>
      <c r="H34" s="212"/>
      <c r="I34" s="390"/>
      <c r="J34" s="391"/>
      <c r="K34" s="392"/>
      <c r="L34" s="213"/>
      <c r="M34" s="213"/>
      <c r="N34" s="213"/>
      <c r="O34" s="214"/>
    </row>
    <row r="35" spans="1:15" ht="13.5">
      <c r="A35" s="209">
        <v>9</v>
      </c>
      <c r="B35" s="210"/>
      <c r="C35" s="211"/>
      <c r="D35" s="211"/>
      <c r="E35" s="388"/>
      <c r="F35" s="389"/>
      <c r="G35" s="212"/>
      <c r="H35" s="212"/>
      <c r="I35" s="390"/>
      <c r="J35" s="391"/>
      <c r="K35" s="392"/>
      <c r="L35" s="213"/>
      <c r="M35" s="213"/>
      <c r="N35" s="213"/>
      <c r="O35" s="214"/>
    </row>
    <row r="36" spans="1:15" ht="13.5">
      <c r="A36" s="209">
        <v>10</v>
      </c>
      <c r="B36" s="210"/>
      <c r="C36" s="211"/>
      <c r="D36" s="211"/>
      <c r="E36" s="388"/>
      <c r="F36" s="389"/>
      <c r="G36" s="212"/>
      <c r="H36" s="212"/>
      <c r="I36" s="390"/>
      <c r="J36" s="391"/>
      <c r="K36" s="392"/>
      <c r="L36" s="213"/>
      <c r="M36" s="213"/>
      <c r="N36" s="213"/>
      <c r="O36" s="214"/>
    </row>
    <row r="37" spans="1:15" ht="13.5">
      <c r="A37" s="209">
        <v>11</v>
      </c>
      <c r="B37" s="210"/>
      <c r="C37" s="211"/>
      <c r="D37" s="211"/>
      <c r="E37" s="388"/>
      <c r="F37" s="389"/>
      <c r="G37" s="212"/>
      <c r="H37" s="212"/>
      <c r="I37" s="390"/>
      <c r="J37" s="391"/>
      <c r="K37" s="392"/>
      <c r="L37" s="213"/>
      <c r="M37" s="213"/>
      <c r="N37" s="213"/>
      <c r="O37" s="214"/>
    </row>
    <row r="38" spans="1:15" ht="13.5">
      <c r="A38" s="209">
        <v>12</v>
      </c>
      <c r="B38" s="210"/>
      <c r="C38" s="211"/>
      <c r="D38" s="211"/>
      <c r="E38" s="388"/>
      <c r="F38" s="389"/>
      <c r="G38" s="212"/>
      <c r="H38" s="212"/>
      <c r="I38" s="390"/>
      <c r="J38" s="391"/>
      <c r="K38" s="392"/>
      <c r="L38" s="213"/>
      <c r="M38" s="213"/>
      <c r="N38" s="213"/>
      <c r="O38" s="214"/>
    </row>
    <row r="39" spans="1:15" ht="13.5">
      <c r="A39" s="209">
        <v>13</v>
      </c>
      <c r="B39" s="210"/>
      <c r="C39" s="211"/>
      <c r="D39" s="211"/>
      <c r="E39" s="388"/>
      <c r="F39" s="389"/>
      <c r="G39" s="212"/>
      <c r="H39" s="212"/>
      <c r="I39" s="390"/>
      <c r="J39" s="391"/>
      <c r="K39" s="392"/>
      <c r="L39" s="213"/>
      <c r="M39" s="213"/>
      <c r="N39" s="213"/>
      <c r="O39" s="214"/>
    </row>
    <row r="40" spans="1:15" ht="13.5">
      <c r="A40" s="209">
        <v>14</v>
      </c>
      <c r="B40" s="210"/>
      <c r="C40" s="211"/>
      <c r="D40" s="211"/>
      <c r="E40" s="388"/>
      <c r="F40" s="389"/>
      <c r="G40" s="212"/>
      <c r="H40" s="212"/>
      <c r="I40" s="390"/>
      <c r="J40" s="391"/>
      <c r="K40" s="392"/>
      <c r="L40" s="213"/>
      <c r="M40" s="213"/>
      <c r="N40" s="213"/>
      <c r="O40" s="214"/>
    </row>
    <row r="41" spans="1:15" ht="13.5">
      <c r="A41" s="209">
        <v>15</v>
      </c>
      <c r="B41" s="210"/>
      <c r="C41" s="211"/>
      <c r="D41" s="211"/>
      <c r="E41" s="388"/>
      <c r="F41" s="389"/>
      <c r="G41" s="212"/>
      <c r="H41" s="212"/>
      <c r="I41" s="390"/>
      <c r="J41" s="391"/>
      <c r="K41" s="392"/>
      <c r="L41" s="213"/>
      <c r="M41" s="213"/>
      <c r="N41" s="213"/>
      <c r="O41" s="214"/>
    </row>
    <row r="42" spans="1:15" ht="13.5">
      <c r="A42" s="209">
        <v>16</v>
      </c>
      <c r="B42" s="210"/>
      <c r="C42" s="211"/>
      <c r="D42" s="211"/>
      <c r="E42" s="388"/>
      <c r="F42" s="389"/>
      <c r="G42" s="212"/>
      <c r="H42" s="212"/>
      <c r="I42" s="390"/>
      <c r="J42" s="391"/>
      <c r="K42" s="392"/>
      <c r="L42" s="213"/>
      <c r="M42" s="213"/>
      <c r="N42" s="213"/>
      <c r="O42" s="214"/>
    </row>
    <row r="43" spans="1:15" ht="13.5">
      <c r="A43" s="209">
        <v>17</v>
      </c>
      <c r="B43" s="210"/>
      <c r="C43" s="211"/>
      <c r="D43" s="211"/>
      <c r="E43" s="388"/>
      <c r="F43" s="389"/>
      <c r="G43" s="212"/>
      <c r="H43" s="212"/>
      <c r="I43" s="390"/>
      <c r="J43" s="391"/>
      <c r="K43" s="392"/>
      <c r="L43" s="213"/>
      <c r="M43" s="213"/>
      <c r="N43" s="213"/>
      <c r="O43" s="214"/>
    </row>
    <row r="44" spans="1:15" ht="13.5">
      <c r="A44" s="209">
        <v>18</v>
      </c>
      <c r="B44" s="210"/>
      <c r="C44" s="211"/>
      <c r="D44" s="211"/>
      <c r="E44" s="388"/>
      <c r="F44" s="389"/>
      <c r="G44" s="212"/>
      <c r="H44" s="212"/>
      <c r="I44" s="390"/>
      <c r="J44" s="391"/>
      <c r="K44" s="392"/>
      <c r="L44" s="213"/>
      <c r="M44" s="213"/>
      <c r="N44" s="213"/>
      <c r="O44" s="214"/>
    </row>
    <row r="45" spans="1:15" ht="13.5">
      <c r="A45" s="209">
        <v>19</v>
      </c>
      <c r="B45" s="210"/>
      <c r="C45" s="211"/>
      <c r="D45" s="211"/>
      <c r="E45" s="388"/>
      <c r="F45" s="389"/>
      <c r="G45" s="212"/>
      <c r="H45" s="212"/>
      <c r="I45" s="390"/>
      <c r="J45" s="391"/>
      <c r="K45" s="392"/>
      <c r="L45" s="213"/>
      <c r="M45" s="213"/>
      <c r="N45" s="213"/>
      <c r="O45" s="214"/>
    </row>
    <row r="46" spans="1:15" ht="13.5">
      <c r="A46" s="209">
        <v>20</v>
      </c>
      <c r="B46" s="210"/>
      <c r="C46" s="211"/>
      <c r="D46" s="211"/>
      <c r="E46" s="388"/>
      <c r="F46" s="389"/>
      <c r="G46" s="212"/>
      <c r="H46" s="212"/>
      <c r="I46" s="390"/>
      <c r="J46" s="391"/>
      <c r="K46" s="392"/>
      <c r="L46" s="213"/>
      <c r="M46" s="213"/>
      <c r="N46" s="213"/>
      <c r="O46" s="214"/>
    </row>
    <row r="47" spans="1:15" ht="13.5">
      <c r="A47" s="209">
        <v>21</v>
      </c>
      <c r="B47" s="210"/>
      <c r="C47" s="211"/>
      <c r="D47" s="211"/>
      <c r="E47" s="388"/>
      <c r="F47" s="389"/>
      <c r="G47" s="212"/>
      <c r="H47" s="212"/>
      <c r="I47" s="390"/>
      <c r="J47" s="391"/>
      <c r="K47" s="392"/>
      <c r="L47" s="213"/>
      <c r="M47" s="213"/>
      <c r="N47" s="213"/>
      <c r="O47" s="214"/>
    </row>
    <row r="48" spans="1:15" ht="13.5">
      <c r="A48" s="209">
        <v>22</v>
      </c>
      <c r="B48" s="210"/>
      <c r="C48" s="211"/>
      <c r="D48" s="211"/>
      <c r="E48" s="388"/>
      <c r="F48" s="389"/>
      <c r="G48" s="212"/>
      <c r="H48" s="212"/>
      <c r="I48" s="390"/>
      <c r="J48" s="391"/>
      <c r="K48" s="392"/>
      <c r="L48" s="213"/>
      <c r="M48" s="213"/>
      <c r="N48" s="213"/>
      <c r="O48" s="214"/>
    </row>
    <row r="49" spans="1:15" ht="13.5">
      <c r="A49" s="209">
        <v>23</v>
      </c>
      <c r="B49" s="210"/>
      <c r="C49" s="211"/>
      <c r="D49" s="211"/>
      <c r="E49" s="388"/>
      <c r="F49" s="389"/>
      <c r="G49" s="212"/>
      <c r="H49" s="212"/>
      <c r="I49" s="390"/>
      <c r="J49" s="391"/>
      <c r="K49" s="392"/>
      <c r="L49" s="213"/>
      <c r="M49" s="213"/>
      <c r="N49" s="213"/>
      <c r="O49" s="214"/>
    </row>
    <row r="50" spans="1:15" ht="13.5">
      <c r="A50" s="209">
        <v>24</v>
      </c>
      <c r="B50" s="210"/>
      <c r="C50" s="211"/>
      <c r="D50" s="211"/>
      <c r="E50" s="388"/>
      <c r="F50" s="389"/>
      <c r="G50" s="212"/>
      <c r="H50" s="212"/>
      <c r="I50" s="390"/>
      <c r="J50" s="391"/>
      <c r="K50" s="392"/>
      <c r="L50" s="213"/>
      <c r="M50" s="213"/>
      <c r="N50" s="213"/>
      <c r="O50" s="214"/>
    </row>
    <row r="51" spans="1:15" ht="13.5">
      <c r="A51" s="209">
        <v>25</v>
      </c>
      <c r="B51" s="210"/>
      <c r="C51" s="211"/>
      <c r="D51" s="211"/>
      <c r="E51" s="388"/>
      <c r="F51" s="389"/>
      <c r="G51" s="212"/>
      <c r="H51" s="212"/>
      <c r="I51" s="390"/>
      <c r="J51" s="391"/>
      <c r="K51" s="392"/>
      <c r="L51" s="213"/>
      <c r="M51" s="213"/>
      <c r="N51" s="213"/>
      <c r="O51" s="214"/>
    </row>
    <row r="52" spans="1:15" ht="13.5">
      <c r="A52" s="209">
        <v>26</v>
      </c>
      <c r="B52" s="210"/>
      <c r="C52" s="211"/>
      <c r="D52" s="211"/>
      <c r="E52" s="388"/>
      <c r="F52" s="389"/>
      <c r="G52" s="212"/>
      <c r="H52" s="212"/>
      <c r="I52" s="390"/>
      <c r="J52" s="391"/>
      <c r="K52" s="392"/>
      <c r="L52" s="213"/>
      <c r="M52" s="213"/>
      <c r="N52" s="213"/>
      <c r="O52" s="214"/>
    </row>
    <row r="53" spans="1:15" ht="13.5">
      <c r="A53" s="209">
        <v>27</v>
      </c>
      <c r="B53" s="210"/>
      <c r="C53" s="211"/>
      <c r="D53" s="211"/>
      <c r="E53" s="388"/>
      <c r="F53" s="389"/>
      <c r="G53" s="212"/>
      <c r="H53" s="212"/>
      <c r="I53" s="390"/>
      <c r="J53" s="391"/>
      <c r="K53" s="392"/>
      <c r="L53" s="213"/>
      <c r="M53" s="213"/>
      <c r="N53" s="213"/>
      <c r="O53" s="214"/>
    </row>
    <row r="54" spans="1:15" ht="13.5">
      <c r="A54" s="209">
        <v>28</v>
      </c>
      <c r="B54" s="210"/>
      <c r="C54" s="211"/>
      <c r="D54" s="211"/>
      <c r="E54" s="388"/>
      <c r="F54" s="389"/>
      <c r="G54" s="212"/>
      <c r="H54" s="212"/>
      <c r="I54" s="390"/>
      <c r="J54" s="391"/>
      <c r="K54" s="392"/>
      <c r="L54" s="213"/>
      <c r="M54" s="213"/>
      <c r="N54" s="213"/>
      <c r="O54" s="214"/>
    </row>
    <row r="55" spans="1:15" ht="13.5">
      <c r="A55" s="209">
        <v>29</v>
      </c>
      <c r="B55" s="210"/>
      <c r="C55" s="211"/>
      <c r="D55" s="211"/>
      <c r="E55" s="388"/>
      <c r="F55" s="389"/>
      <c r="G55" s="212"/>
      <c r="H55" s="212"/>
      <c r="I55" s="390"/>
      <c r="J55" s="391"/>
      <c r="K55" s="392"/>
      <c r="L55" s="213"/>
      <c r="M55" s="213"/>
      <c r="N55" s="213"/>
      <c r="O55" s="214"/>
    </row>
    <row r="56" spans="1:15" ht="13.5">
      <c r="A56" s="209">
        <v>30</v>
      </c>
      <c r="B56" s="210"/>
      <c r="C56" s="211"/>
      <c r="D56" s="211"/>
      <c r="E56" s="388"/>
      <c r="F56" s="389"/>
      <c r="G56" s="212"/>
      <c r="H56" s="212"/>
      <c r="I56" s="390"/>
      <c r="J56" s="391"/>
      <c r="K56" s="392"/>
      <c r="L56" s="213"/>
      <c r="M56" s="213"/>
      <c r="N56" s="213"/>
      <c r="O56" s="214"/>
    </row>
    <row r="57" spans="1:15" ht="13.5">
      <c r="A57" s="209">
        <v>31</v>
      </c>
      <c r="B57" s="415"/>
      <c r="C57" s="416"/>
      <c r="D57" s="416"/>
      <c r="E57" s="417"/>
      <c r="F57" s="418"/>
      <c r="G57" s="419"/>
      <c r="H57" s="419"/>
      <c r="I57" s="420"/>
      <c r="J57" s="421"/>
      <c r="K57" s="422"/>
      <c r="L57" s="423"/>
      <c r="M57" s="423"/>
      <c r="N57" s="423"/>
      <c r="O57" s="424"/>
    </row>
    <row r="58" spans="1:15" ht="15.75" thickBot="1">
      <c r="A58" s="216"/>
      <c r="B58" s="217"/>
      <c r="C58" s="425" t="s">
        <v>157</v>
      </c>
      <c r="D58" s="426"/>
      <c r="E58" s="426"/>
      <c r="F58" s="427"/>
      <c r="G58" s="218">
        <f>SUM(G26:G57)</f>
        <v>100</v>
      </c>
      <c r="H58" s="218">
        <f>SUM(H26:H57)</f>
        <v>0</v>
      </c>
      <c r="I58" s="428"/>
      <c r="J58" s="429"/>
      <c r="K58" s="430" t="s">
        <v>277</v>
      </c>
      <c r="L58" s="426"/>
      <c r="M58" s="426"/>
      <c r="N58" s="219">
        <f>G58-H58</f>
        <v>100</v>
      </c>
      <c r="O58" s="220"/>
    </row>
    <row r="59" spans="1:15">
      <c r="A59" s="431" t="s">
        <v>278</v>
      </c>
      <c r="B59" s="432"/>
      <c r="C59" s="432"/>
      <c r="D59" s="221"/>
      <c r="E59" s="221"/>
      <c r="F59" s="221"/>
      <c r="G59" s="433" t="s">
        <v>279</v>
      </c>
      <c r="H59" s="433"/>
      <c r="I59" s="221"/>
      <c r="J59" s="221"/>
      <c r="K59" s="221"/>
      <c r="L59" s="221"/>
      <c r="M59" s="221"/>
      <c r="N59" s="221"/>
      <c r="O59" s="222"/>
    </row>
    <row r="60" spans="1:15" ht="13.5" thickBot="1">
      <c r="A60" s="223"/>
      <c r="B60" s="185"/>
      <c r="C60" s="185"/>
      <c r="D60" s="185"/>
      <c r="E60" s="185"/>
      <c r="F60" s="185"/>
      <c r="G60" s="224"/>
      <c r="H60" s="224"/>
      <c r="I60" s="185"/>
      <c r="J60" s="185"/>
      <c r="K60" s="185"/>
      <c r="L60" s="185"/>
      <c r="M60" s="185"/>
      <c r="N60" s="185"/>
      <c r="O60" s="225"/>
    </row>
  </sheetData>
  <mergeCells count="84">
    <mergeCell ref="C58:F58"/>
    <mergeCell ref="K58:M58"/>
    <mergeCell ref="E55:F55"/>
    <mergeCell ref="I55:K55"/>
    <mergeCell ref="E56:F56"/>
    <mergeCell ref="I56:K56"/>
    <mergeCell ref="E57:F57"/>
    <mergeCell ref="I57:K57"/>
    <mergeCell ref="E52:F52"/>
    <mergeCell ref="I52:K52"/>
    <mergeCell ref="E53:F53"/>
    <mergeCell ref="I53:K53"/>
    <mergeCell ref="E54:F54"/>
    <mergeCell ref="I54:K54"/>
    <mergeCell ref="E49:F49"/>
    <mergeCell ref="I49:K49"/>
    <mergeCell ref="E50:F50"/>
    <mergeCell ref="I50:K50"/>
    <mergeCell ref="E51:F51"/>
    <mergeCell ref="I51:K51"/>
    <mergeCell ref="E46:F46"/>
    <mergeCell ref="I46:K46"/>
    <mergeCell ref="E47:F47"/>
    <mergeCell ref="I47:K47"/>
    <mergeCell ref="E48:F48"/>
    <mergeCell ref="I48:K48"/>
    <mergeCell ref="E43:F43"/>
    <mergeCell ref="I43:K43"/>
    <mergeCell ref="E44:F44"/>
    <mergeCell ref="I44:K44"/>
    <mergeCell ref="E45:F45"/>
    <mergeCell ref="I45:K45"/>
    <mergeCell ref="E40:F40"/>
    <mergeCell ref="I40:K40"/>
    <mergeCell ref="E41:F41"/>
    <mergeCell ref="I41:K41"/>
    <mergeCell ref="E42:F42"/>
    <mergeCell ref="I42:K42"/>
    <mergeCell ref="E37:F37"/>
    <mergeCell ref="I37:K37"/>
    <mergeCell ref="E38:F38"/>
    <mergeCell ref="I38:K38"/>
    <mergeCell ref="E39:F39"/>
    <mergeCell ref="I39:K39"/>
    <mergeCell ref="E34:F34"/>
    <mergeCell ref="I34:K34"/>
    <mergeCell ref="E35:F35"/>
    <mergeCell ref="I35:K35"/>
    <mergeCell ref="E36:F36"/>
    <mergeCell ref="I36:K36"/>
    <mergeCell ref="E31:F31"/>
    <mergeCell ref="I31:K31"/>
    <mergeCell ref="E32:F32"/>
    <mergeCell ref="I32:K32"/>
    <mergeCell ref="E33:F33"/>
    <mergeCell ref="I33:K33"/>
    <mergeCell ref="E28:F28"/>
    <mergeCell ref="I28:K28"/>
    <mergeCell ref="E29:F29"/>
    <mergeCell ref="I29:K29"/>
    <mergeCell ref="E30:F30"/>
    <mergeCell ref="I30:K30"/>
    <mergeCell ref="E23:F24"/>
    <mergeCell ref="I23:K23"/>
    <mergeCell ref="C26:F26"/>
    <mergeCell ref="I26:K26"/>
    <mergeCell ref="E27:F27"/>
    <mergeCell ref="I27:K27"/>
    <mergeCell ref="A21:C21"/>
    <mergeCell ref="G21:H22"/>
    <mergeCell ref="N21:O21"/>
    <mergeCell ref="I22:K22"/>
    <mergeCell ref="N22:O22"/>
    <mergeCell ref="I19:K19"/>
    <mergeCell ref="L19:M19"/>
    <mergeCell ref="N19:O19"/>
    <mergeCell ref="A20:C20"/>
    <mergeCell ref="L20:M20"/>
    <mergeCell ref="B17:C17"/>
    <mergeCell ref="F3:H3"/>
    <mergeCell ref="F17:G17"/>
    <mergeCell ref="B3:D3"/>
    <mergeCell ref="A19:F19"/>
    <mergeCell ref="G19:H20"/>
  </mergeCells>
  <hyperlinks>
    <hyperlink ref="S4" location="'Evidenta PFA'!A1" display="Evidenta PFA"/>
    <hyperlink ref="S5" location="RJIP!A1" display="RJIP"/>
    <hyperlink ref="S6" location="'Model RJIP'!A1" display="Model RJIP"/>
    <hyperlink ref="S7" location="'Registrul-Inventar'!A1" display="Registrul-Inventar"/>
    <hyperlink ref="S8" location="'Export factura'!A1" display="Export factura"/>
    <hyperlink ref="S9" location="'Export chitanta'!A1" display="Export chitanta"/>
    <hyperlink ref="S10" location="Facturi!A1" display="Facturi"/>
    <hyperlink ref="S11" location="Clienti!A1" display="Clienti"/>
    <hyperlink ref="S12" location="'Incasat pe luna'!A1" display="Incasat pe luna"/>
    <hyperlink ref="S13" location="'Facturat pe luna'!A1" display="Facturat pe luna"/>
    <hyperlink ref="S14" location="'Incasari pe client'!A1" display="Incasari pe client"/>
    <hyperlink ref="S15" location="'Calculator pret traducere'!A1" display="Calculator pret traducere"/>
    <hyperlink ref="S16" location="Ianuarie!A1" display="Ianuarie"/>
    <hyperlink ref="S17" location="Februarie!A1" display="Februarie"/>
    <hyperlink ref="S18" location="Martie!A1" display="Martie"/>
    <hyperlink ref="S19" location="Aprilie!A1" display="Aprilie"/>
    <hyperlink ref="S20" location="Mai!A1" display="Mai"/>
    <hyperlink ref="S21" location="Iunie!A1" display="Iunie"/>
    <hyperlink ref="S22" location="Iulie!A1" display="Iulie"/>
    <hyperlink ref="S23" location="August!A1" display="August"/>
    <hyperlink ref="S24" location="August!A1" display="August"/>
    <hyperlink ref="S25" location="Septembrie!A1" display="Septembrie"/>
    <hyperlink ref="S26" location="Octombrie!A1" display="Octombrie"/>
    <hyperlink ref="S27" location="Noiembrie!A1" display="Noiembrie"/>
    <hyperlink ref="S28" location="Decembrie!A1" display="Decembrie"/>
    <hyperlink ref="S29" location="'Export chitanta'!Print_Area" display="'Export chitanta'!Print_Area"/>
    <hyperlink ref="S30" location="'Export factura'!Print_Area" display="'Export factura'!Print_Area"/>
  </hyperlinks>
  <pageMargins left="0.7" right="0.7" top="0.75" bottom="0.75" header="0.3" footer="0.3"/>
  <drawing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>
    <tabColor rgb="FF0000FF"/>
  </sheetPr>
  <dimension ref="A2:S60"/>
  <sheetViews>
    <sheetView zoomScale="75" zoomScaleNormal="75" workbookViewId="0">
      <selection activeCell="G21" sqref="G21:H22"/>
    </sheetView>
  </sheetViews>
  <sheetFormatPr defaultColWidth="9.140625" defaultRowHeight="12.75"/>
  <cols>
    <col min="1" max="1" width="3.5703125" style="88" customWidth="1"/>
    <col min="2" max="2" width="9.28515625" style="88" bestFit="1" customWidth="1"/>
    <col min="3" max="3" width="9.140625" style="88"/>
    <col min="4" max="4" width="13.7109375" style="88" bestFit="1" customWidth="1"/>
    <col min="5" max="5" width="3" style="88" customWidth="1"/>
    <col min="6" max="6" width="9.28515625" style="88" bestFit="1" customWidth="1"/>
    <col min="7" max="7" width="9.140625" style="88"/>
    <col min="8" max="8" width="13.7109375" style="88" bestFit="1" customWidth="1"/>
    <col min="9" max="9" width="4.7109375" style="88" customWidth="1"/>
    <col min="10" max="10" width="17.7109375" style="88" bestFit="1" customWidth="1"/>
    <col min="11" max="13" width="11.5703125" style="88" bestFit="1" customWidth="1"/>
    <col min="14" max="14" width="13.85546875" style="88" bestFit="1" customWidth="1"/>
    <col min="15" max="15" width="16" style="88" bestFit="1" customWidth="1"/>
    <col min="16" max="16" width="11.28515625" style="88" bestFit="1" customWidth="1"/>
    <col min="17" max="17" width="6.5703125" style="88" bestFit="1" customWidth="1"/>
    <col min="18" max="18" width="4.5703125" style="88" customWidth="1"/>
    <col min="19" max="16384" width="9.140625" style="88"/>
  </cols>
  <sheetData>
    <row r="2" spans="2:19" ht="13.5" thickBot="1"/>
    <row r="3" spans="2:19" ht="19.5" thickBot="1">
      <c r="B3" s="248" t="s">
        <v>188</v>
      </c>
      <c r="C3" s="249"/>
      <c r="D3" s="250"/>
      <c r="F3" s="248" t="s">
        <v>285</v>
      </c>
      <c r="G3" s="249"/>
      <c r="H3" s="250"/>
      <c r="J3" s="136" t="s">
        <v>262</v>
      </c>
      <c r="K3" s="136" t="s">
        <v>192</v>
      </c>
      <c r="L3" s="136" t="s">
        <v>193</v>
      </c>
      <c r="M3" s="136" t="s">
        <v>194</v>
      </c>
      <c r="N3" s="136" t="s">
        <v>195</v>
      </c>
      <c r="O3" s="136" t="s">
        <v>196</v>
      </c>
      <c r="P3" s="136" t="s">
        <v>197</v>
      </c>
      <c r="Q3" s="142" t="s">
        <v>157</v>
      </c>
    </row>
    <row r="4" spans="2:19" ht="15">
      <c r="B4" s="92" t="s">
        <v>3</v>
      </c>
      <c r="C4" s="137" t="s">
        <v>184</v>
      </c>
      <c r="D4" s="92" t="s">
        <v>136</v>
      </c>
      <c r="F4" s="92" t="s">
        <v>3</v>
      </c>
      <c r="G4" s="137" t="s">
        <v>184</v>
      </c>
      <c r="H4" s="92" t="s">
        <v>136</v>
      </c>
      <c r="J4" s="131" t="s">
        <v>251</v>
      </c>
      <c r="K4" s="94"/>
      <c r="L4" s="94"/>
      <c r="M4" s="94">
        <v>500</v>
      </c>
      <c r="N4" s="94">
        <v>500</v>
      </c>
      <c r="O4" s="116"/>
      <c r="P4" s="116"/>
      <c r="Q4" s="116"/>
      <c r="S4" s="144" t="s">
        <v>235</v>
      </c>
    </row>
    <row r="5" spans="2:19" ht="15">
      <c r="B5" s="93">
        <v>1</v>
      </c>
      <c r="C5" s="134"/>
      <c r="D5" s="94">
        <v>0</v>
      </c>
      <c r="F5" s="93">
        <v>1</v>
      </c>
      <c r="G5" s="134"/>
      <c r="H5" s="94">
        <v>0</v>
      </c>
      <c r="J5" s="132" t="s">
        <v>99</v>
      </c>
      <c r="K5" s="94">
        <v>100</v>
      </c>
      <c r="L5" s="94"/>
      <c r="M5" s="94"/>
      <c r="N5" s="94"/>
      <c r="O5" s="116"/>
      <c r="P5" s="116"/>
      <c r="Q5" s="116"/>
      <c r="S5" s="144" t="s">
        <v>236</v>
      </c>
    </row>
    <row r="6" spans="2:19" ht="15.75" thickBot="1">
      <c r="B6" s="93">
        <v>2</v>
      </c>
      <c r="C6" s="134"/>
      <c r="D6" s="94">
        <v>0</v>
      </c>
      <c r="F6" s="93">
        <v>2</v>
      </c>
      <c r="G6" s="134"/>
      <c r="H6" s="94">
        <v>0</v>
      </c>
      <c r="J6" s="132" t="s">
        <v>248</v>
      </c>
      <c r="K6" s="94"/>
      <c r="L6" s="94">
        <v>100</v>
      </c>
      <c r="M6" s="94"/>
      <c r="N6" s="94"/>
      <c r="O6" s="116"/>
      <c r="P6" s="116"/>
      <c r="Q6" s="116"/>
      <c r="S6" s="144" t="s">
        <v>237</v>
      </c>
    </row>
    <row r="7" spans="2:19" ht="15.75" thickBot="1">
      <c r="B7" s="93">
        <v>3</v>
      </c>
      <c r="C7" s="134"/>
      <c r="D7" s="94">
        <v>0</v>
      </c>
      <c r="F7" s="93">
        <v>3</v>
      </c>
      <c r="G7" s="134"/>
      <c r="H7" s="94">
        <v>0</v>
      </c>
      <c r="J7" s="140" t="s">
        <v>157</v>
      </c>
      <c r="K7" s="141">
        <f>SUM(K4:K6)</f>
        <v>100</v>
      </c>
      <c r="L7" s="141">
        <f t="shared" ref="L7:N7" si="0">SUM(L4:L6)</f>
        <v>100</v>
      </c>
      <c r="M7" s="141">
        <f t="shared" si="0"/>
        <v>500</v>
      </c>
      <c r="N7" s="141">
        <f t="shared" si="0"/>
        <v>500</v>
      </c>
      <c r="S7" s="144" t="s">
        <v>238</v>
      </c>
    </row>
    <row r="8" spans="2:19" ht="15">
      <c r="B8" s="93">
        <v>4</v>
      </c>
      <c r="C8" s="134"/>
      <c r="D8" s="94">
        <v>0</v>
      </c>
      <c r="F8" s="93">
        <v>4</v>
      </c>
      <c r="G8" s="134"/>
      <c r="H8" s="94">
        <v>0</v>
      </c>
      <c r="S8" s="144" t="s">
        <v>239</v>
      </c>
    </row>
    <row r="9" spans="2:19" ht="15">
      <c r="B9" s="93">
        <v>5</v>
      </c>
      <c r="C9" s="134"/>
      <c r="D9" s="94">
        <v>0</v>
      </c>
      <c r="F9" s="93">
        <v>5</v>
      </c>
      <c r="G9" s="134"/>
      <c r="H9" s="94">
        <v>0</v>
      </c>
      <c r="S9" s="144" t="s">
        <v>240</v>
      </c>
    </row>
    <row r="10" spans="2:19" ht="15">
      <c r="B10" s="93">
        <v>6</v>
      </c>
      <c r="C10" s="134"/>
      <c r="D10" s="94">
        <v>0</v>
      </c>
      <c r="F10" s="93">
        <v>6</v>
      </c>
      <c r="G10" s="134"/>
      <c r="H10" s="94">
        <v>0</v>
      </c>
      <c r="S10" s="144" t="s">
        <v>241</v>
      </c>
    </row>
    <row r="11" spans="2:19" ht="15">
      <c r="B11" s="93">
        <v>7</v>
      </c>
      <c r="C11" s="134"/>
      <c r="D11" s="94">
        <v>0</v>
      </c>
      <c r="F11" s="93">
        <v>7</v>
      </c>
      <c r="G11" s="134"/>
      <c r="H11" s="94">
        <v>0</v>
      </c>
      <c r="S11" s="144" t="s">
        <v>242</v>
      </c>
    </row>
    <row r="12" spans="2:19" ht="15">
      <c r="B12" s="93">
        <v>8</v>
      </c>
      <c r="C12" s="134"/>
      <c r="D12" s="94">
        <v>0</v>
      </c>
      <c r="F12" s="93">
        <v>8</v>
      </c>
      <c r="G12" s="134"/>
      <c r="H12" s="94">
        <v>0</v>
      </c>
      <c r="S12" s="144" t="s">
        <v>243</v>
      </c>
    </row>
    <row r="13" spans="2:19" ht="15">
      <c r="B13" s="93">
        <v>9</v>
      </c>
      <c r="C13" s="134"/>
      <c r="D13" s="94">
        <v>0</v>
      </c>
      <c r="F13" s="93">
        <v>9</v>
      </c>
      <c r="G13" s="134"/>
      <c r="H13" s="94">
        <v>0</v>
      </c>
      <c r="S13" s="144" t="s">
        <v>244</v>
      </c>
    </row>
    <row r="14" spans="2:19" ht="15">
      <c r="B14" s="93">
        <v>10</v>
      </c>
      <c r="C14" s="134"/>
      <c r="D14" s="94">
        <v>0</v>
      </c>
      <c r="F14" s="93">
        <v>10</v>
      </c>
      <c r="G14" s="134"/>
      <c r="H14" s="94">
        <v>0</v>
      </c>
      <c r="S14" s="144" t="s">
        <v>245</v>
      </c>
    </row>
    <row r="15" spans="2:19" ht="15">
      <c r="B15" s="93">
        <v>11</v>
      </c>
      <c r="C15" s="134"/>
      <c r="D15" s="94">
        <v>0</v>
      </c>
      <c r="F15" s="93">
        <v>11</v>
      </c>
      <c r="G15" s="134"/>
      <c r="H15" s="94">
        <v>0</v>
      </c>
      <c r="S15" s="144" t="s">
        <v>246</v>
      </c>
    </row>
    <row r="16" spans="2:19" ht="15">
      <c r="B16" s="93">
        <v>12</v>
      </c>
      <c r="C16" s="134"/>
      <c r="D16" s="94">
        <v>0</v>
      </c>
      <c r="F16" s="93">
        <v>12</v>
      </c>
      <c r="G16" s="134"/>
      <c r="H16" s="94">
        <v>0</v>
      </c>
      <c r="S16" s="144" t="s">
        <v>138</v>
      </c>
    </row>
    <row r="17" spans="1:19" ht="15.75">
      <c r="B17" s="348" t="s">
        <v>157</v>
      </c>
      <c r="C17" s="348"/>
      <c r="D17" s="133">
        <f>SUM(D5:D16)</f>
        <v>0</v>
      </c>
      <c r="F17" s="348" t="s">
        <v>157</v>
      </c>
      <c r="G17" s="348"/>
      <c r="H17" s="133">
        <f>SUM(H5:H16)</f>
        <v>0</v>
      </c>
      <c r="S17" s="144" t="s">
        <v>140</v>
      </c>
    </row>
    <row r="18" spans="1:19" ht="13.5" thickBot="1">
      <c r="S18" s="144" t="s">
        <v>142</v>
      </c>
    </row>
    <row r="19" spans="1:19" ht="15.75">
      <c r="A19" s="360" t="s">
        <v>263</v>
      </c>
      <c r="B19" s="361"/>
      <c r="C19" s="403"/>
      <c r="D19" s="403"/>
      <c r="E19" s="403"/>
      <c r="F19" s="404"/>
      <c r="G19" s="456" t="s">
        <v>264</v>
      </c>
      <c r="H19" s="457"/>
      <c r="I19" s="349" t="s">
        <v>161</v>
      </c>
      <c r="J19" s="350"/>
      <c r="K19" s="351"/>
      <c r="L19" s="352" t="s">
        <v>265</v>
      </c>
      <c r="M19" s="353"/>
      <c r="N19" s="352" t="s">
        <v>266</v>
      </c>
      <c r="O19" s="354"/>
      <c r="S19" s="144" t="s">
        <v>144</v>
      </c>
    </row>
    <row r="20" spans="1:19">
      <c r="A20" s="355" t="s">
        <v>267</v>
      </c>
      <c r="B20" s="356"/>
      <c r="C20" s="357"/>
      <c r="D20" s="168"/>
      <c r="E20" s="169"/>
      <c r="F20" s="170"/>
      <c r="G20" s="458"/>
      <c r="H20" s="459"/>
      <c r="I20" s="171" t="s">
        <v>268</v>
      </c>
      <c r="J20" s="172" t="s">
        <v>269</v>
      </c>
      <c r="K20" s="172" t="s">
        <v>270</v>
      </c>
      <c r="L20" s="358" t="s">
        <v>271</v>
      </c>
      <c r="M20" s="359"/>
      <c r="N20" s="173"/>
      <c r="O20" s="174"/>
      <c r="S20" s="144" t="s">
        <v>146</v>
      </c>
    </row>
    <row r="21" spans="1:19">
      <c r="A21" s="363">
        <v>1</v>
      </c>
      <c r="B21" s="364"/>
      <c r="C21" s="365"/>
      <c r="D21" s="175"/>
      <c r="E21" s="176"/>
      <c r="F21" s="177">
        <v>2</v>
      </c>
      <c r="G21" s="452" t="s">
        <v>272</v>
      </c>
      <c r="H21" s="453"/>
      <c r="I21" s="171">
        <v>3</v>
      </c>
      <c r="J21" s="172">
        <v>4</v>
      </c>
      <c r="K21" s="172">
        <v>5</v>
      </c>
      <c r="L21" s="405">
        <v>6</v>
      </c>
      <c r="M21" s="406"/>
      <c r="N21" s="366">
        <v>7</v>
      </c>
      <c r="O21" s="367"/>
      <c r="S21" s="144" t="s">
        <v>148</v>
      </c>
    </row>
    <row r="22" spans="1:19" ht="13.5" thickBot="1">
      <c r="A22" s="178"/>
      <c r="B22" s="179"/>
      <c r="C22" s="180"/>
      <c r="D22" s="181"/>
      <c r="E22" s="182"/>
      <c r="F22" s="183"/>
      <c r="G22" s="454"/>
      <c r="H22" s="455"/>
      <c r="I22" s="434">
        <f ca="1">TODAY()</f>
        <v>42400</v>
      </c>
      <c r="J22" s="435"/>
      <c r="K22" s="436"/>
      <c r="L22" s="184"/>
      <c r="M22" s="185"/>
      <c r="N22" s="368"/>
      <c r="O22" s="369"/>
      <c r="S22" s="144" t="s">
        <v>150</v>
      </c>
    </row>
    <row r="23" spans="1:19" ht="38.25" customHeight="1">
      <c r="A23" s="186" t="s">
        <v>3</v>
      </c>
      <c r="B23" s="187"/>
      <c r="C23" s="188" t="s">
        <v>273</v>
      </c>
      <c r="D23" s="188" t="s">
        <v>274</v>
      </c>
      <c r="E23" s="370" t="s">
        <v>294</v>
      </c>
      <c r="F23" s="371"/>
      <c r="G23" s="188" t="s">
        <v>293</v>
      </c>
      <c r="H23" s="188" t="s">
        <v>295</v>
      </c>
      <c r="I23" s="374" t="s">
        <v>275</v>
      </c>
      <c r="J23" s="375"/>
      <c r="K23" s="376"/>
      <c r="L23" s="189"/>
      <c r="M23" s="189"/>
      <c r="N23" s="189"/>
      <c r="O23" s="190"/>
      <c r="S23" s="144" t="s">
        <v>151</v>
      </c>
    </row>
    <row r="24" spans="1:19">
      <c r="A24" s="171">
        <v>8</v>
      </c>
      <c r="B24" s="239"/>
      <c r="C24" s="172">
        <v>9</v>
      </c>
      <c r="D24" s="172">
        <v>10</v>
      </c>
      <c r="E24" s="372"/>
      <c r="F24" s="373"/>
      <c r="G24" s="192">
        <v>11</v>
      </c>
      <c r="H24" s="192">
        <v>12</v>
      </c>
      <c r="I24" s="172">
        <v>13</v>
      </c>
      <c r="J24" s="172">
        <v>14</v>
      </c>
      <c r="K24" s="172">
        <v>15</v>
      </c>
      <c r="L24" s="172">
        <v>16</v>
      </c>
      <c r="M24" s="172">
        <v>17</v>
      </c>
      <c r="N24" s="172">
        <v>18</v>
      </c>
      <c r="O24" s="177">
        <v>19</v>
      </c>
      <c r="S24" s="144" t="s">
        <v>151</v>
      </c>
    </row>
    <row r="25" spans="1:19" ht="14.25">
      <c r="A25" s="193"/>
      <c r="B25" s="194"/>
      <c r="C25" s="194"/>
      <c r="D25" s="194"/>
      <c r="E25" s="194"/>
      <c r="F25" s="194"/>
      <c r="G25" s="195"/>
      <c r="H25" s="195"/>
      <c r="I25" s="194"/>
      <c r="J25" s="194"/>
      <c r="K25" s="194"/>
      <c r="L25" s="194"/>
      <c r="M25" s="194"/>
      <c r="N25" s="194"/>
      <c r="O25" s="196"/>
      <c r="S25" s="144" t="s">
        <v>152</v>
      </c>
    </row>
    <row r="26" spans="1:19" ht="15.75" thickBot="1">
      <c r="A26" s="197">
        <v>1</v>
      </c>
      <c r="B26" s="198"/>
      <c r="C26" s="410" t="s">
        <v>292</v>
      </c>
      <c r="D26" s="411"/>
      <c r="E26" s="411"/>
      <c r="F26" s="411"/>
      <c r="G26" s="199">
        <v>100</v>
      </c>
      <c r="H26" s="200"/>
      <c r="I26" s="380"/>
      <c r="J26" s="381"/>
      <c r="K26" s="382"/>
      <c r="L26" s="201"/>
      <c r="M26" s="201"/>
      <c r="N26" s="201"/>
      <c r="O26" s="202"/>
      <c r="S26" s="144" t="s">
        <v>153</v>
      </c>
    </row>
    <row r="27" spans="1:19">
      <c r="A27" s="203">
        <v>1</v>
      </c>
      <c r="B27" s="204"/>
      <c r="C27" s="205"/>
      <c r="D27" s="205"/>
      <c r="E27" s="383"/>
      <c r="F27" s="412"/>
      <c r="G27" s="206"/>
      <c r="H27" s="206"/>
      <c r="I27" s="385"/>
      <c r="J27" s="413"/>
      <c r="K27" s="414"/>
      <c r="L27" s="207"/>
      <c r="M27" s="207"/>
      <c r="N27" s="207"/>
      <c r="O27" s="208"/>
      <c r="S27" s="144" t="s">
        <v>154</v>
      </c>
    </row>
    <row r="28" spans="1:19" ht="13.5">
      <c r="A28" s="209">
        <v>2</v>
      </c>
      <c r="B28" s="210"/>
      <c r="C28" s="211"/>
      <c r="D28" s="211"/>
      <c r="E28" s="388"/>
      <c r="F28" s="389"/>
      <c r="G28" s="212"/>
      <c r="H28" s="212"/>
      <c r="I28" s="390"/>
      <c r="J28" s="391"/>
      <c r="K28" s="392"/>
      <c r="L28" s="213"/>
      <c r="M28" s="213"/>
      <c r="N28" s="213"/>
      <c r="O28" s="214"/>
      <c r="S28" s="144" t="s">
        <v>155</v>
      </c>
    </row>
    <row r="29" spans="1:19" ht="13.5">
      <c r="A29" s="209">
        <v>3</v>
      </c>
      <c r="B29" s="210"/>
      <c r="C29" s="211"/>
      <c r="D29" s="211"/>
      <c r="E29" s="388"/>
      <c r="F29" s="389"/>
      <c r="G29" s="212"/>
      <c r="H29" s="212"/>
      <c r="I29" s="390"/>
      <c r="J29" s="391"/>
      <c r="K29" s="392"/>
      <c r="L29" s="213"/>
      <c r="M29" s="213"/>
      <c r="N29" s="213"/>
      <c r="O29" s="214"/>
      <c r="S29" s="143" t="s">
        <v>209</v>
      </c>
    </row>
    <row r="30" spans="1:19" ht="13.5">
      <c r="A30" s="209">
        <v>4</v>
      </c>
      <c r="B30" s="210"/>
      <c r="C30" s="211"/>
      <c r="D30" s="211"/>
      <c r="E30" s="388"/>
      <c r="F30" s="389"/>
      <c r="G30" s="212"/>
      <c r="H30" s="215"/>
      <c r="I30" s="390"/>
      <c r="J30" s="391"/>
      <c r="K30" s="392"/>
      <c r="L30" s="213"/>
      <c r="M30" s="213"/>
      <c r="N30" s="213"/>
      <c r="O30" s="214"/>
      <c r="S30" s="143" t="s">
        <v>210</v>
      </c>
    </row>
    <row r="31" spans="1:19" ht="13.5">
      <c r="A31" s="209">
        <v>5</v>
      </c>
      <c r="B31" s="210"/>
      <c r="C31" s="211"/>
      <c r="D31" s="211"/>
      <c r="E31" s="388"/>
      <c r="F31" s="389"/>
      <c r="G31" s="212"/>
      <c r="H31" s="212"/>
      <c r="I31" s="390"/>
      <c r="J31" s="391"/>
      <c r="K31" s="392"/>
      <c r="L31" s="213"/>
      <c r="M31" s="213"/>
      <c r="N31" s="213"/>
      <c r="O31" s="214"/>
    </row>
    <row r="32" spans="1:19" ht="13.5">
      <c r="A32" s="209">
        <v>6</v>
      </c>
      <c r="B32" s="210"/>
      <c r="C32" s="211"/>
      <c r="D32" s="211"/>
      <c r="E32" s="388"/>
      <c r="F32" s="389"/>
      <c r="G32" s="212"/>
      <c r="H32" s="212"/>
      <c r="I32" s="390"/>
      <c r="J32" s="391"/>
      <c r="K32" s="392"/>
      <c r="L32" s="213"/>
      <c r="M32" s="213"/>
      <c r="N32" s="213"/>
      <c r="O32" s="214"/>
    </row>
    <row r="33" spans="1:15" ht="13.5">
      <c r="A33" s="209">
        <v>7</v>
      </c>
      <c r="B33" s="210"/>
      <c r="C33" s="211"/>
      <c r="D33" s="211"/>
      <c r="E33" s="388"/>
      <c r="F33" s="389"/>
      <c r="G33" s="212"/>
      <c r="H33" s="212"/>
      <c r="I33" s="390"/>
      <c r="J33" s="391"/>
      <c r="K33" s="392"/>
      <c r="L33" s="213"/>
      <c r="M33" s="213"/>
      <c r="N33" s="213"/>
      <c r="O33" s="214"/>
    </row>
    <row r="34" spans="1:15" ht="13.5">
      <c r="A34" s="209">
        <v>8</v>
      </c>
      <c r="B34" s="210"/>
      <c r="C34" s="211"/>
      <c r="D34" s="211"/>
      <c r="E34" s="388"/>
      <c r="F34" s="389"/>
      <c r="G34" s="212"/>
      <c r="H34" s="212"/>
      <c r="I34" s="390"/>
      <c r="J34" s="391"/>
      <c r="K34" s="392"/>
      <c r="L34" s="213"/>
      <c r="M34" s="213"/>
      <c r="N34" s="213"/>
      <c r="O34" s="214"/>
    </row>
    <row r="35" spans="1:15" ht="13.5">
      <c r="A35" s="209">
        <v>9</v>
      </c>
      <c r="B35" s="210"/>
      <c r="C35" s="211"/>
      <c r="D35" s="211"/>
      <c r="E35" s="388"/>
      <c r="F35" s="389"/>
      <c r="G35" s="212"/>
      <c r="H35" s="212"/>
      <c r="I35" s="390"/>
      <c r="J35" s="391"/>
      <c r="K35" s="392"/>
      <c r="L35" s="213"/>
      <c r="M35" s="213"/>
      <c r="N35" s="213"/>
      <c r="O35" s="214"/>
    </row>
    <row r="36" spans="1:15" ht="13.5">
      <c r="A36" s="209">
        <v>10</v>
      </c>
      <c r="B36" s="210"/>
      <c r="C36" s="211"/>
      <c r="D36" s="211"/>
      <c r="E36" s="388"/>
      <c r="F36" s="389"/>
      <c r="G36" s="212"/>
      <c r="H36" s="212"/>
      <c r="I36" s="390"/>
      <c r="J36" s="391"/>
      <c r="K36" s="392"/>
      <c r="L36" s="213"/>
      <c r="M36" s="213"/>
      <c r="N36" s="213"/>
      <c r="O36" s="214"/>
    </row>
    <row r="37" spans="1:15" ht="13.5">
      <c r="A37" s="209">
        <v>11</v>
      </c>
      <c r="B37" s="210"/>
      <c r="C37" s="211"/>
      <c r="D37" s="211"/>
      <c r="E37" s="388"/>
      <c r="F37" s="389"/>
      <c r="G37" s="212"/>
      <c r="H37" s="212"/>
      <c r="I37" s="390"/>
      <c r="J37" s="391"/>
      <c r="K37" s="392"/>
      <c r="L37" s="213"/>
      <c r="M37" s="213"/>
      <c r="N37" s="213"/>
      <c r="O37" s="214"/>
    </row>
    <row r="38" spans="1:15" ht="13.5">
      <c r="A38" s="209">
        <v>12</v>
      </c>
      <c r="B38" s="210"/>
      <c r="C38" s="211"/>
      <c r="D38" s="211"/>
      <c r="E38" s="388"/>
      <c r="F38" s="389"/>
      <c r="G38" s="212"/>
      <c r="H38" s="212"/>
      <c r="I38" s="390"/>
      <c r="J38" s="391"/>
      <c r="K38" s="392"/>
      <c r="L38" s="213"/>
      <c r="M38" s="213"/>
      <c r="N38" s="213"/>
      <c r="O38" s="214"/>
    </row>
    <row r="39" spans="1:15" ht="13.5">
      <c r="A39" s="209">
        <v>13</v>
      </c>
      <c r="B39" s="210"/>
      <c r="C39" s="211"/>
      <c r="D39" s="211"/>
      <c r="E39" s="388"/>
      <c r="F39" s="389"/>
      <c r="G39" s="212"/>
      <c r="H39" s="212"/>
      <c r="I39" s="390"/>
      <c r="J39" s="391"/>
      <c r="K39" s="392"/>
      <c r="L39" s="213"/>
      <c r="M39" s="213"/>
      <c r="N39" s="213"/>
      <c r="O39" s="214"/>
    </row>
    <row r="40" spans="1:15" ht="13.5">
      <c r="A40" s="209">
        <v>14</v>
      </c>
      <c r="B40" s="210"/>
      <c r="C40" s="211"/>
      <c r="D40" s="211"/>
      <c r="E40" s="388"/>
      <c r="F40" s="389"/>
      <c r="G40" s="212"/>
      <c r="H40" s="212"/>
      <c r="I40" s="390"/>
      <c r="J40" s="391"/>
      <c r="K40" s="392"/>
      <c r="L40" s="213"/>
      <c r="M40" s="213"/>
      <c r="N40" s="213"/>
      <c r="O40" s="214"/>
    </row>
    <row r="41" spans="1:15" ht="13.5">
      <c r="A41" s="209">
        <v>15</v>
      </c>
      <c r="B41" s="210"/>
      <c r="C41" s="211"/>
      <c r="D41" s="211"/>
      <c r="E41" s="388"/>
      <c r="F41" s="389"/>
      <c r="G41" s="212"/>
      <c r="H41" s="212"/>
      <c r="I41" s="390"/>
      <c r="J41" s="391"/>
      <c r="K41" s="392"/>
      <c r="L41" s="213"/>
      <c r="M41" s="213"/>
      <c r="N41" s="213"/>
      <c r="O41" s="214"/>
    </row>
    <row r="42" spans="1:15" ht="13.5">
      <c r="A42" s="209">
        <v>16</v>
      </c>
      <c r="B42" s="210"/>
      <c r="C42" s="211"/>
      <c r="D42" s="211"/>
      <c r="E42" s="388"/>
      <c r="F42" s="389"/>
      <c r="G42" s="212"/>
      <c r="H42" s="212"/>
      <c r="I42" s="390"/>
      <c r="J42" s="391"/>
      <c r="K42" s="392"/>
      <c r="L42" s="213"/>
      <c r="M42" s="213"/>
      <c r="N42" s="213"/>
      <c r="O42" s="214"/>
    </row>
    <row r="43" spans="1:15" ht="13.5">
      <c r="A43" s="209">
        <v>17</v>
      </c>
      <c r="B43" s="210"/>
      <c r="C43" s="211"/>
      <c r="D43" s="211"/>
      <c r="E43" s="388"/>
      <c r="F43" s="389"/>
      <c r="G43" s="212"/>
      <c r="H43" s="212"/>
      <c r="I43" s="390"/>
      <c r="J43" s="391"/>
      <c r="K43" s="392"/>
      <c r="L43" s="213"/>
      <c r="M43" s="213"/>
      <c r="N43" s="213"/>
      <c r="O43" s="214"/>
    </row>
    <row r="44" spans="1:15" ht="13.5">
      <c r="A44" s="209">
        <v>18</v>
      </c>
      <c r="B44" s="210"/>
      <c r="C44" s="211"/>
      <c r="D44" s="211"/>
      <c r="E44" s="388"/>
      <c r="F44" s="389"/>
      <c r="G44" s="212"/>
      <c r="H44" s="212"/>
      <c r="I44" s="390"/>
      <c r="J44" s="391"/>
      <c r="K44" s="392"/>
      <c r="L44" s="213"/>
      <c r="M44" s="213"/>
      <c r="N44" s="213"/>
      <c r="O44" s="214"/>
    </row>
    <row r="45" spans="1:15" ht="13.5">
      <c r="A45" s="209">
        <v>19</v>
      </c>
      <c r="B45" s="210"/>
      <c r="C45" s="211"/>
      <c r="D45" s="211"/>
      <c r="E45" s="388"/>
      <c r="F45" s="389"/>
      <c r="G45" s="212"/>
      <c r="H45" s="212"/>
      <c r="I45" s="390"/>
      <c r="J45" s="391"/>
      <c r="K45" s="392"/>
      <c r="L45" s="213"/>
      <c r="M45" s="213"/>
      <c r="N45" s="213"/>
      <c r="O45" s="214"/>
    </row>
    <row r="46" spans="1:15" ht="13.5">
      <c r="A46" s="209">
        <v>20</v>
      </c>
      <c r="B46" s="210"/>
      <c r="C46" s="211"/>
      <c r="D46" s="211"/>
      <c r="E46" s="388"/>
      <c r="F46" s="389"/>
      <c r="G46" s="212"/>
      <c r="H46" s="212"/>
      <c r="I46" s="390"/>
      <c r="J46" s="391"/>
      <c r="K46" s="392"/>
      <c r="L46" s="213"/>
      <c r="M46" s="213"/>
      <c r="N46" s="213"/>
      <c r="O46" s="214"/>
    </row>
    <row r="47" spans="1:15" ht="13.5">
      <c r="A47" s="209">
        <v>21</v>
      </c>
      <c r="B47" s="210"/>
      <c r="C47" s="211"/>
      <c r="D47" s="211"/>
      <c r="E47" s="388"/>
      <c r="F47" s="389"/>
      <c r="G47" s="212"/>
      <c r="H47" s="212"/>
      <c r="I47" s="390"/>
      <c r="J47" s="391"/>
      <c r="K47" s="392"/>
      <c r="L47" s="213"/>
      <c r="M47" s="213"/>
      <c r="N47" s="213"/>
      <c r="O47" s="214"/>
    </row>
    <row r="48" spans="1:15" ht="13.5">
      <c r="A48" s="209">
        <v>22</v>
      </c>
      <c r="B48" s="210"/>
      <c r="C48" s="211"/>
      <c r="D48" s="211"/>
      <c r="E48" s="388"/>
      <c r="F48" s="389"/>
      <c r="G48" s="212"/>
      <c r="H48" s="212"/>
      <c r="I48" s="390"/>
      <c r="J48" s="391"/>
      <c r="K48" s="392"/>
      <c r="L48" s="213"/>
      <c r="M48" s="213"/>
      <c r="N48" s="213"/>
      <c r="O48" s="214"/>
    </row>
    <row r="49" spans="1:15" ht="13.5">
      <c r="A49" s="209">
        <v>23</v>
      </c>
      <c r="B49" s="210"/>
      <c r="C49" s="211"/>
      <c r="D49" s="211"/>
      <c r="E49" s="388"/>
      <c r="F49" s="389"/>
      <c r="G49" s="212"/>
      <c r="H49" s="212"/>
      <c r="I49" s="390"/>
      <c r="J49" s="391"/>
      <c r="K49" s="392"/>
      <c r="L49" s="213"/>
      <c r="M49" s="213"/>
      <c r="N49" s="213"/>
      <c r="O49" s="214"/>
    </row>
    <row r="50" spans="1:15" ht="13.5">
      <c r="A50" s="209">
        <v>24</v>
      </c>
      <c r="B50" s="210"/>
      <c r="C50" s="211"/>
      <c r="D50" s="211"/>
      <c r="E50" s="388"/>
      <c r="F50" s="389"/>
      <c r="G50" s="212"/>
      <c r="H50" s="212"/>
      <c r="I50" s="390"/>
      <c r="J50" s="391"/>
      <c r="K50" s="392"/>
      <c r="L50" s="213"/>
      <c r="M50" s="213"/>
      <c r="N50" s="213"/>
      <c r="O50" s="214"/>
    </row>
    <row r="51" spans="1:15" ht="13.5">
      <c r="A51" s="209">
        <v>25</v>
      </c>
      <c r="B51" s="210"/>
      <c r="C51" s="211"/>
      <c r="D51" s="211"/>
      <c r="E51" s="388"/>
      <c r="F51" s="389"/>
      <c r="G51" s="212"/>
      <c r="H51" s="212"/>
      <c r="I51" s="390"/>
      <c r="J51" s="391"/>
      <c r="K51" s="392"/>
      <c r="L51" s="213"/>
      <c r="M51" s="213"/>
      <c r="N51" s="213"/>
      <c r="O51" s="214"/>
    </row>
    <row r="52" spans="1:15" ht="13.5">
      <c r="A52" s="209">
        <v>26</v>
      </c>
      <c r="B52" s="210"/>
      <c r="C52" s="211"/>
      <c r="D52" s="211"/>
      <c r="E52" s="388"/>
      <c r="F52" s="389"/>
      <c r="G52" s="212"/>
      <c r="H52" s="212"/>
      <c r="I52" s="390"/>
      <c r="J52" s="391"/>
      <c r="K52" s="392"/>
      <c r="L52" s="213"/>
      <c r="M52" s="213"/>
      <c r="N52" s="213"/>
      <c r="O52" s="214"/>
    </row>
    <row r="53" spans="1:15" ht="13.5">
      <c r="A53" s="209">
        <v>27</v>
      </c>
      <c r="B53" s="210"/>
      <c r="C53" s="211"/>
      <c r="D53" s="211"/>
      <c r="E53" s="388"/>
      <c r="F53" s="389"/>
      <c r="G53" s="212"/>
      <c r="H53" s="212"/>
      <c r="I53" s="390"/>
      <c r="J53" s="391"/>
      <c r="K53" s="392"/>
      <c r="L53" s="213"/>
      <c r="M53" s="213"/>
      <c r="N53" s="213"/>
      <c r="O53" s="214"/>
    </row>
    <row r="54" spans="1:15" ht="13.5">
      <c r="A54" s="209">
        <v>28</v>
      </c>
      <c r="B54" s="210"/>
      <c r="C54" s="211"/>
      <c r="D54" s="211"/>
      <c r="E54" s="388"/>
      <c r="F54" s="389"/>
      <c r="G54" s="212"/>
      <c r="H54" s="212"/>
      <c r="I54" s="390"/>
      <c r="J54" s="391"/>
      <c r="K54" s="392"/>
      <c r="L54" s="213"/>
      <c r="M54" s="213"/>
      <c r="N54" s="213"/>
      <c r="O54" s="214"/>
    </row>
    <row r="55" spans="1:15" ht="13.5">
      <c r="A55" s="209">
        <v>29</v>
      </c>
      <c r="B55" s="210"/>
      <c r="C55" s="211"/>
      <c r="D55" s="211"/>
      <c r="E55" s="388"/>
      <c r="F55" s="389"/>
      <c r="G55" s="212"/>
      <c r="H55" s="212"/>
      <c r="I55" s="390"/>
      <c r="J55" s="391"/>
      <c r="K55" s="392"/>
      <c r="L55" s="213"/>
      <c r="M55" s="213"/>
      <c r="N55" s="213"/>
      <c r="O55" s="214"/>
    </row>
    <row r="56" spans="1:15" ht="13.5">
      <c r="A56" s="209">
        <v>30</v>
      </c>
      <c r="B56" s="210"/>
      <c r="C56" s="211"/>
      <c r="D56" s="211"/>
      <c r="E56" s="388"/>
      <c r="F56" s="389"/>
      <c r="G56" s="212"/>
      <c r="H56" s="212"/>
      <c r="I56" s="390"/>
      <c r="J56" s="391"/>
      <c r="K56" s="392"/>
      <c r="L56" s="213"/>
      <c r="M56" s="213"/>
      <c r="N56" s="213"/>
      <c r="O56" s="214"/>
    </row>
    <row r="57" spans="1:15" ht="13.5">
      <c r="A57" s="209">
        <v>31</v>
      </c>
      <c r="B57" s="415"/>
      <c r="C57" s="416"/>
      <c r="D57" s="416"/>
      <c r="E57" s="417"/>
      <c r="F57" s="418"/>
      <c r="G57" s="419"/>
      <c r="H57" s="419"/>
      <c r="I57" s="420"/>
      <c r="J57" s="421"/>
      <c r="K57" s="422"/>
      <c r="L57" s="423"/>
      <c r="M57" s="423"/>
      <c r="N57" s="423"/>
      <c r="O57" s="424"/>
    </row>
    <row r="58" spans="1:15" ht="15.75" thickBot="1">
      <c r="A58" s="216"/>
      <c r="B58" s="217"/>
      <c r="C58" s="425" t="s">
        <v>157</v>
      </c>
      <c r="D58" s="426"/>
      <c r="E58" s="426"/>
      <c r="F58" s="427"/>
      <c r="G58" s="218">
        <f>SUM(G26:G57)</f>
        <v>100</v>
      </c>
      <c r="H58" s="218">
        <f>SUM(H26:H57)</f>
        <v>0</v>
      </c>
      <c r="I58" s="428"/>
      <c r="J58" s="429"/>
      <c r="K58" s="430" t="s">
        <v>277</v>
      </c>
      <c r="L58" s="426"/>
      <c r="M58" s="426"/>
      <c r="N58" s="219">
        <f>G58-H58</f>
        <v>100</v>
      </c>
      <c r="O58" s="220"/>
    </row>
    <row r="59" spans="1:15">
      <c r="A59" s="431" t="s">
        <v>278</v>
      </c>
      <c r="B59" s="432"/>
      <c r="C59" s="432"/>
      <c r="D59" s="221"/>
      <c r="E59" s="221"/>
      <c r="F59" s="221"/>
      <c r="G59" s="433" t="s">
        <v>279</v>
      </c>
      <c r="H59" s="433"/>
      <c r="I59" s="221"/>
      <c r="J59" s="221"/>
      <c r="K59" s="221"/>
      <c r="L59" s="221"/>
      <c r="M59" s="221"/>
      <c r="N59" s="221"/>
      <c r="O59" s="222"/>
    </row>
    <row r="60" spans="1:15" ht="13.5" thickBot="1">
      <c r="A60" s="223"/>
      <c r="B60" s="185"/>
      <c r="C60" s="185"/>
      <c r="D60" s="185"/>
      <c r="E60" s="185"/>
      <c r="F60" s="185"/>
      <c r="G60" s="224"/>
      <c r="H60" s="224"/>
      <c r="I60" s="185"/>
      <c r="J60" s="185"/>
      <c r="K60" s="185"/>
      <c r="L60" s="185"/>
      <c r="M60" s="185"/>
      <c r="N60" s="185"/>
      <c r="O60" s="225"/>
    </row>
  </sheetData>
  <mergeCells count="84">
    <mergeCell ref="C58:F58"/>
    <mergeCell ref="K58:M58"/>
    <mergeCell ref="E55:F55"/>
    <mergeCell ref="I55:K55"/>
    <mergeCell ref="E56:F56"/>
    <mergeCell ref="I56:K56"/>
    <mergeCell ref="E57:F57"/>
    <mergeCell ref="I57:K57"/>
    <mergeCell ref="E52:F52"/>
    <mergeCell ref="I52:K52"/>
    <mergeCell ref="E53:F53"/>
    <mergeCell ref="I53:K53"/>
    <mergeCell ref="E54:F54"/>
    <mergeCell ref="I54:K54"/>
    <mergeCell ref="E49:F49"/>
    <mergeCell ref="I49:K49"/>
    <mergeCell ref="E50:F50"/>
    <mergeCell ref="I50:K50"/>
    <mergeCell ref="E51:F51"/>
    <mergeCell ref="I51:K51"/>
    <mergeCell ref="E46:F46"/>
    <mergeCell ref="I46:K46"/>
    <mergeCell ref="E47:F47"/>
    <mergeCell ref="I47:K47"/>
    <mergeCell ref="E48:F48"/>
    <mergeCell ref="I48:K48"/>
    <mergeCell ref="E43:F43"/>
    <mergeCell ref="I43:K43"/>
    <mergeCell ref="E44:F44"/>
    <mergeCell ref="I44:K44"/>
    <mergeCell ref="E45:F45"/>
    <mergeCell ref="I45:K45"/>
    <mergeCell ref="E40:F40"/>
    <mergeCell ref="I40:K40"/>
    <mergeCell ref="E41:F41"/>
    <mergeCell ref="I41:K41"/>
    <mergeCell ref="E42:F42"/>
    <mergeCell ref="I42:K42"/>
    <mergeCell ref="E37:F37"/>
    <mergeCell ref="I37:K37"/>
    <mergeCell ref="E38:F38"/>
    <mergeCell ref="I38:K38"/>
    <mergeCell ref="E39:F39"/>
    <mergeCell ref="I39:K39"/>
    <mergeCell ref="E34:F34"/>
    <mergeCell ref="I34:K34"/>
    <mergeCell ref="E35:F35"/>
    <mergeCell ref="I35:K35"/>
    <mergeCell ref="E36:F36"/>
    <mergeCell ref="I36:K36"/>
    <mergeCell ref="E31:F31"/>
    <mergeCell ref="I31:K31"/>
    <mergeCell ref="E32:F32"/>
    <mergeCell ref="I32:K32"/>
    <mergeCell ref="E33:F33"/>
    <mergeCell ref="I33:K33"/>
    <mergeCell ref="E28:F28"/>
    <mergeCell ref="I28:K28"/>
    <mergeCell ref="E29:F29"/>
    <mergeCell ref="I29:K29"/>
    <mergeCell ref="E30:F30"/>
    <mergeCell ref="I30:K30"/>
    <mergeCell ref="E23:F24"/>
    <mergeCell ref="I23:K23"/>
    <mergeCell ref="C26:F26"/>
    <mergeCell ref="I26:K26"/>
    <mergeCell ref="E27:F27"/>
    <mergeCell ref="I27:K27"/>
    <mergeCell ref="A21:C21"/>
    <mergeCell ref="G21:H22"/>
    <mergeCell ref="N21:O21"/>
    <mergeCell ref="I22:K22"/>
    <mergeCell ref="N22:O22"/>
    <mergeCell ref="I19:K19"/>
    <mergeCell ref="L19:M19"/>
    <mergeCell ref="N19:O19"/>
    <mergeCell ref="A20:C20"/>
    <mergeCell ref="L20:M20"/>
    <mergeCell ref="B17:C17"/>
    <mergeCell ref="F3:H3"/>
    <mergeCell ref="F17:G17"/>
    <mergeCell ref="B3:D3"/>
    <mergeCell ref="A19:F19"/>
    <mergeCell ref="G19:H20"/>
  </mergeCells>
  <hyperlinks>
    <hyperlink ref="S4" location="'Evidenta PFA'!A1" display="Evidenta PFA"/>
    <hyperlink ref="S5" location="RJIP!A1" display="RJIP"/>
    <hyperlink ref="S6" location="'Model RJIP'!A1" display="Model RJIP"/>
    <hyperlink ref="S7" location="'Registrul-Inventar'!A1" display="Registrul-Inventar"/>
    <hyperlink ref="S8" location="'Export factura'!A1" display="Export factura"/>
    <hyperlink ref="S9" location="'Export chitanta'!A1" display="Export chitanta"/>
    <hyperlink ref="S10" location="Facturi!A1" display="Facturi"/>
    <hyperlink ref="S11" location="Clienti!A1" display="Clienti"/>
    <hyperlink ref="S12" location="'Incasat pe luna'!A1" display="Incasat pe luna"/>
    <hyperlink ref="S13" location="'Facturat pe luna'!A1" display="Facturat pe luna"/>
    <hyperlink ref="S14" location="'Incasari pe client'!A1" display="Incasari pe client"/>
    <hyperlink ref="S15" location="'Calculator pret traducere'!A1" display="Calculator pret traducere"/>
    <hyperlink ref="S16" location="Ianuarie!A1" display="Ianuarie"/>
    <hyperlink ref="S17" location="Februarie!A1" display="Februarie"/>
    <hyperlink ref="S18" location="Martie!A1" display="Martie"/>
    <hyperlink ref="S19" location="Aprilie!A1" display="Aprilie"/>
    <hyperlink ref="S20" location="Mai!A1" display="Mai"/>
    <hyperlink ref="S21" location="Iunie!A1" display="Iunie"/>
    <hyperlink ref="S22" location="Iulie!A1" display="Iulie"/>
    <hyperlink ref="S23" location="August!A1" display="August"/>
    <hyperlink ref="S24" location="August!A1" display="August"/>
    <hyperlink ref="S25" location="Septembrie!A1" display="Septembrie"/>
    <hyperlink ref="S26" location="Octombrie!A1" display="Octombrie"/>
    <hyperlink ref="S27" location="Noiembrie!A1" display="Noiembrie"/>
    <hyperlink ref="S28" location="Decembrie!A1" display="Decembrie"/>
    <hyperlink ref="S29" location="'Export chitanta'!Print_Area" display="'Export chitanta'!Print_Area"/>
    <hyperlink ref="S30" location="'Export factura'!Print_Area" display="'Export factura'!Print_Area"/>
  </hyperlinks>
  <pageMargins left="0.7" right="0.7" top="0.75" bottom="0.75" header="0.3" footer="0.3"/>
  <drawing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>
    <tabColor rgb="FFFF0000"/>
  </sheetPr>
  <dimension ref="A2:R60"/>
  <sheetViews>
    <sheetView zoomScale="75" zoomScaleNormal="75" workbookViewId="0">
      <selection activeCell="G21" sqref="G21:H22"/>
    </sheetView>
  </sheetViews>
  <sheetFormatPr defaultColWidth="9.140625" defaultRowHeight="12.75"/>
  <cols>
    <col min="1" max="1" width="3.5703125" style="88" customWidth="1"/>
    <col min="2" max="2" width="9.28515625" style="88" bestFit="1" customWidth="1"/>
    <col min="3" max="3" width="9.140625" style="88"/>
    <col min="4" max="4" width="13.7109375" style="88" bestFit="1" customWidth="1"/>
    <col min="5" max="5" width="3.140625" style="88" customWidth="1"/>
    <col min="6" max="6" width="9.28515625" style="88" bestFit="1" customWidth="1"/>
    <col min="7" max="7" width="9.140625" style="88"/>
    <col min="8" max="8" width="13.7109375" style="88" bestFit="1" customWidth="1"/>
    <col min="9" max="9" width="3.42578125" style="88" customWidth="1"/>
    <col min="10" max="10" width="13.7109375" style="88" bestFit="1" customWidth="1"/>
    <col min="11" max="13" width="11.5703125" style="88" bestFit="1" customWidth="1"/>
    <col min="14" max="14" width="13.85546875" style="88" bestFit="1" customWidth="1"/>
    <col min="15" max="15" width="16" style="88" bestFit="1" customWidth="1"/>
    <col min="16" max="16" width="11.28515625" style="88" bestFit="1" customWidth="1"/>
    <col min="17" max="17" width="4" style="88" customWidth="1"/>
    <col min="18" max="16384" width="9.140625" style="88"/>
  </cols>
  <sheetData>
    <row r="2" spans="2:18" ht="13.5" thickBot="1">
      <c r="R2" s="144" t="s">
        <v>235</v>
      </c>
    </row>
    <row r="3" spans="2:18" ht="16.5" thickBot="1">
      <c r="B3" s="397" t="s">
        <v>189</v>
      </c>
      <c r="C3" s="398"/>
      <c r="D3" s="399"/>
      <c r="F3" s="397" t="s">
        <v>286</v>
      </c>
      <c r="G3" s="398"/>
      <c r="H3" s="399"/>
      <c r="J3" s="130"/>
      <c r="K3" s="136" t="s">
        <v>192</v>
      </c>
      <c r="L3" s="136" t="s">
        <v>193</v>
      </c>
      <c r="M3" s="136" t="s">
        <v>194</v>
      </c>
      <c r="N3" s="136" t="s">
        <v>195</v>
      </c>
      <c r="O3" s="136" t="s">
        <v>196</v>
      </c>
      <c r="P3" s="136" t="s">
        <v>197</v>
      </c>
      <c r="R3" s="144" t="s">
        <v>236</v>
      </c>
    </row>
    <row r="4" spans="2:18" ht="15">
      <c r="B4" s="92" t="s">
        <v>3</v>
      </c>
      <c r="C4" s="137" t="s">
        <v>184</v>
      </c>
      <c r="D4" s="92" t="s">
        <v>136</v>
      </c>
      <c r="F4" s="92" t="s">
        <v>3</v>
      </c>
      <c r="G4" s="137" t="s">
        <v>184</v>
      </c>
      <c r="H4" s="92" t="s">
        <v>136</v>
      </c>
      <c r="J4" s="131" t="s">
        <v>185</v>
      </c>
      <c r="K4" s="94"/>
      <c r="L4" s="94"/>
      <c r="M4" s="94">
        <v>500</v>
      </c>
      <c r="N4" s="94">
        <v>500</v>
      </c>
      <c r="O4" s="116"/>
      <c r="P4" s="116"/>
      <c r="R4" s="144" t="s">
        <v>237</v>
      </c>
    </row>
    <row r="5" spans="2:18" ht="15">
      <c r="B5" s="93">
        <v>1</v>
      </c>
      <c r="C5" s="134"/>
      <c r="D5" s="94">
        <v>0</v>
      </c>
      <c r="F5" s="93">
        <v>1</v>
      </c>
      <c r="G5" s="134"/>
      <c r="H5" s="94">
        <v>0</v>
      </c>
      <c r="J5" s="132" t="s">
        <v>170</v>
      </c>
      <c r="K5" s="94">
        <v>100</v>
      </c>
      <c r="L5" s="94"/>
      <c r="M5" s="94"/>
      <c r="N5" s="94"/>
      <c r="O5" s="116"/>
      <c r="P5" s="116"/>
      <c r="R5" s="144" t="s">
        <v>238</v>
      </c>
    </row>
    <row r="6" spans="2:18" ht="15.75" thickBot="1">
      <c r="B6" s="93">
        <v>2</v>
      </c>
      <c r="C6" s="134"/>
      <c r="D6" s="94">
        <v>0</v>
      </c>
      <c r="F6" s="93">
        <v>2</v>
      </c>
      <c r="G6" s="134"/>
      <c r="H6" s="94">
        <v>0</v>
      </c>
      <c r="J6" s="139" t="s">
        <v>186</v>
      </c>
      <c r="K6" s="94"/>
      <c r="L6" s="94">
        <v>100</v>
      </c>
      <c r="M6" s="94"/>
      <c r="N6" s="94"/>
      <c r="O6" s="116"/>
      <c r="P6" s="116"/>
      <c r="R6" s="144" t="s">
        <v>239</v>
      </c>
    </row>
    <row r="7" spans="2:18" ht="15.75" thickBot="1">
      <c r="B7" s="93">
        <v>3</v>
      </c>
      <c r="C7" s="134"/>
      <c r="D7" s="94">
        <v>0</v>
      </c>
      <c r="F7" s="93">
        <v>3</v>
      </c>
      <c r="G7" s="134"/>
      <c r="H7" s="94">
        <v>0</v>
      </c>
      <c r="J7" s="140" t="s">
        <v>157</v>
      </c>
      <c r="K7" s="141">
        <f>SUM(K4:K6)</f>
        <v>100</v>
      </c>
      <c r="L7" s="141">
        <f t="shared" ref="L7:N7" si="0">SUM(L4:L6)</f>
        <v>100</v>
      </c>
      <c r="M7" s="141">
        <f t="shared" si="0"/>
        <v>500</v>
      </c>
      <c r="N7" s="141">
        <f t="shared" si="0"/>
        <v>500</v>
      </c>
      <c r="R7" s="144" t="s">
        <v>240</v>
      </c>
    </row>
    <row r="8" spans="2:18" ht="15">
      <c r="B8" s="93">
        <v>4</v>
      </c>
      <c r="C8" s="134"/>
      <c r="D8" s="94">
        <v>0</v>
      </c>
      <c r="F8" s="93">
        <v>4</v>
      </c>
      <c r="G8" s="134"/>
      <c r="H8" s="94">
        <v>0</v>
      </c>
      <c r="R8" s="144" t="s">
        <v>241</v>
      </c>
    </row>
    <row r="9" spans="2:18" ht="15">
      <c r="B9" s="93">
        <v>5</v>
      </c>
      <c r="C9" s="134"/>
      <c r="D9" s="94">
        <v>0</v>
      </c>
      <c r="F9" s="93">
        <v>5</v>
      </c>
      <c r="G9" s="134"/>
      <c r="H9" s="94">
        <v>0</v>
      </c>
      <c r="R9" s="144" t="s">
        <v>242</v>
      </c>
    </row>
    <row r="10" spans="2:18" ht="15">
      <c r="B10" s="93">
        <v>6</v>
      </c>
      <c r="C10" s="134"/>
      <c r="D10" s="94">
        <v>0</v>
      </c>
      <c r="F10" s="93">
        <v>6</v>
      </c>
      <c r="G10" s="134"/>
      <c r="H10" s="94">
        <v>0</v>
      </c>
      <c r="R10" s="144" t="s">
        <v>243</v>
      </c>
    </row>
    <row r="11" spans="2:18" ht="15">
      <c r="B11" s="93">
        <v>7</v>
      </c>
      <c r="C11" s="134"/>
      <c r="D11" s="94">
        <v>0</v>
      </c>
      <c r="F11" s="93">
        <v>7</v>
      </c>
      <c r="G11" s="134"/>
      <c r="H11" s="94">
        <v>0</v>
      </c>
      <c r="R11" s="144" t="s">
        <v>244</v>
      </c>
    </row>
    <row r="12" spans="2:18" ht="15">
      <c r="B12" s="93">
        <v>8</v>
      </c>
      <c r="C12" s="134"/>
      <c r="D12" s="94">
        <v>0</v>
      </c>
      <c r="F12" s="93">
        <v>8</v>
      </c>
      <c r="G12" s="134"/>
      <c r="H12" s="94">
        <v>0</v>
      </c>
      <c r="R12" s="144" t="s">
        <v>245</v>
      </c>
    </row>
    <row r="13" spans="2:18" ht="15">
      <c r="B13" s="93">
        <v>9</v>
      </c>
      <c r="C13" s="134"/>
      <c r="D13" s="94">
        <v>0</v>
      </c>
      <c r="F13" s="93">
        <v>9</v>
      </c>
      <c r="G13" s="134"/>
      <c r="H13" s="94">
        <v>0</v>
      </c>
      <c r="R13" s="144" t="s">
        <v>246</v>
      </c>
    </row>
    <row r="14" spans="2:18" ht="15">
      <c r="B14" s="93">
        <v>10</v>
      </c>
      <c r="C14" s="134"/>
      <c r="D14" s="94">
        <v>0</v>
      </c>
      <c r="F14" s="93">
        <v>10</v>
      </c>
      <c r="G14" s="134"/>
      <c r="H14" s="94">
        <v>0</v>
      </c>
      <c r="R14" s="144" t="s">
        <v>138</v>
      </c>
    </row>
    <row r="15" spans="2:18" ht="15.75">
      <c r="B15" s="348" t="s">
        <v>157</v>
      </c>
      <c r="C15" s="348"/>
      <c r="D15" s="133">
        <f>SUM(D5:D14)</f>
        <v>0</v>
      </c>
      <c r="F15" s="348" t="s">
        <v>157</v>
      </c>
      <c r="G15" s="348"/>
      <c r="H15" s="133">
        <f>SUM(H5:H14)</f>
        <v>0</v>
      </c>
      <c r="R15" s="144" t="s">
        <v>140</v>
      </c>
    </row>
    <row r="16" spans="2:18">
      <c r="R16" s="144" t="s">
        <v>142</v>
      </c>
    </row>
    <row r="17" spans="1:18">
      <c r="R17" s="144" t="s">
        <v>144</v>
      </c>
    </row>
    <row r="18" spans="1:18" ht="13.5" thickBot="1">
      <c r="R18" s="144" t="s">
        <v>146</v>
      </c>
    </row>
    <row r="19" spans="1:18" ht="15.75">
      <c r="A19" s="360" t="s">
        <v>263</v>
      </c>
      <c r="B19" s="361"/>
      <c r="C19" s="403"/>
      <c r="D19" s="403"/>
      <c r="E19" s="403"/>
      <c r="F19" s="404"/>
      <c r="G19" s="456" t="s">
        <v>264</v>
      </c>
      <c r="H19" s="457"/>
      <c r="I19" s="349" t="s">
        <v>161</v>
      </c>
      <c r="J19" s="350"/>
      <c r="K19" s="351"/>
      <c r="L19" s="352" t="s">
        <v>265</v>
      </c>
      <c r="M19" s="353"/>
      <c r="N19" s="352" t="s">
        <v>266</v>
      </c>
      <c r="O19" s="354"/>
      <c r="R19" s="144" t="s">
        <v>148</v>
      </c>
    </row>
    <row r="20" spans="1:18">
      <c r="A20" s="355" t="s">
        <v>267</v>
      </c>
      <c r="B20" s="356"/>
      <c r="C20" s="357"/>
      <c r="D20" s="168"/>
      <c r="E20" s="169"/>
      <c r="F20" s="170"/>
      <c r="G20" s="458"/>
      <c r="H20" s="459"/>
      <c r="I20" s="171" t="s">
        <v>268</v>
      </c>
      <c r="J20" s="172" t="s">
        <v>269</v>
      </c>
      <c r="K20" s="172" t="s">
        <v>270</v>
      </c>
      <c r="L20" s="358" t="s">
        <v>271</v>
      </c>
      <c r="M20" s="359"/>
      <c r="N20" s="173"/>
      <c r="O20" s="174"/>
      <c r="R20" s="144" t="s">
        <v>150</v>
      </c>
    </row>
    <row r="21" spans="1:18">
      <c r="A21" s="363">
        <v>1</v>
      </c>
      <c r="B21" s="364"/>
      <c r="C21" s="365"/>
      <c r="D21" s="175"/>
      <c r="E21" s="176"/>
      <c r="F21" s="177">
        <v>2</v>
      </c>
      <c r="G21" s="460" t="s">
        <v>272</v>
      </c>
      <c r="H21" s="461"/>
      <c r="I21" s="171">
        <v>3</v>
      </c>
      <c r="J21" s="172">
        <v>4</v>
      </c>
      <c r="K21" s="172">
        <v>5</v>
      </c>
      <c r="L21" s="405">
        <v>6</v>
      </c>
      <c r="M21" s="406"/>
      <c r="N21" s="366">
        <v>7</v>
      </c>
      <c r="O21" s="367"/>
      <c r="R21" s="144" t="s">
        <v>151</v>
      </c>
    </row>
    <row r="22" spans="1:18" ht="13.5" thickBot="1">
      <c r="A22" s="178"/>
      <c r="B22" s="179"/>
      <c r="C22" s="180"/>
      <c r="D22" s="181"/>
      <c r="E22" s="182"/>
      <c r="F22" s="183"/>
      <c r="G22" s="462"/>
      <c r="H22" s="463"/>
      <c r="I22" s="434">
        <f ca="1">TODAY()</f>
        <v>42400</v>
      </c>
      <c r="J22" s="435"/>
      <c r="K22" s="436"/>
      <c r="L22" s="184"/>
      <c r="M22" s="185"/>
      <c r="N22" s="368"/>
      <c r="O22" s="369"/>
      <c r="R22" s="144" t="s">
        <v>151</v>
      </c>
    </row>
    <row r="23" spans="1:18" ht="38.25" customHeight="1">
      <c r="A23" s="186" t="s">
        <v>3</v>
      </c>
      <c r="B23" s="187"/>
      <c r="C23" s="188" t="s">
        <v>273</v>
      </c>
      <c r="D23" s="188" t="s">
        <v>274</v>
      </c>
      <c r="E23" s="370" t="s">
        <v>294</v>
      </c>
      <c r="F23" s="371"/>
      <c r="G23" s="188" t="s">
        <v>293</v>
      </c>
      <c r="H23" s="188" t="s">
        <v>295</v>
      </c>
      <c r="I23" s="374" t="s">
        <v>275</v>
      </c>
      <c r="J23" s="375"/>
      <c r="K23" s="376"/>
      <c r="L23" s="189"/>
      <c r="M23" s="189"/>
      <c r="N23" s="189"/>
      <c r="O23" s="190"/>
      <c r="R23" s="144" t="s">
        <v>152</v>
      </c>
    </row>
    <row r="24" spans="1:18">
      <c r="A24" s="171">
        <v>8</v>
      </c>
      <c r="B24" s="239"/>
      <c r="C24" s="172">
        <v>9</v>
      </c>
      <c r="D24" s="172">
        <v>10</v>
      </c>
      <c r="E24" s="372"/>
      <c r="F24" s="373"/>
      <c r="G24" s="192">
        <v>11</v>
      </c>
      <c r="H24" s="192">
        <v>12</v>
      </c>
      <c r="I24" s="172">
        <v>13</v>
      </c>
      <c r="J24" s="172">
        <v>14</v>
      </c>
      <c r="K24" s="172">
        <v>15</v>
      </c>
      <c r="L24" s="172">
        <v>16</v>
      </c>
      <c r="M24" s="172">
        <v>17</v>
      </c>
      <c r="N24" s="172">
        <v>18</v>
      </c>
      <c r="O24" s="177">
        <v>19</v>
      </c>
      <c r="R24" s="144" t="s">
        <v>153</v>
      </c>
    </row>
    <row r="25" spans="1:18" ht="14.25">
      <c r="A25" s="193"/>
      <c r="B25" s="194"/>
      <c r="C25" s="194"/>
      <c r="D25" s="194"/>
      <c r="E25" s="194"/>
      <c r="F25" s="194"/>
      <c r="G25" s="195"/>
      <c r="H25" s="195"/>
      <c r="I25" s="194"/>
      <c r="J25" s="194"/>
      <c r="K25" s="194"/>
      <c r="L25" s="194"/>
      <c r="M25" s="194"/>
      <c r="N25" s="194"/>
      <c r="O25" s="196"/>
      <c r="R25" s="144" t="s">
        <v>154</v>
      </c>
    </row>
    <row r="26" spans="1:18" ht="15.75" thickBot="1">
      <c r="A26" s="197">
        <v>1</v>
      </c>
      <c r="B26" s="198"/>
      <c r="C26" s="410" t="s">
        <v>292</v>
      </c>
      <c r="D26" s="411"/>
      <c r="E26" s="411"/>
      <c r="F26" s="411"/>
      <c r="G26" s="199">
        <v>100</v>
      </c>
      <c r="H26" s="200"/>
      <c r="I26" s="380"/>
      <c r="J26" s="381"/>
      <c r="K26" s="382"/>
      <c r="L26" s="201"/>
      <c r="M26" s="201"/>
      <c r="N26" s="201"/>
      <c r="O26" s="202"/>
      <c r="R26" s="144" t="s">
        <v>155</v>
      </c>
    </row>
    <row r="27" spans="1:18">
      <c r="A27" s="203">
        <v>1</v>
      </c>
      <c r="B27" s="204"/>
      <c r="C27" s="205"/>
      <c r="D27" s="205"/>
      <c r="E27" s="383"/>
      <c r="F27" s="412"/>
      <c r="G27" s="206"/>
      <c r="H27" s="206"/>
      <c r="I27" s="385"/>
      <c r="J27" s="413"/>
      <c r="K27" s="414"/>
      <c r="L27" s="207"/>
      <c r="M27" s="207"/>
      <c r="N27" s="207"/>
      <c r="O27" s="208"/>
      <c r="R27" s="143" t="s">
        <v>209</v>
      </c>
    </row>
    <row r="28" spans="1:18" ht="13.5">
      <c r="A28" s="209">
        <v>2</v>
      </c>
      <c r="B28" s="210"/>
      <c r="C28" s="211"/>
      <c r="D28" s="211"/>
      <c r="E28" s="388"/>
      <c r="F28" s="389"/>
      <c r="G28" s="212"/>
      <c r="H28" s="212"/>
      <c r="I28" s="390"/>
      <c r="J28" s="391"/>
      <c r="K28" s="392"/>
      <c r="L28" s="213"/>
      <c r="M28" s="213"/>
      <c r="N28" s="213"/>
      <c r="O28" s="214"/>
      <c r="R28" s="143" t="s">
        <v>210</v>
      </c>
    </row>
    <row r="29" spans="1:18" ht="13.5">
      <c r="A29" s="209">
        <v>3</v>
      </c>
      <c r="B29" s="210"/>
      <c r="C29" s="211"/>
      <c r="D29" s="211"/>
      <c r="E29" s="388"/>
      <c r="F29" s="389"/>
      <c r="G29" s="212"/>
      <c r="H29" s="212"/>
      <c r="I29" s="390"/>
      <c r="J29" s="391"/>
      <c r="K29" s="392"/>
      <c r="L29" s="213"/>
      <c r="M29" s="213"/>
      <c r="N29" s="213"/>
      <c r="O29" s="214"/>
    </row>
    <row r="30" spans="1:18" ht="13.5">
      <c r="A30" s="209">
        <v>4</v>
      </c>
      <c r="B30" s="210"/>
      <c r="C30" s="211"/>
      <c r="D30" s="211"/>
      <c r="E30" s="388"/>
      <c r="F30" s="389"/>
      <c r="G30" s="212"/>
      <c r="H30" s="215"/>
      <c r="I30" s="390"/>
      <c r="J30" s="391"/>
      <c r="K30" s="392"/>
      <c r="L30" s="213"/>
      <c r="M30" s="213"/>
      <c r="N30" s="213"/>
      <c r="O30" s="214"/>
    </row>
    <row r="31" spans="1:18" ht="13.5">
      <c r="A31" s="209">
        <v>5</v>
      </c>
      <c r="B31" s="210"/>
      <c r="C31" s="211"/>
      <c r="D31" s="211"/>
      <c r="E31" s="388"/>
      <c r="F31" s="389"/>
      <c r="G31" s="212"/>
      <c r="H31" s="212"/>
      <c r="I31" s="390"/>
      <c r="J31" s="391"/>
      <c r="K31" s="392"/>
      <c r="L31" s="213"/>
      <c r="M31" s="213"/>
      <c r="N31" s="213"/>
      <c r="O31" s="214"/>
    </row>
    <row r="32" spans="1:18" ht="13.5">
      <c r="A32" s="209">
        <v>6</v>
      </c>
      <c r="B32" s="210"/>
      <c r="C32" s="211"/>
      <c r="D32" s="211"/>
      <c r="E32" s="388"/>
      <c r="F32" s="389"/>
      <c r="G32" s="212"/>
      <c r="H32" s="212"/>
      <c r="I32" s="390"/>
      <c r="J32" s="391"/>
      <c r="K32" s="392"/>
      <c r="L32" s="213"/>
      <c r="M32" s="213"/>
      <c r="N32" s="213"/>
      <c r="O32" s="214"/>
    </row>
    <row r="33" spans="1:15" ht="13.5">
      <c r="A33" s="209">
        <v>7</v>
      </c>
      <c r="B33" s="210"/>
      <c r="C33" s="211"/>
      <c r="D33" s="211"/>
      <c r="E33" s="388"/>
      <c r="F33" s="389"/>
      <c r="G33" s="212"/>
      <c r="H33" s="212"/>
      <c r="I33" s="390"/>
      <c r="J33" s="391"/>
      <c r="K33" s="392"/>
      <c r="L33" s="213"/>
      <c r="M33" s="213"/>
      <c r="N33" s="213"/>
      <c r="O33" s="214"/>
    </row>
    <row r="34" spans="1:15" ht="13.5">
      <c r="A34" s="209">
        <v>8</v>
      </c>
      <c r="B34" s="210"/>
      <c r="C34" s="211"/>
      <c r="D34" s="211"/>
      <c r="E34" s="388"/>
      <c r="F34" s="389"/>
      <c r="G34" s="212"/>
      <c r="H34" s="212"/>
      <c r="I34" s="390"/>
      <c r="J34" s="391"/>
      <c r="K34" s="392"/>
      <c r="L34" s="213"/>
      <c r="M34" s="213"/>
      <c r="N34" s="213"/>
      <c r="O34" s="214"/>
    </row>
    <row r="35" spans="1:15" ht="13.5">
      <c r="A35" s="209">
        <v>9</v>
      </c>
      <c r="B35" s="210"/>
      <c r="C35" s="211"/>
      <c r="D35" s="211"/>
      <c r="E35" s="388"/>
      <c r="F35" s="389"/>
      <c r="G35" s="212"/>
      <c r="H35" s="212"/>
      <c r="I35" s="390"/>
      <c r="J35" s="391"/>
      <c r="K35" s="392"/>
      <c r="L35" s="213"/>
      <c r="M35" s="213"/>
      <c r="N35" s="213"/>
      <c r="O35" s="214"/>
    </row>
    <row r="36" spans="1:15" ht="13.5">
      <c r="A36" s="209">
        <v>10</v>
      </c>
      <c r="B36" s="210"/>
      <c r="C36" s="211"/>
      <c r="D36" s="211"/>
      <c r="E36" s="388"/>
      <c r="F36" s="389"/>
      <c r="G36" s="212"/>
      <c r="H36" s="212"/>
      <c r="I36" s="390"/>
      <c r="J36" s="391"/>
      <c r="K36" s="392"/>
      <c r="L36" s="213"/>
      <c r="M36" s="213"/>
      <c r="N36" s="213"/>
      <c r="O36" s="214"/>
    </row>
    <row r="37" spans="1:15" ht="13.5">
      <c r="A37" s="209">
        <v>11</v>
      </c>
      <c r="B37" s="210"/>
      <c r="C37" s="211"/>
      <c r="D37" s="211"/>
      <c r="E37" s="388"/>
      <c r="F37" s="389"/>
      <c r="G37" s="212"/>
      <c r="H37" s="212"/>
      <c r="I37" s="390"/>
      <c r="J37" s="391"/>
      <c r="K37" s="392"/>
      <c r="L37" s="213"/>
      <c r="M37" s="213"/>
      <c r="N37" s="213"/>
      <c r="O37" s="214"/>
    </row>
    <row r="38" spans="1:15" ht="13.5">
      <c r="A38" s="209">
        <v>12</v>
      </c>
      <c r="B38" s="210"/>
      <c r="C38" s="211"/>
      <c r="D38" s="211"/>
      <c r="E38" s="388"/>
      <c r="F38" s="389"/>
      <c r="G38" s="212"/>
      <c r="H38" s="212"/>
      <c r="I38" s="390"/>
      <c r="J38" s="391"/>
      <c r="K38" s="392"/>
      <c r="L38" s="213"/>
      <c r="M38" s="213"/>
      <c r="N38" s="213"/>
      <c r="O38" s="214"/>
    </row>
    <row r="39" spans="1:15" ht="13.5">
      <c r="A39" s="209">
        <v>13</v>
      </c>
      <c r="B39" s="210"/>
      <c r="C39" s="211"/>
      <c r="D39" s="211"/>
      <c r="E39" s="388"/>
      <c r="F39" s="389"/>
      <c r="G39" s="212"/>
      <c r="H39" s="212"/>
      <c r="I39" s="390"/>
      <c r="J39" s="391"/>
      <c r="K39" s="392"/>
      <c r="L39" s="213"/>
      <c r="M39" s="213"/>
      <c r="N39" s="213"/>
      <c r="O39" s="214"/>
    </row>
    <row r="40" spans="1:15" ht="13.5">
      <c r="A40" s="209">
        <v>14</v>
      </c>
      <c r="B40" s="210"/>
      <c r="C40" s="211"/>
      <c r="D40" s="211"/>
      <c r="E40" s="388"/>
      <c r="F40" s="389"/>
      <c r="G40" s="212"/>
      <c r="H40" s="212"/>
      <c r="I40" s="390"/>
      <c r="J40" s="391"/>
      <c r="K40" s="392"/>
      <c r="L40" s="213"/>
      <c r="M40" s="213"/>
      <c r="N40" s="213"/>
      <c r="O40" s="214"/>
    </row>
    <row r="41" spans="1:15" ht="13.5">
      <c r="A41" s="209">
        <v>15</v>
      </c>
      <c r="B41" s="210"/>
      <c r="C41" s="211"/>
      <c r="D41" s="211"/>
      <c r="E41" s="388"/>
      <c r="F41" s="389"/>
      <c r="G41" s="212"/>
      <c r="H41" s="212"/>
      <c r="I41" s="390"/>
      <c r="J41" s="391"/>
      <c r="K41" s="392"/>
      <c r="L41" s="213"/>
      <c r="M41" s="213"/>
      <c r="N41" s="213"/>
      <c r="O41" s="214"/>
    </row>
    <row r="42" spans="1:15" ht="13.5">
      <c r="A42" s="209">
        <v>16</v>
      </c>
      <c r="B42" s="210"/>
      <c r="C42" s="211"/>
      <c r="D42" s="211"/>
      <c r="E42" s="388"/>
      <c r="F42" s="389"/>
      <c r="G42" s="212"/>
      <c r="H42" s="212"/>
      <c r="I42" s="390"/>
      <c r="J42" s="391"/>
      <c r="K42" s="392"/>
      <c r="L42" s="213"/>
      <c r="M42" s="213"/>
      <c r="N42" s="213"/>
      <c r="O42" s="214"/>
    </row>
    <row r="43" spans="1:15" ht="13.5">
      <c r="A43" s="209">
        <v>17</v>
      </c>
      <c r="B43" s="210"/>
      <c r="C43" s="211"/>
      <c r="D43" s="211"/>
      <c r="E43" s="388"/>
      <c r="F43" s="389"/>
      <c r="G43" s="212"/>
      <c r="H43" s="212"/>
      <c r="I43" s="390"/>
      <c r="J43" s="391"/>
      <c r="K43" s="392"/>
      <c r="L43" s="213"/>
      <c r="M43" s="213"/>
      <c r="N43" s="213"/>
      <c r="O43" s="214"/>
    </row>
    <row r="44" spans="1:15" ht="13.5">
      <c r="A44" s="209">
        <v>18</v>
      </c>
      <c r="B44" s="210"/>
      <c r="C44" s="211"/>
      <c r="D44" s="211"/>
      <c r="E44" s="388"/>
      <c r="F44" s="389"/>
      <c r="G44" s="212"/>
      <c r="H44" s="212"/>
      <c r="I44" s="390"/>
      <c r="J44" s="391"/>
      <c r="K44" s="392"/>
      <c r="L44" s="213"/>
      <c r="M44" s="213"/>
      <c r="N44" s="213"/>
      <c r="O44" s="214"/>
    </row>
    <row r="45" spans="1:15" ht="13.5">
      <c r="A45" s="209">
        <v>19</v>
      </c>
      <c r="B45" s="210"/>
      <c r="C45" s="211"/>
      <c r="D45" s="211"/>
      <c r="E45" s="388"/>
      <c r="F45" s="389"/>
      <c r="G45" s="212"/>
      <c r="H45" s="212"/>
      <c r="I45" s="390"/>
      <c r="J45" s="391"/>
      <c r="K45" s="392"/>
      <c r="L45" s="213"/>
      <c r="M45" s="213"/>
      <c r="N45" s="213"/>
      <c r="O45" s="214"/>
    </row>
    <row r="46" spans="1:15" ht="13.5">
      <c r="A46" s="209">
        <v>20</v>
      </c>
      <c r="B46" s="210"/>
      <c r="C46" s="211"/>
      <c r="D46" s="211"/>
      <c r="E46" s="388"/>
      <c r="F46" s="389"/>
      <c r="G46" s="212"/>
      <c r="H46" s="212"/>
      <c r="I46" s="390"/>
      <c r="J46" s="391"/>
      <c r="K46" s="392"/>
      <c r="L46" s="213"/>
      <c r="M46" s="213"/>
      <c r="N46" s="213"/>
      <c r="O46" s="214"/>
    </row>
    <row r="47" spans="1:15" ht="13.5">
      <c r="A47" s="209">
        <v>21</v>
      </c>
      <c r="B47" s="210"/>
      <c r="C47" s="211"/>
      <c r="D47" s="211"/>
      <c r="E47" s="388"/>
      <c r="F47" s="389"/>
      <c r="G47" s="212"/>
      <c r="H47" s="212"/>
      <c r="I47" s="390"/>
      <c r="J47" s="391"/>
      <c r="K47" s="392"/>
      <c r="L47" s="213"/>
      <c r="M47" s="213"/>
      <c r="N47" s="213"/>
      <c r="O47" s="214"/>
    </row>
    <row r="48" spans="1:15" ht="13.5">
      <c r="A48" s="209">
        <v>22</v>
      </c>
      <c r="B48" s="210"/>
      <c r="C48" s="211"/>
      <c r="D48" s="211"/>
      <c r="E48" s="388"/>
      <c r="F48" s="389"/>
      <c r="G48" s="212"/>
      <c r="H48" s="212"/>
      <c r="I48" s="390"/>
      <c r="J48" s="391"/>
      <c r="K48" s="392"/>
      <c r="L48" s="213"/>
      <c r="M48" s="213"/>
      <c r="N48" s="213"/>
      <c r="O48" s="214"/>
    </row>
    <row r="49" spans="1:15" ht="13.5">
      <c r="A49" s="209">
        <v>23</v>
      </c>
      <c r="B49" s="210"/>
      <c r="C49" s="211"/>
      <c r="D49" s="211"/>
      <c r="E49" s="388"/>
      <c r="F49" s="389"/>
      <c r="G49" s="212"/>
      <c r="H49" s="212"/>
      <c r="I49" s="390"/>
      <c r="J49" s="391"/>
      <c r="K49" s="392"/>
      <c r="L49" s="213"/>
      <c r="M49" s="213"/>
      <c r="N49" s="213"/>
      <c r="O49" s="214"/>
    </row>
    <row r="50" spans="1:15" ht="13.5">
      <c r="A50" s="209">
        <v>24</v>
      </c>
      <c r="B50" s="210"/>
      <c r="C50" s="211"/>
      <c r="D50" s="211"/>
      <c r="E50" s="388"/>
      <c r="F50" s="389"/>
      <c r="G50" s="212"/>
      <c r="H50" s="212"/>
      <c r="I50" s="390"/>
      <c r="J50" s="391"/>
      <c r="K50" s="392"/>
      <c r="L50" s="213"/>
      <c r="M50" s="213"/>
      <c r="N50" s="213"/>
      <c r="O50" s="214"/>
    </row>
    <row r="51" spans="1:15" ht="13.5">
      <c r="A51" s="209">
        <v>25</v>
      </c>
      <c r="B51" s="210"/>
      <c r="C51" s="211"/>
      <c r="D51" s="211"/>
      <c r="E51" s="388"/>
      <c r="F51" s="389"/>
      <c r="G51" s="212"/>
      <c r="H51" s="212"/>
      <c r="I51" s="390"/>
      <c r="J51" s="391"/>
      <c r="K51" s="392"/>
      <c r="L51" s="213"/>
      <c r="M51" s="213"/>
      <c r="N51" s="213"/>
      <c r="O51" s="214"/>
    </row>
    <row r="52" spans="1:15" ht="13.5">
      <c r="A52" s="209">
        <v>26</v>
      </c>
      <c r="B52" s="210"/>
      <c r="C52" s="211"/>
      <c r="D52" s="211"/>
      <c r="E52" s="388"/>
      <c r="F52" s="389"/>
      <c r="G52" s="212"/>
      <c r="H52" s="212"/>
      <c r="I52" s="390"/>
      <c r="J52" s="391"/>
      <c r="K52" s="392"/>
      <c r="L52" s="213"/>
      <c r="M52" s="213"/>
      <c r="N52" s="213"/>
      <c r="O52" s="214"/>
    </row>
    <row r="53" spans="1:15" ht="13.5">
      <c r="A53" s="209">
        <v>27</v>
      </c>
      <c r="B53" s="210"/>
      <c r="C53" s="211"/>
      <c r="D53" s="211"/>
      <c r="E53" s="388"/>
      <c r="F53" s="389"/>
      <c r="G53" s="212"/>
      <c r="H53" s="212"/>
      <c r="I53" s="390"/>
      <c r="J53" s="391"/>
      <c r="K53" s="392"/>
      <c r="L53" s="213"/>
      <c r="M53" s="213"/>
      <c r="N53" s="213"/>
      <c r="O53" s="214"/>
    </row>
    <row r="54" spans="1:15" ht="13.5">
      <c r="A54" s="209">
        <v>28</v>
      </c>
      <c r="B54" s="210"/>
      <c r="C54" s="211"/>
      <c r="D54" s="211"/>
      <c r="E54" s="388"/>
      <c r="F54" s="389"/>
      <c r="G54" s="212"/>
      <c r="H54" s="212"/>
      <c r="I54" s="390"/>
      <c r="J54" s="391"/>
      <c r="K54" s="392"/>
      <c r="L54" s="213"/>
      <c r="M54" s="213"/>
      <c r="N54" s="213"/>
      <c r="O54" s="214"/>
    </row>
    <row r="55" spans="1:15" ht="13.5">
      <c r="A55" s="209">
        <v>29</v>
      </c>
      <c r="B55" s="210"/>
      <c r="C55" s="211"/>
      <c r="D55" s="211"/>
      <c r="E55" s="388"/>
      <c r="F55" s="389"/>
      <c r="G55" s="212"/>
      <c r="H55" s="212"/>
      <c r="I55" s="390"/>
      <c r="J55" s="391"/>
      <c r="K55" s="392"/>
      <c r="L55" s="213"/>
      <c r="M55" s="213"/>
      <c r="N55" s="213"/>
      <c r="O55" s="214"/>
    </row>
    <row r="56" spans="1:15" ht="13.5">
      <c r="A56" s="209">
        <v>30</v>
      </c>
      <c r="B56" s="210"/>
      <c r="C56" s="211"/>
      <c r="D56" s="211"/>
      <c r="E56" s="388"/>
      <c r="F56" s="389"/>
      <c r="G56" s="212"/>
      <c r="H56" s="212"/>
      <c r="I56" s="390"/>
      <c r="J56" s="391"/>
      <c r="K56" s="392"/>
      <c r="L56" s="213"/>
      <c r="M56" s="213"/>
      <c r="N56" s="213"/>
      <c r="O56" s="214"/>
    </row>
    <row r="57" spans="1:15" ht="13.5">
      <c r="A57" s="209">
        <v>31</v>
      </c>
      <c r="B57" s="415"/>
      <c r="C57" s="416"/>
      <c r="D57" s="416"/>
      <c r="E57" s="417"/>
      <c r="F57" s="418"/>
      <c r="G57" s="419"/>
      <c r="H57" s="419"/>
      <c r="I57" s="420"/>
      <c r="J57" s="421"/>
      <c r="K57" s="422"/>
      <c r="L57" s="423"/>
      <c r="M57" s="423"/>
      <c r="N57" s="423"/>
      <c r="O57" s="424"/>
    </row>
    <row r="58" spans="1:15" ht="15.75" thickBot="1">
      <c r="A58" s="216"/>
      <c r="B58" s="217"/>
      <c r="C58" s="425" t="s">
        <v>157</v>
      </c>
      <c r="D58" s="426"/>
      <c r="E58" s="426"/>
      <c r="F58" s="427"/>
      <c r="G58" s="218">
        <f>SUM(G26:G57)</f>
        <v>100</v>
      </c>
      <c r="H58" s="218">
        <f>SUM(H26:H57)</f>
        <v>0</v>
      </c>
      <c r="I58" s="428"/>
      <c r="J58" s="429"/>
      <c r="K58" s="430" t="s">
        <v>277</v>
      </c>
      <c r="L58" s="426"/>
      <c r="M58" s="426"/>
      <c r="N58" s="219">
        <f>G58-H58</f>
        <v>100</v>
      </c>
      <c r="O58" s="220"/>
    </row>
    <row r="59" spans="1:15">
      <c r="A59" s="431" t="s">
        <v>278</v>
      </c>
      <c r="B59" s="432"/>
      <c r="C59" s="432"/>
      <c r="D59" s="221"/>
      <c r="E59" s="221"/>
      <c r="F59" s="221"/>
      <c r="G59" s="433" t="s">
        <v>279</v>
      </c>
      <c r="H59" s="433"/>
      <c r="I59" s="221"/>
      <c r="J59" s="221"/>
      <c r="K59" s="221"/>
      <c r="L59" s="221"/>
      <c r="M59" s="221"/>
      <c r="N59" s="221"/>
      <c r="O59" s="222"/>
    </row>
    <row r="60" spans="1:15" ht="13.5" thickBot="1">
      <c r="A60" s="223"/>
      <c r="B60" s="185"/>
      <c r="C60" s="185"/>
      <c r="D60" s="185"/>
      <c r="E60" s="185"/>
      <c r="F60" s="185"/>
      <c r="G60" s="224"/>
      <c r="H60" s="224"/>
      <c r="I60" s="185"/>
      <c r="J60" s="185"/>
      <c r="K60" s="185"/>
      <c r="L60" s="185"/>
      <c r="M60" s="185"/>
      <c r="N60" s="185"/>
      <c r="O60" s="225"/>
    </row>
  </sheetData>
  <mergeCells count="84">
    <mergeCell ref="C58:F58"/>
    <mergeCell ref="K58:M58"/>
    <mergeCell ref="E55:F55"/>
    <mergeCell ref="I55:K55"/>
    <mergeCell ref="E56:F56"/>
    <mergeCell ref="I56:K56"/>
    <mergeCell ref="E57:F57"/>
    <mergeCell ref="I57:K57"/>
    <mergeCell ref="E52:F52"/>
    <mergeCell ref="I52:K52"/>
    <mergeCell ref="E53:F53"/>
    <mergeCell ref="I53:K53"/>
    <mergeCell ref="E54:F54"/>
    <mergeCell ref="I54:K54"/>
    <mergeCell ref="E49:F49"/>
    <mergeCell ref="I49:K49"/>
    <mergeCell ref="E50:F50"/>
    <mergeCell ref="I50:K50"/>
    <mergeCell ref="E51:F51"/>
    <mergeCell ref="I51:K51"/>
    <mergeCell ref="E46:F46"/>
    <mergeCell ref="I46:K46"/>
    <mergeCell ref="E47:F47"/>
    <mergeCell ref="I47:K47"/>
    <mergeCell ref="E48:F48"/>
    <mergeCell ref="I48:K48"/>
    <mergeCell ref="E43:F43"/>
    <mergeCell ref="I43:K43"/>
    <mergeCell ref="E44:F44"/>
    <mergeCell ref="I44:K44"/>
    <mergeCell ref="E45:F45"/>
    <mergeCell ref="I45:K45"/>
    <mergeCell ref="E40:F40"/>
    <mergeCell ref="I40:K40"/>
    <mergeCell ref="E41:F41"/>
    <mergeCell ref="I41:K41"/>
    <mergeCell ref="E42:F42"/>
    <mergeCell ref="I42:K42"/>
    <mergeCell ref="E37:F37"/>
    <mergeCell ref="I37:K37"/>
    <mergeCell ref="E38:F38"/>
    <mergeCell ref="I38:K38"/>
    <mergeCell ref="E39:F39"/>
    <mergeCell ref="I39:K39"/>
    <mergeCell ref="E34:F34"/>
    <mergeCell ref="I34:K34"/>
    <mergeCell ref="E35:F35"/>
    <mergeCell ref="I35:K35"/>
    <mergeCell ref="E36:F36"/>
    <mergeCell ref="I36:K36"/>
    <mergeCell ref="E31:F31"/>
    <mergeCell ref="I31:K31"/>
    <mergeCell ref="E32:F32"/>
    <mergeCell ref="I32:K32"/>
    <mergeCell ref="E33:F33"/>
    <mergeCell ref="I33:K33"/>
    <mergeCell ref="E28:F28"/>
    <mergeCell ref="I28:K28"/>
    <mergeCell ref="E29:F29"/>
    <mergeCell ref="I29:K29"/>
    <mergeCell ref="E30:F30"/>
    <mergeCell ref="I30:K30"/>
    <mergeCell ref="E23:F24"/>
    <mergeCell ref="I23:K23"/>
    <mergeCell ref="C26:F26"/>
    <mergeCell ref="I26:K26"/>
    <mergeCell ref="E27:F27"/>
    <mergeCell ref="I27:K27"/>
    <mergeCell ref="A21:C21"/>
    <mergeCell ref="G21:H22"/>
    <mergeCell ref="N21:O21"/>
    <mergeCell ref="I22:K22"/>
    <mergeCell ref="N22:O22"/>
    <mergeCell ref="I19:K19"/>
    <mergeCell ref="L19:M19"/>
    <mergeCell ref="N19:O19"/>
    <mergeCell ref="A20:C20"/>
    <mergeCell ref="L20:M20"/>
    <mergeCell ref="B15:C15"/>
    <mergeCell ref="F3:H3"/>
    <mergeCell ref="F15:G15"/>
    <mergeCell ref="B3:D3"/>
    <mergeCell ref="A19:F19"/>
    <mergeCell ref="G19:H20"/>
  </mergeCells>
  <hyperlinks>
    <hyperlink ref="R2" location="'Evidenta PFA'!A1" display="Evidenta PFA"/>
    <hyperlink ref="R3" location="RJIP!A1" display="RJIP"/>
    <hyperlink ref="R4" location="'Model RJIP'!A1" display="Model RJIP"/>
    <hyperlink ref="R5" location="'Registrul-Inventar'!A1" display="Registrul-Inventar"/>
    <hyperlink ref="R6" location="'Export factura'!A1" display="Export factura"/>
    <hyperlink ref="R7" location="'Export chitanta'!A1" display="Export chitanta"/>
    <hyperlink ref="R8" location="Facturi!A1" display="Facturi"/>
    <hyperlink ref="R9" location="Clienti!A1" display="Clienti"/>
    <hyperlink ref="R10" location="'Incasat pe luna'!A1" display="Incasat pe luna"/>
    <hyperlink ref="R11" location="'Facturat pe luna'!A1" display="Facturat pe luna"/>
    <hyperlink ref="R12" location="'Incasari pe client'!A1" display="Incasari pe client"/>
    <hyperlink ref="R13" location="'Calculator pret traducere'!A1" display="Calculator pret traducere"/>
    <hyperlink ref="R14" location="Ianuarie!A1" display="Ianuarie"/>
    <hyperlink ref="R15" location="Februarie!A1" display="Februarie"/>
    <hyperlink ref="R16" location="Martie!A1" display="Martie"/>
    <hyperlink ref="R17" location="Aprilie!A1" display="Aprilie"/>
    <hyperlink ref="R18" location="Mai!A1" display="Mai"/>
    <hyperlink ref="R19" location="Iunie!A1" display="Iunie"/>
    <hyperlink ref="R20" location="Iulie!A1" display="Iulie"/>
    <hyperlink ref="R21" location="August!A1" display="August"/>
    <hyperlink ref="R22" location="August!A1" display="August"/>
    <hyperlink ref="R23" location="Septembrie!A1" display="Septembrie"/>
    <hyperlink ref="R24" location="Octombrie!A1" display="Octombrie"/>
    <hyperlink ref="R25" location="Noiembrie!A1" display="Noiembrie"/>
    <hyperlink ref="R26" location="Decembrie!A1" display="Decembrie"/>
    <hyperlink ref="R27" location="'Export chitanta'!Print_Area" display="'Export chitanta'!Print_Area"/>
    <hyperlink ref="R28" location="'Export factura'!Print_Area" display="'Export factura'!Print_Area"/>
  </hyperlinks>
  <pageMargins left="0.7" right="0.7" top="0.75" bottom="0.75" header="0.3" footer="0.3"/>
  <drawing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>
    <tabColor rgb="FFFFFF00"/>
  </sheetPr>
  <dimension ref="A2:R60"/>
  <sheetViews>
    <sheetView zoomScale="75" zoomScaleNormal="75" workbookViewId="0">
      <selection activeCell="G21" sqref="G21:H22"/>
    </sheetView>
  </sheetViews>
  <sheetFormatPr defaultColWidth="4.5703125" defaultRowHeight="12.75"/>
  <cols>
    <col min="1" max="1" width="4.5703125" style="88"/>
    <col min="2" max="2" width="7.140625" style="88" bestFit="1" customWidth="1"/>
    <col min="3" max="3" width="5.85546875" style="88" bestFit="1" customWidth="1"/>
    <col min="4" max="4" width="13.7109375" style="88" bestFit="1" customWidth="1"/>
    <col min="5" max="5" width="4.5703125" style="88"/>
    <col min="6" max="6" width="7.140625" style="88" bestFit="1" customWidth="1"/>
    <col min="7" max="7" width="8.140625" style="88" bestFit="1" customWidth="1"/>
    <col min="8" max="8" width="13.7109375" style="88" bestFit="1" customWidth="1"/>
    <col min="9" max="9" width="4.5703125" style="88"/>
    <col min="10" max="10" width="13.7109375" style="88" bestFit="1" customWidth="1"/>
    <col min="11" max="13" width="11.5703125" style="88" bestFit="1" customWidth="1"/>
    <col min="14" max="14" width="13.85546875" style="88" bestFit="1" customWidth="1"/>
    <col min="15" max="15" width="16" style="88" bestFit="1" customWidth="1"/>
    <col min="16" max="16" width="11.28515625" style="88" bestFit="1" customWidth="1"/>
    <col min="17" max="16384" width="4.5703125" style="88"/>
  </cols>
  <sheetData>
    <row r="2" spans="2:18" ht="13.5" thickBot="1"/>
    <row r="3" spans="2:18" ht="16.5" thickBot="1">
      <c r="B3" s="397" t="s">
        <v>190</v>
      </c>
      <c r="C3" s="398"/>
      <c r="D3" s="399"/>
      <c r="F3" s="397" t="s">
        <v>287</v>
      </c>
      <c r="G3" s="398"/>
      <c r="H3" s="399"/>
      <c r="J3" s="130"/>
      <c r="K3" s="136" t="s">
        <v>192</v>
      </c>
      <c r="L3" s="136" t="s">
        <v>193</v>
      </c>
      <c r="M3" s="136" t="s">
        <v>194</v>
      </c>
      <c r="N3" s="136" t="s">
        <v>195</v>
      </c>
      <c r="O3" s="136" t="s">
        <v>196</v>
      </c>
      <c r="P3" s="136" t="s">
        <v>197</v>
      </c>
    </row>
    <row r="4" spans="2:18" ht="15">
      <c r="B4" s="92" t="s">
        <v>3</v>
      </c>
      <c r="C4" s="137" t="s">
        <v>184</v>
      </c>
      <c r="D4" s="92" t="s">
        <v>136</v>
      </c>
      <c r="F4" s="92" t="s">
        <v>3</v>
      </c>
      <c r="G4" s="137" t="s">
        <v>184</v>
      </c>
      <c r="H4" s="92" t="s">
        <v>136</v>
      </c>
      <c r="J4" s="131" t="s">
        <v>185</v>
      </c>
      <c r="K4" s="94"/>
      <c r="L4" s="94"/>
      <c r="M4" s="94">
        <v>500</v>
      </c>
      <c r="N4" s="94">
        <v>500</v>
      </c>
      <c r="O4" s="116"/>
      <c r="P4" s="116"/>
      <c r="R4" s="144" t="s">
        <v>235</v>
      </c>
    </row>
    <row r="5" spans="2:18" ht="15">
      <c r="B5" s="93">
        <v>1</v>
      </c>
      <c r="C5" s="134"/>
      <c r="D5" s="94">
        <v>0</v>
      </c>
      <c r="F5" s="93">
        <v>1</v>
      </c>
      <c r="G5" s="134"/>
      <c r="H5" s="94">
        <v>0</v>
      </c>
      <c r="J5" s="132" t="s">
        <v>170</v>
      </c>
      <c r="K5" s="94">
        <v>100</v>
      </c>
      <c r="L5" s="94"/>
      <c r="M5" s="94"/>
      <c r="N5" s="94"/>
      <c r="O5" s="116"/>
      <c r="P5" s="116"/>
      <c r="R5" s="144" t="s">
        <v>236</v>
      </c>
    </row>
    <row r="6" spans="2:18" ht="15.75" thickBot="1">
      <c r="B6" s="93">
        <v>2</v>
      </c>
      <c r="C6" s="134"/>
      <c r="D6" s="94">
        <v>0</v>
      </c>
      <c r="F6" s="93">
        <v>2</v>
      </c>
      <c r="G6" s="134"/>
      <c r="H6" s="94">
        <v>0</v>
      </c>
      <c r="J6" s="139" t="s">
        <v>186</v>
      </c>
      <c r="K6" s="94"/>
      <c r="L6" s="94">
        <v>100</v>
      </c>
      <c r="M6" s="94"/>
      <c r="N6" s="94"/>
      <c r="O6" s="116"/>
      <c r="P6" s="116"/>
      <c r="R6" s="144" t="s">
        <v>237</v>
      </c>
    </row>
    <row r="7" spans="2:18" ht="15.75" thickBot="1">
      <c r="B7" s="93">
        <v>3</v>
      </c>
      <c r="C7" s="134"/>
      <c r="D7" s="94">
        <v>0</v>
      </c>
      <c r="F7" s="93">
        <v>3</v>
      </c>
      <c r="G7" s="134"/>
      <c r="H7" s="94">
        <v>0</v>
      </c>
      <c r="J7" s="140" t="s">
        <v>157</v>
      </c>
      <c r="K7" s="141">
        <f>SUM(K4:K6)</f>
        <v>100</v>
      </c>
      <c r="L7" s="141">
        <f t="shared" ref="L7:N7" si="0">SUM(L4:L6)</f>
        <v>100</v>
      </c>
      <c r="M7" s="141">
        <f t="shared" si="0"/>
        <v>500</v>
      </c>
      <c r="N7" s="141">
        <f t="shared" si="0"/>
        <v>500</v>
      </c>
      <c r="R7" s="144" t="s">
        <v>238</v>
      </c>
    </row>
    <row r="8" spans="2:18" ht="15">
      <c r="B8" s="93">
        <v>4</v>
      </c>
      <c r="C8" s="134"/>
      <c r="D8" s="94">
        <v>0</v>
      </c>
      <c r="F8" s="93">
        <v>4</v>
      </c>
      <c r="G8" s="134"/>
      <c r="H8" s="94">
        <v>0</v>
      </c>
      <c r="R8" s="144" t="s">
        <v>239</v>
      </c>
    </row>
    <row r="9" spans="2:18" ht="15">
      <c r="B9" s="93">
        <v>5</v>
      </c>
      <c r="C9" s="134"/>
      <c r="D9" s="94">
        <v>0</v>
      </c>
      <c r="F9" s="93">
        <v>5</v>
      </c>
      <c r="G9" s="134"/>
      <c r="H9" s="94">
        <v>0</v>
      </c>
      <c r="R9" s="144" t="s">
        <v>240</v>
      </c>
    </row>
    <row r="10" spans="2:18" ht="15">
      <c r="B10" s="93">
        <v>6</v>
      </c>
      <c r="C10" s="134"/>
      <c r="D10" s="94">
        <v>0</v>
      </c>
      <c r="F10" s="93">
        <v>6</v>
      </c>
      <c r="G10" s="134"/>
      <c r="H10" s="94">
        <v>0</v>
      </c>
      <c r="R10" s="144" t="s">
        <v>241</v>
      </c>
    </row>
    <row r="11" spans="2:18" ht="15">
      <c r="B11" s="93">
        <v>7</v>
      </c>
      <c r="C11" s="134"/>
      <c r="D11" s="94">
        <v>0</v>
      </c>
      <c r="F11" s="93">
        <v>7</v>
      </c>
      <c r="G11" s="134"/>
      <c r="H11" s="94">
        <v>0</v>
      </c>
      <c r="R11" s="144" t="s">
        <v>242</v>
      </c>
    </row>
    <row r="12" spans="2:18" ht="15">
      <c r="B12" s="93">
        <v>8</v>
      </c>
      <c r="C12" s="134"/>
      <c r="D12" s="94">
        <v>0</v>
      </c>
      <c r="F12" s="93">
        <v>8</v>
      </c>
      <c r="G12" s="134"/>
      <c r="H12" s="94">
        <v>0</v>
      </c>
      <c r="R12" s="144" t="s">
        <v>243</v>
      </c>
    </row>
    <row r="13" spans="2:18" ht="15">
      <c r="B13" s="93">
        <v>9</v>
      </c>
      <c r="C13" s="134"/>
      <c r="D13" s="94">
        <v>0</v>
      </c>
      <c r="F13" s="93">
        <v>9</v>
      </c>
      <c r="G13" s="134"/>
      <c r="H13" s="94">
        <v>0</v>
      </c>
      <c r="R13" s="144" t="s">
        <v>244</v>
      </c>
    </row>
    <row r="14" spans="2:18" ht="15">
      <c r="B14" s="93">
        <v>10</v>
      </c>
      <c r="C14" s="134"/>
      <c r="D14" s="94">
        <v>0</v>
      </c>
      <c r="F14" s="93">
        <v>10</v>
      </c>
      <c r="G14" s="134"/>
      <c r="H14" s="94">
        <v>0</v>
      </c>
      <c r="R14" s="144" t="s">
        <v>245</v>
      </c>
    </row>
    <row r="15" spans="2:18" ht="15">
      <c r="B15" s="93">
        <v>11</v>
      </c>
      <c r="C15" s="134"/>
      <c r="D15" s="94">
        <v>0</v>
      </c>
      <c r="F15" s="93">
        <v>11</v>
      </c>
      <c r="G15" s="134"/>
      <c r="H15" s="94">
        <v>0</v>
      </c>
      <c r="R15" s="144" t="s">
        <v>246</v>
      </c>
    </row>
    <row r="16" spans="2:18" ht="15">
      <c r="B16" s="93">
        <v>12</v>
      </c>
      <c r="C16" s="134"/>
      <c r="D16" s="94">
        <v>0</v>
      </c>
      <c r="F16" s="93">
        <v>12</v>
      </c>
      <c r="G16" s="134"/>
      <c r="H16" s="94">
        <v>0</v>
      </c>
      <c r="R16" s="144" t="s">
        <v>138</v>
      </c>
    </row>
    <row r="17" spans="1:18" ht="15.75">
      <c r="B17" s="348" t="s">
        <v>157</v>
      </c>
      <c r="C17" s="348"/>
      <c r="D17" s="133">
        <f>SUM(D5:D16)</f>
        <v>0</v>
      </c>
      <c r="F17" s="348" t="s">
        <v>157</v>
      </c>
      <c r="G17" s="348"/>
      <c r="H17" s="133">
        <f>SUM(H5:H16)</f>
        <v>0</v>
      </c>
      <c r="R17" s="144" t="s">
        <v>140</v>
      </c>
    </row>
    <row r="18" spans="1:18" ht="13.5" thickBot="1">
      <c r="R18" s="144" t="s">
        <v>142</v>
      </c>
    </row>
    <row r="19" spans="1:18" ht="15.75">
      <c r="A19" s="360" t="s">
        <v>263</v>
      </c>
      <c r="B19" s="361"/>
      <c r="C19" s="403"/>
      <c r="D19" s="403"/>
      <c r="E19" s="403"/>
      <c r="F19" s="404"/>
      <c r="G19" s="456" t="s">
        <v>264</v>
      </c>
      <c r="H19" s="457"/>
      <c r="I19" s="349" t="s">
        <v>161</v>
      </c>
      <c r="J19" s="350"/>
      <c r="K19" s="351"/>
      <c r="L19" s="352" t="s">
        <v>265</v>
      </c>
      <c r="M19" s="353"/>
      <c r="N19" s="352" t="s">
        <v>266</v>
      </c>
      <c r="O19" s="354"/>
      <c r="R19" s="144" t="s">
        <v>144</v>
      </c>
    </row>
    <row r="20" spans="1:18">
      <c r="A20" s="355" t="s">
        <v>267</v>
      </c>
      <c r="B20" s="356"/>
      <c r="C20" s="357"/>
      <c r="D20" s="168"/>
      <c r="E20" s="169"/>
      <c r="F20" s="170"/>
      <c r="G20" s="458"/>
      <c r="H20" s="459"/>
      <c r="I20" s="171" t="s">
        <v>268</v>
      </c>
      <c r="J20" s="172" t="s">
        <v>269</v>
      </c>
      <c r="K20" s="172" t="s">
        <v>270</v>
      </c>
      <c r="L20" s="358" t="s">
        <v>271</v>
      </c>
      <c r="M20" s="359"/>
      <c r="N20" s="173"/>
      <c r="O20" s="174"/>
      <c r="R20" s="144" t="s">
        <v>146</v>
      </c>
    </row>
    <row r="21" spans="1:18">
      <c r="A21" s="363">
        <v>1</v>
      </c>
      <c r="B21" s="364"/>
      <c r="C21" s="365"/>
      <c r="D21" s="175"/>
      <c r="E21" s="176"/>
      <c r="F21" s="177">
        <v>2</v>
      </c>
      <c r="G21" s="460" t="s">
        <v>272</v>
      </c>
      <c r="H21" s="461"/>
      <c r="I21" s="171">
        <v>3</v>
      </c>
      <c r="J21" s="172">
        <v>4</v>
      </c>
      <c r="K21" s="172">
        <v>5</v>
      </c>
      <c r="L21" s="405">
        <v>6</v>
      </c>
      <c r="M21" s="406"/>
      <c r="N21" s="366">
        <v>7</v>
      </c>
      <c r="O21" s="367"/>
      <c r="R21" s="144" t="s">
        <v>148</v>
      </c>
    </row>
    <row r="22" spans="1:18" ht="13.5" thickBot="1">
      <c r="A22" s="178"/>
      <c r="B22" s="179"/>
      <c r="C22" s="180"/>
      <c r="D22" s="181"/>
      <c r="E22" s="182"/>
      <c r="F22" s="183"/>
      <c r="G22" s="462"/>
      <c r="H22" s="463"/>
      <c r="I22" s="434">
        <f ca="1">TODAY()</f>
        <v>42400</v>
      </c>
      <c r="J22" s="435"/>
      <c r="K22" s="436"/>
      <c r="L22" s="184"/>
      <c r="M22" s="185"/>
      <c r="N22" s="368"/>
      <c r="O22" s="369"/>
      <c r="R22" s="144" t="s">
        <v>150</v>
      </c>
    </row>
    <row r="23" spans="1:18" ht="51" customHeight="1">
      <c r="A23" s="186" t="s">
        <v>3</v>
      </c>
      <c r="B23" s="187"/>
      <c r="C23" s="188" t="s">
        <v>273</v>
      </c>
      <c r="D23" s="188" t="s">
        <v>274</v>
      </c>
      <c r="E23" s="370" t="s">
        <v>294</v>
      </c>
      <c r="F23" s="371"/>
      <c r="G23" s="188" t="s">
        <v>293</v>
      </c>
      <c r="H23" s="188" t="s">
        <v>295</v>
      </c>
      <c r="I23" s="374" t="s">
        <v>275</v>
      </c>
      <c r="J23" s="375"/>
      <c r="K23" s="376"/>
      <c r="L23" s="189"/>
      <c r="M23" s="189"/>
      <c r="N23" s="189"/>
      <c r="O23" s="190"/>
      <c r="R23" s="144" t="s">
        <v>151</v>
      </c>
    </row>
    <row r="24" spans="1:18">
      <c r="A24" s="171">
        <v>8</v>
      </c>
      <c r="B24" s="239"/>
      <c r="C24" s="172">
        <v>9</v>
      </c>
      <c r="D24" s="172">
        <v>10</v>
      </c>
      <c r="E24" s="372"/>
      <c r="F24" s="373"/>
      <c r="G24" s="192">
        <v>11</v>
      </c>
      <c r="H24" s="192">
        <v>12</v>
      </c>
      <c r="I24" s="172">
        <v>13</v>
      </c>
      <c r="J24" s="172">
        <v>14</v>
      </c>
      <c r="K24" s="172">
        <v>15</v>
      </c>
      <c r="L24" s="172">
        <v>16</v>
      </c>
      <c r="M24" s="172">
        <v>17</v>
      </c>
      <c r="N24" s="172">
        <v>18</v>
      </c>
      <c r="O24" s="177">
        <v>19</v>
      </c>
      <c r="R24" s="144" t="s">
        <v>151</v>
      </c>
    </row>
    <row r="25" spans="1:18" ht="14.25">
      <c r="A25" s="193"/>
      <c r="B25" s="194"/>
      <c r="C25" s="194"/>
      <c r="D25" s="194"/>
      <c r="E25" s="194"/>
      <c r="F25" s="194"/>
      <c r="G25" s="195"/>
      <c r="H25" s="195"/>
      <c r="I25" s="194"/>
      <c r="J25" s="194"/>
      <c r="K25" s="194"/>
      <c r="L25" s="194"/>
      <c r="M25" s="194"/>
      <c r="N25" s="194"/>
      <c r="O25" s="196"/>
      <c r="R25" s="144" t="s">
        <v>152</v>
      </c>
    </row>
    <row r="26" spans="1:18" ht="15.75" thickBot="1">
      <c r="A26" s="197">
        <v>1</v>
      </c>
      <c r="B26" s="198"/>
      <c r="C26" s="410" t="s">
        <v>292</v>
      </c>
      <c r="D26" s="411"/>
      <c r="E26" s="411"/>
      <c r="F26" s="411"/>
      <c r="G26" s="199">
        <v>100</v>
      </c>
      <c r="H26" s="200"/>
      <c r="I26" s="380"/>
      <c r="J26" s="381"/>
      <c r="K26" s="382"/>
      <c r="L26" s="201"/>
      <c r="M26" s="201"/>
      <c r="N26" s="201"/>
      <c r="O26" s="202"/>
      <c r="R26" s="144" t="s">
        <v>153</v>
      </c>
    </row>
    <row r="27" spans="1:18">
      <c r="A27" s="203">
        <v>1</v>
      </c>
      <c r="B27" s="204"/>
      <c r="C27" s="205"/>
      <c r="D27" s="205"/>
      <c r="E27" s="383"/>
      <c r="F27" s="412"/>
      <c r="G27" s="206"/>
      <c r="H27" s="206"/>
      <c r="I27" s="385"/>
      <c r="J27" s="413"/>
      <c r="K27" s="414"/>
      <c r="L27" s="207"/>
      <c r="M27" s="207"/>
      <c r="N27" s="207"/>
      <c r="O27" s="208"/>
      <c r="R27" s="144" t="s">
        <v>154</v>
      </c>
    </row>
    <row r="28" spans="1:18" ht="13.5">
      <c r="A28" s="209">
        <v>2</v>
      </c>
      <c r="B28" s="210"/>
      <c r="C28" s="211"/>
      <c r="D28" s="211"/>
      <c r="E28" s="388"/>
      <c r="F28" s="389"/>
      <c r="G28" s="212"/>
      <c r="H28" s="212"/>
      <c r="I28" s="390"/>
      <c r="J28" s="391"/>
      <c r="K28" s="392"/>
      <c r="L28" s="213"/>
      <c r="M28" s="213"/>
      <c r="N28" s="213"/>
      <c r="O28" s="214"/>
      <c r="R28" s="144" t="s">
        <v>155</v>
      </c>
    </row>
    <row r="29" spans="1:18" ht="13.5">
      <c r="A29" s="209">
        <v>3</v>
      </c>
      <c r="B29" s="210"/>
      <c r="C29" s="211"/>
      <c r="D29" s="211"/>
      <c r="E29" s="388"/>
      <c r="F29" s="389"/>
      <c r="G29" s="212"/>
      <c r="H29" s="212"/>
      <c r="I29" s="390"/>
      <c r="J29" s="391"/>
      <c r="K29" s="392"/>
      <c r="L29" s="213"/>
      <c r="M29" s="213"/>
      <c r="N29" s="213"/>
      <c r="O29" s="214"/>
      <c r="R29" s="143" t="s">
        <v>209</v>
      </c>
    </row>
    <row r="30" spans="1:18" ht="13.5">
      <c r="A30" s="209">
        <v>4</v>
      </c>
      <c r="B30" s="210"/>
      <c r="C30" s="211"/>
      <c r="D30" s="211"/>
      <c r="E30" s="388"/>
      <c r="F30" s="389"/>
      <c r="G30" s="212"/>
      <c r="H30" s="215"/>
      <c r="I30" s="390"/>
      <c r="J30" s="391"/>
      <c r="K30" s="392"/>
      <c r="L30" s="213"/>
      <c r="M30" s="213"/>
      <c r="N30" s="213"/>
      <c r="O30" s="214"/>
      <c r="R30" s="143" t="s">
        <v>210</v>
      </c>
    </row>
    <row r="31" spans="1:18" ht="13.5">
      <c r="A31" s="209">
        <v>5</v>
      </c>
      <c r="B31" s="210"/>
      <c r="C31" s="211"/>
      <c r="D31" s="211"/>
      <c r="E31" s="388"/>
      <c r="F31" s="389"/>
      <c r="G31" s="212"/>
      <c r="H31" s="212"/>
      <c r="I31" s="390"/>
      <c r="J31" s="391"/>
      <c r="K31" s="392"/>
      <c r="L31" s="213"/>
      <c r="M31" s="213"/>
      <c r="N31" s="213"/>
      <c r="O31" s="214"/>
    </row>
    <row r="32" spans="1:18" ht="13.5">
      <c r="A32" s="209">
        <v>6</v>
      </c>
      <c r="B32" s="210"/>
      <c r="C32" s="211"/>
      <c r="D32" s="211"/>
      <c r="E32" s="388"/>
      <c r="F32" s="389"/>
      <c r="G32" s="212"/>
      <c r="H32" s="212"/>
      <c r="I32" s="390"/>
      <c r="J32" s="391"/>
      <c r="K32" s="392"/>
      <c r="L32" s="213"/>
      <c r="M32" s="213"/>
      <c r="N32" s="213"/>
      <c r="O32" s="214"/>
    </row>
    <row r="33" spans="1:15" ht="13.5">
      <c r="A33" s="209">
        <v>7</v>
      </c>
      <c r="B33" s="210"/>
      <c r="C33" s="211"/>
      <c r="D33" s="211"/>
      <c r="E33" s="388"/>
      <c r="F33" s="389"/>
      <c r="G33" s="212"/>
      <c r="H33" s="212"/>
      <c r="I33" s="390"/>
      <c r="J33" s="391"/>
      <c r="K33" s="392"/>
      <c r="L33" s="213"/>
      <c r="M33" s="213"/>
      <c r="N33" s="213"/>
      <c r="O33" s="214"/>
    </row>
    <row r="34" spans="1:15" ht="13.5">
      <c r="A34" s="209">
        <v>8</v>
      </c>
      <c r="B34" s="210"/>
      <c r="C34" s="211"/>
      <c r="D34" s="211"/>
      <c r="E34" s="388"/>
      <c r="F34" s="389"/>
      <c r="G34" s="212"/>
      <c r="H34" s="212"/>
      <c r="I34" s="390"/>
      <c r="J34" s="391"/>
      <c r="K34" s="392"/>
      <c r="L34" s="213"/>
      <c r="M34" s="213"/>
      <c r="N34" s="213"/>
      <c r="O34" s="214"/>
    </row>
    <row r="35" spans="1:15" ht="13.5">
      <c r="A35" s="209">
        <v>9</v>
      </c>
      <c r="B35" s="210"/>
      <c r="C35" s="211"/>
      <c r="D35" s="211"/>
      <c r="E35" s="388"/>
      <c r="F35" s="389"/>
      <c r="G35" s="212"/>
      <c r="H35" s="212"/>
      <c r="I35" s="390"/>
      <c r="J35" s="391"/>
      <c r="K35" s="392"/>
      <c r="L35" s="213"/>
      <c r="M35" s="213"/>
      <c r="N35" s="213"/>
      <c r="O35" s="214"/>
    </row>
    <row r="36" spans="1:15" ht="13.5">
      <c r="A36" s="209">
        <v>10</v>
      </c>
      <c r="B36" s="210"/>
      <c r="C36" s="211"/>
      <c r="D36" s="211"/>
      <c r="E36" s="388"/>
      <c r="F36" s="389"/>
      <c r="G36" s="212"/>
      <c r="H36" s="212"/>
      <c r="I36" s="390"/>
      <c r="J36" s="391"/>
      <c r="K36" s="392"/>
      <c r="L36" s="213"/>
      <c r="M36" s="213"/>
      <c r="N36" s="213"/>
      <c r="O36" s="214"/>
    </row>
    <row r="37" spans="1:15" ht="13.5">
      <c r="A37" s="209">
        <v>11</v>
      </c>
      <c r="B37" s="210"/>
      <c r="C37" s="211"/>
      <c r="D37" s="211"/>
      <c r="E37" s="388"/>
      <c r="F37" s="389"/>
      <c r="G37" s="212"/>
      <c r="H37" s="212"/>
      <c r="I37" s="390"/>
      <c r="J37" s="391"/>
      <c r="K37" s="392"/>
      <c r="L37" s="213"/>
      <c r="M37" s="213"/>
      <c r="N37" s="213"/>
      <c r="O37" s="214"/>
    </row>
    <row r="38" spans="1:15" ht="13.5">
      <c r="A38" s="209">
        <v>12</v>
      </c>
      <c r="B38" s="210"/>
      <c r="C38" s="211"/>
      <c r="D38" s="211"/>
      <c r="E38" s="388"/>
      <c r="F38" s="389"/>
      <c r="G38" s="212"/>
      <c r="H38" s="212"/>
      <c r="I38" s="390"/>
      <c r="J38" s="391"/>
      <c r="K38" s="392"/>
      <c r="L38" s="213"/>
      <c r="M38" s="213"/>
      <c r="N38" s="213"/>
      <c r="O38" s="214"/>
    </row>
    <row r="39" spans="1:15" ht="13.5">
      <c r="A39" s="209">
        <v>13</v>
      </c>
      <c r="B39" s="210"/>
      <c r="C39" s="211"/>
      <c r="D39" s="211"/>
      <c r="E39" s="388"/>
      <c r="F39" s="389"/>
      <c r="G39" s="212"/>
      <c r="H39" s="212"/>
      <c r="I39" s="390"/>
      <c r="J39" s="391"/>
      <c r="K39" s="392"/>
      <c r="L39" s="213"/>
      <c r="M39" s="213"/>
      <c r="N39" s="213"/>
      <c r="O39" s="214"/>
    </row>
    <row r="40" spans="1:15" ht="13.5">
      <c r="A40" s="209">
        <v>14</v>
      </c>
      <c r="B40" s="210"/>
      <c r="C40" s="211"/>
      <c r="D40" s="211"/>
      <c r="E40" s="388"/>
      <c r="F40" s="389"/>
      <c r="G40" s="212"/>
      <c r="H40" s="212"/>
      <c r="I40" s="390"/>
      <c r="J40" s="391"/>
      <c r="K40" s="392"/>
      <c r="L40" s="213"/>
      <c r="M40" s="213"/>
      <c r="N40" s="213"/>
      <c r="O40" s="214"/>
    </row>
    <row r="41" spans="1:15" ht="13.5">
      <c r="A41" s="209">
        <v>15</v>
      </c>
      <c r="B41" s="210"/>
      <c r="C41" s="211"/>
      <c r="D41" s="211"/>
      <c r="E41" s="388"/>
      <c r="F41" s="389"/>
      <c r="G41" s="212"/>
      <c r="H41" s="212"/>
      <c r="I41" s="390"/>
      <c r="J41" s="391"/>
      <c r="K41" s="392"/>
      <c r="L41" s="213"/>
      <c r="M41" s="213"/>
      <c r="N41" s="213"/>
      <c r="O41" s="214"/>
    </row>
    <row r="42" spans="1:15" ht="13.5">
      <c r="A42" s="209">
        <v>16</v>
      </c>
      <c r="B42" s="210"/>
      <c r="C42" s="211"/>
      <c r="D42" s="211"/>
      <c r="E42" s="388"/>
      <c r="F42" s="389"/>
      <c r="G42" s="212"/>
      <c r="H42" s="212"/>
      <c r="I42" s="390"/>
      <c r="J42" s="391"/>
      <c r="K42" s="392"/>
      <c r="L42" s="213"/>
      <c r="M42" s="213"/>
      <c r="N42" s="213"/>
      <c r="O42" s="214"/>
    </row>
    <row r="43" spans="1:15" ht="13.5">
      <c r="A43" s="209">
        <v>17</v>
      </c>
      <c r="B43" s="210"/>
      <c r="C43" s="211"/>
      <c r="D43" s="211"/>
      <c r="E43" s="388"/>
      <c r="F43" s="389"/>
      <c r="G43" s="212"/>
      <c r="H43" s="212"/>
      <c r="I43" s="390"/>
      <c r="J43" s="391"/>
      <c r="K43" s="392"/>
      <c r="L43" s="213"/>
      <c r="M43" s="213"/>
      <c r="N43" s="213"/>
      <c r="O43" s="214"/>
    </row>
    <row r="44" spans="1:15" ht="13.5">
      <c r="A44" s="209">
        <v>18</v>
      </c>
      <c r="B44" s="210"/>
      <c r="C44" s="211"/>
      <c r="D44" s="211"/>
      <c r="E44" s="388"/>
      <c r="F44" s="389"/>
      <c r="G44" s="212"/>
      <c r="H44" s="212"/>
      <c r="I44" s="390"/>
      <c r="J44" s="391"/>
      <c r="K44" s="392"/>
      <c r="L44" s="213"/>
      <c r="M44" s="213"/>
      <c r="N44" s="213"/>
      <c r="O44" s="214"/>
    </row>
    <row r="45" spans="1:15" ht="13.5">
      <c r="A45" s="209">
        <v>19</v>
      </c>
      <c r="B45" s="210"/>
      <c r="C45" s="211"/>
      <c r="D45" s="211"/>
      <c r="E45" s="388"/>
      <c r="F45" s="389"/>
      <c r="G45" s="212"/>
      <c r="H45" s="212"/>
      <c r="I45" s="390"/>
      <c r="J45" s="391"/>
      <c r="K45" s="392"/>
      <c r="L45" s="213"/>
      <c r="M45" s="213"/>
      <c r="N45" s="213"/>
      <c r="O45" s="214"/>
    </row>
    <row r="46" spans="1:15" ht="13.5">
      <c r="A46" s="209">
        <v>20</v>
      </c>
      <c r="B46" s="210"/>
      <c r="C46" s="211"/>
      <c r="D46" s="211"/>
      <c r="E46" s="388"/>
      <c r="F46" s="389"/>
      <c r="G46" s="212"/>
      <c r="H46" s="212"/>
      <c r="I46" s="390"/>
      <c r="J46" s="391"/>
      <c r="K46" s="392"/>
      <c r="L46" s="213"/>
      <c r="M46" s="213"/>
      <c r="N46" s="213"/>
      <c r="O46" s="214"/>
    </row>
    <row r="47" spans="1:15" ht="13.5">
      <c r="A47" s="209">
        <v>21</v>
      </c>
      <c r="B47" s="210"/>
      <c r="C47" s="211"/>
      <c r="D47" s="211"/>
      <c r="E47" s="388"/>
      <c r="F47" s="389"/>
      <c r="G47" s="212"/>
      <c r="H47" s="212"/>
      <c r="I47" s="390"/>
      <c r="J47" s="391"/>
      <c r="K47" s="392"/>
      <c r="L47" s="213"/>
      <c r="M47" s="213"/>
      <c r="N47" s="213"/>
      <c r="O47" s="214"/>
    </row>
    <row r="48" spans="1:15" ht="13.5">
      <c r="A48" s="209">
        <v>22</v>
      </c>
      <c r="B48" s="210"/>
      <c r="C48" s="211"/>
      <c r="D48" s="211"/>
      <c r="E48" s="388"/>
      <c r="F48" s="389"/>
      <c r="G48" s="212"/>
      <c r="H48" s="212"/>
      <c r="I48" s="390"/>
      <c r="J48" s="391"/>
      <c r="K48" s="392"/>
      <c r="L48" s="213"/>
      <c r="M48" s="213"/>
      <c r="N48" s="213"/>
      <c r="O48" s="214"/>
    </row>
    <row r="49" spans="1:15" ht="13.5">
      <c r="A49" s="209">
        <v>23</v>
      </c>
      <c r="B49" s="210"/>
      <c r="C49" s="211"/>
      <c r="D49" s="211"/>
      <c r="E49" s="388"/>
      <c r="F49" s="389"/>
      <c r="G49" s="212"/>
      <c r="H49" s="212"/>
      <c r="I49" s="390"/>
      <c r="J49" s="391"/>
      <c r="K49" s="392"/>
      <c r="L49" s="213"/>
      <c r="M49" s="213"/>
      <c r="N49" s="213"/>
      <c r="O49" s="214"/>
    </row>
    <row r="50" spans="1:15" ht="13.5">
      <c r="A50" s="209">
        <v>24</v>
      </c>
      <c r="B50" s="210"/>
      <c r="C50" s="211"/>
      <c r="D50" s="211"/>
      <c r="E50" s="388"/>
      <c r="F50" s="389"/>
      <c r="G50" s="212"/>
      <c r="H50" s="212"/>
      <c r="I50" s="390"/>
      <c r="J50" s="391"/>
      <c r="K50" s="392"/>
      <c r="L50" s="213"/>
      <c r="M50" s="213"/>
      <c r="N50" s="213"/>
      <c r="O50" s="214"/>
    </row>
    <row r="51" spans="1:15" ht="13.5">
      <c r="A51" s="209">
        <v>25</v>
      </c>
      <c r="B51" s="210"/>
      <c r="C51" s="211"/>
      <c r="D51" s="211"/>
      <c r="E51" s="388"/>
      <c r="F51" s="389"/>
      <c r="G51" s="212"/>
      <c r="H51" s="212"/>
      <c r="I51" s="390"/>
      <c r="J51" s="391"/>
      <c r="K51" s="392"/>
      <c r="L51" s="213"/>
      <c r="M51" s="213"/>
      <c r="N51" s="213"/>
      <c r="O51" s="214"/>
    </row>
    <row r="52" spans="1:15" ht="13.5">
      <c r="A52" s="209">
        <v>26</v>
      </c>
      <c r="B52" s="210"/>
      <c r="C52" s="211"/>
      <c r="D52" s="211"/>
      <c r="E52" s="388"/>
      <c r="F52" s="389"/>
      <c r="G52" s="212"/>
      <c r="H52" s="212"/>
      <c r="I52" s="390"/>
      <c r="J52" s="391"/>
      <c r="K52" s="392"/>
      <c r="L52" s="213"/>
      <c r="M52" s="213"/>
      <c r="N52" s="213"/>
      <c r="O52" s="214"/>
    </row>
    <row r="53" spans="1:15" ht="13.5">
      <c r="A53" s="209">
        <v>27</v>
      </c>
      <c r="B53" s="210"/>
      <c r="C53" s="211"/>
      <c r="D53" s="211"/>
      <c r="E53" s="388"/>
      <c r="F53" s="389"/>
      <c r="G53" s="212"/>
      <c r="H53" s="212"/>
      <c r="I53" s="390"/>
      <c r="J53" s="391"/>
      <c r="K53" s="392"/>
      <c r="L53" s="213"/>
      <c r="M53" s="213"/>
      <c r="N53" s="213"/>
      <c r="O53" s="214"/>
    </row>
    <row r="54" spans="1:15" ht="13.5">
      <c r="A54" s="209">
        <v>28</v>
      </c>
      <c r="B54" s="210"/>
      <c r="C54" s="211"/>
      <c r="D54" s="211"/>
      <c r="E54" s="388"/>
      <c r="F54" s="389"/>
      <c r="G54" s="212"/>
      <c r="H54" s="212"/>
      <c r="I54" s="390"/>
      <c r="J54" s="391"/>
      <c r="K54" s="392"/>
      <c r="L54" s="213"/>
      <c r="M54" s="213"/>
      <c r="N54" s="213"/>
      <c r="O54" s="214"/>
    </row>
    <row r="55" spans="1:15" ht="13.5">
      <c r="A55" s="209">
        <v>29</v>
      </c>
      <c r="B55" s="210"/>
      <c r="C55" s="211"/>
      <c r="D55" s="211"/>
      <c r="E55" s="388"/>
      <c r="F55" s="389"/>
      <c r="G55" s="212"/>
      <c r="H55" s="212"/>
      <c r="I55" s="390"/>
      <c r="J55" s="391"/>
      <c r="K55" s="392"/>
      <c r="L55" s="213"/>
      <c r="M55" s="213"/>
      <c r="N55" s="213"/>
      <c r="O55" s="214"/>
    </row>
    <row r="56" spans="1:15" ht="13.5">
      <c r="A56" s="209">
        <v>30</v>
      </c>
      <c r="B56" s="210"/>
      <c r="C56" s="211"/>
      <c r="D56" s="211"/>
      <c r="E56" s="388"/>
      <c r="F56" s="389"/>
      <c r="G56" s="212"/>
      <c r="H56" s="212"/>
      <c r="I56" s="390"/>
      <c r="J56" s="391"/>
      <c r="K56" s="392"/>
      <c r="L56" s="213"/>
      <c r="M56" s="213"/>
      <c r="N56" s="213"/>
      <c r="O56" s="214"/>
    </row>
    <row r="57" spans="1:15" ht="13.5">
      <c r="A57" s="209">
        <v>31</v>
      </c>
      <c r="B57" s="415"/>
      <c r="C57" s="416"/>
      <c r="D57" s="416"/>
      <c r="E57" s="417"/>
      <c r="F57" s="418"/>
      <c r="G57" s="419"/>
      <c r="H57" s="419"/>
      <c r="I57" s="420"/>
      <c r="J57" s="421"/>
      <c r="K57" s="422"/>
      <c r="L57" s="423"/>
      <c r="M57" s="423"/>
      <c r="N57" s="423"/>
      <c r="O57" s="424"/>
    </row>
    <row r="58" spans="1:15" ht="15.75" thickBot="1">
      <c r="A58" s="216"/>
      <c r="B58" s="217"/>
      <c r="C58" s="425" t="s">
        <v>157</v>
      </c>
      <c r="D58" s="426"/>
      <c r="E58" s="426"/>
      <c r="F58" s="427"/>
      <c r="G58" s="218">
        <f>SUM(G26:G57)</f>
        <v>100</v>
      </c>
      <c r="H58" s="218">
        <f>SUM(H26:H57)</f>
        <v>0</v>
      </c>
      <c r="I58" s="428"/>
      <c r="J58" s="429"/>
      <c r="K58" s="430" t="s">
        <v>277</v>
      </c>
      <c r="L58" s="426"/>
      <c r="M58" s="426"/>
      <c r="N58" s="219">
        <f>G58-H58</f>
        <v>100</v>
      </c>
      <c r="O58" s="220"/>
    </row>
    <row r="59" spans="1:15">
      <c r="A59" s="431" t="s">
        <v>278</v>
      </c>
      <c r="B59" s="432"/>
      <c r="C59" s="432"/>
      <c r="D59" s="221"/>
      <c r="E59" s="221"/>
      <c r="F59" s="221"/>
      <c r="G59" s="433" t="s">
        <v>279</v>
      </c>
      <c r="H59" s="433"/>
      <c r="I59" s="221"/>
      <c r="J59" s="221"/>
      <c r="K59" s="221"/>
      <c r="L59" s="221"/>
      <c r="M59" s="221"/>
      <c r="N59" s="221"/>
      <c r="O59" s="222"/>
    </row>
    <row r="60" spans="1:15" ht="13.5" thickBot="1">
      <c r="A60" s="223"/>
      <c r="B60" s="185"/>
      <c r="C60" s="185"/>
      <c r="D60" s="185"/>
      <c r="E60" s="185"/>
      <c r="F60" s="185"/>
      <c r="G60" s="224"/>
      <c r="H60" s="224"/>
      <c r="I60" s="185"/>
      <c r="J60" s="185"/>
      <c r="K60" s="185"/>
      <c r="L60" s="185"/>
      <c r="M60" s="185"/>
      <c r="N60" s="185"/>
      <c r="O60" s="225"/>
    </row>
  </sheetData>
  <mergeCells count="84">
    <mergeCell ref="C58:F58"/>
    <mergeCell ref="K58:M58"/>
    <mergeCell ref="E55:F55"/>
    <mergeCell ref="I55:K55"/>
    <mergeCell ref="E56:F56"/>
    <mergeCell ref="I56:K56"/>
    <mergeCell ref="E57:F57"/>
    <mergeCell ref="I57:K57"/>
    <mergeCell ref="E52:F52"/>
    <mergeCell ref="I52:K52"/>
    <mergeCell ref="E53:F53"/>
    <mergeCell ref="I53:K53"/>
    <mergeCell ref="E54:F54"/>
    <mergeCell ref="I54:K54"/>
    <mergeCell ref="E49:F49"/>
    <mergeCell ref="I49:K49"/>
    <mergeCell ref="E50:F50"/>
    <mergeCell ref="I50:K50"/>
    <mergeCell ref="E51:F51"/>
    <mergeCell ref="I51:K51"/>
    <mergeCell ref="E46:F46"/>
    <mergeCell ref="I46:K46"/>
    <mergeCell ref="E47:F47"/>
    <mergeCell ref="I47:K47"/>
    <mergeCell ref="E48:F48"/>
    <mergeCell ref="I48:K48"/>
    <mergeCell ref="E43:F43"/>
    <mergeCell ref="I43:K43"/>
    <mergeCell ref="E44:F44"/>
    <mergeCell ref="I44:K44"/>
    <mergeCell ref="E45:F45"/>
    <mergeCell ref="I45:K45"/>
    <mergeCell ref="E40:F40"/>
    <mergeCell ref="I40:K40"/>
    <mergeCell ref="E41:F41"/>
    <mergeCell ref="I41:K41"/>
    <mergeCell ref="E42:F42"/>
    <mergeCell ref="I42:K42"/>
    <mergeCell ref="E37:F37"/>
    <mergeCell ref="I37:K37"/>
    <mergeCell ref="E38:F38"/>
    <mergeCell ref="I38:K38"/>
    <mergeCell ref="E39:F39"/>
    <mergeCell ref="I39:K39"/>
    <mergeCell ref="E34:F34"/>
    <mergeCell ref="I34:K34"/>
    <mergeCell ref="E35:F35"/>
    <mergeCell ref="I35:K35"/>
    <mergeCell ref="E36:F36"/>
    <mergeCell ref="I36:K36"/>
    <mergeCell ref="E31:F31"/>
    <mergeCell ref="I31:K31"/>
    <mergeCell ref="E32:F32"/>
    <mergeCell ref="I32:K32"/>
    <mergeCell ref="E33:F33"/>
    <mergeCell ref="I33:K33"/>
    <mergeCell ref="E28:F28"/>
    <mergeCell ref="I28:K28"/>
    <mergeCell ref="E29:F29"/>
    <mergeCell ref="I29:K29"/>
    <mergeCell ref="E30:F30"/>
    <mergeCell ref="I30:K30"/>
    <mergeCell ref="E23:F24"/>
    <mergeCell ref="I23:K23"/>
    <mergeCell ref="C26:F26"/>
    <mergeCell ref="I26:K26"/>
    <mergeCell ref="E27:F27"/>
    <mergeCell ref="I27:K27"/>
    <mergeCell ref="A21:C21"/>
    <mergeCell ref="G21:H22"/>
    <mergeCell ref="N21:O21"/>
    <mergeCell ref="I22:K22"/>
    <mergeCell ref="N22:O22"/>
    <mergeCell ref="I19:K19"/>
    <mergeCell ref="L19:M19"/>
    <mergeCell ref="N19:O19"/>
    <mergeCell ref="A20:C20"/>
    <mergeCell ref="L20:M20"/>
    <mergeCell ref="B17:C17"/>
    <mergeCell ref="F3:H3"/>
    <mergeCell ref="F17:G17"/>
    <mergeCell ref="B3:D3"/>
    <mergeCell ref="A19:F19"/>
    <mergeCell ref="G19:H20"/>
  </mergeCells>
  <hyperlinks>
    <hyperlink ref="R4" location="'Evidenta PFA'!A1" display="Evidenta PFA"/>
    <hyperlink ref="R5" location="RJIP!A1" display="RJIP"/>
    <hyperlink ref="R6" location="'Model RJIP'!A1" display="Model RJIP"/>
    <hyperlink ref="R7" location="'Registrul-Inventar'!A1" display="Registrul-Inventar"/>
    <hyperlink ref="R8" location="'Export factura'!A1" display="Export factura"/>
    <hyperlink ref="R9" location="'Export chitanta'!A1" display="Export chitanta"/>
    <hyperlink ref="R10" location="Facturi!A1" display="Facturi"/>
    <hyperlink ref="R11" location="Clienti!A1" display="Clienti"/>
    <hyperlink ref="R12" location="'Incasat pe luna'!A1" display="Incasat pe luna"/>
    <hyperlink ref="R13" location="'Facturat pe luna'!A1" display="Facturat pe luna"/>
    <hyperlink ref="R14" location="'Incasari pe client'!A1" display="Incasari pe client"/>
    <hyperlink ref="R15" location="'Calculator pret traducere'!A1" display="Calculator pret traducere"/>
    <hyperlink ref="R16" location="Ianuarie!A1" display="Ianuarie"/>
    <hyperlink ref="R17" location="Februarie!A1" display="Februarie"/>
    <hyperlink ref="R18" location="Martie!A1" display="Martie"/>
    <hyperlink ref="R19" location="Aprilie!A1" display="Aprilie"/>
    <hyperlink ref="R20" location="Mai!A1" display="Mai"/>
    <hyperlink ref="R21" location="Iunie!A1" display="Iunie"/>
    <hyperlink ref="R22" location="Iulie!A1" display="Iulie"/>
    <hyperlink ref="R23" location="August!A1" display="August"/>
    <hyperlink ref="R24" location="August!A1" display="August"/>
    <hyperlink ref="R25" location="Septembrie!A1" display="Septembrie"/>
    <hyperlink ref="R26" location="Octombrie!A1" display="Octombrie"/>
    <hyperlink ref="R27" location="Noiembrie!A1" display="Noiembrie"/>
    <hyperlink ref="R28" location="Decembrie!A1" display="Decembrie"/>
    <hyperlink ref="R29" location="'Export chitanta'!Print_Area" display="'Export chitanta'!Print_Area"/>
    <hyperlink ref="R30" location="'Export factura'!Print_Area" display="'Export factura'!Print_Area"/>
  </hyperlinks>
  <pageMargins left="0.7" right="0.7" top="0.75" bottom="0.75" header="0.3" footer="0.3"/>
  <drawing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>
    <tabColor rgb="FF0000FF"/>
  </sheetPr>
  <dimension ref="A2:S60"/>
  <sheetViews>
    <sheetView topLeftCell="A10" zoomScale="75" zoomScaleNormal="75" workbookViewId="0">
      <selection activeCell="G21" sqref="G21:H22"/>
    </sheetView>
  </sheetViews>
  <sheetFormatPr defaultColWidth="4.140625" defaultRowHeight="12.75"/>
  <cols>
    <col min="1" max="1" width="4.140625" style="88"/>
    <col min="2" max="2" width="7.140625" style="88" bestFit="1" customWidth="1"/>
    <col min="3" max="3" width="7.42578125" style="88" bestFit="1" customWidth="1"/>
    <col min="4" max="4" width="13.7109375" style="88" bestFit="1" customWidth="1"/>
    <col min="5" max="5" width="4.140625" style="88"/>
    <col min="6" max="6" width="7.140625" style="88" bestFit="1" customWidth="1"/>
    <col min="7" max="7" width="8.140625" style="88" bestFit="1" customWidth="1"/>
    <col min="8" max="8" width="13.7109375" style="88" bestFit="1" customWidth="1"/>
    <col min="9" max="9" width="4.140625" style="88"/>
    <col min="10" max="10" width="13.7109375" style="88" bestFit="1" customWidth="1"/>
    <col min="11" max="13" width="11.5703125" style="88" bestFit="1" customWidth="1"/>
    <col min="14" max="14" width="13.85546875" style="88" bestFit="1" customWidth="1"/>
    <col min="15" max="15" width="16" style="88" bestFit="1" customWidth="1"/>
    <col min="16" max="16" width="11.28515625" style="88" bestFit="1" customWidth="1"/>
    <col min="17" max="16384" width="4.140625" style="88"/>
  </cols>
  <sheetData>
    <row r="2" spans="2:19" ht="13.5" thickBot="1"/>
    <row r="3" spans="2:19" ht="16.5" thickBot="1">
      <c r="B3" s="397" t="s">
        <v>199</v>
      </c>
      <c r="C3" s="398"/>
      <c r="D3" s="399"/>
      <c r="F3" s="397" t="s">
        <v>288</v>
      </c>
      <c r="G3" s="398"/>
      <c r="H3" s="399"/>
      <c r="J3" s="130"/>
      <c r="K3" s="136" t="s">
        <v>192</v>
      </c>
      <c r="L3" s="136" t="s">
        <v>193</v>
      </c>
      <c r="M3" s="136" t="s">
        <v>194</v>
      </c>
      <c r="N3" s="136" t="s">
        <v>195</v>
      </c>
      <c r="O3" s="136" t="s">
        <v>196</v>
      </c>
      <c r="P3" s="136" t="s">
        <v>197</v>
      </c>
    </row>
    <row r="4" spans="2:19" ht="15">
      <c r="B4" s="92" t="s">
        <v>3</v>
      </c>
      <c r="C4" s="137" t="s">
        <v>184</v>
      </c>
      <c r="D4" s="92" t="s">
        <v>136</v>
      </c>
      <c r="F4" s="92" t="s">
        <v>3</v>
      </c>
      <c r="G4" s="137" t="s">
        <v>184</v>
      </c>
      <c r="H4" s="92" t="s">
        <v>136</v>
      </c>
      <c r="J4" s="131" t="s">
        <v>185</v>
      </c>
      <c r="K4" s="94"/>
      <c r="L4" s="94"/>
      <c r="M4" s="94">
        <v>500</v>
      </c>
      <c r="N4" s="94">
        <v>500</v>
      </c>
      <c r="O4" s="116"/>
      <c r="P4" s="116"/>
      <c r="S4" s="144" t="s">
        <v>235</v>
      </c>
    </row>
    <row r="5" spans="2:19" ht="15">
      <c r="B5" s="93">
        <v>1</v>
      </c>
      <c r="C5" s="134"/>
      <c r="D5" s="94">
        <v>0</v>
      </c>
      <c r="F5" s="93">
        <v>1</v>
      </c>
      <c r="G5" s="134"/>
      <c r="H5" s="94">
        <v>0</v>
      </c>
      <c r="J5" s="132" t="s">
        <v>170</v>
      </c>
      <c r="K5" s="94">
        <v>100</v>
      </c>
      <c r="L5" s="94"/>
      <c r="M5" s="94"/>
      <c r="N5" s="94"/>
      <c r="O5" s="116"/>
      <c r="P5" s="116"/>
      <c r="S5" s="144" t="s">
        <v>236</v>
      </c>
    </row>
    <row r="6" spans="2:19" ht="15.75" thickBot="1">
      <c r="B6" s="93">
        <v>2</v>
      </c>
      <c r="C6" s="134"/>
      <c r="D6" s="94">
        <v>0</v>
      </c>
      <c r="F6" s="93">
        <v>2</v>
      </c>
      <c r="G6" s="134"/>
      <c r="H6" s="94">
        <v>0</v>
      </c>
      <c r="J6" s="139" t="s">
        <v>186</v>
      </c>
      <c r="K6" s="94"/>
      <c r="L6" s="94">
        <v>100</v>
      </c>
      <c r="M6" s="94"/>
      <c r="N6" s="94"/>
      <c r="O6" s="116"/>
      <c r="P6" s="116"/>
      <c r="S6" s="144" t="s">
        <v>237</v>
      </c>
    </row>
    <row r="7" spans="2:19" ht="15.75" thickBot="1">
      <c r="B7" s="93">
        <v>3</v>
      </c>
      <c r="C7" s="134"/>
      <c r="D7" s="94">
        <v>0</v>
      </c>
      <c r="F7" s="93">
        <v>3</v>
      </c>
      <c r="G7" s="134"/>
      <c r="H7" s="94">
        <v>0</v>
      </c>
      <c r="J7" s="140" t="s">
        <v>157</v>
      </c>
      <c r="K7" s="141">
        <f>SUM(K4:K6)</f>
        <v>100</v>
      </c>
      <c r="L7" s="141">
        <f t="shared" ref="L7:N7" si="0">SUM(L4:L6)</f>
        <v>100</v>
      </c>
      <c r="M7" s="141">
        <f t="shared" si="0"/>
        <v>500</v>
      </c>
      <c r="N7" s="141">
        <f t="shared" si="0"/>
        <v>500</v>
      </c>
      <c r="S7" s="144" t="s">
        <v>238</v>
      </c>
    </row>
    <row r="8" spans="2:19" ht="15">
      <c r="B8" s="93">
        <v>4</v>
      </c>
      <c r="C8" s="134"/>
      <c r="D8" s="94">
        <v>0</v>
      </c>
      <c r="F8" s="93">
        <v>4</v>
      </c>
      <c r="G8" s="134"/>
      <c r="H8" s="94">
        <v>0</v>
      </c>
      <c r="S8" s="144" t="s">
        <v>239</v>
      </c>
    </row>
    <row r="9" spans="2:19" ht="15">
      <c r="B9" s="93">
        <v>5</v>
      </c>
      <c r="C9" s="134"/>
      <c r="D9" s="94">
        <v>0</v>
      </c>
      <c r="F9" s="93">
        <v>5</v>
      </c>
      <c r="G9" s="134"/>
      <c r="H9" s="94">
        <v>0</v>
      </c>
      <c r="S9" s="144" t="s">
        <v>240</v>
      </c>
    </row>
    <row r="10" spans="2:19" ht="15">
      <c r="B10" s="93">
        <v>6</v>
      </c>
      <c r="C10" s="134"/>
      <c r="D10" s="94">
        <v>0</v>
      </c>
      <c r="F10" s="93">
        <v>6</v>
      </c>
      <c r="G10" s="134"/>
      <c r="H10" s="94">
        <v>0</v>
      </c>
      <c r="S10" s="144" t="s">
        <v>241</v>
      </c>
    </row>
    <row r="11" spans="2:19" ht="15">
      <c r="B11" s="93">
        <v>7</v>
      </c>
      <c r="C11" s="134"/>
      <c r="D11" s="94">
        <v>0</v>
      </c>
      <c r="F11" s="93">
        <v>7</v>
      </c>
      <c r="G11" s="134"/>
      <c r="H11" s="94">
        <v>0</v>
      </c>
      <c r="S11" s="144" t="s">
        <v>242</v>
      </c>
    </row>
    <row r="12" spans="2:19" ht="15">
      <c r="B12" s="93">
        <v>8</v>
      </c>
      <c r="C12" s="134"/>
      <c r="D12" s="94">
        <v>0</v>
      </c>
      <c r="F12" s="93">
        <v>8</v>
      </c>
      <c r="G12" s="134"/>
      <c r="H12" s="94">
        <v>0</v>
      </c>
      <c r="S12" s="144" t="s">
        <v>243</v>
      </c>
    </row>
    <row r="13" spans="2:19" ht="15">
      <c r="B13" s="93">
        <v>9</v>
      </c>
      <c r="C13" s="134"/>
      <c r="D13" s="94">
        <v>0</v>
      </c>
      <c r="F13" s="93">
        <v>9</v>
      </c>
      <c r="G13" s="134"/>
      <c r="H13" s="94">
        <v>0</v>
      </c>
      <c r="S13" s="144" t="s">
        <v>244</v>
      </c>
    </row>
    <row r="14" spans="2:19" ht="15">
      <c r="B14" s="93">
        <v>10</v>
      </c>
      <c r="C14" s="134"/>
      <c r="D14" s="94">
        <v>0</v>
      </c>
      <c r="F14" s="93">
        <v>10</v>
      </c>
      <c r="G14" s="134"/>
      <c r="H14" s="94">
        <v>0</v>
      </c>
      <c r="S14" s="144" t="s">
        <v>245</v>
      </c>
    </row>
    <row r="15" spans="2:19" ht="15">
      <c r="B15" s="93">
        <v>11</v>
      </c>
      <c r="C15" s="134"/>
      <c r="D15" s="94">
        <v>0</v>
      </c>
      <c r="F15" s="93">
        <v>11</v>
      </c>
      <c r="G15" s="134"/>
      <c r="H15" s="94">
        <v>0</v>
      </c>
      <c r="S15" s="144" t="s">
        <v>246</v>
      </c>
    </row>
    <row r="16" spans="2:19" ht="15">
      <c r="B16" s="93">
        <v>12</v>
      </c>
      <c r="C16" s="134"/>
      <c r="D16" s="94">
        <v>0</v>
      </c>
      <c r="F16" s="93">
        <v>12</v>
      </c>
      <c r="G16" s="134"/>
      <c r="H16" s="94">
        <v>0</v>
      </c>
      <c r="S16" s="144" t="s">
        <v>138</v>
      </c>
    </row>
    <row r="17" spans="1:19" ht="15.75">
      <c r="B17" s="348" t="s">
        <v>157</v>
      </c>
      <c r="C17" s="348"/>
      <c r="D17" s="133">
        <f>SUM(D5:D16)</f>
        <v>0</v>
      </c>
      <c r="F17" s="348" t="s">
        <v>157</v>
      </c>
      <c r="G17" s="348"/>
      <c r="H17" s="133">
        <f>SUM(H5:H16)</f>
        <v>0</v>
      </c>
      <c r="S17" s="144" t="s">
        <v>140</v>
      </c>
    </row>
    <row r="18" spans="1:19" ht="13.5" thickBot="1">
      <c r="S18" s="144" t="s">
        <v>142</v>
      </c>
    </row>
    <row r="19" spans="1:19" ht="15.75">
      <c r="A19" s="360" t="s">
        <v>263</v>
      </c>
      <c r="B19" s="361"/>
      <c r="C19" s="403"/>
      <c r="D19" s="403"/>
      <c r="E19" s="403"/>
      <c r="F19" s="404"/>
      <c r="G19" s="456" t="s">
        <v>264</v>
      </c>
      <c r="H19" s="457"/>
      <c r="I19" s="349" t="s">
        <v>161</v>
      </c>
      <c r="J19" s="350"/>
      <c r="K19" s="351"/>
      <c r="L19" s="352" t="s">
        <v>265</v>
      </c>
      <c r="M19" s="353"/>
      <c r="N19" s="352" t="s">
        <v>266</v>
      </c>
      <c r="O19" s="354"/>
      <c r="S19" s="144" t="s">
        <v>144</v>
      </c>
    </row>
    <row r="20" spans="1:19">
      <c r="A20" s="355" t="s">
        <v>267</v>
      </c>
      <c r="B20" s="356"/>
      <c r="C20" s="357"/>
      <c r="D20" s="168"/>
      <c r="E20" s="169"/>
      <c r="F20" s="170"/>
      <c r="G20" s="458"/>
      <c r="H20" s="459"/>
      <c r="I20" s="171" t="s">
        <v>268</v>
      </c>
      <c r="J20" s="172" t="s">
        <v>269</v>
      </c>
      <c r="K20" s="172" t="s">
        <v>270</v>
      </c>
      <c r="L20" s="358" t="s">
        <v>271</v>
      </c>
      <c r="M20" s="359"/>
      <c r="N20" s="173"/>
      <c r="O20" s="174"/>
      <c r="S20" s="144" t="s">
        <v>146</v>
      </c>
    </row>
    <row r="21" spans="1:19">
      <c r="A21" s="363">
        <v>1</v>
      </c>
      <c r="B21" s="364"/>
      <c r="C21" s="365"/>
      <c r="D21" s="175"/>
      <c r="E21" s="176"/>
      <c r="F21" s="177">
        <v>2</v>
      </c>
      <c r="G21" s="460" t="s">
        <v>272</v>
      </c>
      <c r="H21" s="461"/>
      <c r="I21" s="171">
        <v>3</v>
      </c>
      <c r="J21" s="172">
        <v>4</v>
      </c>
      <c r="K21" s="172">
        <v>5</v>
      </c>
      <c r="L21" s="405">
        <v>6</v>
      </c>
      <c r="M21" s="406"/>
      <c r="N21" s="366">
        <v>7</v>
      </c>
      <c r="O21" s="367"/>
      <c r="S21" s="144" t="s">
        <v>148</v>
      </c>
    </row>
    <row r="22" spans="1:19" ht="13.5" thickBot="1">
      <c r="A22" s="178"/>
      <c r="B22" s="179"/>
      <c r="C22" s="180"/>
      <c r="D22" s="181"/>
      <c r="E22" s="182"/>
      <c r="F22" s="183"/>
      <c r="G22" s="462"/>
      <c r="H22" s="463"/>
      <c r="I22" s="434">
        <f ca="1">TODAY()</f>
        <v>42400</v>
      </c>
      <c r="J22" s="435"/>
      <c r="K22" s="436"/>
      <c r="L22" s="184"/>
      <c r="M22" s="185"/>
      <c r="N22" s="368"/>
      <c r="O22" s="369"/>
      <c r="S22" s="144" t="s">
        <v>150</v>
      </c>
    </row>
    <row r="23" spans="1:19" ht="51" customHeight="1">
      <c r="A23" s="186" t="s">
        <v>3</v>
      </c>
      <c r="B23" s="187"/>
      <c r="C23" s="188" t="s">
        <v>273</v>
      </c>
      <c r="D23" s="188" t="s">
        <v>274</v>
      </c>
      <c r="E23" s="370" t="s">
        <v>294</v>
      </c>
      <c r="F23" s="371"/>
      <c r="G23" s="188" t="s">
        <v>293</v>
      </c>
      <c r="H23" s="188" t="s">
        <v>295</v>
      </c>
      <c r="I23" s="374" t="s">
        <v>275</v>
      </c>
      <c r="J23" s="375"/>
      <c r="K23" s="376"/>
      <c r="L23" s="189"/>
      <c r="M23" s="189"/>
      <c r="N23" s="189"/>
      <c r="O23" s="190"/>
      <c r="S23" s="144" t="s">
        <v>151</v>
      </c>
    </row>
    <row r="24" spans="1:19">
      <c r="A24" s="171">
        <v>8</v>
      </c>
      <c r="B24" s="239"/>
      <c r="C24" s="172">
        <v>9</v>
      </c>
      <c r="D24" s="172">
        <v>10</v>
      </c>
      <c r="E24" s="372"/>
      <c r="F24" s="373"/>
      <c r="G24" s="192">
        <v>11</v>
      </c>
      <c r="H24" s="192">
        <v>12</v>
      </c>
      <c r="I24" s="172">
        <v>13</v>
      </c>
      <c r="J24" s="172">
        <v>14</v>
      </c>
      <c r="K24" s="172">
        <v>15</v>
      </c>
      <c r="L24" s="172">
        <v>16</v>
      </c>
      <c r="M24" s="172">
        <v>17</v>
      </c>
      <c r="N24" s="172">
        <v>18</v>
      </c>
      <c r="O24" s="177">
        <v>19</v>
      </c>
      <c r="S24" s="144" t="s">
        <v>151</v>
      </c>
    </row>
    <row r="25" spans="1:19" ht="14.25">
      <c r="A25" s="193"/>
      <c r="B25" s="194"/>
      <c r="C25" s="194"/>
      <c r="D25" s="194"/>
      <c r="E25" s="194"/>
      <c r="F25" s="194"/>
      <c r="G25" s="195"/>
      <c r="H25" s="195"/>
      <c r="I25" s="194"/>
      <c r="J25" s="194"/>
      <c r="K25" s="194"/>
      <c r="L25" s="194"/>
      <c r="M25" s="194"/>
      <c r="N25" s="194"/>
      <c r="O25" s="196"/>
      <c r="S25" s="144" t="s">
        <v>152</v>
      </c>
    </row>
    <row r="26" spans="1:19" ht="15.75" thickBot="1">
      <c r="A26" s="197">
        <v>1</v>
      </c>
      <c r="B26" s="198"/>
      <c r="C26" s="410" t="s">
        <v>292</v>
      </c>
      <c r="D26" s="411"/>
      <c r="E26" s="411"/>
      <c r="F26" s="411"/>
      <c r="G26" s="199">
        <v>100</v>
      </c>
      <c r="H26" s="200"/>
      <c r="I26" s="380"/>
      <c r="J26" s="381"/>
      <c r="K26" s="382"/>
      <c r="L26" s="201"/>
      <c r="M26" s="201"/>
      <c r="N26" s="201"/>
      <c r="O26" s="202"/>
      <c r="S26" s="144" t="s">
        <v>153</v>
      </c>
    </row>
    <row r="27" spans="1:19">
      <c r="A27" s="203">
        <v>1</v>
      </c>
      <c r="B27" s="204"/>
      <c r="C27" s="205"/>
      <c r="D27" s="205"/>
      <c r="E27" s="383"/>
      <c r="F27" s="412"/>
      <c r="G27" s="206"/>
      <c r="H27" s="206"/>
      <c r="I27" s="385"/>
      <c r="J27" s="413"/>
      <c r="K27" s="414"/>
      <c r="L27" s="207"/>
      <c r="M27" s="207"/>
      <c r="N27" s="207"/>
      <c r="O27" s="208"/>
      <c r="S27" s="144" t="s">
        <v>154</v>
      </c>
    </row>
    <row r="28" spans="1:19" ht="13.5">
      <c r="A28" s="209">
        <v>2</v>
      </c>
      <c r="B28" s="210"/>
      <c r="C28" s="211"/>
      <c r="D28" s="211"/>
      <c r="E28" s="388"/>
      <c r="F28" s="389"/>
      <c r="G28" s="212"/>
      <c r="H28" s="212"/>
      <c r="I28" s="390"/>
      <c r="J28" s="391"/>
      <c r="K28" s="392"/>
      <c r="L28" s="213"/>
      <c r="M28" s="213"/>
      <c r="N28" s="213"/>
      <c r="O28" s="214"/>
      <c r="S28" s="144" t="s">
        <v>155</v>
      </c>
    </row>
    <row r="29" spans="1:19" ht="13.5">
      <c r="A29" s="209">
        <v>3</v>
      </c>
      <c r="B29" s="210"/>
      <c r="C29" s="211"/>
      <c r="D29" s="211"/>
      <c r="E29" s="388"/>
      <c r="F29" s="389"/>
      <c r="G29" s="212"/>
      <c r="H29" s="212"/>
      <c r="I29" s="390"/>
      <c r="J29" s="391"/>
      <c r="K29" s="392"/>
      <c r="L29" s="213"/>
      <c r="M29" s="213"/>
      <c r="N29" s="213"/>
      <c r="O29" s="214"/>
      <c r="S29" s="143" t="s">
        <v>209</v>
      </c>
    </row>
    <row r="30" spans="1:19" ht="13.5">
      <c r="A30" s="209">
        <v>4</v>
      </c>
      <c r="B30" s="210"/>
      <c r="C30" s="211"/>
      <c r="D30" s="211"/>
      <c r="E30" s="388"/>
      <c r="F30" s="389"/>
      <c r="G30" s="212"/>
      <c r="H30" s="215"/>
      <c r="I30" s="390"/>
      <c r="J30" s="391"/>
      <c r="K30" s="392"/>
      <c r="L30" s="213"/>
      <c r="M30" s="213"/>
      <c r="N30" s="213"/>
      <c r="O30" s="214"/>
      <c r="S30" s="143" t="s">
        <v>210</v>
      </c>
    </row>
    <row r="31" spans="1:19" ht="13.5">
      <c r="A31" s="209">
        <v>5</v>
      </c>
      <c r="B31" s="210"/>
      <c r="C31" s="211"/>
      <c r="D31" s="211"/>
      <c r="E31" s="388"/>
      <c r="F31" s="389"/>
      <c r="G31" s="212"/>
      <c r="H31" s="212"/>
      <c r="I31" s="390"/>
      <c r="J31" s="391"/>
      <c r="K31" s="392"/>
      <c r="L31" s="213"/>
      <c r="M31" s="213"/>
      <c r="N31" s="213"/>
      <c r="O31" s="214"/>
    </row>
    <row r="32" spans="1:19" ht="13.5">
      <c r="A32" s="209">
        <v>6</v>
      </c>
      <c r="B32" s="210"/>
      <c r="C32" s="211"/>
      <c r="D32" s="211"/>
      <c r="E32" s="388"/>
      <c r="F32" s="389"/>
      <c r="G32" s="212"/>
      <c r="H32" s="212"/>
      <c r="I32" s="390"/>
      <c r="J32" s="391"/>
      <c r="K32" s="392"/>
      <c r="L32" s="213"/>
      <c r="M32" s="213"/>
      <c r="N32" s="213"/>
      <c r="O32" s="214"/>
    </row>
    <row r="33" spans="1:15" ht="13.5">
      <c r="A33" s="209">
        <v>7</v>
      </c>
      <c r="B33" s="210"/>
      <c r="C33" s="211"/>
      <c r="D33" s="211"/>
      <c r="E33" s="388"/>
      <c r="F33" s="389"/>
      <c r="G33" s="212"/>
      <c r="H33" s="212"/>
      <c r="I33" s="390"/>
      <c r="J33" s="391"/>
      <c r="K33" s="392"/>
      <c r="L33" s="213"/>
      <c r="M33" s="213"/>
      <c r="N33" s="213"/>
      <c r="O33" s="214"/>
    </row>
    <row r="34" spans="1:15" ht="13.5">
      <c r="A34" s="209">
        <v>8</v>
      </c>
      <c r="B34" s="210"/>
      <c r="C34" s="211"/>
      <c r="D34" s="211"/>
      <c r="E34" s="388"/>
      <c r="F34" s="389"/>
      <c r="G34" s="212"/>
      <c r="H34" s="212"/>
      <c r="I34" s="390"/>
      <c r="J34" s="391"/>
      <c r="K34" s="392"/>
      <c r="L34" s="213"/>
      <c r="M34" s="213"/>
      <c r="N34" s="213"/>
      <c r="O34" s="214"/>
    </row>
    <row r="35" spans="1:15" ht="13.5">
      <c r="A35" s="209">
        <v>9</v>
      </c>
      <c r="B35" s="210"/>
      <c r="C35" s="211"/>
      <c r="D35" s="211"/>
      <c r="E35" s="388"/>
      <c r="F35" s="389"/>
      <c r="G35" s="212"/>
      <c r="H35" s="212"/>
      <c r="I35" s="390"/>
      <c r="J35" s="391"/>
      <c r="K35" s="392"/>
      <c r="L35" s="213"/>
      <c r="M35" s="213"/>
      <c r="N35" s="213"/>
      <c r="O35" s="214"/>
    </row>
    <row r="36" spans="1:15" ht="13.5">
      <c r="A36" s="209">
        <v>10</v>
      </c>
      <c r="B36" s="210"/>
      <c r="C36" s="211"/>
      <c r="D36" s="211"/>
      <c r="E36" s="388"/>
      <c r="F36" s="389"/>
      <c r="G36" s="212"/>
      <c r="H36" s="212"/>
      <c r="I36" s="390"/>
      <c r="J36" s="391"/>
      <c r="K36" s="392"/>
      <c r="L36" s="213"/>
      <c r="M36" s="213"/>
      <c r="N36" s="213"/>
      <c r="O36" s="214"/>
    </row>
    <row r="37" spans="1:15" ht="13.5">
      <c r="A37" s="209">
        <v>11</v>
      </c>
      <c r="B37" s="210"/>
      <c r="C37" s="211"/>
      <c r="D37" s="211"/>
      <c r="E37" s="388"/>
      <c r="F37" s="389"/>
      <c r="G37" s="212"/>
      <c r="H37" s="212"/>
      <c r="I37" s="390"/>
      <c r="J37" s="391"/>
      <c r="K37" s="392"/>
      <c r="L37" s="213"/>
      <c r="M37" s="213"/>
      <c r="N37" s="213"/>
      <c r="O37" s="214"/>
    </row>
    <row r="38" spans="1:15" ht="13.5">
      <c r="A38" s="209">
        <v>12</v>
      </c>
      <c r="B38" s="210"/>
      <c r="C38" s="211"/>
      <c r="D38" s="211"/>
      <c r="E38" s="388"/>
      <c r="F38" s="389"/>
      <c r="G38" s="212"/>
      <c r="H38" s="212"/>
      <c r="I38" s="390"/>
      <c r="J38" s="391"/>
      <c r="K38" s="392"/>
      <c r="L38" s="213"/>
      <c r="M38" s="213"/>
      <c r="N38" s="213"/>
      <c r="O38" s="214"/>
    </row>
    <row r="39" spans="1:15" ht="13.5">
      <c r="A39" s="209">
        <v>13</v>
      </c>
      <c r="B39" s="210"/>
      <c r="C39" s="211"/>
      <c r="D39" s="211"/>
      <c r="E39" s="388"/>
      <c r="F39" s="389"/>
      <c r="G39" s="212"/>
      <c r="H39" s="212"/>
      <c r="I39" s="390"/>
      <c r="J39" s="391"/>
      <c r="K39" s="392"/>
      <c r="L39" s="213"/>
      <c r="M39" s="213"/>
      <c r="N39" s="213"/>
      <c r="O39" s="214"/>
    </row>
    <row r="40" spans="1:15" ht="13.5">
      <c r="A40" s="209">
        <v>14</v>
      </c>
      <c r="B40" s="210"/>
      <c r="C40" s="211"/>
      <c r="D40" s="211"/>
      <c r="E40" s="388"/>
      <c r="F40" s="389"/>
      <c r="G40" s="212"/>
      <c r="H40" s="212"/>
      <c r="I40" s="390"/>
      <c r="J40" s="391"/>
      <c r="K40" s="392"/>
      <c r="L40" s="213"/>
      <c r="M40" s="213"/>
      <c r="N40" s="213"/>
      <c r="O40" s="214"/>
    </row>
    <row r="41" spans="1:15" ht="13.5">
      <c r="A41" s="209">
        <v>15</v>
      </c>
      <c r="B41" s="210"/>
      <c r="C41" s="211"/>
      <c r="D41" s="211"/>
      <c r="E41" s="388"/>
      <c r="F41" s="389"/>
      <c r="G41" s="212"/>
      <c r="H41" s="212"/>
      <c r="I41" s="390"/>
      <c r="J41" s="391"/>
      <c r="K41" s="392"/>
      <c r="L41" s="213"/>
      <c r="M41" s="213"/>
      <c r="N41" s="213"/>
      <c r="O41" s="214"/>
    </row>
    <row r="42" spans="1:15" ht="13.5">
      <c r="A42" s="209">
        <v>16</v>
      </c>
      <c r="B42" s="210"/>
      <c r="C42" s="211"/>
      <c r="D42" s="211"/>
      <c r="E42" s="388"/>
      <c r="F42" s="389"/>
      <c r="G42" s="212"/>
      <c r="H42" s="212"/>
      <c r="I42" s="390"/>
      <c r="J42" s="391"/>
      <c r="K42" s="392"/>
      <c r="L42" s="213"/>
      <c r="M42" s="213"/>
      <c r="N42" s="213"/>
      <c r="O42" s="214"/>
    </row>
    <row r="43" spans="1:15" ht="13.5">
      <c r="A43" s="209">
        <v>17</v>
      </c>
      <c r="B43" s="210"/>
      <c r="C43" s="211"/>
      <c r="D43" s="211"/>
      <c r="E43" s="388"/>
      <c r="F43" s="389"/>
      <c r="G43" s="212"/>
      <c r="H43" s="212"/>
      <c r="I43" s="390"/>
      <c r="J43" s="391"/>
      <c r="K43" s="392"/>
      <c r="L43" s="213"/>
      <c r="M43" s="213"/>
      <c r="N43" s="213"/>
      <c r="O43" s="214"/>
    </row>
    <row r="44" spans="1:15" ht="13.5">
      <c r="A44" s="209">
        <v>18</v>
      </c>
      <c r="B44" s="210"/>
      <c r="C44" s="211"/>
      <c r="D44" s="211"/>
      <c r="E44" s="388"/>
      <c r="F44" s="389"/>
      <c r="G44" s="212"/>
      <c r="H44" s="212"/>
      <c r="I44" s="390"/>
      <c r="J44" s="391"/>
      <c r="K44" s="392"/>
      <c r="L44" s="213"/>
      <c r="M44" s="213"/>
      <c r="N44" s="213"/>
      <c r="O44" s="214"/>
    </row>
    <row r="45" spans="1:15" ht="13.5">
      <c r="A45" s="209">
        <v>19</v>
      </c>
      <c r="B45" s="210"/>
      <c r="C45" s="211"/>
      <c r="D45" s="211"/>
      <c r="E45" s="388"/>
      <c r="F45" s="389"/>
      <c r="G45" s="212"/>
      <c r="H45" s="212"/>
      <c r="I45" s="390"/>
      <c r="J45" s="391"/>
      <c r="K45" s="392"/>
      <c r="L45" s="213"/>
      <c r="M45" s="213"/>
      <c r="N45" s="213"/>
      <c r="O45" s="214"/>
    </row>
    <row r="46" spans="1:15" ht="13.5">
      <c r="A46" s="209">
        <v>20</v>
      </c>
      <c r="B46" s="210"/>
      <c r="C46" s="211"/>
      <c r="D46" s="211"/>
      <c r="E46" s="388"/>
      <c r="F46" s="389"/>
      <c r="G46" s="212"/>
      <c r="H46" s="212"/>
      <c r="I46" s="390"/>
      <c r="J46" s="391"/>
      <c r="K46" s="392"/>
      <c r="L46" s="213"/>
      <c r="M46" s="213"/>
      <c r="N46" s="213"/>
      <c r="O46" s="214"/>
    </row>
    <row r="47" spans="1:15" ht="13.5">
      <c r="A47" s="209">
        <v>21</v>
      </c>
      <c r="B47" s="210"/>
      <c r="C47" s="211"/>
      <c r="D47" s="211"/>
      <c r="E47" s="388"/>
      <c r="F47" s="389"/>
      <c r="G47" s="212"/>
      <c r="H47" s="212"/>
      <c r="I47" s="390"/>
      <c r="J47" s="391"/>
      <c r="K47" s="392"/>
      <c r="L47" s="213"/>
      <c r="M47" s="213"/>
      <c r="N47" s="213"/>
      <c r="O47" s="214"/>
    </row>
    <row r="48" spans="1:15" ht="13.5">
      <c r="A48" s="209">
        <v>22</v>
      </c>
      <c r="B48" s="210"/>
      <c r="C48" s="211"/>
      <c r="D48" s="211"/>
      <c r="E48" s="388"/>
      <c r="F48" s="389"/>
      <c r="G48" s="212"/>
      <c r="H48" s="212"/>
      <c r="I48" s="390"/>
      <c r="J48" s="391"/>
      <c r="K48" s="392"/>
      <c r="L48" s="213"/>
      <c r="M48" s="213"/>
      <c r="N48" s="213"/>
      <c r="O48" s="214"/>
    </row>
    <row r="49" spans="1:15" ht="13.5">
      <c r="A49" s="209">
        <v>23</v>
      </c>
      <c r="B49" s="210"/>
      <c r="C49" s="211"/>
      <c r="D49" s="211"/>
      <c r="E49" s="388"/>
      <c r="F49" s="389"/>
      <c r="G49" s="212"/>
      <c r="H49" s="212"/>
      <c r="I49" s="390"/>
      <c r="J49" s="391"/>
      <c r="K49" s="392"/>
      <c r="L49" s="213"/>
      <c r="M49" s="213"/>
      <c r="N49" s="213"/>
      <c r="O49" s="214"/>
    </row>
    <row r="50" spans="1:15" ht="13.5">
      <c r="A50" s="209">
        <v>24</v>
      </c>
      <c r="B50" s="210"/>
      <c r="C50" s="211"/>
      <c r="D50" s="211"/>
      <c r="E50" s="388"/>
      <c r="F50" s="389"/>
      <c r="G50" s="212"/>
      <c r="H50" s="212"/>
      <c r="I50" s="390"/>
      <c r="J50" s="391"/>
      <c r="K50" s="392"/>
      <c r="L50" s="213"/>
      <c r="M50" s="213"/>
      <c r="N50" s="213"/>
      <c r="O50" s="214"/>
    </row>
    <row r="51" spans="1:15" ht="13.5">
      <c r="A51" s="209">
        <v>25</v>
      </c>
      <c r="B51" s="210"/>
      <c r="C51" s="211"/>
      <c r="D51" s="211"/>
      <c r="E51" s="388"/>
      <c r="F51" s="389"/>
      <c r="G51" s="212"/>
      <c r="H51" s="212"/>
      <c r="I51" s="390"/>
      <c r="J51" s="391"/>
      <c r="K51" s="392"/>
      <c r="L51" s="213"/>
      <c r="M51" s="213"/>
      <c r="N51" s="213"/>
      <c r="O51" s="214"/>
    </row>
    <row r="52" spans="1:15" ht="13.5">
      <c r="A52" s="209">
        <v>26</v>
      </c>
      <c r="B52" s="210"/>
      <c r="C52" s="211"/>
      <c r="D52" s="211"/>
      <c r="E52" s="388"/>
      <c r="F52" s="389"/>
      <c r="G52" s="212"/>
      <c r="H52" s="212"/>
      <c r="I52" s="390"/>
      <c r="J52" s="391"/>
      <c r="K52" s="392"/>
      <c r="L52" s="213"/>
      <c r="M52" s="213"/>
      <c r="N52" s="213"/>
      <c r="O52" s="214"/>
    </row>
    <row r="53" spans="1:15" ht="13.5">
      <c r="A53" s="209">
        <v>27</v>
      </c>
      <c r="B53" s="210"/>
      <c r="C53" s="211"/>
      <c r="D53" s="211"/>
      <c r="E53" s="388"/>
      <c r="F53" s="389"/>
      <c r="G53" s="212"/>
      <c r="H53" s="212"/>
      <c r="I53" s="390"/>
      <c r="J53" s="391"/>
      <c r="K53" s="392"/>
      <c r="L53" s="213"/>
      <c r="M53" s="213"/>
      <c r="N53" s="213"/>
      <c r="O53" s="214"/>
    </row>
    <row r="54" spans="1:15" ht="13.5">
      <c r="A54" s="209">
        <v>28</v>
      </c>
      <c r="B54" s="210"/>
      <c r="C54" s="211"/>
      <c r="D54" s="211"/>
      <c r="E54" s="388"/>
      <c r="F54" s="389"/>
      <c r="G54" s="212"/>
      <c r="H54" s="212"/>
      <c r="I54" s="390"/>
      <c r="J54" s="391"/>
      <c r="K54" s="392"/>
      <c r="L54" s="213"/>
      <c r="M54" s="213"/>
      <c r="N54" s="213"/>
      <c r="O54" s="214"/>
    </row>
    <row r="55" spans="1:15" ht="13.5">
      <c r="A55" s="209">
        <v>29</v>
      </c>
      <c r="B55" s="210"/>
      <c r="C55" s="211"/>
      <c r="D55" s="211"/>
      <c r="E55" s="388"/>
      <c r="F55" s="389"/>
      <c r="G55" s="212"/>
      <c r="H55" s="212"/>
      <c r="I55" s="390"/>
      <c r="J55" s="391"/>
      <c r="K55" s="392"/>
      <c r="L55" s="213"/>
      <c r="M55" s="213"/>
      <c r="N55" s="213"/>
      <c r="O55" s="214"/>
    </row>
    <row r="56" spans="1:15" ht="13.5">
      <c r="A56" s="209">
        <v>30</v>
      </c>
      <c r="B56" s="210"/>
      <c r="C56" s="211"/>
      <c r="D56" s="211"/>
      <c r="E56" s="388"/>
      <c r="F56" s="389"/>
      <c r="G56" s="212"/>
      <c r="H56" s="212"/>
      <c r="I56" s="390"/>
      <c r="J56" s="391"/>
      <c r="K56" s="392"/>
      <c r="L56" s="213"/>
      <c r="M56" s="213"/>
      <c r="N56" s="213"/>
      <c r="O56" s="214"/>
    </row>
    <row r="57" spans="1:15" ht="13.5">
      <c r="A57" s="209">
        <v>31</v>
      </c>
      <c r="B57" s="415"/>
      <c r="C57" s="416"/>
      <c r="D57" s="416"/>
      <c r="E57" s="417"/>
      <c r="F57" s="418"/>
      <c r="G57" s="419"/>
      <c r="H57" s="419"/>
      <c r="I57" s="420"/>
      <c r="J57" s="421"/>
      <c r="K57" s="422"/>
      <c r="L57" s="423"/>
      <c r="M57" s="423"/>
      <c r="N57" s="423"/>
      <c r="O57" s="424"/>
    </row>
    <row r="58" spans="1:15" ht="15.75" thickBot="1">
      <c r="A58" s="216"/>
      <c r="B58" s="217"/>
      <c r="C58" s="425" t="s">
        <v>157</v>
      </c>
      <c r="D58" s="426"/>
      <c r="E58" s="426"/>
      <c r="F58" s="427"/>
      <c r="G58" s="218">
        <f>SUM(G26:G57)</f>
        <v>100</v>
      </c>
      <c r="H58" s="218">
        <f>SUM(H26:H57)</f>
        <v>0</v>
      </c>
      <c r="I58" s="428"/>
      <c r="J58" s="429"/>
      <c r="K58" s="430" t="s">
        <v>277</v>
      </c>
      <c r="L58" s="426"/>
      <c r="M58" s="426"/>
      <c r="N58" s="219">
        <f>G58-H58</f>
        <v>100</v>
      </c>
      <c r="O58" s="220"/>
    </row>
    <row r="59" spans="1:15">
      <c r="A59" s="431" t="s">
        <v>278</v>
      </c>
      <c r="B59" s="432"/>
      <c r="C59" s="432"/>
      <c r="D59" s="221"/>
      <c r="E59" s="221"/>
      <c r="F59" s="221"/>
      <c r="G59" s="433" t="s">
        <v>279</v>
      </c>
      <c r="H59" s="433"/>
      <c r="I59" s="221"/>
      <c r="J59" s="221"/>
      <c r="K59" s="221"/>
      <c r="L59" s="221"/>
      <c r="M59" s="221"/>
      <c r="N59" s="221"/>
      <c r="O59" s="222"/>
    </row>
    <row r="60" spans="1:15" ht="13.5" thickBot="1">
      <c r="A60" s="223"/>
      <c r="B60" s="185"/>
      <c r="C60" s="185"/>
      <c r="D60" s="185"/>
      <c r="E60" s="185"/>
      <c r="F60" s="185"/>
      <c r="G60" s="224"/>
      <c r="H60" s="224"/>
      <c r="I60" s="185"/>
      <c r="J60" s="185"/>
      <c r="K60" s="185"/>
      <c r="L60" s="185"/>
      <c r="M60" s="185"/>
      <c r="N60" s="185"/>
      <c r="O60" s="225"/>
    </row>
  </sheetData>
  <mergeCells count="84">
    <mergeCell ref="C58:F58"/>
    <mergeCell ref="K58:M58"/>
    <mergeCell ref="E55:F55"/>
    <mergeCell ref="I55:K55"/>
    <mergeCell ref="E56:F56"/>
    <mergeCell ref="I56:K56"/>
    <mergeCell ref="E57:F57"/>
    <mergeCell ref="I57:K57"/>
    <mergeCell ref="E52:F52"/>
    <mergeCell ref="I52:K52"/>
    <mergeCell ref="E53:F53"/>
    <mergeCell ref="I53:K53"/>
    <mergeCell ref="E54:F54"/>
    <mergeCell ref="I54:K54"/>
    <mergeCell ref="E49:F49"/>
    <mergeCell ref="I49:K49"/>
    <mergeCell ref="E50:F50"/>
    <mergeCell ref="I50:K50"/>
    <mergeCell ref="E51:F51"/>
    <mergeCell ref="I51:K51"/>
    <mergeCell ref="E46:F46"/>
    <mergeCell ref="I46:K46"/>
    <mergeCell ref="E47:F47"/>
    <mergeCell ref="I47:K47"/>
    <mergeCell ref="E48:F48"/>
    <mergeCell ref="I48:K48"/>
    <mergeCell ref="E43:F43"/>
    <mergeCell ref="I43:K43"/>
    <mergeCell ref="E44:F44"/>
    <mergeCell ref="I44:K44"/>
    <mergeCell ref="E45:F45"/>
    <mergeCell ref="I45:K45"/>
    <mergeCell ref="E40:F40"/>
    <mergeCell ref="I40:K40"/>
    <mergeCell ref="E41:F41"/>
    <mergeCell ref="I41:K41"/>
    <mergeCell ref="E42:F42"/>
    <mergeCell ref="I42:K42"/>
    <mergeCell ref="E37:F37"/>
    <mergeCell ref="I37:K37"/>
    <mergeCell ref="E38:F38"/>
    <mergeCell ref="I38:K38"/>
    <mergeCell ref="E39:F39"/>
    <mergeCell ref="I39:K39"/>
    <mergeCell ref="E34:F34"/>
    <mergeCell ref="I34:K34"/>
    <mergeCell ref="E35:F35"/>
    <mergeCell ref="I35:K35"/>
    <mergeCell ref="E36:F36"/>
    <mergeCell ref="I36:K36"/>
    <mergeCell ref="E31:F31"/>
    <mergeCell ref="I31:K31"/>
    <mergeCell ref="E32:F32"/>
    <mergeCell ref="I32:K32"/>
    <mergeCell ref="E33:F33"/>
    <mergeCell ref="I33:K33"/>
    <mergeCell ref="E28:F28"/>
    <mergeCell ref="I28:K28"/>
    <mergeCell ref="E29:F29"/>
    <mergeCell ref="I29:K29"/>
    <mergeCell ref="E30:F30"/>
    <mergeCell ref="I30:K30"/>
    <mergeCell ref="E23:F24"/>
    <mergeCell ref="I23:K23"/>
    <mergeCell ref="C26:F26"/>
    <mergeCell ref="I26:K26"/>
    <mergeCell ref="E27:F27"/>
    <mergeCell ref="I27:K27"/>
    <mergeCell ref="A21:C21"/>
    <mergeCell ref="G21:H22"/>
    <mergeCell ref="N21:O21"/>
    <mergeCell ref="I22:K22"/>
    <mergeCell ref="N22:O22"/>
    <mergeCell ref="I19:K19"/>
    <mergeCell ref="L19:M19"/>
    <mergeCell ref="N19:O19"/>
    <mergeCell ref="A20:C20"/>
    <mergeCell ref="L20:M20"/>
    <mergeCell ref="B3:D3"/>
    <mergeCell ref="F3:H3"/>
    <mergeCell ref="B17:C17"/>
    <mergeCell ref="F17:G17"/>
    <mergeCell ref="A19:F19"/>
    <mergeCell ref="G19:H20"/>
  </mergeCells>
  <hyperlinks>
    <hyperlink ref="S4" location="'Evidenta PFA'!A1" display="Evidenta PFA"/>
    <hyperlink ref="S5" location="RJIP!A1" display="RJIP"/>
    <hyperlink ref="S6" location="'Model RJIP'!A1" display="Model RJIP"/>
    <hyperlink ref="S7" location="'Registrul-Inventar'!A1" display="Registrul-Inventar"/>
    <hyperlink ref="S8" location="'Export factura'!A1" display="Export factura"/>
    <hyperlink ref="S9" location="'Export chitanta'!A1" display="Export chitanta"/>
    <hyperlink ref="S10" location="Facturi!A1" display="Facturi"/>
    <hyperlink ref="S11" location="Clienti!A1" display="Clienti"/>
    <hyperlink ref="S12" location="'Incasat pe luna'!A1" display="Incasat pe luna"/>
    <hyperlink ref="S13" location="'Facturat pe luna'!A1" display="Facturat pe luna"/>
    <hyperlink ref="S14" location="'Incasari pe client'!A1" display="Incasari pe client"/>
    <hyperlink ref="S15" location="'Calculator pret traducere'!A1" display="Calculator pret traducere"/>
    <hyperlink ref="S16" location="Ianuarie!A1" display="Ianuarie"/>
    <hyperlink ref="S17" location="Februarie!A1" display="Februarie"/>
    <hyperlink ref="S18" location="Martie!A1" display="Martie"/>
    <hyperlink ref="S19" location="Aprilie!A1" display="Aprilie"/>
    <hyperlink ref="S20" location="Mai!A1" display="Mai"/>
    <hyperlink ref="S21" location="Iunie!A1" display="Iunie"/>
    <hyperlink ref="S22" location="Iulie!A1" display="Iulie"/>
    <hyperlink ref="S23" location="August!A1" display="August"/>
    <hyperlink ref="S24" location="August!A1" display="August"/>
    <hyperlink ref="S25" location="Septembrie!A1" display="Septembrie"/>
    <hyperlink ref="S26" location="Octombrie!A1" display="Octombrie"/>
    <hyperlink ref="S27" location="Noiembrie!A1" display="Noiembrie"/>
    <hyperlink ref="S28" location="Decembrie!A1" display="Decembrie"/>
    <hyperlink ref="S29" location="'Export chitanta'!Print_Area" display="'Export chitanta'!Print_Area"/>
    <hyperlink ref="S30" location="'Export factura'!Print_Area" display="'Export factura'!Print_Area"/>
  </hyperlinks>
  <pageMargins left="0.7" right="0.7" top="0.75" bottom="0.75" header="0.3" footer="0.3"/>
  <drawing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>
    <tabColor rgb="FFFF0000"/>
  </sheetPr>
  <dimension ref="A2:R60"/>
  <sheetViews>
    <sheetView topLeftCell="A10" zoomScale="75" zoomScaleNormal="75" workbookViewId="0">
      <selection activeCell="G21" sqref="G21:H22"/>
    </sheetView>
  </sheetViews>
  <sheetFormatPr defaultColWidth="9.140625" defaultRowHeight="12.75"/>
  <cols>
    <col min="1" max="1" width="3.28515625" style="88" customWidth="1"/>
    <col min="2" max="2" width="9.28515625" style="88" bestFit="1" customWidth="1"/>
    <col min="3" max="3" width="9.140625" style="88"/>
    <col min="4" max="4" width="13.7109375" style="88" bestFit="1" customWidth="1"/>
    <col min="5" max="5" width="4.5703125" style="88" customWidth="1"/>
    <col min="6" max="6" width="9.28515625" style="88" bestFit="1" customWidth="1"/>
    <col min="7" max="7" width="9.140625" style="88"/>
    <col min="8" max="8" width="13.7109375" style="88" bestFit="1" customWidth="1"/>
    <col min="9" max="9" width="3.42578125" style="88" customWidth="1"/>
    <col min="10" max="10" width="13.7109375" style="88" bestFit="1" customWidth="1"/>
    <col min="11" max="13" width="11.5703125" style="88" bestFit="1" customWidth="1"/>
    <col min="14" max="14" width="13.85546875" style="88" bestFit="1" customWidth="1"/>
    <col min="15" max="15" width="16" style="88" bestFit="1" customWidth="1"/>
    <col min="16" max="16" width="11.28515625" style="88" bestFit="1" customWidth="1"/>
    <col min="17" max="17" width="4" style="88" customWidth="1"/>
    <col min="18" max="16384" width="9.140625" style="88"/>
  </cols>
  <sheetData>
    <row r="2" spans="2:18" ht="13.5" thickBot="1"/>
    <row r="3" spans="2:18" ht="16.5" thickBot="1">
      <c r="B3" s="397" t="s">
        <v>200</v>
      </c>
      <c r="C3" s="398"/>
      <c r="D3" s="399"/>
      <c r="F3" s="397" t="s">
        <v>289</v>
      </c>
      <c r="G3" s="398"/>
      <c r="H3" s="399"/>
      <c r="J3" s="130"/>
      <c r="K3" s="136" t="s">
        <v>192</v>
      </c>
      <c r="L3" s="136" t="s">
        <v>193</v>
      </c>
      <c r="M3" s="136" t="s">
        <v>194</v>
      </c>
      <c r="N3" s="136" t="s">
        <v>195</v>
      </c>
      <c r="O3" s="136" t="s">
        <v>196</v>
      </c>
      <c r="P3" s="136" t="s">
        <v>197</v>
      </c>
    </row>
    <row r="4" spans="2:18" ht="15">
      <c r="B4" s="92" t="s">
        <v>3</v>
      </c>
      <c r="C4" s="137" t="s">
        <v>184</v>
      </c>
      <c r="D4" s="92" t="s">
        <v>136</v>
      </c>
      <c r="F4" s="92" t="s">
        <v>3</v>
      </c>
      <c r="G4" s="137" t="s">
        <v>184</v>
      </c>
      <c r="H4" s="92" t="s">
        <v>136</v>
      </c>
      <c r="J4" s="131" t="s">
        <v>185</v>
      </c>
      <c r="K4" s="94"/>
      <c r="L4" s="94"/>
      <c r="M4" s="94">
        <v>500</v>
      </c>
      <c r="N4" s="94">
        <v>500</v>
      </c>
      <c r="O4" s="116"/>
      <c r="P4" s="116"/>
      <c r="R4" s="144" t="s">
        <v>235</v>
      </c>
    </row>
    <row r="5" spans="2:18" ht="15">
      <c r="B5" s="93">
        <v>1</v>
      </c>
      <c r="C5" s="134"/>
      <c r="D5" s="94">
        <v>0</v>
      </c>
      <c r="F5" s="93">
        <v>1</v>
      </c>
      <c r="G5" s="134"/>
      <c r="H5" s="94">
        <v>0</v>
      </c>
      <c r="J5" s="132" t="s">
        <v>170</v>
      </c>
      <c r="K5" s="94">
        <v>100</v>
      </c>
      <c r="L5" s="94"/>
      <c r="M5" s="94"/>
      <c r="N5" s="94"/>
      <c r="O5" s="116"/>
      <c r="P5" s="116"/>
      <c r="R5" s="144" t="s">
        <v>236</v>
      </c>
    </row>
    <row r="6" spans="2:18" ht="15.75" thickBot="1">
      <c r="B6" s="93">
        <v>2</v>
      </c>
      <c r="C6" s="134"/>
      <c r="D6" s="94">
        <v>0</v>
      </c>
      <c r="F6" s="93">
        <v>2</v>
      </c>
      <c r="G6" s="134"/>
      <c r="H6" s="94">
        <v>0</v>
      </c>
      <c r="J6" s="139" t="s">
        <v>186</v>
      </c>
      <c r="K6" s="94"/>
      <c r="L6" s="94">
        <v>100</v>
      </c>
      <c r="M6" s="94"/>
      <c r="N6" s="94"/>
      <c r="O6" s="116"/>
      <c r="P6" s="116"/>
      <c r="R6" s="144" t="s">
        <v>237</v>
      </c>
    </row>
    <row r="7" spans="2:18" ht="15.75" thickBot="1">
      <c r="B7" s="93">
        <v>3</v>
      </c>
      <c r="C7" s="134"/>
      <c r="D7" s="94">
        <v>0</v>
      </c>
      <c r="F7" s="93">
        <v>3</v>
      </c>
      <c r="G7" s="134"/>
      <c r="H7" s="94">
        <v>0</v>
      </c>
      <c r="J7" s="140" t="s">
        <v>157</v>
      </c>
      <c r="K7" s="141">
        <f>SUM(K4:K6)</f>
        <v>100</v>
      </c>
      <c r="L7" s="141">
        <f t="shared" ref="L7:N7" si="0">SUM(L4:L6)</f>
        <v>100</v>
      </c>
      <c r="M7" s="141">
        <f t="shared" si="0"/>
        <v>500</v>
      </c>
      <c r="N7" s="141">
        <f t="shared" si="0"/>
        <v>500</v>
      </c>
      <c r="R7" s="144" t="s">
        <v>238</v>
      </c>
    </row>
    <row r="8" spans="2:18" ht="15">
      <c r="B8" s="93">
        <v>4</v>
      </c>
      <c r="C8" s="134"/>
      <c r="D8" s="94">
        <v>0</v>
      </c>
      <c r="F8" s="93">
        <v>4</v>
      </c>
      <c r="G8" s="134"/>
      <c r="H8" s="94">
        <v>0</v>
      </c>
      <c r="R8" s="144" t="s">
        <v>239</v>
      </c>
    </row>
    <row r="9" spans="2:18" ht="15">
      <c r="B9" s="93">
        <v>5</v>
      </c>
      <c r="C9" s="134"/>
      <c r="D9" s="94">
        <v>0</v>
      </c>
      <c r="F9" s="93">
        <v>5</v>
      </c>
      <c r="G9" s="134"/>
      <c r="H9" s="94">
        <v>0</v>
      </c>
      <c r="R9" s="144" t="s">
        <v>240</v>
      </c>
    </row>
    <row r="10" spans="2:18" ht="15">
      <c r="B10" s="93">
        <v>6</v>
      </c>
      <c r="C10" s="134"/>
      <c r="D10" s="94">
        <v>0</v>
      </c>
      <c r="F10" s="93">
        <v>6</v>
      </c>
      <c r="G10" s="134"/>
      <c r="H10" s="94">
        <v>0</v>
      </c>
      <c r="R10" s="144" t="s">
        <v>241</v>
      </c>
    </row>
    <row r="11" spans="2:18" ht="15">
      <c r="B11" s="93">
        <v>7</v>
      </c>
      <c r="C11" s="134"/>
      <c r="D11" s="94">
        <v>0</v>
      </c>
      <c r="F11" s="93">
        <v>7</v>
      </c>
      <c r="G11" s="134"/>
      <c r="H11" s="94">
        <v>0</v>
      </c>
      <c r="R11" s="144" t="s">
        <v>242</v>
      </c>
    </row>
    <row r="12" spans="2:18" ht="15">
      <c r="B12" s="93">
        <v>8</v>
      </c>
      <c r="C12" s="134"/>
      <c r="D12" s="94">
        <v>0</v>
      </c>
      <c r="F12" s="93">
        <v>8</v>
      </c>
      <c r="G12" s="134"/>
      <c r="H12" s="94">
        <v>0</v>
      </c>
      <c r="R12" s="144" t="s">
        <v>243</v>
      </c>
    </row>
    <row r="13" spans="2:18" ht="15">
      <c r="B13" s="93">
        <v>9</v>
      </c>
      <c r="C13" s="134"/>
      <c r="D13" s="94">
        <v>0</v>
      </c>
      <c r="F13" s="93">
        <v>9</v>
      </c>
      <c r="G13" s="134"/>
      <c r="H13" s="94">
        <v>0</v>
      </c>
      <c r="R13" s="144" t="s">
        <v>244</v>
      </c>
    </row>
    <row r="14" spans="2:18" ht="15">
      <c r="B14" s="93">
        <v>10</v>
      </c>
      <c r="C14" s="134"/>
      <c r="D14" s="94">
        <v>0</v>
      </c>
      <c r="F14" s="93">
        <v>10</v>
      </c>
      <c r="G14" s="134"/>
      <c r="H14" s="94">
        <v>0</v>
      </c>
      <c r="R14" s="144" t="s">
        <v>245</v>
      </c>
    </row>
    <row r="15" spans="2:18" ht="15">
      <c r="B15" s="93">
        <v>11</v>
      </c>
      <c r="C15" s="134"/>
      <c r="D15" s="94">
        <v>0</v>
      </c>
      <c r="F15" s="93">
        <v>11</v>
      </c>
      <c r="G15" s="134"/>
      <c r="H15" s="94">
        <v>0</v>
      </c>
      <c r="R15" s="144" t="s">
        <v>246</v>
      </c>
    </row>
    <row r="16" spans="2:18" ht="15">
      <c r="B16" s="93">
        <v>12</v>
      </c>
      <c r="C16" s="134"/>
      <c r="D16" s="94">
        <v>0</v>
      </c>
      <c r="F16" s="93">
        <v>12</v>
      </c>
      <c r="G16" s="134"/>
      <c r="H16" s="94">
        <v>0</v>
      </c>
      <c r="R16" s="144" t="s">
        <v>138</v>
      </c>
    </row>
    <row r="17" spans="1:18" ht="15.75">
      <c r="B17" s="348" t="s">
        <v>157</v>
      </c>
      <c r="C17" s="348"/>
      <c r="D17" s="133">
        <f>SUM(D5:D16)</f>
        <v>0</v>
      </c>
      <c r="F17" s="348" t="s">
        <v>157</v>
      </c>
      <c r="G17" s="348"/>
      <c r="H17" s="133">
        <f>SUM(H5:H16)</f>
        <v>0</v>
      </c>
      <c r="R17" s="144" t="s">
        <v>140</v>
      </c>
    </row>
    <row r="18" spans="1:18" ht="13.5" thickBot="1">
      <c r="R18" s="144" t="s">
        <v>142</v>
      </c>
    </row>
    <row r="19" spans="1:18" ht="15.75">
      <c r="A19" s="360" t="s">
        <v>263</v>
      </c>
      <c r="B19" s="361"/>
      <c r="C19" s="403"/>
      <c r="D19" s="403"/>
      <c r="E19" s="403"/>
      <c r="F19" s="404"/>
      <c r="G19" s="456" t="s">
        <v>264</v>
      </c>
      <c r="H19" s="457"/>
      <c r="I19" s="349" t="s">
        <v>161</v>
      </c>
      <c r="J19" s="350"/>
      <c r="K19" s="351"/>
      <c r="L19" s="352" t="s">
        <v>265</v>
      </c>
      <c r="M19" s="353"/>
      <c r="N19" s="352" t="s">
        <v>266</v>
      </c>
      <c r="O19" s="354"/>
      <c r="R19" s="144" t="s">
        <v>144</v>
      </c>
    </row>
    <row r="20" spans="1:18">
      <c r="A20" s="355" t="s">
        <v>267</v>
      </c>
      <c r="B20" s="356"/>
      <c r="C20" s="357"/>
      <c r="D20" s="168"/>
      <c r="E20" s="169"/>
      <c r="F20" s="170"/>
      <c r="G20" s="458"/>
      <c r="H20" s="459"/>
      <c r="I20" s="171" t="s">
        <v>268</v>
      </c>
      <c r="J20" s="172" t="s">
        <v>269</v>
      </c>
      <c r="K20" s="172" t="s">
        <v>270</v>
      </c>
      <c r="L20" s="358" t="s">
        <v>271</v>
      </c>
      <c r="M20" s="359"/>
      <c r="N20" s="173"/>
      <c r="O20" s="174"/>
      <c r="R20" s="144" t="s">
        <v>146</v>
      </c>
    </row>
    <row r="21" spans="1:18">
      <c r="A21" s="363">
        <v>1</v>
      </c>
      <c r="B21" s="364"/>
      <c r="C21" s="365"/>
      <c r="D21" s="175"/>
      <c r="E21" s="176"/>
      <c r="F21" s="177">
        <v>2</v>
      </c>
      <c r="G21" s="460" t="s">
        <v>272</v>
      </c>
      <c r="H21" s="461"/>
      <c r="I21" s="171">
        <v>3</v>
      </c>
      <c r="J21" s="172">
        <v>4</v>
      </c>
      <c r="K21" s="172">
        <v>5</v>
      </c>
      <c r="L21" s="405">
        <v>6</v>
      </c>
      <c r="M21" s="406"/>
      <c r="N21" s="366">
        <v>7</v>
      </c>
      <c r="O21" s="367"/>
      <c r="R21" s="144" t="s">
        <v>148</v>
      </c>
    </row>
    <row r="22" spans="1:18" ht="13.5" thickBot="1">
      <c r="A22" s="178"/>
      <c r="B22" s="179"/>
      <c r="C22" s="180"/>
      <c r="D22" s="181"/>
      <c r="E22" s="182"/>
      <c r="F22" s="183"/>
      <c r="G22" s="462"/>
      <c r="H22" s="463"/>
      <c r="I22" s="434">
        <f ca="1">TODAY()</f>
        <v>42400</v>
      </c>
      <c r="J22" s="435"/>
      <c r="K22" s="436"/>
      <c r="L22" s="184"/>
      <c r="M22" s="185"/>
      <c r="N22" s="368"/>
      <c r="O22" s="369"/>
      <c r="R22" s="144" t="s">
        <v>150</v>
      </c>
    </row>
    <row r="23" spans="1:18" ht="51">
      <c r="A23" s="186" t="s">
        <v>3</v>
      </c>
      <c r="B23" s="187"/>
      <c r="C23" s="188" t="s">
        <v>296</v>
      </c>
      <c r="D23" s="188" t="s">
        <v>274</v>
      </c>
      <c r="E23" s="370" t="s">
        <v>294</v>
      </c>
      <c r="F23" s="407"/>
      <c r="G23" s="188" t="s">
        <v>293</v>
      </c>
      <c r="H23" s="188" t="s">
        <v>295</v>
      </c>
      <c r="I23" s="374" t="s">
        <v>275</v>
      </c>
      <c r="J23" s="375"/>
      <c r="K23" s="376"/>
      <c r="L23" s="189"/>
      <c r="M23" s="189"/>
      <c r="N23" s="189"/>
      <c r="O23" s="190"/>
      <c r="R23" s="144" t="s">
        <v>151</v>
      </c>
    </row>
    <row r="24" spans="1:18">
      <c r="A24" s="171">
        <v>8</v>
      </c>
      <c r="B24" s="239"/>
      <c r="C24" s="172">
        <v>9</v>
      </c>
      <c r="D24" s="172">
        <v>10</v>
      </c>
      <c r="E24" s="408"/>
      <c r="F24" s="409"/>
      <c r="G24" s="192">
        <v>11</v>
      </c>
      <c r="H24" s="192">
        <v>12</v>
      </c>
      <c r="I24" s="172">
        <v>13</v>
      </c>
      <c r="J24" s="172">
        <v>14</v>
      </c>
      <c r="K24" s="172">
        <v>15</v>
      </c>
      <c r="L24" s="172">
        <v>16</v>
      </c>
      <c r="M24" s="172">
        <v>17</v>
      </c>
      <c r="N24" s="172">
        <v>18</v>
      </c>
      <c r="O24" s="177">
        <v>19</v>
      </c>
      <c r="R24" s="144" t="s">
        <v>151</v>
      </c>
    </row>
    <row r="25" spans="1:18" ht="14.25">
      <c r="A25" s="193"/>
      <c r="B25" s="194"/>
      <c r="C25" s="194"/>
      <c r="D25" s="194"/>
      <c r="E25" s="194"/>
      <c r="F25" s="194"/>
      <c r="G25" s="195"/>
      <c r="H25" s="195"/>
      <c r="I25" s="194"/>
      <c r="J25" s="194"/>
      <c r="K25" s="194"/>
      <c r="L25" s="194"/>
      <c r="M25" s="194"/>
      <c r="N25" s="194"/>
      <c r="O25" s="196"/>
      <c r="R25" s="144" t="s">
        <v>152</v>
      </c>
    </row>
    <row r="26" spans="1:18" ht="15.75" thickBot="1">
      <c r="A26" s="197">
        <v>1</v>
      </c>
      <c r="B26" s="198"/>
      <c r="C26" s="410" t="s">
        <v>292</v>
      </c>
      <c r="D26" s="411"/>
      <c r="E26" s="411"/>
      <c r="F26" s="411"/>
      <c r="G26" s="199">
        <v>100</v>
      </c>
      <c r="H26" s="200"/>
      <c r="I26" s="380"/>
      <c r="J26" s="381"/>
      <c r="K26" s="382"/>
      <c r="L26" s="201"/>
      <c r="M26" s="201"/>
      <c r="N26" s="201"/>
      <c r="O26" s="202"/>
      <c r="R26" s="144" t="s">
        <v>153</v>
      </c>
    </row>
    <row r="27" spans="1:18">
      <c r="A27" s="203">
        <v>1</v>
      </c>
      <c r="B27" s="204"/>
      <c r="C27" s="205"/>
      <c r="D27" s="205"/>
      <c r="E27" s="383"/>
      <c r="F27" s="412"/>
      <c r="G27" s="206"/>
      <c r="H27" s="206"/>
      <c r="I27" s="385"/>
      <c r="J27" s="413"/>
      <c r="K27" s="414"/>
      <c r="L27" s="207"/>
      <c r="M27" s="207"/>
      <c r="N27" s="207"/>
      <c r="O27" s="208"/>
      <c r="R27" s="144" t="s">
        <v>154</v>
      </c>
    </row>
    <row r="28" spans="1:18" ht="13.5">
      <c r="A28" s="209">
        <v>2</v>
      </c>
      <c r="B28" s="210"/>
      <c r="C28" s="211"/>
      <c r="D28" s="211"/>
      <c r="E28" s="388"/>
      <c r="F28" s="389"/>
      <c r="G28" s="212"/>
      <c r="H28" s="212"/>
      <c r="I28" s="390"/>
      <c r="J28" s="391"/>
      <c r="K28" s="392"/>
      <c r="L28" s="213"/>
      <c r="M28" s="213"/>
      <c r="N28" s="213"/>
      <c r="O28" s="214"/>
      <c r="R28" s="144" t="s">
        <v>155</v>
      </c>
    </row>
    <row r="29" spans="1:18" ht="13.5">
      <c r="A29" s="209">
        <v>3</v>
      </c>
      <c r="B29" s="210"/>
      <c r="C29" s="211"/>
      <c r="D29" s="211"/>
      <c r="E29" s="388"/>
      <c r="F29" s="389"/>
      <c r="G29" s="212"/>
      <c r="H29" s="212"/>
      <c r="I29" s="390"/>
      <c r="J29" s="391"/>
      <c r="K29" s="392"/>
      <c r="L29" s="213"/>
      <c r="M29" s="213"/>
      <c r="N29" s="213"/>
      <c r="O29" s="214"/>
      <c r="R29" s="143" t="s">
        <v>209</v>
      </c>
    </row>
    <row r="30" spans="1:18" ht="13.5">
      <c r="A30" s="209">
        <v>4</v>
      </c>
      <c r="B30" s="210"/>
      <c r="C30" s="211"/>
      <c r="D30" s="211"/>
      <c r="E30" s="388"/>
      <c r="F30" s="389"/>
      <c r="G30" s="212"/>
      <c r="H30" s="215"/>
      <c r="I30" s="390"/>
      <c r="J30" s="391"/>
      <c r="K30" s="392"/>
      <c r="L30" s="213"/>
      <c r="M30" s="213"/>
      <c r="N30" s="213"/>
      <c r="O30" s="214"/>
      <c r="R30" s="143" t="s">
        <v>210</v>
      </c>
    </row>
    <row r="31" spans="1:18" ht="13.5">
      <c r="A31" s="209">
        <v>5</v>
      </c>
      <c r="B31" s="210"/>
      <c r="C31" s="211"/>
      <c r="D31" s="211"/>
      <c r="E31" s="388"/>
      <c r="F31" s="389"/>
      <c r="G31" s="212"/>
      <c r="H31" s="212"/>
      <c r="I31" s="390"/>
      <c r="J31" s="391"/>
      <c r="K31" s="392"/>
      <c r="L31" s="213"/>
      <c r="M31" s="213"/>
      <c r="N31" s="213"/>
      <c r="O31" s="214"/>
    </row>
    <row r="32" spans="1:18" ht="13.5">
      <c r="A32" s="209">
        <v>6</v>
      </c>
      <c r="B32" s="210"/>
      <c r="C32" s="211"/>
      <c r="D32" s="211"/>
      <c r="E32" s="388"/>
      <c r="F32" s="389"/>
      <c r="G32" s="212"/>
      <c r="H32" s="212"/>
      <c r="I32" s="390"/>
      <c r="J32" s="391"/>
      <c r="K32" s="392"/>
      <c r="L32" s="213"/>
      <c r="M32" s="213"/>
      <c r="N32" s="213"/>
      <c r="O32" s="214"/>
    </row>
    <row r="33" spans="1:15" ht="13.5">
      <c r="A33" s="209">
        <v>7</v>
      </c>
      <c r="B33" s="210"/>
      <c r="C33" s="211"/>
      <c r="D33" s="211"/>
      <c r="E33" s="388"/>
      <c r="F33" s="389"/>
      <c r="G33" s="212"/>
      <c r="H33" s="212"/>
      <c r="I33" s="390"/>
      <c r="J33" s="391"/>
      <c r="K33" s="392"/>
      <c r="L33" s="213"/>
      <c r="M33" s="213"/>
      <c r="N33" s="213"/>
      <c r="O33" s="214"/>
    </row>
    <row r="34" spans="1:15" ht="13.5">
      <c r="A34" s="209">
        <v>8</v>
      </c>
      <c r="B34" s="210"/>
      <c r="C34" s="211"/>
      <c r="D34" s="211"/>
      <c r="E34" s="388"/>
      <c r="F34" s="389"/>
      <c r="G34" s="212"/>
      <c r="H34" s="212"/>
      <c r="I34" s="390"/>
      <c r="J34" s="391"/>
      <c r="K34" s="392"/>
      <c r="L34" s="213"/>
      <c r="M34" s="213"/>
      <c r="N34" s="213"/>
      <c r="O34" s="214"/>
    </row>
    <row r="35" spans="1:15" ht="13.5">
      <c r="A35" s="209">
        <v>9</v>
      </c>
      <c r="B35" s="210"/>
      <c r="C35" s="211"/>
      <c r="D35" s="211"/>
      <c r="E35" s="388"/>
      <c r="F35" s="389"/>
      <c r="G35" s="212"/>
      <c r="H35" s="212"/>
      <c r="I35" s="390"/>
      <c r="J35" s="391"/>
      <c r="K35" s="392"/>
      <c r="L35" s="213"/>
      <c r="M35" s="213"/>
      <c r="N35" s="213"/>
      <c r="O35" s="214"/>
    </row>
    <row r="36" spans="1:15" ht="13.5">
      <c r="A36" s="209">
        <v>10</v>
      </c>
      <c r="B36" s="210"/>
      <c r="C36" s="211"/>
      <c r="D36" s="211"/>
      <c r="E36" s="388"/>
      <c r="F36" s="389"/>
      <c r="G36" s="212"/>
      <c r="H36" s="212"/>
      <c r="I36" s="390"/>
      <c r="J36" s="391"/>
      <c r="K36" s="392"/>
      <c r="L36" s="213"/>
      <c r="M36" s="213"/>
      <c r="N36" s="213"/>
      <c r="O36" s="214"/>
    </row>
    <row r="37" spans="1:15" ht="13.5">
      <c r="A37" s="209">
        <v>11</v>
      </c>
      <c r="B37" s="210"/>
      <c r="C37" s="211"/>
      <c r="D37" s="211"/>
      <c r="E37" s="388"/>
      <c r="F37" s="389"/>
      <c r="G37" s="212"/>
      <c r="H37" s="212"/>
      <c r="I37" s="390"/>
      <c r="J37" s="391"/>
      <c r="K37" s="392"/>
      <c r="L37" s="213"/>
      <c r="M37" s="213"/>
      <c r="N37" s="213"/>
      <c r="O37" s="214"/>
    </row>
    <row r="38" spans="1:15" ht="13.5">
      <c r="A38" s="209">
        <v>12</v>
      </c>
      <c r="B38" s="210"/>
      <c r="C38" s="211"/>
      <c r="D38" s="211"/>
      <c r="E38" s="388"/>
      <c r="F38" s="389"/>
      <c r="G38" s="212"/>
      <c r="H38" s="212"/>
      <c r="I38" s="390"/>
      <c r="J38" s="391"/>
      <c r="K38" s="392"/>
      <c r="L38" s="213"/>
      <c r="M38" s="213"/>
      <c r="N38" s="213"/>
      <c r="O38" s="214"/>
    </row>
    <row r="39" spans="1:15" ht="13.5">
      <c r="A39" s="209">
        <v>13</v>
      </c>
      <c r="B39" s="210"/>
      <c r="C39" s="211"/>
      <c r="D39" s="211"/>
      <c r="E39" s="388"/>
      <c r="F39" s="389"/>
      <c r="G39" s="212"/>
      <c r="H39" s="212"/>
      <c r="I39" s="390"/>
      <c r="J39" s="391"/>
      <c r="K39" s="392"/>
      <c r="L39" s="213"/>
      <c r="M39" s="213"/>
      <c r="N39" s="213"/>
      <c r="O39" s="214"/>
    </row>
    <row r="40" spans="1:15" ht="13.5">
      <c r="A40" s="209">
        <v>14</v>
      </c>
      <c r="B40" s="210"/>
      <c r="C40" s="211"/>
      <c r="D40" s="211"/>
      <c r="E40" s="388"/>
      <c r="F40" s="389"/>
      <c r="G40" s="212"/>
      <c r="H40" s="212"/>
      <c r="I40" s="390"/>
      <c r="J40" s="391"/>
      <c r="K40" s="392"/>
      <c r="L40" s="213"/>
      <c r="M40" s="213"/>
      <c r="N40" s="213"/>
      <c r="O40" s="214"/>
    </row>
    <row r="41" spans="1:15" ht="13.5">
      <c r="A41" s="209">
        <v>15</v>
      </c>
      <c r="B41" s="210"/>
      <c r="C41" s="211"/>
      <c r="D41" s="211"/>
      <c r="E41" s="388"/>
      <c r="F41" s="389"/>
      <c r="G41" s="212"/>
      <c r="H41" s="212"/>
      <c r="I41" s="390"/>
      <c r="J41" s="391"/>
      <c r="K41" s="392"/>
      <c r="L41" s="213"/>
      <c r="M41" s="213"/>
      <c r="N41" s="213"/>
      <c r="O41" s="214"/>
    </row>
    <row r="42" spans="1:15" ht="13.5">
      <c r="A42" s="209">
        <v>16</v>
      </c>
      <c r="B42" s="210"/>
      <c r="C42" s="211"/>
      <c r="D42" s="211"/>
      <c r="E42" s="388"/>
      <c r="F42" s="389"/>
      <c r="G42" s="212"/>
      <c r="H42" s="212"/>
      <c r="I42" s="390"/>
      <c r="J42" s="391"/>
      <c r="K42" s="392"/>
      <c r="L42" s="213"/>
      <c r="M42" s="213"/>
      <c r="N42" s="213"/>
      <c r="O42" s="214"/>
    </row>
    <row r="43" spans="1:15" ht="13.5">
      <c r="A43" s="209">
        <v>17</v>
      </c>
      <c r="B43" s="210"/>
      <c r="C43" s="211"/>
      <c r="D43" s="211"/>
      <c r="E43" s="388"/>
      <c r="F43" s="389"/>
      <c r="G43" s="212"/>
      <c r="H43" s="212"/>
      <c r="I43" s="390"/>
      <c r="J43" s="391"/>
      <c r="K43" s="392"/>
      <c r="L43" s="213"/>
      <c r="M43" s="213"/>
      <c r="N43" s="213"/>
      <c r="O43" s="214"/>
    </row>
    <row r="44" spans="1:15" ht="13.5">
      <c r="A44" s="209">
        <v>18</v>
      </c>
      <c r="B44" s="210"/>
      <c r="C44" s="211"/>
      <c r="D44" s="211"/>
      <c r="E44" s="388"/>
      <c r="F44" s="389"/>
      <c r="G44" s="212"/>
      <c r="H44" s="212"/>
      <c r="I44" s="390"/>
      <c r="J44" s="391"/>
      <c r="K44" s="392"/>
      <c r="L44" s="213"/>
      <c r="M44" s="213"/>
      <c r="N44" s="213"/>
      <c r="O44" s="214"/>
    </row>
    <row r="45" spans="1:15" ht="13.5">
      <c r="A45" s="209">
        <v>19</v>
      </c>
      <c r="B45" s="210"/>
      <c r="C45" s="211"/>
      <c r="D45" s="211"/>
      <c r="E45" s="388"/>
      <c r="F45" s="389"/>
      <c r="G45" s="212"/>
      <c r="H45" s="212"/>
      <c r="I45" s="390"/>
      <c r="J45" s="391"/>
      <c r="K45" s="392"/>
      <c r="L45" s="213"/>
      <c r="M45" s="213"/>
      <c r="N45" s="213"/>
      <c r="O45" s="214"/>
    </row>
    <row r="46" spans="1:15" ht="13.5">
      <c r="A46" s="209">
        <v>20</v>
      </c>
      <c r="B46" s="210"/>
      <c r="C46" s="211"/>
      <c r="D46" s="211"/>
      <c r="E46" s="388"/>
      <c r="F46" s="389"/>
      <c r="G46" s="212"/>
      <c r="H46" s="212"/>
      <c r="I46" s="390"/>
      <c r="J46" s="391"/>
      <c r="K46" s="392"/>
      <c r="L46" s="213"/>
      <c r="M46" s="213"/>
      <c r="N46" s="213"/>
      <c r="O46" s="214"/>
    </row>
    <row r="47" spans="1:15" ht="13.5">
      <c r="A47" s="209">
        <v>21</v>
      </c>
      <c r="B47" s="210"/>
      <c r="C47" s="211"/>
      <c r="D47" s="211"/>
      <c r="E47" s="388"/>
      <c r="F47" s="389"/>
      <c r="G47" s="212"/>
      <c r="H47" s="212"/>
      <c r="I47" s="390"/>
      <c r="J47" s="391"/>
      <c r="K47" s="392"/>
      <c r="L47" s="213"/>
      <c r="M47" s="213"/>
      <c r="N47" s="213"/>
      <c r="O47" s="214"/>
    </row>
    <row r="48" spans="1:15" ht="13.5">
      <c r="A48" s="209">
        <v>22</v>
      </c>
      <c r="B48" s="210"/>
      <c r="C48" s="211"/>
      <c r="D48" s="211"/>
      <c r="E48" s="388"/>
      <c r="F48" s="389"/>
      <c r="G48" s="212"/>
      <c r="H48" s="212"/>
      <c r="I48" s="390"/>
      <c r="J48" s="391"/>
      <c r="K48" s="392"/>
      <c r="L48" s="213"/>
      <c r="M48" s="213"/>
      <c r="N48" s="213"/>
      <c r="O48" s="214"/>
    </row>
    <row r="49" spans="1:15" ht="13.5">
      <c r="A49" s="209">
        <v>23</v>
      </c>
      <c r="B49" s="210"/>
      <c r="C49" s="211"/>
      <c r="D49" s="211"/>
      <c r="E49" s="388"/>
      <c r="F49" s="389"/>
      <c r="G49" s="212"/>
      <c r="H49" s="212"/>
      <c r="I49" s="390"/>
      <c r="J49" s="391"/>
      <c r="K49" s="392"/>
      <c r="L49" s="213"/>
      <c r="M49" s="213"/>
      <c r="N49" s="213"/>
      <c r="O49" s="214"/>
    </row>
    <row r="50" spans="1:15" ht="13.5">
      <c r="A50" s="209">
        <v>24</v>
      </c>
      <c r="B50" s="210"/>
      <c r="C50" s="211"/>
      <c r="D50" s="211"/>
      <c r="E50" s="388"/>
      <c r="F50" s="389"/>
      <c r="G50" s="212"/>
      <c r="H50" s="212"/>
      <c r="I50" s="390"/>
      <c r="J50" s="391"/>
      <c r="K50" s="392"/>
      <c r="L50" s="213"/>
      <c r="M50" s="213"/>
      <c r="N50" s="213"/>
      <c r="O50" s="214"/>
    </row>
    <row r="51" spans="1:15" ht="13.5">
      <c r="A51" s="209">
        <v>25</v>
      </c>
      <c r="B51" s="210"/>
      <c r="C51" s="211"/>
      <c r="D51" s="211"/>
      <c r="E51" s="388"/>
      <c r="F51" s="389"/>
      <c r="G51" s="212"/>
      <c r="H51" s="212"/>
      <c r="I51" s="390"/>
      <c r="J51" s="391"/>
      <c r="K51" s="392"/>
      <c r="L51" s="213"/>
      <c r="M51" s="213"/>
      <c r="N51" s="213"/>
      <c r="O51" s="214"/>
    </row>
    <row r="52" spans="1:15" ht="13.5">
      <c r="A52" s="209">
        <v>26</v>
      </c>
      <c r="B52" s="210"/>
      <c r="C52" s="211"/>
      <c r="D52" s="211"/>
      <c r="E52" s="388"/>
      <c r="F52" s="389"/>
      <c r="G52" s="212"/>
      <c r="H52" s="212"/>
      <c r="I52" s="390"/>
      <c r="J52" s="391"/>
      <c r="K52" s="392"/>
      <c r="L52" s="213"/>
      <c r="M52" s="213"/>
      <c r="N52" s="213"/>
      <c r="O52" s="214"/>
    </row>
    <row r="53" spans="1:15" ht="13.5">
      <c r="A53" s="209">
        <v>27</v>
      </c>
      <c r="B53" s="210"/>
      <c r="C53" s="211"/>
      <c r="D53" s="211"/>
      <c r="E53" s="388"/>
      <c r="F53" s="389"/>
      <c r="G53" s="212"/>
      <c r="H53" s="212"/>
      <c r="I53" s="390"/>
      <c r="J53" s="391"/>
      <c r="K53" s="392"/>
      <c r="L53" s="213"/>
      <c r="M53" s="213"/>
      <c r="N53" s="213"/>
      <c r="O53" s="214"/>
    </row>
    <row r="54" spans="1:15" ht="13.5">
      <c r="A54" s="209">
        <v>28</v>
      </c>
      <c r="B54" s="210"/>
      <c r="C54" s="211"/>
      <c r="D54" s="211"/>
      <c r="E54" s="388"/>
      <c r="F54" s="389"/>
      <c r="G54" s="212"/>
      <c r="H54" s="212"/>
      <c r="I54" s="390"/>
      <c r="J54" s="391"/>
      <c r="K54" s="392"/>
      <c r="L54" s="213"/>
      <c r="M54" s="213"/>
      <c r="N54" s="213"/>
      <c r="O54" s="214"/>
    </row>
    <row r="55" spans="1:15" ht="13.5">
      <c r="A55" s="209">
        <v>29</v>
      </c>
      <c r="B55" s="210"/>
      <c r="C55" s="211"/>
      <c r="D55" s="211"/>
      <c r="E55" s="388"/>
      <c r="F55" s="389"/>
      <c r="G55" s="212"/>
      <c r="H55" s="212"/>
      <c r="I55" s="390"/>
      <c r="J55" s="391"/>
      <c r="K55" s="392"/>
      <c r="L55" s="213"/>
      <c r="M55" s="213"/>
      <c r="N55" s="213"/>
      <c r="O55" s="214"/>
    </row>
    <row r="56" spans="1:15" ht="13.5">
      <c r="A56" s="209">
        <v>30</v>
      </c>
      <c r="B56" s="210"/>
      <c r="C56" s="211"/>
      <c r="D56" s="211"/>
      <c r="E56" s="388"/>
      <c r="F56" s="389"/>
      <c r="G56" s="212"/>
      <c r="H56" s="212"/>
      <c r="I56" s="390"/>
      <c r="J56" s="391"/>
      <c r="K56" s="392"/>
      <c r="L56" s="213"/>
      <c r="M56" s="213"/>
      <c r="N56" s="213"/>
      <c r="O56" s="214"/>
    </row>
    <row r="57" spans="1:15" ht="13.5">
      <c r="A57" s="209">
        <v>31</v>
      </c>
      <c r="B57" s="415"/>
      <c r="C57" s="416"/>
      <c r="D57" s="416"/>
      <c r="E57" s="417"/>
      <c r="F57" s="418"/>
      <c r="G57" s="419"/>
      <c r="H57" s="419"/>
      <c r="I57" s="420"/>
      <c r="J57" s="421"/>
      <c r="K57" s="422"/>
      <c r="L57" s="423"/>
      <c r="M57" s="423"/>
      <c r="N57" s="423"/>
      <c r="O57" s="424"/>
    </row>
    <row r="58" spans="1:15" ht="15.75" thickBot="1">
      <c r="A58" s="216"/>
      <c r="B58" s="217"/>
      <c r="C58" s="425" t="s">
        <v>157</v>
      </c>
      <c r="D58" s="426"/>
      <c r="E58" s="426"/>
      <c r="F58" s="427"/>
      <c r="G58" s="218">
        <f>SUM(G26:G57)</f>
        <v>100</v>
      </c>
      <c r="H58" s="218">
        <f>SUM(H26:H57)</f>
        <v>0</v>
      </c>
      <c r="I58" s="428"/>
      <c r="J58" s="429"/>
      <c r="K58" s="430" t="s">
        <v>277</v>
      </c>
      <c r="L58" s="426"/>
      <c r="M58" s="426"/>
      <c r="N58" s="219">
        <f>G58-H58</f>
        <v>100</v>
      </c>
      <c r="O58" s="220"/>
    </row>
    <row r="59" spans="1:15">
      <c r="A59" s="431" t="s">
        <v>278</v>
      </c>
      <c r="B59" s="432"/>
      <c r="C59" s="432"/>
      <c r="D59" s="221"/>
      <c r="E59" s="221"/>
      <c r="F59" s="221"/>
      <c r="G59" s="433" t="s">
        <v>279</v>
      </c>
      <c r="H59" s="433"/>
      <c r="I59" s="221"/>
      <c r="J59" s="221"/>
      <c r="K59" s="221"/>
      <c r="L59" s="221"/>
      <c r="M59" s="221"/>
      <c r="N59" s="221"/>
      <c r="O59" s="222"/>
    </row>
    <row r="60" spans="1:15" ht="13.5" thickBot="1">
      <c r="A60" s="223"/>
      <c r="B60" s="185"/>
      <c r="C60" s="185"/>
      <c r="D60" s="185"/>
      <c r="E60" s="185"/>
      <c r="F60" s="185"/>
      <c r="G60" s="224"/>
      <c r="H60" s="224"/>
      <c r="I60" s="185"/>
      <c r="J60" s="185"/>
      <c r="K60" s="185"/>
      <c r="L60" s="185"/>
      <c r="M60" s="185"/>
      <c r="N60" s="185"/>
      <c r="O60" s="225"/>
    </row>
  </sheetData>
  <mergeCells count="84">
    <mergeCell ref="C58:F58"/>
    <mergeCell ref="K58:M58"/>
    <mergeCell ref="E55:F55"/>
    <mergeCell ref="I55:K55"/>
    <mergeCell ref="E56:F56"/>
    <mergeCell ref="I56:K56"/>
    <mergeCell ref="E57:F57"/>
    <mergeCell ref="I57:K57"/>
    <mergeCell ref="E52:F52"/>
    <mergeCell ref="I52:K52"/>
    <mergeCell ref="E53:F53"/>
    <mergeCell ref="I53:K53"/>
    <mergeCell ref="E54:F54"/>
    <mergeCell ref="I54:K54"/>
    <mergeCell ref="E49:F49"/>
    <mergeCell ref="I49:K49"/>
    <mergeCell ref="E50:F50"/>
    <mergeCell ref="I50:K50"/>
    <mergeCell ref="E51:F51"/>
    <mergeCell ref="I51:K51"/>
    <mergeCell ref="E46:F46"/>
    <mergeCell ref="I46:K46"/>
    <mergeCell ref="E47:F47"/>
    <mergeCell ref="I47:K47"/>
    <mergeCell ref="E48:F48"/>
    <mergeCell ref="I48:K48"/>
    <mergeCell ref="E43:F43"/>
    <mergeCell ref="I43:K43"/>
    <mergeCell ref="E44:F44"/>
    <mergeCell ref="I44:K44"/>
    <mergeCell ref="E45:F45"/>
    <mergeCell ref="I45:K45"/>
    <mergeCell ref="E40:F40"/>
    <mergeCell ref="I40:K40"/>
    <mergeCell ref="E41:F41"/>
    <mergeCell ref="I41:K41"/>
    <mergeCell ref="E42:F42"/>
    <mergeCell ref="I42:K42"/>
    <mergeCell ref="E37:F37"/>
    <mergeCell ref="I37:K37"/>
    <mergeCell ref="E38:F38"/>
    <mergeCell ref="I38:K38"/>
    <mergeCell ref="E39:F39"/>
    <mergeCell ref="I39:K39"/>
    <mergeCell ref="E34:F34"/>
    <mergeCell ref="I34:K34"/>
    <mergeCell ref="E35:F35"/>
    <mergeCell ref="I35:K35"/>
    <mergeCell ref="E36:F36"/>
    <mergeCell ref="I36:K36"/>
    <mergeCell ref="E31:F31"/>
    <mergeCell ref="I31:K31"/>
    <mergeCell ref="E32:F32"/>
    <mergeCell ref="I32:K32"/>
    <mergeCell ref="E33:F33"/>
    <mergeCell ref="I33:K33"/>
    <mergeCell ref="E28:F28"/>
    <mergeCell ref="I28:K28"/>
    <mergeCell ref="E29:F29"/>
    <mergeCell ref="I29:K29"/>
    <mergeCell ref="E30:F30"/>
    <mergeCell ref="I30:K30"/>
    <mergeCell ref="E23:F24"/>
    <mergeCell ref="I23:K23"/>
    <mergeCell ref="C26:F26"/>
    <mergeCell ref="I26:K26"/>
    <mergeCell ref="E27:F27"/>
    <mergeCell ref="I27:K27"/>
    <mergeCell ref="A21:C21"/>
    <mergeCell ref="G21:H22"/>
    <mergeCell ref="N21:O21"/>
    <mergeCell ref="I22:K22"/>
    <mergeCell ref="N22:O22"/>
    <mergeCell ref="I19:K19"/>
    <mergeCell ref="L19:M19"/>
    <mergeCell ref="N19:O19"/>
    <mergeCell ref="A20:C20"/>
    <mergeCell ref="L20:M20"/>
    <mergeCell ref="B3:D3"/>
    <mergeCell ref="F3:H3"/>
    <mergeCell ref="B17:C17"/>
    <mergeCell ref="F17:G17"/>
    <mergeCell ref="A19:F19"/>
    <mergeCell ref="G19:H20"/>
  </mergeCells>
  <hyperlinks>
    <hyperlink ref="R4" location="'Evidenta PFA'!A1" display="Evidenta PFA"/>
    <hyperlink ref="R5" location="RJIP!A1" display="RJIP"/>
    <hyperlink ref="R6" location="'Model RJIP'!A1" display="Model RJIP"/>
    <hyperlink ref="R7" location="'Registrul-Inventar'!A1" display="Registrul-Inventar"/>
    <hyperlink ref="R8" location="'Export factura'!A1" display="Export factura"/>
    <hyperlink ref="R9" location="'Export chitanta'!A1" display="Export chitanta"/>
    <hyperlink ref="R10" location="Facturi!A1" display="Facturi"/>
    <hyperlink ref="R11" location="Clienti!A1" display="Clienti"/>
    <hyperlink ref="R12" location="'Incasat pe luna'!A1" display="Incasat pe luna"/>
    <hyperlink ref="R13" location="'Facturat pe luna'!A1" display="Facturat pe luna"/>
    <hyperlink ref="R14" location="'Incasari pe client'!A1" display="Incasari pe client"/>
    <hyperlink ref="R15" location="'Calculator pret traducere'!A1" display="Calculator pret traducere"/>
    <hyperlink ref="R16" location="Ianuarie!A1" display="Ianuarie"/>
    <hyperlink ref="R17" location="Februarie!A1" display="Februarie"/>
    <hyperlink ref="R18" location="Martie!A1" display="Martie"/>
    <hyperlink ref="R19" location="Aprilie!A1" display="Aprilie"/>
    <hyperlink ref="R20" location="Mai!A1" display="Mai"/>
    <hyperlink ref="R21" location="Iunie!A1" display="Iunie"/>
    <hyperlink ref="R22" location="Iulie!A1" display="Iulie"/>
    <hyperlink ref="R23" location="August!A1" display="August"/>
    <hyperlink ref="R24" location="August!A1" display="August"/>
    <hyperlink ref="R25" location="Septembrie!A1" display="Septembrie"/>
    <hyperlink ref="R26" location="Octombrie!A1" display="Octombrie"/>
    <hyperlink ref="R27" location="Noiembrie!A1" display="Noiembrie"/>
    <hyperlink ref="R28" location="Decembrie!A1" display="Decembrie"/>
    <hyperlink ref="R29" location="'Export chitanta'!Print_Area" display="'Export chitanta'!Print_Area"/>
    <hyperlink ref="R30" location="'Export factura'!Print_Area" display="'Export factura'!Print_Area"/>
  </hyperlinks>
  <pageMargins left="0.7" right="0.7" top="0.75" bottom="0.75" header="0.3" footer="0.3"/>
  <drawing r:id="rId1"/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>
    <tabColor rgb="FFFFFF00"/>
  </sheetPr>
  <dimension ref="A2:S60"/>
  <sheetViews>
    <sheetView topLeftCell="A10" zoomScale="75" zoomScaleNormal="75" workbookViewId="0">
      <selection activeCell="G21" sqref="G21:H22"/>
    </sheetView>
  </sheetViews>
  <sheetFormatPr defaultColWidth="5.85546875" defaultRowHeight="12.75"/>
  <cols>
    <col min="1" max="1" width="5.85546875" style="88"/>
    <col min="2" max="2" width="7.140625" style="88" bestFit="1" customWidth="1"/>
    <col min="3" max="3" width="5.85546875" style="88" bestFit="1" customWidth="1"/>
    <col min="4" max="4" width="13.7109375" style="88" bestFit="1" customWidth="1"/>
    <col min="5" max="5" width="5.85546875" style="88"/>
    <col min="6" max="6" width="7.140625" style="88" bestFit="1" customWidth="1"/>
    <col min="7" max="7" width="8.140625" style="88" bestFit="1" customWidth="1"/>
    <col min="8" max="8" width="16.28515625" style="88" customWidth="1"/>
    <col min="9" max="9" width="5.85546875" style="88"/>
    <col min="10" max="10" width="13.7109375" style="88" bestFit="1" customWidth="1"/>
    <col min="11" max="13" width="11.5703125" style="88" bestFit="1" customWidth="1"/>
    <col min="14" max="14" width="13.85546875" style="88" bestFit="1" customWidth="1"/>
    <col min="15" max="15" width="16" style="88" bestFit="1" customWidth="1"/>
    <col min="16" max="16" width="11.28515625" style="88" bestFit="1" customWidth="1"/>
    <col min="17" max="16384" width="5.85546875" style="88"/>
  </cols>
  <sheetData>
    <row r="2" spans="2:19" ht="13.5" thickBot="1"/>
    <row r="3" spans="2:19" ht="16.5" thickBot="1">
      <c r="B3" s="397" t="s">
        <v>201</v>
      </c>
      <c r="C3" s="398"/>
      <c r="D3" s="399"/>
      <c r="F3" s="397" t="s">
        <v>290</v>
      </c>
      <c r="G3" s="398"/>
      <c r="H3" s="399"/>
      <c r="J3" s="130"/>
      <c r="K3" s="136" t="s">
        <v>192</v>
      </c>
      <c r="L3" s="136" t="s">
        <v>193</v>
      </c>
      <c r="M3" s="136" t="s">
        <v>194</v>
      </c>
      <c r="N3" s="136" t="s">
        <v>195</v>
      </c>
      <c r="O3" s="136" t="s">
        <v>196</v>
      </c>
      <c r="P3" s="136" t="s">
        <v>197</v>
      </c>
    </row>
    <row r="4" spans="2:19" ht="15">
      <c r="B4" s="92" t="s">
        <v>3</v>
      </c>
      <c r="C4" s="137" t="s">
        <v>184</v>
      </c>
      <c r="D4" s="92" t="s">
        <v>136</v>
      </c>
      <c r="F4" s="92" t="s">
        <v>3</v>
      </c>
      <c r="G4" s="137" t="s">
        <v>184</v>
      </c>
      <c r="H4" s="92" t="s">
        <v>136</v>
      </c>
      <c r="J4" s="131" t="s">
        <v>185</v>
      </c>
      <c r="K4" s="94"/>
      <c r="L4" s="94"/>
      <c r="M4" s="94">
        <v>500</v>
      </c>
      <c r="N4" s="94">
        <v>500</v>
      </c>
      <c r="O4" s="116"/>
      <c r="P4" s="116"/>
      <c r="S4" s="144" t="s">
        <v>235</v>
      </c>
    </row>
    <row r="5" spans="2:19" ht="15">
      <c r="B5" s="93">
        <v>1</v>
      </c>
      <c r="C5" s="134"/>
      <c r="D5" s="94">
        <v>0</v>
      </c>
      <c r="F5" s="93">
        <v>1</v>
      </c>
      <c r="G5" s="134"/>
      <c r="H5" s="94">
        <v>0</v>
      </c>
      <c r="J5" s="132" t="s">
        <v>170</v>
      </c>
      <c r="K5" s="94">
        <v>100</v>
      </c>
      <c r="L5" s="94"/>
      <c r="M5" s="94"/>
      <c r="N5" s="94"/>
      <c r="O5" s="116"/>
      <c r="P5" s="116"/>
      <c r="S5" s="144" t="s">
        <v>236</v>
      </c>
    </row>
    <row r="6" spans="2:19" ht="15.75" thickBot="1">
      <c r="B6" s="93">
        <v>2</v>
      </c>
      <c r="C6" s="134"/>
      <c r="D6" s="94">
        <v>0</v>
      </c>
      <c r="F6" s="93">
        <v>2</v>
      </c>
      <c r="G6" s="134"/>
      <c r="H6" s="94">
        <v>0</v>
      </c>
      <c r="J6" s="139" t="s">
        <v>186</v>
      </c>
      <c r="K6" s="94"/>
      <c r="L6" s="94">
        <v>100</v>
      </c>
      <c r="M6" s="94"/>
      <c r="N6" s="94"/>
      <c r="O6" s="116"/>
      <c r="P6" s="116"/>
      <c r="S6" s="144" t="s">
        <v>237</v>
      </c>
    </row>
    <row r="7" spans="2:19" ht="15.75" thickBot="1">
      <c r="B7" s="93">
        <v>3</v>
      </c>
      <c r="C7" s="134"/>
      <c r="D7" s="94">
        <v>0</v>
      </c>
      <c r="F7" s="93">
        <v>3</v>
      </c>
      <c r="G7" s="134"/>
      <c r="H7" s="94">
        <v>0</v>
      </c>
      <c r="J7" s="140" t="s">
        <v>157</v>
      </c>
      <c r="K7" s="141">
        <f>SUM(K4:K6)</f>
        <v>100</v>
      </c>
      <c r="L7" s="141">
        <f t="shared" ref="L7:N7" si="0">SUM(L4:L6)</f>
        <v>100</v>
      </c>
      <c r="M7" s="141">
        <f t="shared" si="0"/>
        <v>500</v>
      </c>
      <c r="N7" s="141">
        <f t="shared" si="0"/>
        <v>500</v>
      </c>
      <c r="S7" s="144" t="s">
        <v>238</v>
      </c>
    </row>
    <row r="8" spans="2:19" ht="15">
      <c r="B8" s="93">
        <v>4</v>
      </c>
      <c r="C8" s="134"/>
      <c r="D8" s="94">
        <v>0</v>
      </c>
      <c r="F8" s="93">
        <v>4</v>
      </c>
      <c r="G8" s="134"/>
      <c r="H8" s="94">
        <v>0</v>
      </c>
      <c r="S8" s="144" t="s">
        <v>239</v>
      </c>
    </row>
    <row r="9" spans="2:19" ht="15">
      <c r="B9" s="93">
        <v>5</v>
      </c>
      <c r="C9" s="134"/>
      <c r="D9" s="94">
        <v>0</v>
      </c>
      <c r="F9" s="93">
        <v>5</v>
      </c>
      <c r="G9" s="134"/>
      <c r="H9" s="94">
        <v>0</v>
      </c>
      <c r="S9" s="144" t="s">
        <v>240</v>
      </c>
    </row>
    <row r="10" spans="2:19" ht="15">
      <c r="B10" s="93">
        <v>6</v>
      </c>
      <c r="C10" s="134"/>
      <c r="D10" s="94">
        <v>0</v>
      </c>
      <c r="F10" s="93">
        <v>6</v>
      </c>
      <c r="G10" s="134"/>
      <c r="H10" s="94">
        <v>0</v>
      </c>
      <c r="S10" s="144" t="s">
        <v>241</v>
      </c>
    </row>
    <row r="11" spans="2:19" ht="15">
      <c r="B11" s="93">
        <v>7</v>
      </c>
      <c r="C11" s="134"/>
      <c r="D11" s="94">
        <v>0</v>
      </c>
      <c r="F11" s="93">
        <v>7</v>
      </c>
      <c r="G11" s="134"/>
      <c r="H11" s="94">
        <v>0</v>
      </c>
      <c r="S11" s="144" t="s">
        <v>242</v>
      </c>
    </row>
    <row r="12" spans="2:19" ht="15">
      <c r="B12" s="93">
        <v>8</v>
      </c>
      <c r="C12" s="134"/>
      <c r="D12" s="94">
        <v>0</v>
      </c>
      <c r="F12" s="93">
        <v>8</v>
      </c>
      <c r="G12" s="134"/>
      <c r="H12" s="94">
        <v>0</v>
      </c>
      <c r="S12" s="144" t="s">
        <v>243</v>
      </c>
    </row>
    <row r="13" spans="2:19" ht="15">
      <c r="B13" s="93">
        <v>9</v>
      </c>
      <c r="C13" s="134"/>
      <c r="D13" s="94">
        <v>0</v>
      </c>
      <c r="F13" s="93">
        <v>9</v>
      </c>
      <c r="G13" s="134"/>
      <c r="H13" s="94">
        <v>0</v>
      </c>
      <c r="S13" s="144" t="s">
        <v>244</v>
      </c>
    </row>
    <row r="14" spans="2:19" ht="15">
      <c r="B14" s="93">
        <v>10</v>
      </c>
      <c r="C14" s="134"/>
      <c r="D14" s="94">
        <v>0</v>
      </c>
      <c r="F14" s="93">
        <v>10</v>
      </c>
      <c r="G14" s="134"/>
      <c r="H14" s="94">
        <v>0</v>
      </c>
      <c r="S14" s="144" t="s">
        <v>245</v>
      </c>
    </row>
    <row r="15" spans="2:19" ht="15">
      <c r="B15" s="93">
        <v>11</v>
      </c>
      <c r="C15" s="134"/>
      <c r="D15" s="94">
        <v>0</v>
      </c>
      <c r="F15" s="93">
        <v>11</v>
      </c>
      <c r="G15" s="134"/>
      <c r="H15" s="94">
        <v>0</v>
      </c>
      <c r="S15" s="144" t="s">
        <v>246</v>
      </c>
    </row>
    <row r="16" spans="2:19" ht="15">
      <c r="B16" s="93">
        <v>12</v>
      </c>
      <c r="C16" s="134"/>
      <c r="D16" s="94">
        <v>0</v>
      </c>
      <c r="F16" s="93">
        <v>12</v>
      </c>
      <c r="G16" s="134"/>
      <c r="H16" s="94">
        <v>0</v>
      </c>
      <c r="S16" s="144" t="s">
        <v>138</v>
      </c>
    </row>
    <row r="17" spans="1:19" ht="15.75">
      <c r="B17" s="348" t="s">
        <v>157</v>
      </c>
      <c r="C17" s="348"/>
      <c r="D17" s="133">
        <f>SUM(D5:D16)</f>
        <v>0</v>
      </c>
      <c r="F17" s="348" t="s">
        <v>157</v>
      </c>
      <c r="G17" s="348"/>
      <c r="H17" s="133">
        <f>SUM(H5:H16)</f>
        <v>0</v>
      </c>
      <c r="S17" s="144" t="s">
        <v>140</v>
      </c>
    </row>
    <row r="18" spans="1:19" ht="13.5" thickBot="1">
      <c r="S18" s="144" t="s">
        <v>142</v>
      </c>
    </row>
    <row r="19" spans="1:19" ht="15.75">
      <c r="A19" s="360" t="s">
        <v>263</v>
      </c>
      <c r="B19" s="361"/>
      <c r="C19" s="403"/>
      <c r="D19" s="403"/>
      <c r="E19" s="403"/>
      <c r="F19" s="404"/>
      <c r="G19" s="456" t="s">
        <v>264</v>
      </c>
      <c r="H19" s="457"/>
      <c r="I19" s="349" t="s">
        <v>161</v>
      </c>
      <c r="J19" s="350"/>
      <c r="K19" s="351"/>
      <c r="L19" s="352" t="s">
        <v>265</v>
      </c>
      <c r="M19" s="353"/>
      <c r="N19" s="352" t="s">
        <v>266</v>
      </c>
      <c r="O19" s="354"/>
      <c r="S19" s="144" t="s">
        <v>144</v>
      </c>
    </row>
    <row r="20" spans="1:19">
      <c r="A20" s="355" t="s">
        <v>267</v>
      </c>
      <c r="B20" s="356"/>
      <c r="C20" s="357"/>
      <c r="D20" s="168"/>
      <c r="E20" s="169"/>
      <c r="F20" s="170"/>
      <c r="G20" s="458"/>
      <c r="H20" s="459"/>
      <c r="I20" s="171" t="s">
        <v>268</v>
      </c>
      <c r="J20" s="172" t="s">
        <v>269</v>
      </c>
      <c r="K20" s="172" t="s">
        <v>270</v>
      </c>
      <c r="L20" s="358" t="s">
        <v>271</v>
      </c>
      <c r="M20" s="359"/>
      <c r="N20" s="173"/>
      <c r="O20" s="174"/>
      <c r="S20" s="144" t="s">
        <v>146</v>
      </c>
    </row>
    <row r="21" spans="1:19">
      <c r="A21" s="363">
        <v>1</v>
      </c>
      <c r="B21" s="364"/>
      <c r="C21" s="365"/>
      <c r="D21" s="175"/>
      <c r="E21" s="176"/>
      <c r="F21" s="177">
        <v>2</v>
      </c>
      <c r="G21" s="460" t="s">
        <v>272</v>
      </c>
      <c r="H21" s="461"/>
      <c r="I21" s="171">
        <v>3</v>
      </c>
      <c r="J21" s="172">
        <v>4</v>
      </c>
      <c r="K21" s="172">
        <v>5</v>
      </c>
      <c r="L21" s="405">
        <v>6</v>
      </c>
      <c r="M21" s="406"/>
      <c r="N21" s="366">
        <v>7</v>
      </c>
      <c r="O21" s="367"/>
      <c r="S21" s="144" t="s">
        <v>148</v>
      </c>
    </row>
    <row r="22" spans="1:19" ht="13.5" thickBot="1">
      <c r="A22" s="178"/>
      <c r="B22" s="179"/>
      <c r="C22" s="180"/>
      <c r="D22" s="181"/>
      <c r="E22" s="182"/>
      <c r="F22" s="183"/>
      <c r="G22" s="462"/>
      <c r="H22" s="463"/>
      <c r="I22" s="434">
        <f ca="1">TODAY()</f>
        <v>42400</v>
      </c>
      <c r="J22" s="435"/>
      <c r="K22" s="436"/>
      <c r="L22" s="184"/>
      <c r="M22" s="185"/>
      <c r="N22" s="368"/>
      <c r="O22" s="369"/>
      <c r="S22" s="144" t="s">
        <v>150</v>
      </c>
    </row>
    <row r="23" spans="1:19" ht="51">
      <c r="A23" s="186" t="s">
        <v>3</v>
      </c>
      <c r="B23" s="187"/>
      <c r="C23" s="188" t="s">
        <v>296</v>
      </c>
      <c r="D23" s="188" t="s">
        <v>274</v>
      </c>
      <c r="E23" s="370" t="s">
        <v>294</v>
      </c>
      <c r="F23" s="407"/>
      <c r="G23" s="188" t="s">
        <v>293</v>
      </c>
      <c r="H23" s="188" t="s">
        <v>295</v>
      </c>
      <c r="I23" s="374" t="s">
        <v>275</v>
      </c>
      <c r="J23" s="375"/>
      <c r="K23" s="376"/>
      <c r="L23" s="189"/>
      <c r="M23" s="189"/>
      <c r="N23" s="189"/>
      <c r="O23" s="190"/>
      <c r="S23" s="144" t="s">
        <v>151</v>
      </c>
    </row>
    <row r="24" spans="1:19">
      <c r="A24" s="171">
        <v>8</v>
      </c>
      <c r="B24" s="239"/>
      <c r="C24" s="172">
        <v>9</v>
      </c>
      <c r="D24" s="172">
        <v>10</v>
      </c>
      <c r="E24" s="408"/>
      <c r="F24" s="409"/>
      <c r="G24" s="192">
        <v>11</v>
      </c>
      <c r="H24" s="192">
        <v>12</v>
      </c>
      <c r="I24" s="172">
        <v>13</v>
      </c>
      <c r="J24" s="172">
        <v>14</v>
      </c>
      <c r="K24" s="172">
        <v>15</v>
      </c>
      <c r="L24" s="172">
        <v>16</v>
      </c>
      <c r="M24" s="172">
        <v>17</v>
      </c>
      <c r="N24" s="172">
        <v>18</v>
      </c>
      <c r="O24" s="177">
        <v>19</v>
      </c>
      <c r="S24" s="144" t="s">
        <v>151</v>
      </c>
    </row>
    <row r="25" spans="1:19" ht="14.25">
      <c r="A25" s="193"/>
      <c r="B25" s="194"/>
      <c r="C25" s="194"/>
      <c r="D25" s="194"/>
      <c r="E25" s="194"/>
      <c r="F25" s="194"/>
      <c r="G25" s="195"/>
      <c r="H25" s="195"/>
      <c r="I25" s="194"/>
      <c r="J25" s="194"/>
      <c r="K25" s="194"/>
      <c r="L25" s="194"/>
      <c r="M25" s="194"/>
      <c r="N25" s="194"/>
      <c r="O25" s="196"/>
      <c r="S25" s="144" t="s">
        <v>152</v>
      </c>
    </row>
    <row r="26" spans="1:19" ht="15.75" thickBot="1">
      <c r="A26" s="197">
        <v>1</v>
      </c>
      <c r="B26" s="198"/>
      <c r="C26" s="410" t="s">
        <v>292</v>
      </c>
      <c r="D26" s="411"/>
      <c r="E26" s="411"/>
      <c r="F26" s="411"/>
      <c r="G26" s="199">
        <v>100</v>
      </c>
      <c r="H26" s="200"/>
      <c r="I26" s="380"/>
      <c r="J26" s="381"/>
      <c r="K26" s="382"/>
      <c r="L26" s="201"/>
      <c r="M26" s="201"/>
      <c r="N26" s="201"/>
      <c r="O26" s="202"/>
      <c r="S26" s="144" t="s">
        <v>153</v>
      </c>
    </row>
    <row r="27" spans="1:19">
      <c r="A27" s="203">
        <v>1</v>
      </c>
      <c r="B27" s="204"/>
      <c r="C27" s="205"/>
      <c r="D27" s="205"/>
      <c r="E27" s="383"/>
      <c r="F27" s="412"/>
      <c r="G27" s="206"/>
      <c r="H27" s="206"/>
      <c r="I27" s="385"/>
      <c r="J27" s="413"/>
      <c r="K27" s="414"/>
      <c r="L27" s="207"/>
      <c r="M27" s="207"/>
      <c r="N27" s="207"/>
      <c r="O27" s="208"/>
      <c r="S27" s="144" t="s">
        <v>154</v>
      </c>
    </row>
    <row r="28" spans="1:19" ht="13.5">
      <c r="A28" s="209">
        <v>2</v>
      </c>
      <c r="B28" s="210"/>
      <c r="C28" s="211"/>
      <c r="D28" s="211"/>
      <c r="E28" s="388"/>
      <c r="F28" s="389"/>
      <c r="G28" s="212"/>
      <c r="H28" s="212"/>
      <c r="I28" s="390"/>
      <c r="J28" s="391"/>
      <c r="K28" s="392"/>
      <c r="L28" s="213"/>
      <c r="M28" s="213"/>
      <c r="N28" s="213"/>
      <c r="O28" s="214"/>
      <c r="S28" s="144" t="s">
        <v>155</v>
      </c>
    </row>
    <row r="29" spans="1:19" ht="13.5">
      <c r="A29" s="209">
        <v>3</v>
      </c>
      <c r="B29" s="210"/>
      <c r="C29" s="211"/>
      <c r="D29" s="211"/>
      <c r="E29" s="388"/>
      <c r="F29" s="389"/>
      <c r="G29" s="212"/>
      <c r="H29" s="212"/>
      <c r="I29" s="390"/>
      <c r="J29" s="391"/>
      <c r="K29" s="392"/>
      <c r="L29" s="213"/>
      <c r="M29" s="213"/>
      <c r="N29" s="213"/>
      <c r="O29" s="214"/>
      <c r="S29" s="143" t="s">
        <v>209</v>
      </c>
    </row>
    <row r="30" spans="1:19" ht="13.5">
      <c r="A30" s="209">
        <v>4</v>
      </c>
      <c r="B30" s="210"/>
      <c r="C30" s="211"/>
      <c r="D30" s="211"/>
      <c r="E30" s="388"/>
      <c r="F30" s="389"/>
      <c r="G30" s="212"/>
      <c r="H30" s="215"/>
      <c r="I30" s="390"/>
      <c r="J30" s="391"/>
      <c r="K30" s="392"/>
      <c r="L30" s="213"/>
      <c r="M30" s="213"/>
      <c r="N30" s="213"/>
      <c r="O30" s="214"/>
      <c r="S30" s="143" t="s">
        <v>210</v>
      </c>
    </row>
    <row r="31" spans="1:19" ht="13.5">
      <c r="A31" s="209">
        <v>5</v>
      </c>
      <c r="B31" s="210"/>
      <c r="C31" s="211"/>
      <c r="D31" s="211"/>
      <c r="E31" s="388"/>
      <c r="F31" s="389"/>
      <c r="G31" s="212"/>
      <c r="H31" s="212"/>
      <c r="I31" s="390"/>
      <c r="J31" s="391"/>
      <c r="K31" s="392"/>
      <c r="L31" s="213"/>
      <c r="M31" s="213"/>
      <c r="N31" s="213"/>
      <c r="O31" s="214"/>
    </row>
    <row r="32" spans="1:19" ht="13.5">
      <c r="A32" s="209">
        <v>6</v>
      </c>
      <c r="B32" s="210"/>
      <c r="C32" s="211"/>
      <c r="D32" s="211"/>
      <c r="E32" s="388"/>
      <c r="F32" s="389"/>
      <c r="G32" s="212"/>
      <c r="H32" s="212"/>
      <c r="I32" s="390"/>
      <c r="J32" s="391"/>
      <c r="K32" s="392"/>
      <c r="L32" s="213"/>
      <c r="M32" s="213"/>
      <c r="N32" s="213"/>
      <c r="O32" s="214"/>
    </row>
    <row r="33" spans="1:15" ht="13.5">
      <c r="A33" s="209">
        <v>7</v>
      </c>
      <c r="B33" s="210"/>
      <c r="C33" s="211"/>
      <c r="D33" s="211"/>
      <c r="E33" s="388"/>
      <c r="F33" s="389"/>
      <c r="G33" s="212"/>
      <c r="H33" s="212"/>
      <c r="I33" s="390"/>
      <c r="J33" s="391"/>
      <c r="K33" s="392"/>
      <c r="L33" s="213"/>
      <c r="M33" s="213"/>
      <c r="N33" s="213"/>
      <c r="O33" s="214"/>
    </row>
    <row r="34" spans="1:15" ht="13.5">
      <c r="A34" s="209">
        <v>8</v>
      </c>
      <c r="B34" s="210"/>
      <c r="C34" s="211"/>
      <c r="D34" s="211"/>
      <c r="E34" s="388"/>
      <c r="F34" s="389"/>
      <c r="G34" s="212"/>
      <c r="H34" s="212"/>
      <c r="I34" s="390"/>
      <c r="J34" s="391"/>
      <c r="K34" s="392"/>
      <c r="L34" s="213"/>
      <c r="M34" s="213"/>
      <c r="N34" s="213"/>
      <c r="O34" s="214"/>
    </row>
    <row r="35" spans="1:15" ht="13.5">
      <c r="A35" s="209">
        <v>9</v>
      </c>
      <c r="B35" s="210"/>
      <c r="C35" s="211"/>
      <c r="D35" s="211"/>
      <c r="E35" s="388"/>
      <c r="F35" s="389"/>
      <c r="G35" s="212"/>
      <c r="H35" s="212"/>
      <c r="I35" s="390"/>
      <c r="J35" s="391"/>
      <c r="K35" s="392"/>
      <c r="L35" s="213"/>
      <c r="M35" s="213"/>
      <c r="N35" s="213"/>
      <c r="O35" s="214"/>
    </row>
    <row r="36" spans="1:15" ht="13.5">
      <c r="A36" s="209">
        <v>10</v>
      </c>
      <c r="B36" s="210"/>
      <c r="C36" s="211"/>
      <c r="D36" s="211"/>
      <c r="E36" s="388"/>
      <c r="F36" s="389"/>
      <c r="G36" s="212"/>
      <c r="H36" s="212"/>
      <c r="I36" s="390"/>
      <c r="J36" s="391"/>
      <c r="K36" s="392"/>
      <c r="L36" s="213"/>
      <c r="M36" s="213"/>
      <c r="N36" s="213"/>
      <c r="O36" s="214"/>
    </row>
    <row r="37" spans="1:15" ht="13.5">
      <c r="A37" s="209">
        <v>11</v>
      </c>
      <c r="B37" s="210"/>
      <c r="C37" s="211"/>
      <c r="D37" s="211"/>
      <c r="E37" s="388"/>
      <c r="F37" s="389"/>
      <c r="G37" s="212"/>
      <c r="H37" s="212"/>
      <c r="I37" s="390"/>
      <c r="J37" s="391"/>
      <c r="K37" s="392"/>
      <c r="L37" s="213"/>
      <c r="M37" s="213"/>
      <c r="N37" s="213"/>
      <c r="O37" s="214"/>
    </row>
    <row r="38" spans="1:15" ht="13.5">
      <c r="A38" s="209">
        <v>12</v>
      </c>
      <c r="B38" s="210"/>
      <c r="C38" s="211"/>
      <c r="D38" s="211"/>
      <c r="E38" s="388"/>
      <c r="F38" s="389"/>
      <c r="G38" s="212"/>
      <c r="H38" s="212"/>
      <c r="I38" s="390"/>
      <c r="J38" s="391"/>
      <c r="K38" s="392"/>
      <c r="L38" s="213"/>
      <c r="M38" s="213"/>
      <c r="N38" s="213"/>
      <c r="O38" s="214"/>
    </row>
    <row r="39" spans="1:15" ht="13.5">
      <c r="A39" s="209">
        <v>13</v>
      </c>
      <c r="B39" s="210"/>
      <c r="C39" s="211"/>
      <c r="D39" s="211"/>
      <c r="E39" s="388"/>
      <c r="F39" s="389"/>
      <c r="G39" s="212"/>
      <c r="H39" s="212"/>
      <c r="I39" s="390"/>
      <c r="J39" s="391"/>
      <c r="K39" s="392"/>
      <c r="L39" s="213"/>
      <c r="M39" s="213"/>
      <c r="N39" s="213"/>
      <c r="O39" s="214"/>
    </row>
    <row r="40" spans="1:15" ht="13.5">
      <c r="A40" s="209">
        <v>14</v>
      </c>
      <c r="B40" s="210"/>
      <c r="C40" s="211"/>
      <c r="D40" s="211"/>
      <c r="E40" s="388"/>
      <c r="F40" s="389"/>
      <c r="G40" s="212"/>
      <c r="H40" s="212"/>
      <c r="I40" s="390"/>
      <c r="J40" s="391"/>
      <c r="K40" s="392"/>
      <c r="L40" s="213"/>
      <c r="M40" s="213"/>
      <c r="N40" s="213"/>
      <c r="O40" s="214"/>
    </row>
    <row r="41" spans="1:15" ht="13.5">
      <c r="A41" s="209">
        <v>15</v>
      </c>
      <c r="B41" s="210"/>
      <c r="C41" s="211"/>
      <c r="D41" s="211"/>
      <c r="E41" s="388"/>
      <c r="F41" s="389"/>
      <c r="G41" s="212"/>
      <c r="H41" s="212"/>
      <c r="I41" s="390"/>
      <c r="J41" s="391"/>
      <c r="K41" s="392"/>
      <c r="L41" s="213"/>
      <c r="M41" s="213"/>
      <c r="N41" s="213"/>
      <c r="O41" s="214"/>
    </row>
    <row r="42" spans="1:15" ht="13.5">
      <c r="A42" s="209">
        <v>16</v>
      </c>
      <c r="B42" s="210"/>
      <c r="C42" s="211"/>
      <c r="D42" s="211"/>
      <c r="E42" s="388"/>
      <c r="F42" s="389"/>
      <c r="G42" s="212"/>
      <c r="H42" s="212"/>
      <c r="I42" s="390"/>
      <c r="J42" s="391"/>
      <c r="K42" s="392"/>
      <c r="L42" s="213"/>
      <c r="M42" s="213"/>
      <c r="N42" s="213"/>
      <c r="O42" s="214"/>
    </row>
    <row r="43" spans="1:15" ht="13.5">
      <c r="A43" s="209">
        <v>17</v>
      </c>
      <c r="B43" s="210"/>
      <c r="C43" s="211"/>
      <c r="D43" s="211"/>
      <c r="E43" s="388"/>
      <c r="F43" s="389"/>
      <c r="G43" s="212"/>
      <c r="H43" s="212"/>
      <c r="I43" s="390"/>
      <c r="J43" s="391"/>
      <c r="K43" s="392"/>
      <c r="L43" s="213"/>
      <c r="M43" s="213"/>
      <c r="N43" s="213"/>
      <c r="O43" s="214"/>
    </row>
    <row r="44" spans="1:15" ht="13.5">
      <c r="A44" s="209">
        <v>18</v>
      </c>
      <c r="B44" s="210"/>
      <c r="C44" s="211"/>
      <c r="D44" s="211"/>
      <c r="E44" s="388"/>
      <c r="F44" s="389"/>
      <c r="G44" s="212"/>
      <c r="H44" s="212"/>
      <c r="I44" s="390"/>
      <c r="J44" s="391"/>
      <c r="K44" s="392"/>
      <c r="L44" s="213"/>
      <c r="M44" s="213"/>
      <c r="N44" s="213"/>
      <c r="O44" s="214"/>
    </row>
    <row r="45" spans="1:15" ht="13.5">
      <c r="A45" s="209">
        <v>19</v>
      </c>
      <c r="B45" s="210"/>
      <c r="C45" s="211"/>
      <c r="D45" s="211"/>
      <c r="E45" s="388"/>
      <c r="F45" s="389"/>
      <c r="G45" s="212"/>
      <c r="H45" s="212"/>
      <c r="I45" s="390"/>
      <c r="J45" s="391"/>
      <c r="K45" s="392"/>
      <c r="L45" s="213"/>
      <c r="M45" s="213"/>
      <c r="N45" s="213"/>
      <c r="O45" s="214"/>
    </row>
    <row r="46" spans="1:15" ht="13.5">
      <c r="A46" s="209">
        <v>20</v>
      </c>
      <c r="B46" s="210"/>
      <c r="C46" s="211"/>
      <c r="D46" s="211"/>
      <c r="E46" s="388"/>
      <c r="F46" s="389"/>
      <c r="G46" s="212"/>
      <c r="H46" s="212"/>
      <c r="I46" s="390"/>
      <c r="J46" s="391"/>
      <c r="K46" s="392"/>
      <c r="L46" s="213"/>
      <c r="M46" s="213"/>
      <c r="N46" s="213"/>
      <c r="O46" s="214"/>
    </row>
    <row r="47" spans="1:15" ht="13.5">
      <c r="A47" s="209">
        <v>21</v>
      </c>
      <c r="B47" s="210"/>
      <c r="C47" s="211"/>
      <c r="D47" s="211"/>
      <c r="E47" s="388"/>
      <c r="F47" s="389"/>
      <c r="G47" s="212"/>
      <c r="H47" s="212"/>
      <c r="I47" s="390"/>
      <c r="J47" s="391"/>
      <c r="K47" s="392"/>
      <c r="L47" s="213"/>
      <c r="M47" s="213"/>
      <c r="N47" s="213"/>
      <c r="O47" s="214"/>
    </row>
    <row r="48" spans="1:15" ht="13.5">
      <c r="A48" s="209">
        <v>22</v>
      </c>
      <c r="B48" s="210"/>
      <c r="C48" s="211"/>
      <c r="D48" s="211"/>
      <c r="E48" s="388"/>
      <c r="F48" s="389"/>
      <c r="G48" s="212"/>
      <c r="H48" s="212"/>
      <c r="I48" s="390"/>
      <c r="J48" s="391"/>
      <c r="K48" s="392"/>
      <c r="L48" s="213"/>
      <c r="M48" s="213"/>
      <c r="N48" s="213"/>
      <c r="O48" s="214"/>
    </row>
    <row r="49" spans="1:15" ht="13.5">
      <c r="A49" s="209">
        <v>23</v>
      </c>
      <c r="B49" s="210"/>
      <c r="C49" s="211"/>
      <c r="D49" s="211"/>
      <c r="E49" s="388"/>
      <c r="F49" s="389"/>
      <c r="G49" s="212"/>
      <c r="H49" s="212"/>
      <c r="I49" s="390"/>
      <c r="J49" s="391"/>
      <c r="K49" s="392"/>
      <c r="L49" s="213"/>
      <c r="M49" s="213"/>
      <c r="N49" s="213"/>
      <c r="O49" s="214"/>
    </row>
    <row r="50" spans="1:15" ht="13.5">
      <c r="A50" s="209">
        <v>24</v>
      </c>
      <c r="B50" s="210"/>
      <c r="C50" s="211"/>
      <c r="D50" s="211"/>
      <c r="E50" s="388"/>
      <c r="F50" s="389"/>
      <c r="G50" s="212"/>
      <c r="H50" s="212"/>
      <c r="I50" s="390"/>
      <c r="J50" s="391"/>
      <c r="K50" s="392"/>
      <c r="L50" s="213"/>
      <c r="M50" s="213"/>
      <c r="N50" s="213"/>
      <c r="O50" s="214"/>
    </row>
    <row r="51" spans="1:15" ht="13.5">
      <c r="A51" s="209">
        <v>25</v>
      </c>
      <c r="B51" s="210"/>
      <c r="C51" s="211"/>
      <c r="D51" s="211"/>
      <c r="E51" s="388"/>
      <c r="F51" s="389"/>
      <c r="G51" s="212"/>
      <c r="H51" s="212"/>
      <c r="I51" s="390"/>
      <c r="J51" s="391"/>
      <c r="K51" s="392"/>
      <c r="L51" s="213"/>
      <c r="M51" s="213"/>
      <c r="N51" s="213"/>
      <c r="O51" s="214"/>
    </row>
    <row r="52" spans="1:15" ht="13.5">
      <c r="A52" s="209">
        <v>26</v>
      </c>
      <c r="B52" s="210"/>
      <c r="C52" s="211"/>
      <c r="D52" s="211"/>
      <c r="E52" s="388"/>
      <c r="F52" s="389"/>
      <c r="G52" s="212"/>
      <c r="H52" s="212"/>
      <c r="I52" s="390"/>
      <c r="J52" s="391"/>
      <c r="K52" s="392"/>
      <c r="L52" s="213"/>
      <c r="M52" s="213"/>
      <c r="N52" s="213"/>
      <c r="O52" s="214"/>
    </row>
    <row r="53" spans="1:15" ht="13.5">
      <c r="A53" s="209">
        <v>27</v>
      </c>
      <c r="B53" s="210"/>
      <c r="C53" s="211"/>
      <c r="D53" s="211"/>
      <c r="E53" s="388"/>
      <c r="F53" s="389"/>
      <c r="G53" s="212"/>
      <c r="H53" s="212"/>
      <c r="I53" s="390"/>
      <c r="J53" s="391"/>
      <c r="K53" s="392"/>
      <c r="L53" s="213"/>
      <c r="M53" s="213"/>
      <c r="N53" s="213"/>
      <c r="O53" s="214"/>
    </row>
    <row r="54" spans="1:15" ht="13.5">
      <c r="A54" s="209">
        <v>28</v>
      </c>
      <c r="B54" s="210"/>
      <c r="C54" s="211"/>
      <c r="D54" s="211"/>
      <c r="E54" s="388"/>
      <c r="F54" s="389"/>
      <c r="G54" s="212"/>
      <c r="H54" s="212"/>
      <c r="I54" s="390"/>
      <c r="J54" s="391"/>
      <c r="K54" s="392"/>
      <c r="L54" s="213"/>
      <c r="M54" s="213"/>
      <c r="N54" s="213"/>
      <c r="O54" s="214"/>
    </row>
    <row r="55" spans="1:15" ht="13.5">
      <c r="A55" s="209">
        <v>29</v>
      </c>
      <c r="B55" s="210"/>
      <c r="C55" s="211"/>
      <c r="D55" s="211"/>
      <c r="E55" s="388"/>
      <c r="F55" s="389"/>
      <c r="G55" s="212"/>
      <c r="H55" s="212"/>
      <c r="I55" s="390"/>
      <c r="J55" s="391"/>
      <c r="K55" s="392"/>
      <c r="L55" s="213"/>
      <c r="M55" s="213"/>
      <c r="N55" s="213"/>
      <c r="O55" s="214"/>
    </row>
    <row r="56" spans="1:15" ht="13.5">
      <c r="A56" s="209">
        <v>30</v>
      </c>
      <c r="B56" s="210"/>
      <c r="C56" s="211"/>
      <c r="D56" s="211"/>
      <c r="E56" s="388"/>
      <c r="F56" s="389"/>
      <c r="G56" s="212"/>
      <c r="H56" s="212"/>
      <c r="I56" s="390"/>
      <c r="J56" s="391"/>
      <c r="K56" s="392"/>
      <c r="L56" s="213"/>
      <c r="M56" s="213"/>
      <c r="N56" s="213"/>
      <c r="O56" s="214"/>
    </row>
    <row r="57" spans="1:15" ht="13.5">
      <c r="A57" s="209">
        <v>31</v>
      </c>
      <c r="B57" s="415"/>
      <c r="C57" s="416"/>
      <c r="D57" s="416"/>
      <c r="E57" s="417"/>
      <c r="F57" s="418"/>
      <c r="G57" s="419"/>
      <c r="H57" s="419"/>
      <c r="I57" s="420"/>
      <c r="J57" s="421"/>
      <c r="K57" s="422"/>
      <c r="L57" s="423"/>
      <c r="M57" s="423"/>
      <c r="N57" s="423"/>
      <c r="O57" s="424"/>
    </row>
    <row r="58" spans="1:15" ht="15.75" thickBot="1">
      <c r="A58" s="216"/>
      <c r="B58" s="217"/>
      <c r="C58" s="425" t="s">
        <v>157</v>
      </c>
      <c r="D58" s="426"/>
      <c r="E58" s="426"/>
      <c r="F58" s="427"/>
      <c r="G58" s="218">
        <f>SUM(G26:G57)</f>
        <v>100</v>
      </c>
      <c r="H58" s="218">
        <f>SUM(H26:H57)</f>
        <v>0</v>
      </c>
      <c r="I58" s="428"/>
      <c r="J58" s="429"/>
      <c r="K58" s="430" t="s">
        <v>277</v>
      </c>
      <c r="L58" s="426"/>
      <c r="M58" s="426"/>
      <c r="N58" s="219">
        <f>G58-H58</f>
        <v>100</v>
      </c>
      <c r="O58" s="220"/>
    </row>
    <row r="59" spans="1:15">
      <c r="A59" s="431" t="s">
        <v>278</v>
      </c>
      <c r="B59" s="432"/>
      <c r="C59" s="432"/>
      <c r="D59" s="221"/>
      <c r="E59" s="221"/>
      <c r="F59" s="221"/>
      <c r="G59" s="433" t="s">
        <v>279</v>
      </c>
      <c r="H59" s="433"/>
      <c r="I59" s="221"/>
      <c r="J59" s="221"/>
      <c r="K59" s="221"/>
      <c r="L59" s="221"/>
      <c r="M59" s="221"/>
      <c r="N59" s="221"/>
      <c r="O59" s="222"/>
    </row>
    <row r="60" spans="1:15" ht="13.5" thickBot="1">
      <c r="A60" s="223"/>
      <c r="B60" s="185"/>
      <c r="C60" s="185"/>
      <c r="D60" s="185"/>
      <c r="E60" s="185"/>
      <c r="F60" s="185"/>
      <c r="G60" s="224"/>
      <c r="H60" s="224"/>
      <c r="I60" s="185"/>
      <c r="J60" s="185"/>
      <c r="K60" s="185"/>
      <c r="L60" s="185"/>
      <c r="M60" s="185"/>
      <c r="N60" s="185"/>
      <c r="O60" s="225"/>
    </row>
  </sheetData>
  <mergeCells count="84">
    <mergeCell ref="C58:F58"/>
    <mergeCell ref="K58:M58"/>
    <mergeCell ref="E55:F55"/>
    <mergeCell ref="I55:K55"/>
    <mergeCell ref="E56:F56"/>
    <mergeCell ref="I56:K56"/>
    <mergeCell ref="E57:F57"/>
    <mergeCell ref="I57:K57"/>
    <mergeCell ref="E52:F52"/>
    <mergeCell ref="I52:K52"/>
    <mergeCell ref="E53:F53"/>
    <mergeCell ref="I53:K53"/>
    <mergeCell ref="E54:F54"/>
    <mergeCell ref="I54:K54"/>
    <mergeCell ref="E49:F49"/>
    <mergeCell ref="I49:K49"/>
    <mergeCell ref="E50:F50"/>
    <mergeCell ref="I50:K50"/>
    <mergeCell ref="E51:F51"/>
    <mergeCell ref="I51:K51"/>
    <mergeCell ref="E46:F46"/>
    <mergeCell ref="I46:K46"/>
    <mergeCell ref="E47:F47"/>
    <mergeCell ref="I47:K47"/>
    <mergeCell ref="E48:F48"/>
    <mergeCell ref="I48:K48"/>
    <mergeCell ref="E43:F43"/>
    <mergeCell ref="I43:K43"/>
    <mergeCell ref="E44:F44"/>
    <mergeCell ref="I44:K44"/>
    <mergeCell ref="E45:F45"/>
    <mergeCell ref="I45:K45"/>
    <mergeCell ref="E40:F40"/>
    <mergeCell ref="I40:K40"/>
    <mergeCell ref="E41:F41"/>
    <mergeCell ref="I41:K41"/>
    <mergeCell ref="E42:F42"/>
    <mergeCell ref="I42:K42"/>
    <mergeCell ref="E37:F37"/>
    <mergeCell ref="I37:K37"/>
    <mergeCell ref="E38:F38"/>
    <mergeCell ref="I38:K38"/>
    <mergeCell ref="E39:F39"/>
    <mergeCell ref="I39:K39"/>
    <mergeCell ref="E34:F34"/>
    <mergeCell ref="I34:K34"/>
    <mergeCell ref="E35:F35"/>
    <mergeCell ref="I35:K35"/>
    <mergeCell ref="E36:F36"/>
    <mergeCell ref="I36:K36"/>
    <mergeCell ref="E31:F31"/>
    <mergeCell ref="I31:K31"/>
    <mergeCell ref="E32:F32"/>
    <mergeCell ref="I32:K32"/>
    <mergeCell ref="E33:F33"/>
    <mergeCell ref="I33:K33"/>
    <mergeCell ref="E28:F28"/>
    <mergeCell ref="I28:K28"/>
    <mergeCell ref="E29:F29"/>
    <mergeCell ref="I29:K29"/>
    <mergeCell ref="E30:F30"/>
    <mergeCell ref="I30:K30"/>
    <mergeCell ref="E23:F24"/>
    <mergeCell ref="I23:K23"/>
    <mergeCell ref="C26:F26"/>
    <mergeCell ref="I26:K26"/>
    <mergeCell ref="E27:F27"/>
    <mergeCell ref="I27:K27"/>
    <mergeCell ref="A21:C21"/>
    <mergeCell ref="G21:H22"/>
    <mergeCell ref="N21:O21"/>
    <mergeCell ref="I22:K22"/>
    <mergeCell ref="N22:O22"/>
    <mergeCell ref="I19:K19"/>
    <mergeCell ref="L19:M19"/>
    <mergeCell ref="N19:O19"/>
    <mergeCell ref="A20:C20"/>
    <mergeCell ref="L20:M20"/>
    <mergeCell ref="B3:D3"/>
    <mergeCell ref="F3:H3"/>
    <mergeCell ref="B17:C17"/>
    <mergeCell ref="F17:G17"/>
    <mergeCell ref="A19:F19"/>
    <mergeCell ref="G19:H20"/>
  </mergeCells>
  <hyperlinks>
    <hyperlink ref="S4" location="'Evidenta PFA'!A1" display="Evidenta PFA"/>
    <hyperlink ref="S5" location="RJIP!A1" display="RJIP"/>
    <hyperlink ref="S6" location="'Model RJIP'!A1" display="Model RJIP"/>
    <hyperlink ref="S7" location="'Registrul-Inventar'!A1" display="Registrul-Inventar"/>
    <hyperlink ref="S8" location="'Export factura'!A1" display="Export factura"/>
    <hyperlink ref="S9" location="'Export chitanta'!A1" display="Export chitanta"/>
    <hyperlink ref="S10" location="Facturi!A1" display="Facturi"/>
    <hyperlink ref="S11" location="Clienti!A1" display="Clienti"/>
    <hyperlink ref="S12" location="'Incasat pe luna'!A1" display="Incasat pe luna"/>
    <hyperlink ref="S13" location="'Facturat pe luna'!A1" display="Facturat pe luna"/>
    <hyperlink ref="S14" location="'Incasari pe client'!A1" display="Incasari pe client"/>
    <hyperlink ref="S15" location="'Calculator pret traducere'!A1" display="Calculator pret traducere"/>
    <hyperlink ref="S16" location="Ianuarie!A1" display="Ianuarie"/>
    <hyperlink ref="S17" location="Februarie!A1" display="Februarie"/>
    <hyperlink ref="S18" location="Martie!A1" display="Martie"/>
    <hyperlink ref="S19" location="Aprilie!A1" display="Aprilie"/>
    <hyperlink ref="S20" location="Mai!A1" display="Mai"/>
    <hyperlink ref="S21" location="Iunie!A1" display="Iunie"/>
    <hyperlink ref="S22" location="Iulie!A1" display="Iulie"/>
    <hyperlink ref="S23" location="August!A1" display="August"/>
    <hyperlink ref="S24" location="August!A1" display="August"/>
    <hyperlink ref="S25" location="Septembrie!A1" display="Septembrie"/>
    <hyperlink ref="S26" location="Octombrie!A1" display="Octombrie"/>
    <hyperlink ref="S27" location="Noiembrie!A1" display="Noiembrie"/>
    <hyperlink ref="S28" location="Decembrie!A1" display="Decembrie"/>
    <hyperlink ref="S29" location="'Export chitanta'!Print_Area" display="'Export chitanta'!Print_Area"/>
    <hyperlink ref="S30" location="'Export factura'!Print_Area" display="'Export factura'!Print_Area"/>
  </hyperlinks>
  <pageMargins left="0.7" right="0.7" top="0.75" bottom="0.75" header="0.3" footer="0.3"/>
  <drawing r:id="rId1"/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2">
    <tabColor rgb="FF0000FF"/>
  </sheetPr>
  <dimension ref="A2:T60"/>
  <sheetViews>
    <sheetView topLeftCell="A10" zoomScale="75" zoomScaleNormal="75" workbookViewId="0">
      <selection activeCell="G21" sqref="G21:H22"/>
    </sheetView>
  </sheetViews>
  <sheetFormatPr defaultColWidth="4" defaultRowHeight="12.75"/>
  <cols>
    <col min="1" max="1" width="4" style="88"/>
    <col min="2" max="2" width="7.140625" style="88" bestFit="1" customWidth="1"/>
    <col min="3" max="3" width="5.85546875" style="88" bestFit="1" customWidth="1"/>
    <col min="4" max="4" width="13.7109375" style="88" bestFit="1" customWidth="1"/>
    <col min="5" max="5" width="4" style="88"/>
    <col min="6" max="6" width="7.140625" style="88" bestFit="1" customWidth="1"/>
    <col min="7" max="7" width="8.85546875" style="88" bestFit="1" customWidth="1"/>
    <col min="8" max="8" width="13.7109375" style="88" bestFit="1" customWidth="1"/>
    <col min="9" max="9" width="4" style="88"/>
    <col min="10" max="10" width="13.7109375" style="88" bestFit="1" customWidth="1"/>
    <col min="11" max="13" width="11.5703125" style="88" bestFit="1" customWidth="1"/>
    <col min="14" max="14" width="13.85546875" style="88" bestFit="1" customWidth="1"/>
    <col min="15" max="15" width="16" style="88" bestFit="1" customWidth="1"/>
    <col min="16" max="16" width="11.28515625" style="88" bestFit="1" customWidth="1"/>
    <col min="17" max="16384" width="4" style="88"/>
  </cols>
  <sheetData>
    <row r="2" spans="2:20" ht="13.5" thickBot="1"/>
    <row r="3" spans="2:20" ht="15.75" thickBot="1">
      <c r="B3" s="400" t="s">
        <v>202</v>
      </c>
      <c r="C3" s="401"/>
      <c r="D3" s="402"/>
      <c r="F3" s="400" t="s">
        <v>291</v>
      </c>
      <c r="G3" s="401"/>
      <c r="H3" s="402"/>
      <c r="J3" s="130"/>
      <c r="K3" s="136" t="s">
        <v>192</v>
      </c>
      <c r="L3" s="136" t="s">
        <v>193</v>
      </c>
      <c r="M3" s="136" t="s">
        <v>194</v>
      </c>
      <c r="N3" s="136" t="s">
        <v>195</v>
      </c>
      <c r="O3" s="136" t="s">
        <v>196</v>
      </c>
      <c r="P3" s="136" t="s">
        <v>197</v>
      </c>
    </row>
    <row r="4" spans="2:20" ht="15">
      <c r="B4" s="92" t="s">
        <v>3</v>
      </c>
      <c r="C4" s="137" t="s">
        <v>184</v>
      </c>
      <c r="D4" s="92" t="s">
        <v>136</v>
      </c>
      <c r="F4" s="92" t="s">
        <v>3</v>
      </c>
      <c r="G4" s="137" t="s">
        <v>184</v>
      </c>
      <c r="H4" s="92" t="s">
        <v>136</v>
      </c>
      <c r="J4" s="131" t="s">
        <v>185</v>
      </c>
      <c r="K4" s="94"/>
      <c r="L4" s="94"/>
      <c r="M4" s="94">
        <v>500</v>
      </c>
      <c r="N4" s="94">
        <v>500</v>
      </c>
      <c r="O4" s="116"/>
      <c r="P4" s="116"/>
      <c r="T4" s="144" t="s">
        <v>235</v>
      </c>
    </row>
    <row r="5" spans="2:20" ht="15">
      <c r="B5" s="93">
        <v>1</v>
      </c>
      <c r="C5" s="134"/>
      <c r="D5" s="94">
        <v>0</v>
      </c>
      <c r="F5" s="93">
        <v>1</v>
      </c>
      <c r="G5" s="134"/>
      <c r="H5" s="94">
        <v>0</v>
      </c>
      <c r="J5" s="132" t="s">
        <v>170</v>
      </c>
      <c r="K5" s="94">
        <v>100</v>
      </c>
      <c r="L5" s="94"/>
      <c r="M5" s="94"/>
      <c r="N5" s="94"/>
      <c r="O5" s="116"/>
      <c r="P5" s="116"/>
      <c r="T5" s="144" t="s">
        <v>236</v>
      </c>
    </row>
    <row r="6" spans="2:20" ht="15.75" thickBot="1">
      <c r="B6" s="93">
        <v>2</v>
      </c>
      <c r="C6" s="134"/>
      <c r="D6" s="94">
        <v>0</v>
      </c>
      <c r="F6" s="93">
        <v>2</v>
      </c>
      <c r="G6" s="134"/>
      <c r="H6" s="94">
        <v>0</v>
      </c>
      <c r="J6" s="139" t="s">
        <v>186</v>
      </c>
      <c r="K6" s="94"/>
      <c r="L6" s="94">
        <v>100</v>
      </c>
      <c r="M6" s="94"/>
      <c r="N6" s="94"/>
      <c r="O6" s="116"/>
      <c r="P6" s="116"/>
      <c r="T6" s="144" t="s">
        <v>237</v>
      </c>
    </row>
    <row r="7" spans="2:20" ht="15.75" thickBot="1">
      <c r="B7" s="93">
        <v>3</v>
      </c>
      <c r="C7" s="134"/>
      <c r="D7" s="94">
        <v>0</v>
      </c>
      <c r="F7" s="93">
        <v>3</v>
      </c>
      <c r="G7" s="134"/>
      <c r="H7" s="94">
        <v>0</v>
      </c>
      <c r="J7" s="140" t="s">
        <v>157</v>
      </c>
      <c r="K7" s="141">
        <f>SUM(K4:K6)</f>
        <v>100</v>
      </c>
      <c r="L7" s="141">
        <f t="shared" ref="L7:N7" si="0">SUM(L4:L6)</f>
        <v>100</v>
      </c>
      <c r="M7" s="141">
        <f t="shared" si="0"/>
        <v>500</v>
      </c>
      <c r="N7" s="141">
        <f t="shared" si="0"/>
        <v>500</v>
      </c>
      <c r="T7" s="144" t="s">
        <v>238</v>
      </c>
    </row>
    <row r="8" spans="2:20" ht="15">
      <c r="B8" s="93">
        <v>4</v>
      </c>
      <c r="C8" s="134"/>
      <c r="D8" s="94">
        <v>0</v>
      </c>
      <c r="F8" s="93">
        <v>4</v>
      </c>
      <c r="G8" s="134"/>
      <c r="H8" s="94">
        <v>0</v>
      </c>
      <c r="T8" s="144" t="s">
        <v>239</v>
      </c>
    </row>
    <row r="9" spans="2:20" ht="15">
      <c r="B9" s="93">
        <v>5</v>
      </c>
      <c r="C9" s="134"/>
      <c r="D9" s="94">
        <v>0</v>
      </c>
      <c r="F9" s="93">
        <v>5</v>
      </c>
      <c r="G9" s="134"/>
      <c r="H9" s="94">
        <v>0</v>
      </c>
      <c r="T9" s="144" t="s">
        <v>240</v>
      </c>
    </row>
    <row r="10" spans="2:20" ht="15">
      <c r="B10" s="93">
        <v>6</v>
      </c>
      <c r="C10" s="134"/>
      <c r="D10" s="94">
        <v>0</v>
      </c>
      <c r="F10" s="93">
        <v>6</v>
      </c>
      <c r="G10" s="134"/>
      <c r="H10" s="94">
        <v>0</v>
      </c>
      <c r="T10" s="144" t="s">
        <v>241</v>
      </c>
    </row>
    <row r="11" spans="2:20" ht="15">
      <c r="B11" s="93">
        <v>7</v>
      </c>
      <c r="C11" s="134"/>
      <c r="D11" s="94">
        <v>0</v>
      </c>
      <c r="F11" s="93">
        <v>7</v>
      </c>
      <c r="G11" s="134"/>
      <c r="H11" s="94">
        <v>0</v>
      </c>
      <c r="T11" s="144" t="s">
        <v>242</v>
      </c>
    </row>
    <row r="12" spans="2:20" ht="15">
      <c r="B12" s="93">
        <v>8</v>
      </c>
      <c r="C12" s="134"/>
      <c r="D12" s="94">
        <v>0</v>
      </c>
      <c r="F12" s="93">
        <v>8</v>
      </c>
      <c r="G12" s="134"/>
      <c r="H12" s="94">
        <v>0</v>
      </c>
      <c r="T12" s="144" t="s">
        <v>243</v>
      </c>
    </row>
    <row r="13" spans="2:20" ht="15">
      <c r="B13" s="93">
        <v>9</v>
      </c>
      <c r="C13" s="134"/>
      <c r="D13" s="94">
        <v>0</v>
      </c>
      <c r="F13" s="93">
        <v>9</v>
      </c>
      <c r="G13" s="134"/>
      <c r="H13" s="94">
        <v>0</v>
      </c>
      <c r="T13" s="144" t="s">
        <v>244</v>
      </c>
    </row>
    <row r="14" spans="2:20" ht="15">
      <c r="B14" s="93">
        <v>10</v>
      </c>
      <c r="C14" s="134"/>
      <c r="D14" s="94">
        <v>0</v>
      </c>
      <c r="F14" s="93">
        <v>10</v>
      </c>
      <c r="G14" s="134"/>
      <c r="H14" s="94">
        <v>0</v>
      </c>
      <c r="T14" s="144" t="s">
        <v>245</v>
      </c>
    </row>
    <row r="15" spans="2:20" ht="15">
      <c r="B15" s="93">
        <v>11</v>
      </c>
      <c r="C15" s="134"/>
      <c r="D15" s="94">
        <v>0</v>
      </c>
      <c r="F15" s="93">
        <v>11</v>
      </c>
      <c r="G15" s="134"/>
      <c r="H15" s="94">
        <v>0</v>
      </c>
      <c r="T15" s="144" t="s">
        <v>246</v>
      </c>
    </row>
    <row r="16" spans="2:20" ht="15">
      <c r="B16" s="93">
        <v>12</v>
      </c>
      <c r="C16" s="134"/>
      <c r="D16" s="94">
        <v>0</v>
      </c>
      <c r="F16" s="93">
        <v>12</v>
      </c>
      <c r="G16" s="134"/>
      <c r="H16" s="94">
        <v>0</v>
      </c>
      <c r="T16" s="144" t="s">
        <v>138</v>
      </c>
    </row>
    <row r="17" spans="1:20" ht="15.75">
      <c r="B17" s="348" t="s">
        <v>157</v>
      </c>
      <c r="C17" s="348"/>
      <c r="D17" s="133">
        <f>SUM(D5:D16)</f>
        <v>0</v>
      </c>
      <c r="F17" s="348" t="s">
        <v>157</v>
      </c>
      <c r="G17" s="348"/>
      <c r="H17" s="133">
        <f>SUM(H5:H16)</f>
        <v>0</v>
      </c>
      <c r="T17" s="144" t="s">
        <v>140</v>
      </c>
    </row>
    <row r="18" spans="1:20" ht="13.5" thickBot="1">
      <c r="T18" s="144" t="s">
        <v>142</v>
      </c>
    </row>
    <row r="19" spans="1:20" ht="15.75">
      <c r="A19" s="360" t="s">
        <v>263</v>
      </c>
      <c r="B19" s="361"/>
      <c r="C19" s="403"/>
      <c r="D19" s="403"/>
      <c r="E19" s="403"/>
      <c r="F19" s="404"/>
      <c r="G19" s="456" t="s">
        <v>264</v>
      </c>
      <c r="H19" s="457"/>
      <c r="I19" s="349" t="s">
        <v>161</v>
      </c>
      <c r="J19" s="350"/>
      <c r="K19" s="351"/>
      <c r="L19" s="352" t="s">
        <v>265</v>
      </c>
      <c r="M19" s="353"/>
      <c r="N19" s="352" t="s">
        <v>266</v>
      </c>
      <c r="O19" s="354"/>
      <c r="T19" s="144" t="s">
        <v>144</v>
      </c>
    </row>
    <row r="20" spans="1:20">
      <c r="A20" s="355" t="s">
        <v>267</v>
      </c>
      <c r="B20" s="356"/>
      <c r="C20" s="357"/>
      <c r="D20" s="168"/>
      <c r="E20" s="169"/>
      <c r="F20" s="170"/>
      <c r="G20" s="458"/>
      <c r="H20" s="459"/>
      <c r="I20" s="171" t="s">
        <v>268</v>
      </c>
      <c r="J20" s="172" t="s">
        <v>269</v>
      </c>
      <c r="K20" s="172" t="s">
        <v>270</v>
      </c>
      <c r="L20" s="358" t="s">
        <v>271</v>
      </c>
      <c r="M20" s="359"/>
      <c r="N20" s="173"/>
      <c r="O20" s="174"/>
      <c r="T20" s="144" t="s">
        <v>146</v>
      </c>
    </row>
    <row r="21" spans="1:20">
      <c r="A21" s="363">
        <v>1</v>
      </c>
      <c r="B21" s="364"/>
      <c r="C21" s="365"/>
      <c r="D21" s="175"/>
      <c r="E21" s="176"/>
      <c r="F21" s="177">
        <v>2</v>
      </c>
      <c r="G21" s="460" t="s">
        <v>272</v>
      </c>
      <c r="H21" s="461"/>
      <c r="I21" s="171">
        <v>3</v>
      </c>
      <c r="J21" s="172">
        <v>4</v>
      </c>
      <c r="K21" s="172">
        <v>5</v>
      </c>
      <c r="L21" s="405">
        <v>6</v>
      </c>
      <c r="M21" s="406"/>
      <c r="N21" s="366">
        <v>7</v>
      </c>
      <c r="O21" s="367"/>
      <c r="T21" s="144" t="s">
        <v>148</v>
      </c>
    </row>
    <row r="22" spans="1:20" ht="13.5" thickBot="1">
      <c r="A22" s="178"/>
      <c r="B22" s="179"/>
      <c r="C22" s="180"/>
      <c r="D22" s="181"/>
      <c r="E22" s="182"/>
      <c r="F22" s="183"/>
      <c r="G22" s="462"/>
      <c r="H22" s="463"/>
      <c r="I22" s="434">
        <f ca="1">TODAY()</f>
        <v>42400</v>
      </c>
      <c r="J22" s="435"/>
      <c r="K22" s="436"/>
      <c r="L22" s="184"/>
      <c r="M22" s="185"/>
      <c r="N22" s="368"/>
      <c r="O22" s="369"/>
      <c r="T22" s="144" t="s">
        <v>150</v>
      </c>
    </row>
    <row r="23" spans="1:20" ht="51" customHeight="1">
      <c r="A23" s="186" t="s">
        <v>3</v>
      </c>
      <c r="B23" s="187"/>
      <c r="C23" s="188" t="s">
        <v>273</v>
      </c>
      <c r="D23" s="188" t="s">
        <v>274</v>
      </c>
      <c r="E23" s="370" t="s">
        <v>294</v>
      </c>
      <c r="F23" s="371"/>
      <c r="G23" s="188" t="s">
        <v>293</v>
      </c>
      <c r="H23" s="188" t="s">
        <v>295</v>
      </c>
      <c r="I23" s="374" t="s">
        <v>275</v>
      </c>
      <c r="J23" s="375"/>
      <c r="K23" s="376"/>
      <c r="L23" s="189"/>
      <c r="M23" s="189"/>
      <c r="N23" s="189"/>
      <c r="O23" s="190"/>
      <c r="T23" s="144" t="s">
        <v>151</v>
      </c>
    </row>
    <row r="24" spans="1:20" ht="12.75" customHeight="1">
      <c r="A24" s="171">
        <v>8</v>
      </c>
      <c r="B24" s="239"/>
      <c r="C24" s="172">
        <v>9</v>
      </c>
      <c r="D24" s="172">
        <v>10</v>
      </c>
      <c r="E24" s="372"/>
      <c r="F24" s="373"/>
      <c r="G24" s="192">
        <v>11</v>
      </c>
      <c r="H24" s="192">
        <v>12</v>
      </c>
      <c r="I24" s="172">
        <v>13</v>
      </c>
      <c r="J24" s="172">
        <v>14</v>
      </c>
      <c r="K24" s="172">
        <v>15</v>
      </c>
      <c r="L24" s="172">
        <v>16</v>
      </c>
      <c r="M24" s="172">
        <v>17</v>
      </c>
      <c r="N24" s="172">
        <v>18</v>
      </c>
      <c r="O24" s="177">
        <v>19</v>
      </c>
      <c r="T24" s="144" t="s">
        <v>151</v>
      </c>
    </row>
    <row r="25" spans="1:20" ht="14.25">
      <c r="A25" s="193"/>
      <c r="B25" s="194"/>
      <c r="C25" s="194"/>
      <c r="D25" s="194"/>
      <c r="E25" s="194"/>
      <c r="F25" s="194"/>
      <c r="G25" s="195"/>
      <c r="H25" s="195"/>
      <c r="I25" s="194"/>
      <c r="J25" s="194"/>
      <c r="K25" s="194"/>
      <c r="L25" s="194"/>
      <c r="M25" s="194"/>
      <c r="N25" s="194"/>
      <c r="O25" s="196"/>
      <c r="T25" s="144" t="s">
        <v>152</v>
      </c>
    </row>
    <row r="26" spans="1:20" ht="15.75" thickBot="1">
      <c r="A26" s="197">
        <v>1</v>
      </c>
      <c r="B26" s="198"/>
      <c r="C26" s="410" t="s">
        <v>292</v>
      </c>
      <c r="D26" s="411"/>
      <c r="E26" s="411"/>
      <c r="F26" s="411"/>
      <c r="G26" s="199">
        <v>100</v>
      </c>
      <c r="H26" s="200"/>
      <c r="I26" s="380"/>
      <c r="J26" s="381"/>
      <c r="K26" s="382"/>
      <c r="L26" s="201"/>
      <c r="M26" s="201"/>
      <c r="N26" s="201"/>
      <c r="O26" s="202"/>
      <c r="T26" s="144" t="s">
        <v>153</v>
      </c>
    </row>
    <row r="27" spans="1:20">
      <c r="A27" s="203">
        <v>1</v>
      </c>
      <c r="B27" s="204"/>
      <c r="C27" s="205"/>
      <c r="D27" s="205"/>
      <c r="E27" s="383"/>
      <c r="F27" s="412"/>
      <c r="G27" s="206"/>
      <c r="H27" s="206"/>
      <c r="I27" s="385"/>
      <c r="J27" s="413"/>
      <c r="K27" s="414"/>
      <c r="L27" s="207"/>
      <c r="M27" s="207"/>
      <c r="N27" s="207"/>
      <c r="O27" s="208"/>
      <c r="T27" s="144" t="s">
        <v>154</v>
      </c>
    </row>
    <row r="28" spans="1:20" ht="13.5">
      <c r="A28" s="209">
        <v>2</v>
      </c>
      <c r="B28" s="210"/>
      <c r="C28" s="211"/>
      <c r="D28" s="211"/>
      <c r="E28" s="388"/>
      <c r="F28" s="389"/>
      <c r="G28" s="212"/>
      <c r="H28" s="212"/>
      <c r="I28" s="390"/>
      <c r="J28" s="391"/>
      <c r="K28" s="392"/>
      <c r="L28" s="213"/>
      <c r="M28" s="213"/>
      <c r="N28" s="213"/>
      <c r="O28" s="214"/>
      <c r="T28" s="144" t="s">
        <v>155</v>
      </c>
    </row>
    <row r="29" spans="1:20" ht="13.5">
      <c r="A29" s="209">
        <v>3</v>
      </c>
      <c r="B29" s="210"/>
      <c r="C29" s="211"/>
      <c r="D29" s="211"/>
      <c r="E29" s="388"/>
      <c r="F29" s="389"/>
      <c r="G29" s="212"/>
      <c r="H29" s="212"/>
      <c r="I29" s="390"/>
      <c r="J29" s="391"/>
      <c r="K29" s="392"/>
      <c r="L29" s="213"/>
      <c r="M29" s="213"/>
      <c r="N29" s="213"/>
      <c r="O29" s="214"/>
      <c r="T29" s="143" t="s">
        <v>209</v>
      </c>
    </row>
    <row r="30" spans="1:20" ht="13.5">
      <c r="A30" s="209">
        <v>4</v>
      </c>
      <c r="B30" s="210"/>
      <c r="C30" s="211"/>
      <c r="D30" s="211"/>
      <c r="E30" s="388"/>
      <c r="F30" s="389"/>
      <c r="G30" s="212"/>
      <c r="H30" s="215"/>
      <c r="I30" s="390"/>
      <c r="J30" s="391"/>
      <c r="K30" s="392"/>
      <c r="L30" s="213"/>
      <c r="M30" s="213"/>
      <c r="N30" s="213"/>
      <c r="O30" s="214"/>
      <c r="T30" s="143" t="s">
        <v>210</v>
      </c>
    </row>
    <row r="31" spans="1:20" ht="13.5">
      <c r="A31" s="209">
        <v>5</v>
      </c>
      <c r="B31" s="210"/>
      <c r="C31" s="211"/>
      <c r="D31" s="211"/>
      <c r="E31" s="388"/>
      <c r="F31" s="389"/>
      <c r="G31" s="212"/>
      <c r="H31" s="212"/>
      <c r="I31" s="390"/>
      <c r="J31" s="391"/>
      <c r="K31" s="392"/>
      <c r="L31" s="213"/>
      <c r="M31" s="213"/>
      <c r="N31" s="213"/>
      <c r="O31" s="214"/>
    </row>
    <row r="32" spans="1:20" ht="13.5">
      <c r="A32" s="209">
        <v>6</v>
      </c>
      <c r="B32" s="210"/>
      <c r="C32" s="211"/>
      <c r="D32" s="211"/>
      <c r="E32" s="388"/>
      <c r="F32" s="389"/>
      <c r="G32" s="212"/>
      <c r="H32" s="212"/>
      <c r="I32" s="390"/>
      <c r="J32" s="391"/>
      <c r="K32" s="392"/>
      <c r="L32" s="213"/>
      <c r="M32" s="213"/>
      <c r="N32" s="213"/>
      <c r="O32" s="214"/>
    </row>
    <row r="33" spans="1:15" ht="13.5">
      <c r="A33" s="209">
        <v>7</v>
      </c>
      <c r="B33" s="210"/>
      <c r="C33" s="211"/>
      <c r="D33" s="211"/>
      <c r="E33" s="388"/>
      <c r="F33" s="389"/>
      <c r="G33" s="212"/>
      <c r="H33" s="212"/>
      <c r="I33" s="390"/>
      <c r="J33" s="391"/>
      <c r="K33" s="392"/>
      <c r="L33" s="213"/>
      <c r="M33" s="213"/>
      <c r="N33" s="213"/>
      <c r="O33" s="214"/>
    </row>
    <row r="34" spans="1:15" ht="13.5">
      <c r="A34" s="209">
        <v>8</v>
      </c>
      <c r="B34" s="210"/>
      <c r="C34" s="211"/>
      <c r="D34" s="211"/>
      <c r="E34" s="388"/>
      <c r="F34" s="389"/>
      <c r="G34" s="212"/>
      <c r="H34" s="212"/>
      <c r="I34" s="390"/>
      <c r="J34" s="391"/>
      <c r="K34" s="392"/>
      <c r="L34" s="213"/>
      <c r="M34" s="213"/>
      <c r="N34" s="213"/>
      <c r="O34" s="214"/>
    </row>
    <row r="35" spans="1:15" ht="13.5">
      <c r="A35" s="209">
        <v>9</v>
      </c>
      <c r="B35" s="210"/>
      <c r="C35" s="211"/>
      <c r="D35" s="211"/>
      <c r="E35" s="388"/>
      <c r="F35" s="389"/>
      <c r="G35" s="212"/>
      <c r="H35" s="212"/>
      <c r="I35" s="390"/>
      <c r="J35" s="391"/>
      <c r="K35" s="392"/>
      <c r="L35" s="213"/>
      <c r="M35" s="213"/>
      <c r="N35" s="213"/>
      <c r="O35" s="214"/>
    </row>
    <row r="36" spans="1:15" ht="13.5">
      <c r="A36" s="209">
        <v>10</v>
      </c>
      <c r="B36" s="210"/>
      <c r="C36" s="211"/>
      <c r="D36" s="211"/>
      <c r="E36" s="388"/>
      <c r="F36" s="389"/>
      <c r="G36" s="212"/>
      <c r="H36" s="212"/>
      <c r="I36" s="390"/>
      <c r="J36" s="391"/>
      <c r="K36" s="392"/>
      <c r="L36" s="213"/>
      <c r="M36" s="213"/>
      <c r="N36" s="213"/>
      <c r="O36" s="214"/>
    </row>
    <row r="37" spans="1:15" ht="13.5">
      <c r="A37" s="209">
        <v>11</v>
      </c>
      <c r="B37" s="210"/>
      <c r="C37" s="211"/>
      <c r="D37" s="211"/>
      <c r="E37" s="388"/>
      <c r="F37" s="389"/>
      <c r="G37" s="212"/>
      <c r="H37" s="212"/>
      <c r="I37" s="390"/>
      <c r="J37" s="391"/>
      <c r="K37" s="392"/>
      <c r="L37" s="213"/>
      <c r="M37" s="213"/>
      <c r="N37" s="213"/>
      <c r="O37" s="214"/>
    </row>
    <row r="38" spans="1:15" ht="13.5">
      <c r="A38" s="209">
        <v>12</v>
      </c>
      <c r="B38" s="210"/>
      <c r="C38" s="211"/>
      <c r="D38" s="211"/>
      <c r="E38" s="388"/>
      <c r="F38" s="389"/>
      <c r="G38" s="212"/>
      <c r="H38" s="212"/>
      <c r="I38" s="390"/>
      <c r="J38" s="391"/>
      <c r="K38" s="392"/>
      <c r="L38" s="213"/>
      <c r="M38" s="213"/>
      <c r="N38" s="213"/>
      <c r="O38" s="214"/>
    </row>
    <row r="39" spans="1:15" ht="13.5">
      <c r="A39" s="209">
        <v>13</v>
      </c>
      <c r="B39" s="210"/>
      <c r="C39" s="211"/>
      <c r="D39" s="211"/>
      <c r="E39" s="388"/>
      <c r="F39" s="389"/>
      <c r="G39" s="212"/>
      <c r="H39" s="212"/>
      <c r="I39" s="390"/>
      <c r="J39" s="391"/>
      <c r="K39" s="392"/>
      <c r="L39" s="213"/>
      <c r="M39" s="213"/>
      <c r="N39" s="213"/>
      <c r="O39" s="214"/>
    </row>
    <row r="40" spans="1:15" ht="13.5">
      <c r="A40" s="209">
        <v>14</v>
      </c>
      <c r="B40" s="210"/>
      <c r="C40" s="211"/>
      <c r="D40" s="211"/>
      <c r="E40" s="388"/>
      <c r="F40" s="389"/>
      <c r="G40" s="212"/>
      <c r="H40" s="212"/>
      <c r="I40" s="390"/>
      <c r="J40" s="391"/>
      <c r="K40" s="392"/>
      <c r="L40" s="213"/>
      <c r="M40" s="213"/>
      <c r="N40" s="213"/>
      <c r="O40" s="214"/>
    </row>
    <row r="41" spans="1:15" ht="13.5">
      <c r="A41" s="209">
        <v>15</v>
      </c>
      <c r="B41" s="210"/>
      <c r="C41" s="211"/>
      <c r="D41" s="211"/>
      <c r="E41" s="388"/>
      <c r="F41" s="389"/>
      <c r="G41" s="212"/>
      <c r="H41" s="212"/>
      <c r="I41" s="390"/>
      <c r="J41" s="391"/>
      <c r="K41" s="392"/>
      <c r="L41" s="213"/>
      <c r="M41" s="213"/>
      <c r="N41" s="213"/>
      <c r="O41" s="214"/>
    </row>
    <row r="42" spans="1:15" ht="13.5">
      <c r="A42" s="209">
        <v>16</v>
      </c>
      <c r="B42" s="210"/>
      <c r="C42" s="211"/>
      <c r="D42" s="211"/>
      <c r="E42" s="388"/>
      <c r="F42" s="389"/>
      <c r="G42" s="212"/>
      <c r="H42" s="212"/>
      <c r="I42" s="390"/>
      <c r="J42" s="391"/>
      <c r="K42" s="392"/>
      <c r="L42" s="213"/>
      <c r="M42" s="213"/>
      <c r="N42" s="213"/>
      <c r="O42" s="214"/>
    </row>
    <row r="43" spans="1:15" ht="13.5">
      <c r="A43" s="209">
        <v>17</v>
      </c>
      <c r="B43" s="210"/>
      <c r="C43" s="211"/>
      <c r="D43" s="211"/>
      <c r="E43" s="388"/>
      <c r="F43" s="389"/>
      <c r="G43" s="212"/>
      <c r="H43" s="212"/>
      <c r="I43" s="390"/>
      <c r="J43" s="391"/>
      <c r="K43" s="392"/>
      <c r="L43" s="213"/>
      <c r="M43" s="213"/>
      <c r="N43" s="213"/>
      <c r="O43" s="214"/>
    </row>
    <row r="44" spans="1:15" ht="13.5">
      <c r="A44" s="209">
        <v>18</v>
      </c>
      <c r="B44" s="210"/>
      <c r="C44" s="211"/>
      <c r="D44" s="211"/>
      <c r="E44" s="388"/>
      <c r="F44" s="389"/>
      <c r="G44" s="212"/>
      <c r="H44" s="212"/>
      <c r="I44" s="390"/>
      <c r="J44" s="391"/>
      <c r="K44" s="392"/>
      <c r="L44" s="213"/>
      <c r="M44" s="213"/>
      <c r="N44" s="213"/>
      <c r="O44" s="214"/>
    </row>
    <row r="45" spans="1:15" ht="13.5">
      <c r="A45" s="209">
        <v>19</v>
      </c>
      <c r="B45" s="210"/>
      <c r="C45" s="211"/>
      <c r="D45" s="211"/>
      <c r="E45" s="388"/>
      <c r="F45" s="389"/>
      <c r="G45" s="212"/>
      <c r="H45" s="212"/>
      <c r="I45" s="390"/>
      <c r="J45" s="391"/>
      <c r="K45" s="392"/>
      <c r="L45" s="213"/>
      <c r="M45" s="213"/>
      <c r="N45" s="213"/>
      <c r="O45" s="214"/>
    </row>
    <row r="46" spans="1:15" ht="13.5">
      <c r="A46" s="209">
        <v>20</v>
      </c>
      <c r="B46" s="210"/>
      <c r="C46" s="211"/>
      <c r="D46" s="211"/>
      <c r="E46" s="388"/>
      <c r="F46" s="389"/>
      <c r="G46" s="212"/>
      <c r="H46" s="212"/>
      <c r="I46" s="390"/>
      <c r="J46" s="391"/>
      <c r="K46" s="392"/>
      <c r="L46" s="213"/>
      <c r="M46" s="213"/>
      <c r="N46" s="213"/>
      <c r="O46" s="214"/>
    </row>
    <row r="47" spans="1:15" ht="13.5">
      <c r="A47" s="209">
        <v>21</v>
      </c>
      <c r="B47" s="210"/>
      <c r="C47" s="211"/>
      <c r="D47" s="211"/>
      <c r="E47" s="388"/>
      <c r="F47" s="389"/>
      <c r="G47" s="212"/>
      <c r="H47" s="212"/>
      <c r="I47" s="390"/>
      <c r="J47" s="391"/>
      <c r="K47" s="392"/>
      <c r="L47" s="213"/>
      <c r="M47" s="213"/>
      <c r="N47" s="213"/>
      <c r="O47" s="214"/>
    </row>
    <row r="48" spans="1:15" ht="13.5">
      <c r="A48" s="209">
        <v>22</v>
      </c>
      <c r="B48" s="210"/>
      <c r="C48" s="211"/>
      <c r="D48" s="211"/>
      <c r="E48" s="388"/>
      <c r="F48" s="389"/>
      <c r="G48" s="212"/>
      <c r="H48" s="212"/>
      <c r="I48" s="390"/>
      <c r="J48" s="391"/>
      <c r="K48" s="392"/>
      <c r="L48" s="213"/>
      <c r="M48" s="213"/>
      <c r="N48" s="213"/>
      <c r="O48" s="214"/>
    </row>
    <row r="49" spans="1:15" ht="13.5">
      <c r="A49" s="209">
        <v>23</v>
      </c>
      <c r="B49" s="210"/>
      <c r="C49" s="211"/>
      <c r="D49" s="211"/>
      <c r="E49" s="388"/>
      <c r="F49" s="389"/>
      <c r="G49" s="212"/>
      <c r="H49" s="212"/>
      <c r="I49" s="390"/>
      <c r="J49" s="391"/>
      <c r="K49" s="392"/>
      <c r="L49" s="213"/>
      <c r="M49" s="213"/>
      <c r="N49" s="213"/>
      <c r="O49" s="214"/>
    </row>
    <row r="50" spans="1:15" ht="13.5">
      <c r="A50" s="209">
        <v>24</v>
      </c>
      <c r="B50" s="210"/>
      <c r="C50" s="211"/>
      <c r="D50" s="211"/>
      <c r="E50" s="388"/>
      <c r="F50" s="389"/>
      <c r="G50" s="212"/>
      <c r="H50" s="212"/>
      <c r="I50" s="390"/>
      <c r="J50" s="391"/>
      <c r="K50" s="392"/>
      <c r="L50" s="213"/>
      <c r="M50" s="213"/>
      <c r="N50" s="213"/>
      <c r="O50" s="214"/>
    </row>
    <row r="51" spans="1:15" ht="13.5">
      <c r="A51" s="209">
        <v>25</v>
      </c>
      <c r="B51" s="210"/>
      <c r="C51" s="211"/>
      <c r="D51" s="211"/>
      <c r="E51" s="388"/>
      <c r="F51" s="389"/>
      <c r="G51" s="212"/>
      <c r="H51" s="212"/>
      <c r="I51" s="390"/>
      <c r="J51" s="391"/>
      <c r="K51" s="392"/>
      <c r="L51" s="213"/>
      <c r="M51" s="213"/>
      <c r="N51" s="213"/>
      <c r="O51" s="214"/>
    </row>
    <row r="52" spans="1:15" ht="13.5">
      <c r="A52" s="209">
        <v>26</v>
      </c>
      <c r="B52" s="210"/>
      <c r="C52" s="211"/>
      <c r="D52" s="211"/>
      <c r="E52" s="388"/>
      <c r="F52" s="389"/>
      <c r="G52" s="212"/>
      <c r="H52" s="212"/>
      <c r="I52" s="390"/>
      <c r="J52" s="391"/>
      <c r="K52" s="392"/>
      <c r="L52" s="213"/>
      <c r="M52" s="213"/>
      <c r="N52" s="213"/>
      <c r="O52" s="214"/>
    </row>
    <row r="53" spans="1:15" ht="13.5">
      <c r="A53" s="209">
        <v>27</v>
      </c>
      <c r="B53" s="210"/>
      <c r="C53" s="211"/>
      <c r="D53" s="211"/>
      <c r="E53" s="388"/>
      <c r="F53" s="389"/>
      <c r="G53" s="212"/>
      <c r="H53" s="212"/>
      <c r="I53" s="390"/>
      <c r="J53" s="391"/>
      <c r="K53" s="392"/>
      <c r="L53" s="213"/>
      <c r="M53" s="213"/>
      <c r="N53" s="213"/>
      <c r="O53" s="214"/>
    </row>
    <row r="54" spans="1:15" ht="13.5">
      <c r="A54" s="209">
        <v>28</v>
      </c>
      <c r="B54" s="210"/>
      <c r="C54" s="211"/>
      <c r="D54" s="211"/>
      <c r="E54" s="388"/>
      <c r="F54" s="389"/>
      <c r="G54" s="212"/>
      <c r="H54" s="212"/>
      <c r="I54" s="390"/>
      <c r="J54" s="391"/>
      <c r="K54" s="392"/>
      <c r="L54" s="213"/>
      <c r="M54" s="213"/>
      <c r="N54" s="213"/>
      <c r="O54" s="214"/>
    </row>
    <row r="55" spans="1:15" ht="13.5">
      <c r="A55" s="209">
        <v>29</v>
      </c>
      <c r="B55" s="210"/>
      <c r="C55" s="211"/>
      <c r="D55" s="211"/>
      <c r="E55" s="388"/>
      <c r="F55" s="389"/>
      <c r="G55" s="212"/>
      <c r="H55" s="212"/>
      <c r="I55" s="390"/>
      <c r="J55" s="391"/>
      <c r="K55" s="392"/>
      <c r="L55" s="213"/>
      <c r="M55" s="213"/>
      <c r="N55" s="213"/>
      <c r="O55" s="214"/>
    </row>
    <row r="56" spans="1:15" ht="13.5">
      <c r="A56" s="209">
        <v>30</v>
      </c>
      <c r="B56" s="210"/>
      <c r="C56" s="211"/>
      <c r="D56" s="211"/>
      <c r="E56" s="388"/>
      <c r="F56" s="389"/>
      <c r="G56" s="212"/>
      <c r="H56" s="212"/>
      <c r="I56" s="390"/>
      <c r="J56" s="391"/>
      <c r="K56" s="392"/>
      <c r="L56" s="213"/>
      <c r="M56" s="213"/>
      <c r="N56" s="213"/>
      <c r="O56" s="214"/>
    </row>
    <row r="57" spans="1:15" ht="13.5">
      <c r="A57" s="209">
        <v>31</v>
      </c>
      <c r="B57" s="415"/>
      <c r="C57" s="416"/>
      <c r="D57" s="416"/>
      <c r="E57" s="417"/>
      <c r="F57" s="418"/>
      <c r="G57" s="419"/>
      <c r="H57" s="419"/>
      <c r="I57" s="420"/>
      <c r="J57" s="421"/>
      <c r="K57" s="422"/>
      <c r="L57" s="423"/>
      <c r="M57" s="423"/>
      <c r="N57" s="423"/>
      <c r="O57" s="424"/>
    </row>
    <row r="58" spans="1:15" ht="15.75" thickBot="1">
      <c r="A58" s="216"/>
      <c r="B58" s="217"/>
      <c r="C58" s="425" t="s">
        <v>157</v>
      </c>
      <c r="D58" s="426"/>
      <c r="E58" s="426"/>
      <c r="F58" s="427"/>
      <c r="G58" s="218">
        <f>SUM(G26:G57)</f>
        <v>100</v>
      </c>
      <c r="H58" s="218">
        <f>SUM(H26:H57)</f>
        <v>0</v>
      </c>
      <c r="I58" s="428"/>
      <c r="J58" s="429"/>
      <c r="K58" s="430" t="s">
        <v>277</v>
      </c>
      <c r="L58" s="426"/>
      <c r="M58" s="426"/>
      <c r="N58" s="219">
        <f>G58-H58</f>
        <v>100</v>
      </c>
      <c r="O58" s="220"/>
    </row>
    <row r="59" spans="1:15">
      <c r="A59" s="431" t="s">
        <v>278</v>
      </c>
      <c r="B59" s="432"/>
      <c r="C59" s="432"/>
      <c r="D59" s="221"/>
      <c r="E59" s="221"/>
      <c r="F59" s="221"/>
      <c r="G59" s="433" t="s">
        <v>279</v>
      </c>
      <c r="H59" s="433"/>
      <c r="I59" s="221"/>
      <c r="J59" s="221"/>
      <c r="K59" s="221"/>
      <c r="L59" s="221"/>
      <c r="M59" s="221"/>
      <c r="N59" s="221"/>
      <c r="O59" s="222"/>
    </row>
    <row r="60" spans="1:15" ht="13.5" thickBot="1">
      <c r="A60" s="223"/>
      <c r="B60" s="185"/>
      <c r="C60" s="185"/>
      <c r="D60" s="185"/>
      <c r="E60" s="185"/>
      <c r="F60" s="185"/>
      <c r="G60" s="224"/>
      <c r="H60" s="224"/>
      <c r="I60" s="185"/>
      <c r="J60" s="185"/>
      <c r="K60" s="185"/>
      <c r="L60" s="185"/>
      <c r="M60" s="185"/>
      <c r="N60" s="185"/>
      <c r="O60" s="225"/>
    </row>
  </sheetData>
  <mergeCells count="84">
    <mergeCell ref="C58:F58"/>
    <mergeCell ref="K58:M58"/>
    <mergeCell ref="E55:F55"/>
    <mergeCell ref="I55:K55"/>
    <mergeCell ref="E56:F56"/>
    <mergeCell ref="I56:K56"/>
    <mergeCell ref="E57:F57"/>
    <mergeCell ref="I57:K57"/>
    <mergeCell ref="E52:F52"/>
    <mergeCell ref="I52:K52"/>
    <mergeCell ref="E53:F53"/>
    <mergeCell ref="I53:K53"/>
    <mergeCell ref="E54:F54"/>
    <mergeCell ref="I54:K54"/>
    <mergeCell ref="E49:F49"/>
    <mergeCell ref="I49:K49"/>
    <mergeCell ref="E50:F50"/>
    <mergeCell ref="I50:K50"/>
    <mergeCell ref="E51:F51"/>
    <mergeCell ref="I51:K51"/>
    <mergeCell ref="E46:F46"/>
    <mergeCell ref="I46:K46"/>
    <mergeCell ref="E47:F47"/>
    <mergeCell ref="I47:K47"/>
    <mergeCell ref="E48:F48"/>
    <mergeCell ref="I48:K48"/>
    <mergeCell ref="E43:F43"/>
    <mergeCell ref="I43:K43"/>
    <mergeCell ref="E44:F44"/>
    <mergeCell ref="I44:K44"/>
    <mergeCell ref="E45:F45"/>
    <mergeCell ref="I45:K45"/>
    <mergeCell ref="E40:F40"/>
    <mergeCell ref="I40:K40"/>
    <mergeCell ref="E41:F41"/>
    <mergeCell ref="I41:K41"/>
    <mergeCell ref="E42:F42"/>
    <mergeCell ref="I42:K42"/>
    <mergeCell ref="E37:F37"/>
    <mergeCell ref="I37:K37"/>
    <mergeCell ref="E38:F38"/>
    <mergeCell ref="I38:K38"/>
    <mergeCell ref="E39:F39"/>
    <mergeCell ref="I39:K39"/>
    <mergeCell ref="E34:F34"/>
    <mergeCell ref="I34:K34"/>
    <mergeCell ref="E35:F35"/>
    <mergeCell ref="I35:K35"/>
    <mergeCell ref="E36:F36"/>
    <mergeCell ref="I36:K36"/>
    <mergeCell ref="E31:F31"/>
    <mergeCell ref="I31:K31"/>
    <mergeCell ref="E32:F32"/>
    <mergeCell ref="I32:K32"/>
    <mergeCell ref="E33:F33"/>
    <mergeCell ref="I33:K33"/>
    <mergeCell ref="E28:F28"/>
    <mergeCell ref="I28:K28"/>
    <mergeCell ref="E29:F29"/>
    <mergeCell ref="I29:K29"/>
    <mergeCell ref="E30:F30"/>
    <mergeCell ref="I30:K30"/>
    <mergeCell ref="E23:F24"/>
    <mergeCell ref="I23:K23"/>
    <mergeCell ref="C26:F26"/>
    <mergeCell ref="I26:K26"/>
    <mergeCell ref="E27:F27"/>
    <mergeCell ref="I27:K27"/>
    <mergeCell ref="A21:C21"/>
    <mergeCell ref="G21:H22"/>
    <mergeCell ref="N21:O21"/>
    <mergeCell ref="I22:K22"/>
    <mergeCell ref="N22:O22"/>
    <mergeCell ref="I19:K19"/>
    <mergeCell ref="L19:M19"/>
    <mergeCell ref="N19:O19"/>
    <mergeCell ref="A20:C20"/>
    <mergeCell ref="L20:M20"/>
    <mergeCell ref="B3:D3"/>
    <mergeCell ref="F3:H3"/>
    <mergeCell ref="B17:C17"/>
    <mergeCell ref="F17:G17"/>
    <mergeCell ref="A19:F19"/>
    <mergeCell ref="G19:H20"/>
  </mergeCells>
  <hyperlinks>
    <hyperlink ref="T4" location="'Evidenta PFA'!A1" display="Evidenta PFA"/>
    <hyperlink ref="T5" location="RJIP!A1" display="RJIP"/>
    <hyperlink ref="T6" location="'Model RJIP'!A1" display="Model RJIP"/>
    <hyperlink ref="T7" location="'Registrul-Inventar'!A1" display="Registrul-Inventar"/>
    <hyperlink ref="T8" location="'Export factura'!A1" display="Export factura"/>
    <hyperlink ref="T9" location="'Export chitanta'!A1" display="Export chitanta"/>
    <hyperlink ref="T10" location="Facturi!A1" display="Facturi"/>
    <hyperlink ref="T11" location="Clienti!A1" display="Clienti"/>
    <hyperlink ref="T12" location="'Incasat pe luna'!A1" display="Incasat pe luna"/>
    <hyperlink ref="T13" location="'Facturat pe luna'!A1" display="Facturat pe luna"/>
    <hyperlink ref="T14" location="'Incasari pe client'!A1" display="Incasari pe client"/>
    <hyperlink ref="T15" location="'Calculator pret traducere'!A1" display="Calculator pret traducere"/>
    <hyperlink ref="T16" location="Ianuarie!A1" display="Ianuarie"/>
    <hyperlink ref="T17" location="Februarie!A1" display="Februarie"/>
    <hyperlink ref="T18" location="Martie!A1" display="Martie"/>
    <hyperlink ref="T19" location="Aprilie!A1" display="Aprilie"/>
    <hyperlink ref="T20" location="Mai!A1" display="Mai"/>
    <hyperlink ref="T21" location="Iunie!A1" display="Iunie"/>
    <hyperlink ref="T22" location="Iulie!A1" display="Iulie"/>
    <hyperlink ref="T23" location="August!A1" display="August"/>
    <hyperlink ref="T24" location="August!A1" display="August"/>
    <hyperlink ref="T25" location="Septembrie!A1" display="Septembrie"/>
    <hyperlink ref="T26" location="Octombrie!A1" display="Octombrie"/>
    <hyperlink ref="T27" location="Noiembrie!A1" display="Noiembrie"/>
    <hyperlink ref="T28" location="Decembrie!A1" display="Decembrie"/>
    <hyperlink ref="T29" location="'Export chitanta'!Print_Area" display="'Export chitanta'!Print_Area"/>
    <hyperlink ref="T30" location="'Export factura'!Print_Area" display="'Export factura'!Print_Area"/>
  </hyperlinks>
  <pageMargins left="0.7" right="0.7" top="0.75" bottom="0.75" header="0.3" footer="0.3"/>
  <pageSetup paperSize="9" orientation="portrait" r:id="rId1"/>
  <drawing r:id="rId2"/>
  <legacyDrawing r:id="rId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3">
    <tabColor rgb="FFFF0000"/>
  </sheetPr>
  <dimension ref="A2:T60"/>
  <sheetViews>
    <sheetView zoomScale="75" zoomScaleNormal="75" workbookViewId="0">
      <selection activeCell="G21" sqref="G21:H22"/>
    </sheetView>
  </sheetViews>
  <sheetFormatPr defaultColWidth="3.7109375" defaultRowHeight="12.75"/>
  <cols>
    <col min="1" max="1" width="3.7109375" style="88"/>
    <col min="2" max="2" width="7.140625" style="88" bestFit="1" customWidth="1"/>
    <col min="3" max="3" width="5.85546875" style="88" bestFit="1" customWidth="1"/>
    <col min="4" max="4" width="13.7109375" style="88" bestFit="1" customWidth="1"/>
    <col min="5" max="5" width="3.7109375" style="88"/>
    <col min="6" max="6" width="7.140625" style="88" bestFit="1" customWidth="1"/>
    <col min="7" max="7" width="8.140625" style="88" bestFit="1" customWidth="1"/>
    <col min="8" max="8" width="13.7109375" style="88" bestFit="1" customWidth="1"/>
    <col min="9" max="9" width="3.7109375" style="88"/>
    <col min="10" max="10" width="13.7109375" style="88" bestFit="1" customWidth="1"/>
    <col min="11" max="13" width="11.5703125" style="88" bestFit="1" customWidth="1"/>
    <col min="14" max="14" width="13.85546875" style="88" bestFit="1" customWidth="1"/>
    <col min="15" max="15" width="16" style="88" bestFit="1" customWidth="1"/>
    <col min="16" max="16" width="11.28515625" style="88" bestFit="1" customWidth="1"/>
    <col min="17" max="16384" width="3.7109375" style="88"/>
  </cols>
  <sheetData>
    <row r="2" spans="2:20" ht="13.5" thickBot="1"/>
    <row r="3" spans="2:20" ht="15.75" thickBot="1">
      <c r="B3" s="400" t="s">
        <v>203</v>
      </c>
      <c r="C3" s="401"/>
      <c r="D3" s="402"/>
      <c r="F3" s="400" t="s">
        <v>204</v>
      </c>
      <c r="G3" s="401"/>
      <c r="H3" s="402"/>
      <c r="J3" s="130"/>
      <c r="K3" s="136" t="s">
        <v>192</v>
      </c>
      <c r="L3" s="136" t="s">
        <v>193</v>
      </c>
      <c r="M3" s="136" t="s">
        <v>194</v>
      </c>
      <c r="N3" s="136" t="s">
        <v>195</v>
      </c>
      <c r="O3" s="136" t="s">
        <v>196</v>
      </c>
      <c r="P3" s="136" t="s">
        <v>197</v>
      </c>
    </row>
    <row r="4" spans="2:20" ht="15">
      <c r="B4" s="92" t="s">
        <v>3</v>
      </c>
      <c r="C4" s="137" t="s">
        <v>184</v>
      </c>
      <c r="D4" s="92" t="s">
        <v>136</v>
      </c>
      <c r="F4" s="92" t="s">
        <v>3</v>
      </c>
      <c r="G4" s="137" t="s">
        <v>184</v>
      </c>
      <c r="H4" s="92" t="s">
        <v>136</v>
      </c>
      <c r="J4" s="131" t="s">
        <v>185</v>
      </c>
      <c r="K4" s="94"/>
      <c r="L4" s="94"/>
      <c r="M4" s="94">
        <v>500</v>
      </c>
      <c r="N4" s="94">
        <v>500</v>
      </c>
      <c r="O4" s="116"/>
      <c r="P4" s="116"/>
      <c r="T4" s="144" t="s">
        <v>235</v>
      </c>
    </row>
    <row r="5" spans="2:20" ht="15">
      <c r="B5" s="93">
        <v>1</v>
      </c>
      <c r="C5" s="134"/>
      <c r="D5" s="94">
        <v>0</v>
      </c>
      <c r="F5" s="93">
        <v>1</v>
      </c>
      <c r="G5" s="134"/>
      <c r="H5" s="94">
        <v>0</v>
      </c>
      <c r="J5" s="132" t="s">
        <v>170</v>
      </c>
      <c r="K5" s="94">
        <v>100</v>
      </c>
      <c r="L5" s="94"/>
      <c r="M5" s="94"/>
      <c r="N5" s="94"/>
      <c r="O5" s="116"/>
      <c r="P5" s="116"/>
      <c r="T5" s="144" t="s">
        <v>236</v>
      </c>
    </row>
    <row r="6" spans="2:20" ht="15.75" thickBot="1">
      <c r="B6" s="93">
        <v>2</v>
      </c>
      <c r="C6" s="134"/>
      <c r="D6" s="94">
        <v>0</v>
      </c>
      <c r="F6" s="93">
        <v>2</v>
      </c>
      <c r="G6" s="134"/>
      <c r="H6" s="94">
        <v>0</v>
      </c>
      <c r="J6" s="139" t="s">
        <v>186</v>
      </c>
      <c r="K6" s="94"/>
      <c r="L6" s="94">
        <v>100</v>
      </c>
      <c r="M6" s="94"/>
      <c r="N6" s="94"/>
      <c r="O6" s="116"/>
      <c r="P6" s="116"/>
      <c r="T6" s="144" t="s">
        <v>237</v>
      </c>
    </row>
    <row r="7" spans="2:20" ht="15.75" thickBot="1">
      <c r="B7" s="93">
        <v>3</v>
      </c>
      <c r="C7" s="134"/>
      <c r="D7" s="94">
        <v>0</v>
      </c>
      <c r="F7" s="93">
        <v>3</v>
      </c>
      <c r="G7" s="134"/>
      <c r="H7" s="94">
        <v>0</v>
      </c>
      <c r="J7" s="140" t="s">
        <v>157</v>
      </c>
      <c r="K7" s="141">
        <f>SUM(K4:K6)</f>
        <v>100</v>
      </c>
      <c r="L7" s="141">
        <f t="shared" ref="L7:N7" si="0">SUM(L4:L6)</f>
        <v>100</v>
      </c>
      <c r="M7" s="141">
        <f t="shared" si="0"/>
        <v>500</v>
      </c>
      <c r="N7" s="141">
        <f t="shared" si="0"/>
        <v>500</v>
      </c>
      <c r="T7" s="144" t="s">
        <v>238</v>
      </c>
    </row>
    <row r="8" spans="2:20" ht="15">
      <c r="B8" s="93">
        <v>4</v>
      </c>
      <c r="C8" s="134"/>
      <c r="D8" s="94">
        <v>0</v>
      </c>
      <c r="F8" s="93">
        <v>4</v>
      </c>
      <c r="G8" s="134"/>
      <c r="H8" s="94">
        <v>0</v>
      </c>
      <c r="T8" s="144" t="s">
        <v>239</v>
      </c>
    </row>
    <row r="9" spans="2:20" ht="15">
      <c r="B9" s="93">
        <v>5</v>
      </c>
      <c r="C9" s="134"/>
      <c r="D9" s="94">
        <v>0</v>
      </c>
      <c r="F9" s="93">
        <v>5</v>
      </c>
      <c r="G9" s="134"/>
      <c r="H9" s="94">
        <v>0</v>
      </c>
      <c r="T9" s="144" t="s">
        <v>240</v>
      </c>
    </row>
    <row r="10" spans="2:20" ht="15">
      <c r="B10" s="93">
        <v>6</v>
      </c>
      <c r="C10" s="134"/>
      <c r="D10" s="94">
        <v>0</v>
      </c>
      <c r="F10" s="93">
        <v>6</v>
      </c>
      <c r="G10" s="134"/>
      <c r="H10" s="94">
        <v>0</v>
      </c>
      <c r="T10" s="144" t="s">
        <v>241</v>
      </c>
    </row>
    <row r="11" spans="2:20" ht="15">
      <c r="B11" s="93">
        <v>7</v>
      </c>
      <c r="C11" s="134"/>
      <c r="D11" s="94">
        <v>0</v>
      </c>
      <c r="F11" s="93">
        <v>7</v>
      </c>
      <c r="G11" s="134"/>
      <c r="H11" s="94">
        <v>0</v>
      </c>
      <c r="T11" s="144" t="s">
        <v>242</v>
      </c>
    </row>
    <row r="12" spans="2:20" ht="15">
      <c r="B12" s="93">
        <v>8</v>
      </c>
      <c r="C12" s="134"/>
      <c r="D12" s="94">
        <v>0</v>
      </c>
      <c r="F12" s="93">
        <v>8</v>
      </c>
      <c r="G12" s="134"/>
      <c r="H12" s="94">
        <v>0</v>
      </c>
      <c r="T12" s="144" t="s">
        <v>243</v>
      </c>
    </row>
    <row r="13" spans="2:20" ht="15">
      <c r="B13" s="93">
        <v>9</v>
      </c>
      <c r="C13" s="134"/>
      <c r="D13" s="94">
        <v>0</v>
      </c>
      <c r="F13" s="93">
        <v>9</v>
      </c>
      <c r="G13" s="134"/>
      <c r="H13" s="94">
        <v>0</v>
      </c>
      <c r="T13" s="144" t="s">
        <v>244</v>
      </c>
    </row>
    <row r="14" spans="2:20" ht="15">
      <c r="B14" s="93">
        <v>10</v>
      </c>
      <c r="C14" s="134"/>
      <c r="D14" s="94">
        <v>0</v>
      </c>
      <c r="F14" s="93">
        <v>10</v>
      </c>
      <c r="G14" s="134"/>
      <c r="H14" s="94">
        <v>0</v>
      </c>
      <c r="T14" s="144" t="s">
        <v>245</v>
      </c>
    </row>
    <row r="15" spans="2:20" ht="15">
      <c r="B15" s="93">
        <v>11</v>
      </c>
      <c r="C15" s="134"/>
      <c r="D15" s="94">
        <v>0</v>
      </c>
      <c r="F15" s="93">
        <v>11</v>
      </c>
      <c r="G15" s="134"/>
      <c r="H15" s="94">
        <v>0</v>
      </c>
      <c r="T15" s="144" t="s">
        <v>246</v>
      </c>
    </row>
    <row r="16" spans="2:20" ht="15">
      <c r="B16" s="93">
        <v>12</v>
      </c>
      <c r="C16" s="134"/>
      <c r="D16" s="94">
        <v>0</v>
      </c>
      <c r="F16" s="93">
        <v>12</v>
      </c>
      <c r="G16" s="134"/>
      <c r="H16" s="94">
        <v>0</v>
      </c>
      <c r="T16" s="144" t="s">
        <v>138</v>
      </c>
    </row>
    <row r="17" spans="1:20" ht="15.75">
      <c r="B17" s="348" t="s">
        <v>157</v>
      </c>
      <c r="C17" s="348"/>
      <c r="D17" s="133">
        <f>SUM(D5:D16)</f>
        <v>0</v>
      </c>
      <c r="F17" s="348" t="s">
        <v>157</v>
      </c>
      <c r="G17" s="348"/>
      <c r="H17" s="133">
        <f>SUM(H5:H16)</f>
        <v>0</v>
      </c>
      <c r="T17" s="144" t="s">
        <v>140</v>
      </c>
    </row>
    <row r="18" spans="1:20" ht="13.5" thickBot="1">
      <c r="T18" s="144" t="s">
        <v>142</v>
      </c>
    </row>
    <row r="19" spans="1:20" ht="15.75">
      <c r="A19" s="360" t="s">
        <v>263</v>
      </c>
      <c r="B19" s="361"/>
      <c r="C19" s="403"/>
      <c r="D19" s="403"/>
      <c r="E19" s="403"/>
      <c r="F19" s="404"/>
      <c r="G19" s="456" t="s">
        <v>264</v>
      </c>
      <c r="H19" s="457"/>
      <c r="I19" s="349" t="s">
        <v>161</v>
      </c>
      <c r="J19" s="350"/>
      <c r="K19" s="351"/>
      <c r="L19" s="352" t="s">
        <v>265</v>
      </c>
      <c r="M19" s="353"/>
      <c r="N19" s="352" t="s">
        <v>266</v>
      </c>
      <c r="O19" s="354"/>
      <c r="T19" s="144" t="s">
        <v>144</v>
      </c>
    </row>
    <row r="20" spans="1:20">
      <c r="A20" s="355" t="s">
        <v>267</v>
      </c>
      <c r="B20" s="356"/>
      <c r="C20" s="357"/>
      <c r="D20" s="168"/>
      <c r="E20" s="169"/>
      <c r="F20" s="170"/>
      <c r="G20" s="458"/>
      <c r="H20" s="459"/>
      <c r="I20" s="171" t="s">
        <v>268</v>
      </c>
      <c r="J20" s="172" t="s">
        <v>269</v>
      </c>
      <c r="K20" s="172" t="s">
        <v>270</v>
      </c>
      <c r="L20" s="358" t="s">
        <v>271</v>
      </c>
      <c r="M20" s="359"/>
      <c r="N20" s="173"/>
      <c r="O20" s="174"/>
      <c r="T20" s="144" t="s">
        <v>146</v>
      </c>
    </row>
    <row r="21" spans="1:20">
      <c r="A21" s="363">
        <v>1</v>
      </c>
      <c r="B21" s="364"/>
      <c r="C21" s="365"/>
      <c r="D21" s="175"/>
      <c r="E21" s="176"/>
      <c r="F21" s="177">
        <v>2</v>
      </c>
      <c r="G21" s="460" t="s">
        <v>272</v>
      </c>
      <c r="H21" s="461"/>
      <c r="I21" s="171">
        <v>3</v>
      </c>
      <c r="J21" s="172">
        <v>4</v>
      </c>
      <c r="K21" s="172">
        <v>5</v>
      </c>
      <c r="L21" s="405">
        <v>6</v>
      </c>
      <c r="M21" s="406"/>
      <c r="N21" s="366">
        <v>7</v>
      </c>
      <c r="O21" s="367"/>
      <c r="T21" s="144" t="s">
        <v>148</v>
      </c>
    </row>
    <row r="22" spans="1:20" ht="13.5" thickBot="1">
      <c r="A22" s="178"/>
      <c r="B22" s="179"/>
      <c r="C22" s="180"/>
      <c r="D22" s="181"/>
      <c r="E22" s="182"/>
      <c r="F22" s="183"/>
      <c r="G22" s="462"/>
      <c r="H22" s="463"/>
      <c r="I22" s="434">
        <f ca="1">TODAY()</f>
        <v>42400</v>
      </c>
      <c r="J22" s="435"/>
      <c r="K22" s="436"/>
      <c r="L22" s="184"/>
      <c r="M22" s="185"/>
      <c r="N22" s="368"/>
      <c r="O22" s="369"/>
      <c r="T22" s="144" t="s">
        <v>150</v>
      </c>
    </row>
    <row r="23" spans="1:20" ht="51" customHeight="1">
      <c r="A23" s="186" t="s">
        <v>3</v>
      </c>
      <c r="B23" s="187"/>
      <c r="C23" s="188" t="s">
        <v>273</v>
      </c>
      <c r="D23" s="188" t="s">
        <v>274</v>
      </c>
      <c r="E23" s="370" t="s">
        <v>294</v>
      </c>
      <c r="F23" s="371"/>
      <c r="G23" s="188" t="s">
        <v>293</v>
      </c>
      <c r="H23" s="188" t="s">
        <v>295</v>
      </c>
      <c r="I23" s="374" t="s">
        <v>275</v>
      </c>
      <c r="J23" s="375"/>
      <c r="K23" s="376"/>
      <c r="L23" s="189"/>
      <c r="M23" s="189"/>
      <c r="N23" s="189"/>
      <c r="O23" s="190"/>
      <c r="T23" s="144" t="s">
        <v>151</v>
      </c>
    </row>
    <row r="24" spans="1:20">
      <c r="A24" s="171">
        <v>8</v>
      </c>
      <c r="B24" s="239"/>
      <c r="C24" s="172">
        <v>9</v>
      </c>
      <c r="D24" s="172">
        <v>10</v>
      </c>
      <c r="E24" s="372"/>
      <c r="F24" s="373"/>
      <c r="G24" s="192">
        <v>11</v>
      </c>
      <c r="H24" s="192">
        <v>12</v>
      </c>
      <c r="I24" s="172">
        <v>13</v>
      </c>
      <c r="J24" s="172">
        <v>14</v>
      </c>
      <c r="K24" s="172">
        <v>15</v>
      </c>
      <c r="L24" s="172">
        <v>16</v>
      </c>
      <c r="M24" s="172">
        <v>17</v>
      </c>
      <c r="N24" s="172">
        <v>18</v>
      </c>
      <c r="O24" s="177">
        <v>19</v>
      </c>
      <c r="T24" s="144" t="s">
        <v>151</v>
      </c>
    </row>
    <row r="25" spans="1:20" ht="14.25">
      <c r="A25" s="193"/>
      <c r="B25" s="194"/>
      <c r="C25" s="194"/>
      <c r="D25" s="194"/>
      <c r="E25" s="194"/>
      <c r="F25" s="194"/>
      <c r="G25" s="195"/>
      <c r="H25" s="195"/>
      <c r="I25" s="194"/>
      <c r="J25" s="194"/>
      <c r="K25" s="194"/>
      <c r="L25" s="194"/>
      <c r="M25" s="194"/>
      <c r="N25" s="194"/>
      <c r="O25" s="196"/>
      <c r="T25" s="144" t="s">
        <v>152</v>
      </c>
    </row>
    <row r="26" spans="1:20" ht="15.75" thickBot="1">
      <c r="A26" s="197">
        <v>1</v>
      </c>
      <c r="B26" s="198"/>
      <c r="C26" s="410" t="s">
        <v>292</v>
      </c>
      <c r="D26" s="411"/>
      <c r="E26" s="411"/>
      <c r="F26" s="411"/>
      <c r="G26" s="199">
        <v>100</v>
      </c>
      <c r="H26" s="200"/>
      <c r="I26" s="380"/>
      <c r="J26" s="381"/>
      <c r="K26" s="382"/>
      <c r="L26" s="201"/>
      <c r="M26" s="201"/>
      <c r="N26" s="201"/>
      <c r="O26" s="202"/>
      <c r="T26" s="144" t="s">
        <v>153</v>
      </c>
    </row>
    <row r="27" spans="1:20">
      <c r="A27" s="203">
        <v>1</v>
      </c>
      <c r="B27" s="204"/>
      <c r="C27" s="205"/>
      <c r="D27" s="205"/>
      <c r="E27" s="383"/>
      <c r="F27" s="412"/>
      <c r="G27" s="206"/>
      <c r="H27" s="206"/>
      <c r="I27" s="385"/>
      <c r="J27" s="413"/>
      <c r="K27" s="414"/>
      <c r="L27" s="207"/>
      <c r="M27" s="207"/>
      <c r="N27" s="207"/>
      <c r="O27" s="208"/>
      <c r="T27" s="144" t="s">
        <v>154</v>
      </c>
    </row>
    <row r="28" spans="1:20" ht="13.5">
      <c r="A28" s="209">
        <v>2</v>
      </c>
      <c r="B28" s="210"/>
      <c r="C28" s="211"/>
      <c r="D28" s="211"/>
      <c r="E28" s="388"/>
      <c r="F28" s="389"/>
      <c r="G28" s="212"/>
      <c r="H28" s="212"/>
      <c r="I28" s="390"/>
      <c r="J28" s="391"/>
      <c r="K28" s="392"/>
      <c r="L28" s="213"/>
      <c r="M28" s="213"/>
      <c r="N28" s="213"/>
      <c r="O28" s="214"/>
      <c r="T28" s="144" t="s">
        <v>155</v>
      </c>
    </row>
    <row r="29" spans="1:20" ht="13.5">
      <c r="A29" s="209">
        <v>3</v>
      </c>
      <c r="B29" s="210"/>
      <c r="C29" s="211"/>
      <c r="D29" s="211"/>
      <c r="E29" s="388"/>
      <c r="F29" s="389"/>
      <c r="G29" s="212"/>
      <c r="H29" s="212"/>
      <c r="I29" s="390"/>
      <c r="J29" s="391"/>
      <c r="K29" s="392"/>
      <c r="L29" s="213"/>
      <c r="M29" s="213"/>
      <c r="N29" s="213"/>
      <c r="O29" s="214"/>
      <c r="T29" s="143" t="s">
        <v>209</v>
      </c>
    </row>
    <row r="30" spans="1:20" ht="13.5">
      <c r="A30" s="209">
        <v>4</v>
      </c>
      <c r="B30" s="210"/>
      <c r="C30" s="211"/>
      <c r="D30" s="211"/>
      <c r="E30" s="388"/>
      <c r="F30" s="389"/>
      <c r="G30" s="212"/>
      <c r="H30" s="215"/>
      <c r="I30" s="390"/>
      <c r="J30" s="391"/>
      <c r="K30" s="392"/>
      <c r="L30" s="213"/>
      <c r="M30" s="213"/>
      <c r="N30" s="213"/>
      <c r="O30" s="214"/>
      <c r="T30" s="143" t="s">
        <v>210</v>
      </c>
    </row>
    <row r="31" spans="1:20" ht="13.5">
      <c r="A31" s="209">
        <v>5</v>
      </c>
      <c r="B31" s="210"/>
      <c r="C31" s="211"/>
      <c r="D31" s="211"/>
      <c r="E31" s="388"/>
      <c r="F31" s="389"/>
      <c r="G31" s="212"/>
      <c r="H31" s="212"/>
      <c r="I31" s="390"/>
      <c r="J31" s="391"/>
      <c r="K31" s="392"/>
      <c r="L31" s="213"/>
      <c r="M31" s="213"/>
      <c r="N31" s="213"/>
      <c r="O31" s="214"/>
    </row>
    <row r="32" spans="1:20" ht="13.5">
      <c r="A32" s="209">
        <v>6</v>
      </c>
      <c r="B32" s="210"/>
      <c r="C32" s="211"/>
      <c r="D32" s="211"/>
      <c r="E32" s="388"/>
      <c r="F32" s="389"/>
      <c r="G32" s="212"/>
      <c r="H32" s="212"/>
      <c r="I32" s="390"/>
      <c r="J32" s="391"/>
      <c r="K32" s="392"/>
      <c r="L32" s="213"/>
      <c r="M32" s="213"/>
      <c r="N32" s="213"/>
      <c r="O32" s="214"/>
    </row>
    <row r="33" spans="1:15" ht="13.5">
      <c r="A33" s="209">
        <v>7</v>
      </c>
      <c r="B33" s="210"/>
      <c r="C33" s="211"/>
      <c r="D33" s="211"/>
      <c r="E33" s="388"/>
      <c r="F33" s="389"/>
      <c r="G33" s="212"/>
      <c r="H33" s="212"/>
      <c r="I33" s="390"/>
      <c r="J33" s="391"/>
      <c r="K33" s="392"/>
      <c r="L33" s="213"/>
      <c r="M33" s="213"/>
      <c r="N33" s="213"/>
      <c r="O33" s="214"/>
    </row>
    <row r="34" spans="1:15" ht="13.5">
      <c r="A34" s="209">
        <v>8</v>
      </c>
      <c r="B34" s="210"/>
      <c r="C34" s="211"/>
      <c r="D34" s="211"/>
      <c r="E34" s="388"/>
      <c r="F34" s="389"/>
      <c r="G34" s="212"/>
      <c r="H34" s="212"/>
      <c r="I34" s="390"/>
      <c r="J34" s="391"/>
      <c r="K34" s="392"/>
      <c r="L34" s="213"/>
      <c r="M34" s="213"/>
      <c r="N34" s="213"/>
      <c r="O34" s="214"/>
    </row>
    <row r="35" spans="1:15" ht="13.5">
      <c r="A35" s="209">
        <v>9</v>
      </c>
      <c r="B35" s="210"/>
      <c r="C35" s="211"/>
      <c r="D35" s="211"/>
      <c r="E35" s="388"/>
      <c r="F35" s="389"/>
      <c r="G35" s="212"/>
      <c r="H35" s="212"/>
      <c r="I35" s="390"/>
      <c r="J35" s="391"/>
      <c r="K35" s="392"/>
      <c r="L35" s="213"/>
      <c r="M35" s="213"/>
      <c r="N35" s="213"/>
      <c r="O35" s="214"/>
    </row>
    <row r="36" spans="1:15" ht="13.5">
      <c r="A36" s="209">
        <v>10</v>
      </c>
      <c r="B36" s="210"/>
      <c r="C36" s="211"/>
      <c r="D36" s="211"/>
      <c r="E36" s="388"/>
      <c r="F36" s="389"/>
      <c r="G36" s="212"/>
      <c r="H36" s="212"/>
      <c r="I36" s="390"/>
      <c r="J36" s="391"/>
      <c r="K36" s="392"/>
      <c r="L36" s="213"/>
      <c r="M36" s="213"/>
      <c r="N36" s="213"/>
      <c r="O36" s="214"/>
    </row>
    <row r="37" spans="1:15" ht="13.5">
      <c r="A37" s="209">
        <v>11</v>
      </c>
      <c r="B37" s="210"/>
      <c r="C37" s="211"/>
      <c r="D37" s="211"/>
      <c r="E37" s="388"/>
      <c r="F37" s="389"/>
      <c r="G37" s="212"/>
      <c r="H37" s="212"/>
      <c r="I37" s="390"/>
      <c r="J37" s="391"/>
      <c r="K37" s="392"/>
      <c r="L37" s="213"/>
      <c r="M37" s="213"/>
      <c r="N37" s="213"/>
      <c r="O37" s="214"/>
    </row>
    <row r="38" spans="1:15" ht="13.5">
      <c r="A38" s="209">
        <v>12</v>
      </c>
      <c r="B38" s="210"/>
      <c r="C38" s="211"/>
      <c r="D38" s="211"/>
      <c r="E38" s="388"/>
      <c r="F38" s="389"/>
      <c r="G38" s="212"/>
      <c r="H38" s="212"/>
      <c r="I38" s="390"/>
      <c r="J38" s="391"/>
      <c r="K38" s="392"/>
      <c r="L38" s="213"/>
      <c r="M38" s="213"/>
      <c r="N38" s="213"/>
      <c r="O38" s="214"/>
    </row>
    <row r="39" spans="1:15" ht="13.5">
      <c r="A39" s="209">
        <v>13</v>
      </c>
      <c r="B39" s="210"/>
      <c r="C39" s="211"/>
      <c r="D39" s="211"/>
      <c r="E39" s="388"/>
      <c r="F39" s="389"/>
      <c r="G39" s="212"/>
      <c r="H39" s="212"/>
      <c r="I39" s="390"/>
      <c r="J39" s="391"/>
      <c r="K39" s="392"/>
      <c r="L39" s="213"/>
      <c r="M39" s="213"/>
      <c r="N39" s="213"/>
      <c r="O39" s="214"/>
    </row>
    <row r="40" spans="1:15" ht="13.5">
      <c r="A40" s="209">
        <v>14</v>
      </c>
      <c r="B40" s="210"/>
      <c r="C40" s="211"/>
      <c r="D40" s="211"/>
      <c r="E40" s="388"/>
      <c r="F40" s="389"/>
      <c r="G40" s="212"/>
      <c r="H40" s="212"/>
      <c r="I40" s="390"/>
      <c r="J40" s="391"/>
      <c r="K40" s="392"/>
      <c r="L40" s="213"/>
      <c r="M40" s="213"/>
      <c r="N40" s="213"/>
      <c r="O40" s="214"/>
    </row>
    <row r="41" spans="1:15" ht="13.5">
      <c r="A41" s="209">
        <v>15</v>
      </c>
      <c r="B41" s="210"/>
      <c r="C41" s="211"/>
      <c r="D41" s="211"/>
      <c r="E41" s="388"/>
      <c r="F41" s="389"/>
      <c r="G41" s="212"/>
      <c r="H41" s="212"/>
      <c r="I41" s="390"/>
      <c r="J41" s="391"/>
      <c r="K41" s="392"/>
      <c r="L41" s="213"/>
      <c r="M41" s="213"/>
      <c r="N41" s="213"/>
      <c r="O41" s="214"/>
    </row>
    <row r="42" spans="1:15" ht="13.5">
      <c r="A42" s="209">
        <v>16</v>
      </c>
      <c r="B42" s="210"/>
      <c r="C42" s="211"/>
      <c r="D42" s="211"/>
      <c r="E42" s="388"/>
      <c r="F42" s="389"/>
      <c r="G42" s="212"/>
      <c r="H42" s="212"/>
      <c r="I42" s="390"/>
      <c r="J42" s="391"/>
      <c r="K42" s="392"/>
      <c r="L42" s="213"/>
      <c r="M42" s="213"/>
      <c r="N42" s="213"/>
      <c r="O42" s="214"/>
    </row>
    <row r="43" spans="1:15" ht="13.5">
      <c r="A43" s="209">
        <v>17</v>
      </c>
      <c r="B43" s="210"/>
      <c r="C43" s="211"/>
      <c r="D43" s="211"/>
      <c r="E43" s="388"/>
      <c r="F43" s="389"/>
      <c r="G43" s="212"/>
      <c r="H43" s="212"/>
      <c r="I43" s="390"/>
      <c r="J43" s="391"/>
      <c r="K43" s="392"/>
      <c r="L43" s="213"/>
      <c r="M43" s="213"/>
      <c r="N43" s="213"/>
      <c r="O43" s="214"/>
    </row>
    <row r="44" spans="1:15" ht="13.5">
      <c r="A44" s="209">
        <v>18</v>
      </c>
      <c r="B44" s="210"/>
      <c r="C44" s="211"/>
      <c r="D44" s="211"/>
      <c r="E44" s="388"/>
      <c r="F44" s="389"/>
      <c r="G44" s="212"/>
      <c r="H44" s="212"/>
      <c r="I44" s="390"/>
      <c r="J44" s="391"/>
      <c r="K44" s="392"/>
      <c r="L44" s="213"/>
      <c r="M44" s="213"/>
      <c r="N44" s="213"/>
      <c r="O44" s="214"/>
    </row>
    <row r="45" spans="1:15" ht="13.5">
      <c r="A45" s="209">
        <v>19</v>
      </c>
      <c r="B45" s="210"/>
      <c r="C45" s="211"/>
      <c r="D45" s="211"/>
      <c r="E45" s="388"/>
      <c r="F45" s="389"/>
      <c r="G45" s="212"/>
      <c r="H45" s="212"/>
      <c r="I45" s="390"/>
      <c r="J45" s="391"/>
      <c r="K45" s="392"/>
      <c r="L45" s="213"/>
      <c r="M45" s="213"/>
      <c r="N45" s="213"/>
      <c r="O45" s="214"/>
    </row>
    <row r="46" spans="1:15" ht="13.5">
      <c r="A46" s="209">
        <v>20</v>
      </c>
      <c r="B46" s="210"/>
      <c r="C46" s="211"/>
      <c r="D46" s="211"/>
      <c r="E46" s="388"/>
      <c r="F46" s="389"/>
      <c r="G46" s="212"/>
      <c r="H46" s="212"/>
      <c r="I46" s="390"/>
      <c r="J46" s="391"/>
      <c r="K46" s="392"/>
      <c r="L46" s="213"/>
      <c r="M46" s="213"/>
      <c r="N46" s="213"/>
      <c r="O46" s="214"/>
    </row>
    <row r="47" spans="1:15" ht="13.5">
      <c r="A47" s="209">
        <v>21</v>
      </c>
      <c r="B47" s="210"/>
      <c r="C47" s="211"/>
      <c r="D47" s="211"/>
      <c r="E47" s="388"/>
      <c r="F47" s="389"/>
      <c r="G47" s="212"/>
      <c r="H47" s="212"/>
      <c r="I47" s="390"/>
      <c r="J47" s="391"/>
      <c r="K47" s="392"/>
      <c r="L47" s="213"/>
      <c r="M47" s="213"/>
      <c r="N47" s="213"/>
      <c r="O47" s="214"/>
    </row>
    <row r="48" spans="1:15" ht="13.5">
      <c r="A48" s="209">
        <v>22</v>
      </c>
      <c r="B48" s="210"/>
      <c r="C48" s="211"/>
      <c r="D48" s="211"/>
      <c r="E48" s="388"/>
      <c r="F48" s="389"/>
      <c r="G48" s="212"/>
      <c r="H48" s="212"/>
      <c r="I48" s="390"/>
      <c r="J48" s="391"/>
      <c r="K48" s="392"/>
      <c r="L48" s="213"/>
      <c r="M48" s="213"/>
      <c r="N48" s="213"/>
      <c r="O48" s="214"/>
    </row>
    <row r="49" spans="1:15" ht="13.5">
      <c r="A49" s="209">
        <v>23</v>
      </c>
      <c r="B49" s="210"/>
      <c r="C49" s="211"/>
      <c r="D49" s="211"/>
      <c r="E49" s="388"/>
      <c r="F49" s="389"/>
      <c r="G49" s="212"/>
      <c r="H49" s="212"/>
      <c r="I49" s="390"/>
      <c r="J49" s="391"/>
      <c r="K49" s="392"/>
      <c r="L49" s="213"/>
      <c r="M49" s="213"/>
      <c r="N49" s="213"/>
      <c r="O49" s="214"/>
    </row>
    <row r="50" spans="1:15" ht="13.5">
      <c r="A50" s="209">
        <v>24</v>
      </c>
      <c r="B50" s="210"/>
      <c r="C50" s="211"/>
      <c r="D50" s="211"/>
      <c r="E50" s="388"/>
      <c r="F50" s="389"/>
      <c r="G50" s="212"/>
      <c r="H50" s="212"/>
      <c r="I50" s="390"/>
      <c r="J50" s="391"/>
      <c r="K50" s="392"/>
      <c r="L50" s="213"/>
      <c r="M50" s="213"/>
      <c r="N50" s="213"/>
      <c r="O50" s="214"/>
    </row>
    <row r="51" spans="1:15" ht="13.5">
      <c r="A51" s="209">
        <v>25</v>
      </c>
      <c r="B51" s="210"/>
      <c r="C51" s="211"/>
      <c r="D51" s="211"/>
      <c r="E51" s="388"/>
      <c r="F51" s="389"/>
      <c r="G51" s="212"/>
      <c r="H51" s="212"/>
      <c r="I51" s="390"/>
      <c r="J51" s="391"/>
      <c r="K51" s="392"/>
      <c r="L51" s="213"/>
      <c r="M51" s="213"/>
      <c r="N51" s="213"/>
      <c r="O51" s="214"/>
    </row>
    <row r="52" spans="1:15" ht="13.5">
      <c r="A52" s="209">
        <v>26</v>
      </c>
      <c r="B52" s="210"/>
      <c r="C52" s="211"/>
      <c r="D52" s="211"/>
      <c r="E52" s="388"/>
      <c r="F52" s="389"/>
      <c r="G52" s="212"/>
      <c r="H52" s="212"/>
      <c r="I52" s="390"/>
      <c r="J52" s="391"/>
      <c r="K52" s="392"/>
      <c r="L52" s="213"/>
      <c r="M52" s="213"/>
      <c r="N52" s="213"/>
      <c r="O52" s="214"/>
    </row>
    <row r="53" spans="1:15" ht="13.5">
      <c r="A53" s="209">
        <v>27</v>
      </c>
      <c r="B53" s="210"/>
      <c r="C53" s="211"/>
      <c r="D53" s="211"/>
      <c r="E53" s="388"/>
      <c r="F53" s="389"/>
      <c r="G53" s="212"/>
      <c r="H53" s="212"/>
      <c r="I53" s="390"/>
      <c r="J53" s="391"/>
      <c r="K53" s="392"/>
      <c r="L53" s="213"/>
      <c r="M53" s="213"/>
      <c r="N53" s="213"/>
      <c r="O53" s="214"/>
    </row>
    <row r="54" spans="1:15" ht="13.5">
      <c r="A54" s="209">
        <v>28</v>
      </c>
      <c r="B54" s="210"/>
      <c r="C54" s="211"/>
      <c r="D54" s="211"/>
      <c r="E54" s="388"/>
      <c r="F54" s="389"/>
      <c r="G54" s="212"/>
      <c r="H54" s="212"/>
      <c r="I54" s="390"/>
      <c r="J54" s="391"/>
      <c r="K54" s="392"/>
      <c r="L54" s="213"/>
      <c r="M54" s="213"/>
      <c r="N54" s="213"/>
      <c r="O54" s="214"/>
    </row>
    <row r="55" spans="1:15" ht="13.5">
      <c r="A55" s="209">
        <v>29</v>
      </c>
      <c r="B55" s="210"/>
      <c r="C55" s="211"/>
      <c r="D55" s="211"/>
      <c r="E55" s="388"/>
      <c r="F55" s="389"/>
      <c r="G55" s="212"/>
      <c r="H55" s="212"/>
      <c r="I55" s="390"/>
      <c r="J55" s="391"/>
      <c r="K55" s="392"/>
      <c r="L55" s="213"/>
      <c r="M55" s="213"/>
      <c r="N55" s="213"/>
      <c r="O55" s="214"/>
    </row>
    <row r="56" spans="1:15" ht="13.5">
      <c r="A56" s="209">
        <v>30</v>
      </c>
      <c r="B56" s="210"/>
      <c r="C56" s="211"/>
      <c r="D56" s="211"/>
      <c r="E56" s="388"/>
      <c r="F56" s="389"/>
      <c r="G56" s="212"/>
      <c r="H56" s="212"/>
      <c r="I56" s="390"/>
      <c r="J56" s="391"/>
      <c r="K56" s="392"/>
      <c r="L56" s="213"/>
      <c r="M56" s="213"/>
      <c r="N56" s="213"/>
      <c r="O56" s="214"/>
    </row>
    <row r="57" spans="1:15" ht="13.5">
      <c r="A57" s="209">
        <v>31</v>
      </c>
      <c r="B57" s="415"/>
      <c r="C57" s="416"/>
      <c r="D57" s="416"/>
      <c r="E57" s="417"/>
      <c r="F57" s="418"/>
      <c r="G57" s="419"/>
      <c r="H57" s="419"/>
      <c r="I57" s="420"/>
      <c r="J57" s="421"/>
      <c r="K57" s="422"/>
      <c r="L57" s="423"/>
      <c r="M57" s="423"/>
      <c r="N57" s="423"/>
      <c r="O57" s="424"/>
    </row>
    <row r="58" spans="1:15" ht="15.75" thickBot="1">
      <c r="A58" s="216"/>
      <c r="B58" s="217"/>
      <c r="C58" s="425" t="s">
        <v>157</v>
      </c>
      <c r="D58" s="426"/>
      <c r="E58" s="426"/>
      <c r="F58" s="427"/>
      <c r="G58" s="218">
        <f>SUM(G26:G57)</f>
        <v>100</v>
      </c>
      <c r="H58" s="218">
        <f>SUM(H26:H57)</f>
        <v>0</v>
      </c>
      <c r="I58" s="428"/>
      <c r="J58" s="429"/>
      <c r="K58" s="430" t="s">
        <v>277</v>
      </c>
      <c r="L58" s="426"/>
      <c r="M58" s="426"/>
      <c r="N58" s="219">
        <f>G58-H58</f>
        <v>100</v>
      </c>
      <c r="O58" s="220"/>
    </row>
    <row r="59" spans="1:15">
      <c r="A59" s="431" t="s">
        <v>278</v>
      </c>
      <c r="B59" s="432"/>
      <c r="C59" s="432"/>
      <c r="D59" s="221"/>
      <c r="E59" s="221"/>
      <c r="F59" s="221"/>
      <c r="G59" s="433" t="s">
        <v>279</v>
      </c>
      <c r="H59" s="433"/>
      <c r="I59" s="221"/>
      <c r="J59" s="221"/>
      <c r="K59" s="221"/>
      <c r="L59" s="221"/>
      <c r="M59" s="221"/>
      <c r="N59" s="221"/>
      <c r="O59" s="222"/>
    </row>
    <row r="60" spans="1:15" ht="13.5" thickBot="1">
      <c r="A60" s="223"/>
      <c r="B60" s="185"/>
      <c r="C60" s="185"/>
      <c r="D60" s="185"/>
      <c r="E60" s="185"/>
      <c r="F60" s="185"/>
      <c r="G60" s="224"/>
      <c r="H60" s="224"/>
      <c r="I60" s="185"/>
      <c r="J60" s="185"/>
      <c r="K60" s="185"/>
      <c r="L60" s="185"/>
      <c r="M60" s="185"/>
      <c r="N60" s="185"/>
      <c r="O60" s="225"/>
    </row>
  </sheetData>
  <mergeCells count="84">
    <mergeCell ref="C58:F58"/>
    <mergeCell ref="K58:M58"/>
    <mergeCell ref="E55:F55"/>
    <mergeCell ref="I55:K55"/>
    <mergeCell ref="E56:F56"/>
    <mergeCell ref="I56:K56"/>
    <mergeCell ref="E57:F57"/>
    <mergeCell ref="I57:K57"/>
    <mergeCell ref="E52:F52"/>
    <mergeCell ref="I52:K52"/>
    <mergeCell ref="E53:F53"/>
    <mergeCell ref="I53:K53"/>
    <mergeCell ref="E54:F54"/>
    <mergeCell ref="I54:K54"/>
    <mergeCell ref="E49:F49"/>
    <mergeCell ref="I49:K49"/>
    <mergeCell ref="E50:F50"/>
    <mergeCell ref="I50:K50"/>
    <mergeCell ref="E51:F51"/>
    <mergeCell ref="I51:K51"/>
    <mergeCell ref="E46:F46"/>
    <mergeCell ref="I46:K46"/>
    <mergeCell ref="E47:F47"/>
    <mergeCell ref="I47:K47"/>
    <mergeCell ref="E48:F48"/>
    <mergeCell ref="I48:K48"/>
    <mergeCell ref="E43:F43"/>
    <mergeCell ref="I43:K43"/>
    <mergeCell ref="E44:F44"/>
    <mergeCell ref="I44:K44"/>
    <mergeCell ref="E45:F45"/>
    <mergeCell ref="I45:K45"/>
    <mergeCell ref="E40:F40"/>
    <mergeCell ref="I40:K40"/>
    <mergeCell ref="E41:F41"/>
    <mergeCell ref="I41:K41"/>
    <mergeCell ref="E42:F42"/>
    <mergeCell ref="I42:K42"/>
    <mergeCell ref="E37:F37"/>
    <mergeCell ref="I37:K37"/>
    <mergeCell ref="E38:F38"/>
    <mergeCell ref="I38:K38"/>
    <mergeCell ref="E39:F39"/>
    <mergeCell ref="I39:K39"/>
    <mergeCell ref="E34:F34"/>
    <mergeCell ref="I34:K34"/>
    <mergeCell ref="E35:F35"/>
    <mergeCell ref="I35:K35"/>
    <mergeCell ref="E36:F36"/>
    <mergeCell ref="I36:K36"/>
    <mergeCell ref="E31:F31"/>
    <mergeCell ref="I31:K31"/>
    <mergeCell ref="E32:F32"/>
    <mergeCell ref="I32:K32"/>
    <mergeCell ref="E33:F33"/>
    <mergeCell ref="I33:K33"/>
    <mergeCell ref="E28:F28"/>
    <mergeCell ref="I28:K28"/>
    <mergeCell ref="E29:F29"/>
    <mergeCell ref="I29:K29"/>
    <mergeCell ref="E30:F30"/>
    <mergeCell ref="I30:K30"/>
    <mergeCell ref="E23:F24"/>
    <mergeCell ref="I23:K23"/>
    <mergeCell ref="C26:F26"/>
    <mergeCell ref="I26:K26"/>
    <mergeCell ref="E27:F27"/>
    <mergeCell ref="I27:K27"/>
    <mergeCell ref="A21:C21"/>
    <mergeCell ref="G21:H22"/>
    <mergeCell ref="N21:O21"/>
    <mergeCell ref="I22:K22"/>
    <mergeCell ref="N22:O22"/>
    <mergeCell ref="I19:K19"/>
    <mergeCell ref="L19:M19"/>
    <mergeCell ref="N19:O19"/>
    <mergeCell ref="A20:C20"/>
    <mergeCell ref="L20:M20"/>
    <mergeCell ref="B3:D3"/>
    <mergeCell ref="F3:H3"/>
    <mergeCell ref="B17:C17"/>
    <mergeCell ref="F17:G17"/>
    <mergeCell ref="A19:F19"/>
    <mergeCell ref="G19:H20"/>
  </mergeCells>
  <hyperlinks>
    <hyperlink ref="T4" location="'Evidenta PFA'!A1" display="Evidenta PFA"/>
    <hyperlink ref="T5" location="RJIP!A1" display="RJIP"/>
    <hyperlink ref="T6" location="'Model RJIP'!A1" display="Model RJIP"/>
    <hyperlink ref="T7" location="'Registrul-Inventar'!A1" display="Registrul-Inventar"/>
    <hyperlink ref="T8" location="'Export factura'!A1" display="Export factura"/>
    <hyperlink ref="T9" location="'Export chitanta'!A1" display="Export chitanta"/>
    <hyperlink ref="T10" location="Facturi!A1" display="Facturi"/>
    <hyperlink ref="T11" location="Clienti!A1" display="Clienti"/>
    <hyperlink ref="T12" location="'Incasat pe luna'!A1" display="Incasat pe luna"/>
    <hyperlink ref="T13" location="'Facturat pe luna'!A1" display="Facturat pe luna"/>
    <hyperlink ref="T14" location="'Incasari pe client'!A1" display="Incasari pe client"/>
    <hyperlink ref="T15" location="'Calculator pret traducere'!A1" display="Calculator pret traducere"/>
    <hyperlink ref="T16" location="Ianuarie!A1" display="Ianuarie"/>
    <hyperlink ref="T17" location="Februarie!A1" display="Februarie"/>
    <hyperlink ref="T18" location="Martie!A1" display="Martie"/>
    <hyperlink ref="T19" location="Aprilie!A1" display="Aprilie"/>
    <hyperlink ref="T20" location="Mai!A1" display="Mai"/>
    <hyperlink ref="T21" location="Iunie!A1" display="Iunie"/>
    <hyperlink ref="T22" location="Iulie!A1" display="Iulie"/>
    <hyperlink ref="T23" location="August!A1" display="August"/>
    <hyperlink ref="T24" location="August!A1" display="August"/>
    <hyperlink ref="T25" location="Septembrie!A1" display="Septembrie"/>
    <hyperlink ref="T26" location="Octombrie!A1" display="Octombrie"/>
    <hyperlink ref="T27" location="Noiembrie!A1" display="Noiembrie"/>
    <hyperlink ref="T28" location="Decembrie!A1" display="Decembrie"/>
    <hyperlink ref="T29" location="'Export chitanta'!Print_Area" display="'Export chitanta'!Print_Area"/>
    <hyperlink ref="T30" location="'Export factura'!Print_Area" display="'Export factura'!Print_Area"/>
  </hyperlinks>
  <pageMargins left="0.7" right="0.7" top="0.75" bottom="0.75" header="0.3" footer="0.3"/>
  <drawing r:id="rId1"/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4">
    <tabColor rgb="FFFFFF00"/>
  </sheetPr>
  <dimension ref="A2:S60"/>
  <sheetViews>
    <sheetView zoomScale="75" zoomScaleNormal="75" workbookViewId="0">
      <selection activeCell="G21" sqref="G21:H22"/>
    </sheetView>
  </sheetViews>
  <sheetFormatPr defaultColWidth="4.28515625" defaultRowHeight="12.75"/>
  <cols>
    <col min="1" max="1" width="4.28515625" style="88"/>
    <col min="2" max="2" width="7.140625" style="88" bestFit="1" customWidth="1"/>
    <col min="3" max="3" width="5.85546875" style="88" bestFit="1" customWidth="1"/>
    <col min="4" max="4" width="13.7109375" style="88" bestFit="1" customWidth="1"/>
    <col min="5" max="5" width="4.28515625" style="88"/>
    <col min="6" max="6" width="7.42578125" style="88" bestFit="1" customWidth="1"/>
    <col min="7" max="7" width="8.140625" style="88" bestFit="1" customWidth="1"/>
    <col min="8" max="8" width="13.7109375" style="88" bestFit="1" customWidth="1"/>
    <col min="9" max="9" width="4.28515625" style="88"/>
    <col min="10" max="10" width="13.7109375" style="88" bestFit="1" customWidth="1"/>
    <col min="11" max="13" width="11.5703125" style="88" bestFit="1" customWidth="1"/>
    <col min="14" max="14" width="13.85546875" style="88" bestFit="1" customWidth="1"/>
    <col min="15" max="15" width="16" style="88" bestFit="1" customWidth="1"/>
    <col min="16" max="16" width="11.28515625" style="88" bestFit="1" customWidth="1"/>
    <col min="17" max="16384" width="4.28515625" style="88"/>
  </cols>
  <sheetData>
    <row r="2" spans="2:19" ht="13.5" thickBot="1"/>
    <row r="3" spans="2:19" ht="15.75" thickBot="1">
      <c r="B3" s="400" t="s">
        <v>205</v>
      </c>
      <c r="C3" s="401"/>
      <c r="D3" s="402"/>
      <c r="F3" s="400" t="s">
        <v>206</v>
      </c>
      <c r="G3" s="401"/>
      <c r="H3" s="402"/>
      <c r="J3" s="130"/>
      <c r="K3" s="136" t="s">
        <v>192</v>
      </c>
      <c r="L3" s="136" t="s">
        <v>193</v>
      </c>
      <c r="M3" s="136" t="s">
        <v>194</v>
      </c>
      <c r="N3" s="136" t="s">
        <v>195</v>
      </c>
      <c r="O3" s="136" t="s">
        <v>196</v>
      </c>
      <c r="P3" s="136" t="s">
        <v>197</v>
      </c>
    </row>
    <row r="4" spans="2:19" ht="15">
      <c r="B4" s="92" t="s">
        <v>3</v>
      </c>
      <c r="C4" s="137" t="s">
        <v>184</v>
      </c>
      <c r="D4" s="92" t="s">
        <v>136</v>
      </c>
      <c r="F4" s="92" t="s">
        <v>3</v>
      </c>
      <c r="G4" s="137" t="s">
        <v>184</v>
      </c>
      <c r="H4" s="92" t="s">
        <v>136</v>
      </c>
      <c r="J4" s="131" t="s">
        <v>185</v>
      </c>
      <c r="K4" s="94"/>
      <c r="L4" s="94"/>
      <c r="M4" s="94">
        <v>500</v>
      </c>
      <c r="N4" s="94">
        <v>500</v>
      </c>
      <c r="O4" s="116"/>
      <c r="P4" s="116"/>
      <c r="S4" s="144" t="s">
        <v>235</v>
      </c>
    </row>
    <row r="5" spans="2:19" ht="15">
      <c r="B5" s="93">
        <v>1</v>
      </c>
      <c r="C5" s="134"/>
      <c r="D5" s="94">
        <v>0</v>
      </c>
      <c r="F5" s="93">
        <v>1</v>
      </c>
      <c r="G5" s="134"/>
      <c r="H5" s="94">
        <v>0</v>
      </c>
      <c r="J5" s="132" t="s">
        <v>170</v>
      </c>
      <c r="K5" s="94">
        <v>100</v>
      </c>
      <c r="L5" s="94"/>
      <c r="M5" s="94"/>
      <c r="N5" s="94"/>
      <c r="O5" s="116"/>
      <c r="P5" s="116"/>
      <c r="S5" s="144" t="s">
        <v>236</v>
      </c>
    </row>
    <row r="6" spans="2:19" ht="15.75" thickBot="1">
      <c r="B6" s="93">
        <v>2</v>
      </c>
      <c r="C6" s="134"/>
      <c r="D6" s="94">
        <v>0</v>
      </c>
      <c r="F6" s="93">
        <v>2</v>
      </c>
      <c r="G6" s="134"/>
      <c r="H6" s="94">
        <v>0</v>
      </c>
      <c r="J6" s="139" t="s">
        <v>186</v>
      </c>
      <c r="K6" s="94"/>
      <c r="L6" s="94">
        <v>100</v>
      </c>
      <c r="M6" s="94"/>
      <c r="N6" s="94"/>
      <c r="O6" s="116"/>
      <c r="P6" s="116"/>
      <c r="S6" s="144" t="s">
        <v>237</v>
      </c>
    </row>
    <row r="7" spans="2:19" ht="15.75" thickBot="1">
      <c r="B7" s="93">
        <v>3</v>
      </c>
      <c r="C7" s="134"/>
      <c r="D7" s="94">
        <v>0</v>
      </c>
      <c r="F7" s="93">
        <v>3</v>
      </c>
      <c r="G7" s="134"/>
      <c r="H7" s="94">
        <v>0</v>
      </c>
      <c r="J7" s="140" t="s">
        <v>157</v>
      </c>
      <c r="K7" s="141">
        <f>SUM(K4:K6)</f>
        <v>100</v>
      </c>
      <c r="L7" s="141">
        <f t="shared" ref="L7:N7" si="0">SUM(L4:L6)</f>
        <v>100</v>
      </c>
      <c r="M7" s="141">
        <f t="shared" si="0"/>
        <v>500</v>
      </c>
      <c r="N7" s="141">
        <f t="shared" si="0"/>
        <v>500</v>
      </c>
      <c r="S7" s="144" t="s">
        <v>238</v>
      </c>
    </row>
    <row r="8" spans="2:19" ht="15">
      <c r="B8" s="93">
        <v>4</v>
      </c>
      <c r="C8" s="134"/>
      <c r="D8" s="94">
        <v>0</v>
      </c>
      <c r="F8" s="93">
        <v>4</v>
      </c>
      <c r="G8" s="134"/>
      <c r="H8" s="94">
        <v>0</v>
      </c>
      <c r="S8" s="144" t="s">
        <v>239</v>
      </c>
    </row>
    <row r="9" spans="2:19" ht="15">
      <c r="B9" s="93">
        <v>5</v>
      </c>
      <c r="C9" s="134"/>
      <c r="D9" s="94">
        <v>0</v>
      </c>
      <c r="F9" s="93">
        <v>5</v>
      </c>
      <c r="G9" s="134"/>
      <c r="H9" s="94">
        <v>0</v>
      </c>
      <c r="S9" s="144" t="s">
        <v>240</v>
      </c>
    </row>
    <row r="10" spans="2:19" ht="15">
      <c r="B10" s="93">
        <v>6</v>
      </c>
      <c r="C10" s="134"/>
      <c r="D10" s="94">
        <v>0</v>
      </c>
      <c r="F10" s="93">
        <v>6</v>
      </c>
      <c r="G10" s="134"/>
      <c r="H10" s="94">
        <v>0</v>
      </c>
      <c r="S10" s="144" t="s">
        <v>241</v>
      </c>
    </row>
    <row r="11" spans="2:19" ht="15">
      <c r="B11" s="93">
        <v>7</v>
      </c>
      <c r="C11" s="134"/>
      <c r="D11" s="94">
        <v>0</v>
      </c>
      <c r="F11" s="93">
        <v>7</v>
      </c>
      <c r="G11" s="134"/>
      <c r="H11" s="94">
        <v>0</v>
      </c>
      <c r="S11" s="144" t="s">
        <v>242</v>
      </c>
    </row>
    <row r="12" spans="2:19" ht="15">
      <c r="B12" s="93">
        <v>8</v>
      </c>
      <c r="C12" s="134"/>
      <c r="D12" s="94">
        <v>0</v>
      </c>
      <c r="F12" s="93">
        <v>8</v>
      </c>
      <c r="G12" s="134"/>
      <c r="H12" s="94">
        <v>0</v>
      </c>
      <c r="S12" s="144" t="s">
        <v>243</v>
      </c>
    </row>
    <row r="13" spans="2:19" ht="15">
      <c r="B13" s="93">
        <v>9</v>
      </c>
      <c r="C13" s="134"/>
      <c r="D13" s="94">
        <v>0</v>
      </c>
      <c r="F13" s="93">
        <v>9</v>
      </c>
      <c r="G13" s="134"/>
      <c r="H13" s="94">
        <v>0</v>
      </c>
      <c r="S13" s="144" t="s">
        <v>244</v>
      </c>
    </row>
    <row r="14" spans="2:19" ht="15">
      <c r="B14" s="93">
        <v>10</v>
      </c>
      <c r="C14" s="134"/>
      <c r="D14" s="94">
        <v>0</v>
      </c>
      <c r="F14" s="93">
        <v>10</v>
      </c>
      <c r="G14" s="134"/>
      <c r="H14" s="94">
        <v>0</v>
      </c>
      <c r="S14" s="144" t="s">
        <v>245</v>
      </c>
    </row>
    <row r="15" spans="2:19" ht="15">
      <c r="B15" s="93">
        <v>11</v>
      </c>
      <c r="C15" s="134"/>
      <c r="D15" s="94">
        <v>0</v>
      </c>
      <c r="F15" s="93">
        <v>11</v>
      </c>
      <c r="G15" s="134"/>
      <c r="H15" s="94">
        <v>0</v>
      </c>
      <c r="S15" s="144" t="s">
        <v>246</v>
      </c>
    </row>
    <row r="16" spans="2:19" ht="15">
      <c r="B16" s="93">
        <v>12</v>
      </c>
      <c r="C16" s="134"/>
      <c r="D16" s="94">
        <v>0</v>
      </c>
      <c r="F16" s="93">
        <v>12</v>
      </c>
      <c r="G16" s="134"/>
      <c r="H16" s="94">
        <v>0</v>
      </c>
      <c r="S16" s="144" t="s">
        <v>138</v>
      </c>
    </row>
    <row r="17" spans="1:19" ht="15.75">
      <c r="B17" s="348" t="s">
        <v>157</v>
      </c>
      <c r="C17" s="348"/>
      <c r="D17" s="133">
        <f>SUM(D5:D16)</f>
        <v>0</v>
      </c>
      <c r="F17" s="348" t="s">
        <v>157</v>
      </c>
      <c r="G17" s="348"/>
      <c r="H17" s="133">
        <f>SUM(H5:H16)</f>
        <v>0</v>
      </c>
      <c r="S17" s="144" t="s">
        <v>140</v>
      </c>
    </row>
    <row r="18" spans="1:19" ht="13.5" thickBot="1">
      <c r="S18" s="144" t="s">
        <v>142</v>
      </c>
    </row>
    <row r="19" spans="1:19" ht="15.75">
      <c r="A19" s="360" t="s">
        <v>263</v>
      </c>
      <c r="B19" s="361"/>
      <c r="C19" s="403"/>
      <c r="D19" s="403"/>
      <c r="E19" s="403"/>
      <c r="F19" s="404"/>
      <c r="G19" s="456" t="s">
        <v>264</v>
      </c>
      <c r="H19" s="457"/>
      <c r="I19" s="349" t="s">
        <v>161</v>
      </c>
      <c r="J19" s="350"/>
      <c r="K19" s="351"/>
      <c r="L19" s="352" t="s">
        <v>265</v>
      </c>
      <c r="M19" s="353"/>
      <c r="N19" s="352" t="s">
        <v>266</v>
      </c>
      <c r="O19" s="354"/>
      <c r="S19" s="144" t="s">
        <v>144</v>
      </c>
    </row>
    <row r="20" spans="1:19">
      <c r="A20" s="355" t="s">
        <v>267</v>
      </c>
      <c r="B20" s="356"/>
      <c r="C20" s="357"/>
      <c r="D20" s="168"/>
      <c r="E20" s="169"/>
      <c r="F20" s="170"/>
      <c r="G20" s="458"/>
      <c r="H20" s="459"/>
      <c r="I20" s="171" t="s">
        <v>268</v>
      </c>
      <c r="J20" s="172" t="s">
        <v>269</v>
      </c>
      <c r="K20" s="172" t="s">
        <v>270</v>
      </c>
      <c r="L20" s="358" t="s">
        <v>271</v>
      </c>
      <c r="M20" s="359"/>
      <c r="N20" s="173"/>
      <c r="O20" s="174"/>
      <c r="S20" s="144" t="s">
        <v>146</v>
      </c>
    </row>
    <row r="21" spans="1:19">
      <c r="A21" s="363">
        <v>1</v>
      </c>
      <c r="B21" s="364"/>
      <c r="C21" s="365"/>
      <c r="D21" s="175"/>
      <c r="E21" s="176"/>
      <c r="F21" s="177">
        <v>2</v>
      </c>
      <c r="G21" s="460" t="s">
        <v>272</v>
      </c>
      <c r="H21" s="461"/>
      <c r="I21" s="171">
        <v>3</v>
      </c>
      <c r="J21" s="172">
        <v>4</v>
      </c>
      <c r="K21" s="172">
        <v>5</v>
      </c>
      <c r="L21" s="405">
        <v>6</v>
      </c>
      <c r="M21" s="406"/>
      <c r="N21" s="366">
        <v>7</v>
      </c>
      <c r="O21" s="367"/>
      <c r="S21" s="144" t="s">
        <v>148</v>
      </c>
    </row>
    <row r="22" spans="1:19" ht="13.5" thickBot="1">
      <c r="A22" s="178"/>
      <c r="B22" s="179"/>
      <c r="C22" s="180"/>
      <c r="D22" s="181"/>
      <c r="E22" s="182"/>
      <c r="F22" s="183"/>
      <c r="G22" s="462"/>
      <c r="H22" s="463"/>
      <c r="I22" s="434">
        <f ca="1">TODAY()</f>
        <v>42400</v>
      </c>
      <c r="J22" s="435"/>
      <c r="K22" s="436"/>
      <c r="L22" s="184"/>
      <c r="M22" s="185"/>
      <c r="N22" s="368"/>
      <c r="O22" s="369"/>
      <c r="S22" s="144" t="s">
        <v>150</v>
      </c>
    </row>
    <row r="23" spans="1:19" ht="51" customHeight="1">
      <c r="A23" s="186" t="s">
        <v>3</v>
      </c>
      <c r="B23" s="187"/>
      <c r="C23" s="188" t="s">
        <v>273</v>
      </c>
      <c r="D23" s="188" t="s">
        <v>274</v>
      </c>
      <c r="E23" s="370" t="s">
        <v>294</v>
      </c>
      <c r="F23" s="371"/>
      <c r="G23" s="188" t="s">
        <v>293</v>
      </c>
      <c r="H23" s="188" t="s">
        <v>295</v>
      </c>
      <c r="I23" s="374" t="s">
        <v>275</v>
      </c>
      <c r="J23" s="375"/>
      <c r="K23" s="376"/>
      <c r="L23" s="189"/>
      <c r="M23" s="189"/>
      <c r="N23" s="189"/>
      <c r="O23" s="190"/>
      <c r="S23" s="144" t="s">
        <v>151</v>
      </c>
    </row>
    <row r="24" spans="1:19">
      <c r="A24" s="171">
        <v>8</v>
      </c>
      <c r="B24" s="239"/>
      <c r="C24" s="172">
        <v>9</v>
      </c>
      <c r="D24" s="172">
        <v>10</v>
      </c>
      <c r="E24" s="372"/>
      <c r="F24" s="373"/>
      <c r="G24" s="192">
        <v>11</v>
      </c>
      <c r="H24" s="192">
        <v>12</v>
      </c>
      <c r="I24" s="172">
        <v>13</v>
      </c>
      <c r="J24" s="172">
        <v>14</v>
      </c>
      <c r="K24" s="172">
        <v>15</v>
      </c>
      <c r="L24" s="172">
        <v>16</v>
      </c>
      <c r="M24" s="172">
        <v>17</v>
      </c>
      <c r="N24" s="172">
        <v>18</v>
      </c>
      <c r="O24" s="177">
        <v>19</v>
      </c>
      <c r="S24" s="144" t="s">
        <v>151</v>
      </c>
    </row>
    <row r="25" spans="1:19" ht="14.25">
      <c r="A25" s="193"/>
      <c r="B25" s="194"/>
      <c r="C25" s="194"/>
      <c r="D25" s="194"/>
      <c r="E25" s="194"/>
      <c r="F25" s="194"/>
      <c r="G25" s="195"/>
      <c r="H25" s="195"/>
      <c r="I25" s="194"/>
      <c r="J25" s="194"/>
      <c r="K25" s="194"/>
      <c r="L25" s="194"/>
      <c r="M25" s="194"/>
      <c r="N25" s="194"/>
      <c r="O25" s="196"/>
      <c r="S25" s="144" t="s">
        <v>152</v>
      </c>
    </row>
    <row r="26" spans="1:19" ht="15.75" thickBot="1">
      <c r="A26" s="197">
        <v>1</v>
      </c>
      <c r="B26" s="198"/>
      <c r="C26" s="410" t="s">
        <v>292</v>
      </c>
      <c r="D26" s="411"/>
      <c r="E26" s="411"/>
      <c r="F26" s="411"/>
      <c r="G26" s="199">
        <v>100</v>
      </c>
      <c r="H26" s="200"/>
      <c r="I26" s="380"/>
      <c r="J26" s="381"/>
      <c r="K26" s="382"/>
      <c r="L26" s="201"/>
      <c r="M26" s="201"/>
      <c r="N26" s="201"/>
      <c r="O26" s="202"/>
      <c r="S26" s="144" t="s">
        <v>153</v>
      </c>
    </row>
    <row r="27" spans="1:19">
      <c r="A27" s="203">
        <v>1</v>
      </c>
      <c r="B27" s="204"/>
      <c r="C27" s="205"/>
      <c r="D27" s="205"/>
      <c r="E27" s="383"/>
      <c r="F27" s="412"/>
      <c r="G27" s="206"/>
      <c r="H27" s="206"/>
      <c r="I27" s="385"/>
      <c r="J27" s="413"/>
      <c r="K27" s="414"/>
      <c r="L27" s="207"/>
      <c r="M27" s="207"/>
      <c r="N27" s="207"/>
      <c r="O27" s="208"/>
      <c r="S27" s="144" t="s">
        <v>154</v>
      </c>
    </row>
    <row r="28" spans="1:19" ht="13.5">
      <c r="A28" s="209">
        <v>2</v>
      </c>
      <c r="B28" s="210"/>
      <c r="C28" s="211"/>
      <c r="D28" s="211"/>
      <c r="E28" s="388"/>
      <c r="F28" s="389"/>
      <c r="G28" s="212"/>
      <c r="H28" s="212"/>
      <c r="I28" s="390"/>
      <c r="J28" s="391"/>
      <c r="K28" s="392"/>
      <c r="L28" s="213"/>
      <c r="M28" s="213"/>
      <c r="N28" s="213"/>
      <c r="O28" s="214"/>
      <c r="S28" s="144" t="s">
        <v>155</v>
      </c>
    </row>
    <row r="29" spans="1:19" ht="13.5">
      <c r="A29" s="209">
        <v>3</v>
      </c>
      <c r="B29" s="210"/>
      <c r="C29" s="211"/>
      <c r="D29" s="211"/>
      <c r="E29" s="388"/>
      <c r="F29" s="389"/>
      <c r="G29" s="212"/>
      <c r="H29" s="212"/>
      <c r="I29" s="390"/>
      <c r="J29" s="391"/>
      <c r="K29" s="392"/>
      <c r="L29" s="213"/>
      <c r="M29" s="213"/>
      <c r="N29" s="213"/>
      <c r="O29" s="214"/>
      <c r="S29" s="143" t="s">
        <v>209</v>
      </c>
    </row>
    <row r="30" spans="1:19" ht="13.5">
      <c r="A30" s="209">
        <v>4</v>
      </c>
      <c r="B30" s="210"/>
      <c r="C30" s="211"/>
      <c r="D30" s="211"/>
      <c r="E30" s="388"/>
      <c r="F30" s="389"/>
      <c r="G30" s="212"/>
      <c r="H30" s="215"/>
      <c r="I30" s="390"/>
      <c r="J30" s="391"/>
      <c r="K30" s="392"/>
      <c r="L30" s="213"/>
      <c r="M30" s="213"/>
      <c r="N30" s="213"/>
      <c r="O30" s="214"/>
      <c r="S30" s="143" t="s">
        <v>210</v>
      </c>
    </row>
    <row r="31" spans="1:19" ht="13.5">
      <c r="A31" s="209">
        <v>5</v>
      </c>
      <c r="B31" s="210"/>
      <c r="C31" s="211"/>
      <c r="D31" s="211"/>
      <c r="E31" s="388"/>
      <c r="F31" s="389"/>
      <c r="G31" s="212"/>
      <c r="H31" s="212"/>
      <c r="I31" s="390"/>
      <c r="J31" s="391"/>
      <c r="K31" s="392"/>
      <c r="L31" s="213"/>
      <c r="M31" s="213"/>
      <c r="N31" s="213"/>
      <c r="O31" s="214"/>
    </row>
    <row r="32" spans="1:19" ht="13.5">
      <c r="A32" s="209">
        <v>6</v>
      </c>
      <c r="B32" s="210"/>
      <c r="C32" s="211"/>
      <c r="D32" s="211"/>
      <c r="E32" s="388"/>
      <c r="F32" s="389"/>
      <c r="G32" s="212"/>
      <c r="H32" s="212"/>
      <c r="I32" s="390"/>
      <c r="J32" s="391"/>
      <c r="K32" s="392"/>
      <c r="L32" s="213"/>
      <c r="M32" s="213"/>
      <c r="N32" s="213"/>
      <c r="O32" s="214"/>
    </row>
    <row r="33" spans="1:15" ht="13.5">
      <c r="A33" s="209">
        <v>7</v>
      </c>
      <c r="B33" s="210"/>
      <c r="C33" s="211"/>
      <c r="D33" s="211"/>
      <c r="E33" s="388"/>
      <c r="F33" s="389"/>
      <c r="G33" s="212"/>
      <c r="H33" s="212"/>
      <c r="I33" s="390"/>
      <c r="J33" s="391"/>
      <c r="K33" s="392"/>
      <c r="L33" s="213"/>
      <c r="M33" s="213"/>
      <c r="N33" s="213"/>
      <c r="O33" s="214"/>
    </row>
    <row r="34" spans="1:15" ht="13.5">
      <c r="A34" s="209">
        <v>8</v>
      </c>
      <c r="B34" s="210"/>
      <c r="C34" s="211"/>
      <c r="D34" s="211"/>
      <c r="E34" s="388"/>
      <c r="F34" s="389"/>
      <c r="G34" s="212"/>
      <c r="H34" s="212"/>
      <c r="I34" s="390"/>
      <c r="J34" s="391"/>
      <c r="K34" s="392"/>
      <c r="L34" s="213"/>
      <c r="M34" s="213"/>
      <c r="N34" s="213"/>
      <c r="O34" s="214"/>
    </row>
    <row r="35" spans="1:15" ht="13.5">
      <c r="A35" s="209">
        <v>9</v>
      </c>
      <c r="B35" s="210"/>
      <c r="C35" s="211"/>
      <c r="D35" s="211"/>
      <c r="E35" s="388"/>
      <c r="F35" s="389"/>
      <c r="G35" s="212"/>
      <c r="H35" s="212"/>
      <c r="I35" s="390"/>
      <c r="J35" s="391"/>
      <c r="K35" s="392"/>
      <c r="L35" s="213"/>
      <c r="M35" s="213"/>
      <c r="N35" s="213"/>
      <c r="O35" s="214"/>
    </row>
    <row r="36" spans="1:15" ht="13.5">
      <c r="A36" s="209">
        <v>10</v>
      </c>
      <c r="B36" s="210"/>
      <c r="C36" s="211"/>
      <c r="D36" s="211"/>
      <c r="E36" s="388"/>
      <c r="F36" s="389"/>
      <c r="G36" s="212"/>
      <c r="H36" s="212"/>
      <c r="I36" s="390"/>
      <c r="J36" s="391"/>
      <c r="K36" s="392"/>
      <c r="L36" s="213"/>
      <c r="M36" s="213"/>
      <c r="N36" s="213"/>
      <c r="O36" s="214"/>
    </row>
    <row r="37" spans="1:15" ht="13.5">
      <c r="A37" s="209">
        <v>11</v>
      </c>
      <c r="B37" s="210"/>
      <c r="C37" s="211"/>
      <c r="D37" s="211"/>
      <c r="E37" s="388"/>
      <c r="F37" s="389"/>
      <c r="G37" s="212"/>
      <c r="H37" s="212"/>
      <c r="I37" s="390"/>
      <c r="J37" s="391"/>
      <c r="K37" s="392"/>
      <c r="L37" s="213"/>
      <c r="M37" s="213"/>
      <c r="N37" s="213"/>
      <c r="O37" s="214"/>
    </row>
    <row r="38" spans="1:15" ht="13.5">
      <c r="A38" s="209">
        <v>12</v>
      </c>
      <c r="B38" s="210"/>
      <c r="C38" s="211"/>
      <c r="D38" s="211"/>
      <c r="E38" s="388"/>
      <c r="F38" s="389"/>
      <c r="G38" s="212"/>
      <c r="H38" s="212"/>
      <c r="I38" s="390"/>
      <c r="J38" s="391"/>
      <c r="K38" s="392"/>
      <c r="L38" s="213"/>
      <c r="M38" s="213"/>
      <c r="N38" s="213"/>
      <c r="O38" s="214"/>
    </row>
    <row r="39" spans="1:15" ht="13.5">
      <c r="A39" s="209">
        <v>13</v>
      </c>
      <c r="B39" s="210"/>
      <c r="C39" s="211"/>
      <c r="D39" s="211"/>
      <c r="E39" s="388"/>
      <c r="F39" s="389"/>
      <c r="G39" s="212"/>
      <c r="H39" s="212"/>
      <c r="I39" s="390"/>
      <c r="J39" s="391"/>
      <c r="K39" s="392"/>
      <c r="L39" s="213"/>
      <c r="M39" s="213"/>
      <c r="N39" s="213"/>
      <c r="O39" s="214"/>
    </row>
    <row r="40" spans="1:15" ht="13.5">
      <c r="A40" s="209">
        <v>14</v>
      </c>
      <c r="B40" s="210"/>
      <c r="C40" s="211"/>
      <c r="D40" s="211"/>
      <c r="E40" s="388"/>
      <c r="F40" s="389"/>
      <c r="G40" s="212"/>
      <c r="H40" s="212"/>
      <c r="I40" s="390"/>
      <c r="J40" s="391"/>
      <c r="K40" s="392"/>
      <c r="L40" s="213"/>
      <c r="M40" s="213"/>
      <c r="N40" s="213"/>
      <c r="O40" s="214"/>
    </row>
    <row r="41" spans="1:15" ht="13.5">
      <c r="A41" s="209">
        <v>15</v>
      </c>
      <c r="B41" s="210"/>
      <c r="C41" s="211"/>
      <c r="D41" s="211"/>
      <c r="E41" s="388"/>
      <c r="F41" s="389"/>
      <c r="G41" s="212"/>
      <c r="H41" s="212"/>
      <c r="I41" s="390"/>
      <c r="J41" s="391"/>
      <c r="K41" s="392"/>
      <c r="L41" s="213"/>
      <c r="M41" s="213"/>
      <c r="N41" s="213"/>
      <c r="O41" s="214"/>
    </row>
    <row r="42" spans="1:15" ht="13.5">
      <c r="A42" s="209">
        <v>16</v>
      </c>
      <c r="B42" s="210"/>
      <c r="C42" s="211"/>
      <c r="D42" s="211"/>
      <c r="E42" s="388"/>
      <c r="F42" s="389"/>
      <c r="G42" s="212"/>
      <c r="H42" s="212"/>
      <c r="I42" s="390"/>
      <c r="J42" s="391"/>
      <c r="K42" s="392"/>
      <c r="L42" s="213"/>
      <c r="M42" s="213"/>
      <c r="N42" s="213"/>
      <c r="O42" s="214"/>
    </row>
    <row r="43" spans="1:15" ht="13.5">
      <c r="A43" s="209">
        <v>17</v>
      </c>
      <c r="B43" s="210"/>
      <c r="C43" s="211"/>
      <c r="D43" s="211"/>
      <c r="E43" s="388"/>
      <c r="F43" s="389"/>
      <c r="G43" s="212"/>
      <c r="H43" s="212"/>
      <c r="I43" s="390"/>
      <c r="J43" s="391"/>
      <c r="K43" s="392"/>
      <c r="L43" s="213"/>
      <c r="M43" s="213"/>
      <c r="N43" s="213"/>
      <c r="O43" s="214"/>
    </row>
    <row r="44" spans="1:15" ht="13.5">
      <c r="A44" s="209">
        <v>18</v>
      </c>
      <c r="B44" s="210"/>
      <c r="C44" s="211"/>
      <c r="D44" s="211"/>
      <c r="E44" s="388"/>
      <c r="F44" s="389"/>
      <c r="G44" s="212"/>
      <c r="H44" s="212"/>
      <c r="I44" s="390"/>
      <c r="J44" s="391"/>
      <c r="K44" s="392"/>
      <c r="L44" s="213"/>
      <c r="M44" s="213"/>
      <c r="N44" s="213"/>
      <c r="O44" s="214"/>
    </row>
    <row r="45" spans="1:15" ht="13.5">
      <c r="A45" s="209">
        <v>19</v>
      </c>
      <c r="B45" s="210"/>
      <c r="C45" s="211"/>
      <c r="D45" s="211"/>
      <c r="E45" s="388"/>
      <c r="F45" s="389"/>
      <c r="G45" s="212"/>
      <c r="H45" s="212"/>
      <c r="I45" s="390"/>
      <c r="J45" s="391"/>
      <c r="K45" s="392"/>
      <c r="L45" s="213"/>
      <c r="M45" s="213"/>
      <c r="N45" s="213"/>
      <c r="O45" s="214"/>
    </row>
    <row r="46" spans="1:15" ht="13.5">
      <c r="A46" s="209">
        <v>20</v>
      </c>
      <c r="B46" s="210"/>
      <c r="C46" s="211"/>
      <c r="D46" s="211"/>
      <c r="E46" s="388"/>
      <c r="F46" s="389"/>
      <c r="G46" s="212"/>
      <c r="H46" s="212"/>
      <c r="I46" s="390"/>
      <c r="J46" s="391"/>
      <c r="K46" s="392"/>
      <c r="L46" s="213"/>
      <c r="M46" s="213"/>
      <c r="N46" s="213"/>
      <c r="O46" s="214"/>
    </row>
    <row r="47" spans="1:15" ht="13.5">
      <c r="A47" s="209">
        <v>21</v>
      </c>
      <c r="B47" s="210"/>
      <c r="C47" s="211"/>
      <c r="D47" s="211"/>
      <c r="E47" s="388"/>
      <c r="F47" s="389"/>
      <c r="G47" s="212"/>
      <c r="H47" s="212"/>
      <c r="I47" s="390"/>
      <c r="J47" s="391"/>
      <c r="K47" s="392"/>
      <c r="L47" s="213"/>
      <c r="M47" s="213"/>
      <c r="N47" s="213"/>
      <c r="O47" s="214"/>
    </row>
    <row r="48" spans="1:15" ht="13.5">
      <c r="A48" s="209">
        <v>22</v>
      </c>
      <c r="B48" s="210"/>
      <c r="C48" s="211"/>
      <c r="D48" s="211"/>
      <c r="E48" s="388"/>
      <c r="F48" s="389"/>
      <c r="G48" s="212"/>
      <c r="H48" s="212"/>
      <c r="I48" s="390"/>
      <c r="J48" s="391"/>
      <c r="K48" s="392"/>
      <c r="L48" s="213"/>
      <c r="M48" s="213"/>
      <c r="N48" s="213"/>
      <c r="O48" s="214"/>
    </row>
    <row r="49" spans="1:15" ht="13.5">
      <c r="A49" s="209">
        <v>23</v>
      </c>
      <c r="B49" s="210"/>
      <c r="C49" s="211"/>
      <c r="D49" s="211"/>
      <c r="E49" s="388"/>
      <c r="F49" s="389"/>
      <c r="G49" s="212"/>
      <c r="H49" s="212"/>
      <c r="I49" s="390"/>
      <c r="J49" s="391"/>
      <c r="K49" s="392"/>
      <c r="L49" s="213"/>
      <c r="M49" s="213"/>
      <c r="N49" s="213"/>
      <c r="O49" s="214"/>
    </row>
    <row r="50" spans="1:15" ht="13.5">
      <c r="A50" s="209">
        <v>24</v>
      </c>
      <c r="B50" s="210"/>
      <c r="C50" s="211"/>
      <c r="D50" s="211"/>
      <c r="E50" s="388"/>
      <c r="F50" s="389"/>
      <c r="G50" s="212"/>
      <c r="H50" s="212"/>
      <c r="I50" s="390"/>
      <c r="J50" s="391"/>
      <c r="K50" s="392"/>
      <c r="L50" s="213"/>
      <c r="M50" s="213"/>
      <c r="N50" s="213"/>
      <c r="O50" s="214"/>
    </row>
    <row r="51" spans="1:15" ht="13.5">
      <c r="A51" s="209">
        <v>25</v>
      </c>
      <c r="B51" s="210"/>
      <c r="C51" s="211"/>
      <c r="D51" s="211"/>
      <c r="E51" s="388"/>
      <c r="F51" s="389"/>
      <c r="G51" s="212"/>
      <c r="H51" s="212"/>
      <c r="I51" s="390"/>
      <c r="J51" s="391"/>
      <c r="K51" s="392"/>
      <c r="L51" s="213"/>
      <c r="M51" s="213"/>
      <c r="N51" s="213"/>
      <c r="O51" s="214"/>
    </row>
    <row r="52" spans="1:15" ht="13.5">
      <c r="A52" s="209">
        <v>26</v>
      </c>
      <c r="B52" s="210"/>
      <c r="C52" s="211"/>
      <c r="D52" s="211"/>
      <c r="E52" s="388"/>
      <c r="F52" s="389"/>
      <c r="G52" s="212"/>
      <c r="H52" s="212"/>
      <c r="I52" s="390"/>
      <c r="J52" s="391"/>
      <c r="K52" s="392"/>
      <c r="L52" s="213"/>
      <c r="M52" s="213"/>
      <c r="N52" s="213"/>
      <c r="O52" s="214"/>
    </row>
    <row r="53" spans="1:15" ht="13.5">
      <c r="A53" s="209">
        <v>27</v>
      </c>
      <c r="B53" s="210"/>
      <c r="C53" s="211"/>
      <c r="D53" s="211"/>
      <c r="E53" s="388"/>
      <c r="F53" s="389"/>
      <c r="G53" s="212"/>
      <c r="H53" s="212"/>
      <c r="I53" s="390"/>
      <c r="J53" s="391"/>
      <c r="K53" s="392"/>
      <c r="L53" s="213"/>
      <c r="M53" s="213"/>
      <c r="N53" s="213"/>
      <c r="O53" s="214"/>
    </row>
    <row r="54" spans="1:15" ht="13.5">
      <c r="A54" s="209">
        <v>28</v>
      </c>
      <c r="B54" s="210"/>
      <c r="C54" s="211"/>
      <c r="D54" s="211"/>
      <c r="E54" s="388"/>
      <c r="F54" s="389"/>
      <c r="G54" s="212"/>
      <c r="H54" s="212"/>
      <c r="I54" s="390"/>
      <c r="J54" s="391"/>
      <c r="K54" s="392"/>
      <c r="L54" s="213"/>
      <c r="M54" s="213"/>
      <c r="N54" s="213"/>
      <c r="O54" s="214"/>
    </row>
    <row r="55" spans="1:15" ht="13.5">
      <c r="A55" s="209">
        <v>29</v>
      </c>
      <c r="B55" s="210"/>
      <c r="C55" s="211"/>
      <c r="D55" s="211"/>
      <c r="E55" s="388"/>
      <c r="F55" s="389"/>
      <c r="G55" s="212"/>
      <c r="H55" s="212"/>
      <c r="I55" s="390"/>
      <c r="J55" s="391"/>
      <c r="K55" s="392"/>
      <c r="L55" s="213"/>
      <c r="M55" s="213"/>
      <c r="N55" s="213"/>
      <c r="O55" s="214"/>
    </row>
    <row r="56" spans="1:15" ht="13.5">
      <c r="A56" s="209">
        <v>30</v>
      </c>
      <c r="B56" s="210"/>
      <c r="C56" s="211"/>
      <c r="D56" s="211"/>
      <c r="E56" s="388"/>
      <c r="F56" s="389"/>
      <c r="G56" s="212"/>
      <c r="H56" s="212"/>
      <c r="I56" s="390"/>
      <c r="J56" s="391"/>
      <c r="K56" s="392"/>
      <c r="L56" s="213"/>
      <c r="M56" s="213"/>
      <c r="N56" s="213"/>
      <c r="O56" s="214"/>
    </row>
    <row r="57" spans="1:15" ht="13.5">
      <c r="A57" s="209">
        <v>31</v>
      </c>
      <c r="B57" s="415"/>
      <c r="C57" s="416"/>
      <c r="D57" s="416"/>
      <c r="E57" s="417"/>
      <c r="F57" s="418"/>
      <c r="G57" s="419"/>
      <c r="H57" s="419"/>
      <c r="I57" s="420"/>
      <c r="J57" s="421"/>
      <c r="K57" s="422"/>
      <c r="L57" s="423"/>
      <c r="M57" s="423"/>
      <c r="N57" s="423"/>
      <c r="O57" s="424"/>
    </row>
    <row r="58" spans="1:15" ht="15.75" thickBot="1">
      <c r="A58" s="216"/>
      <c r="B58" s="217"/>
      <c r="C58" s="425" t="s">
        <v>157</v>
      </c>
      <c r="D58" s="426"/>
      <c r="E58" s="426"/>
      <c r="F58" s="427"/>
      <c r="G58" s="218">
        <f>SUM(G26:G57)</f>
        <v>100</v>
      </c>
      <c r="H58" s="218">
        <f>SUM(H26:H57)</f>
        <v>0</v>
      </c>
      <c r="I58" s="428"/>
      <c r="J58" s="429"/>
      <c r="K58" s="430" t="s">
        <v>277</v>
      </c>
      <c r="L58" s="426"/>
      <c r="M58" s="426"/>
      <c r="N58" s="219">
        <f>G58-H58</f>
        <v>100</v>
      </c>
      <c r="O58" s="220"/>
    </row>
    <row r="59" spans="1:15">
      <c r="A59" s="431" t="s">
        <v>278</v>
      </c>
      <c r="B59" s="432"/>
      <c r="C59" s="432"/>
      <c r="D59" s="221"/>
      <c r="E59" s="221"/>
      <c r="F59" s="221"/>
      <c r="G59" s="433" t="s">
        <v>279</v>
      </c>
      <c r="H59" s="433"/>
      <c r="I59" s="221"/>
      <c r="J59" s="221"/>
      <c r="K59" s="221"/>
      <c r="L59" s="221"/>
      <c r="M59" s="221"/>
      <c r="N59" s="221"/>
      <c r="O59" s="222"/>
    </row>
    <row r="60" spans="1:15" ht="13.5" thickBot="1">
      <c r="A60" s="223"/>
      <c r="B60" s="185"/>
      <c r="C60" s="185"/>
      <c r="D60" s="185"/>
      <c r="E60" s="185"/>
      <c r="F60" s="185"/>
      <c r="G60" s="224"/>
      <c r="H60" s="224"/>
      <c r="I60" s="185"/>
      <c r="J60" s="185"/>
      <c r="K60" s="185"/>
      <c r="L60" s="185"/>
      <c r="M60" s="185"/>
      <c r="N60" s="185"/>
      <c r="O60" s="225"/>
    </row>
  </sheetData>
  <mergeCells count="84">
    <mergeCell ref="C58:F58"/>
    <mergeCell ref="K58:M58"/>
    <mergeCell ref="E55:F55"/>
    <mergeCell ref="I55:K55"/>
    <mergeCell ref="E56:F56"/>
    <mergeCell ref="I56:K56"/>
    <mergeCell ref="E57:F57"/>
    <mergeCell ref="I57:K57"/>
    <mergeCell ref="E52:F52"/>
    <mergeCell ref="I52:K52"/>
    <mergeCell ref="E53:F53"/>
    <mergeCell ref="I53:K53"/>
    <mergeCell ref="E54:F54"/>
    <mergeCell ref="I54:K54"/>
    <mergeCell ref="E49:F49"/>
    <mergeCell ref="I49:K49"/>
    <mergeCell ref="E50:F50"/>
    <mergeCell ref="I50:K50"/>
    <mergeCell ref="E51:F51"/>
    <mergeCell ref="I51:K51"/>
    <mergeCell ref="E46:F46"/>
    <mergeCell ref="I46:K46"/>
    <mergeCell ref="E47:F47"/>
    <mergeCell ref="I47:K47"/>
    <mergeCell ref="E48:F48"/>
    <mergeCell ref="I48:K48"/>
    <mergeCell ref="E43:F43"/>
    <mergeCell ref="I43:K43"/>
    <mergeCell ref="E44:F44"/>
    <mergeCell ref="I44:K44"/>
    <mergeCell ref="E45:F45"/>
    <mergeCell ref="I45:K45"/>
    <mergeCell ref="E40:F40"/>
    <mergeCell ref="I40:K40"/>
    <mergeCell ref="E41:F41"/>
    <mergeCell ref="I41:K41"/>
    <mergeCell ref="E42:F42"/>
    <mergeCell ref="I42:K42"/>
    <mergeCell ref="E37:F37"/>
    <mergeCell ref="I37:K37"/>
    <mergeCell ref="E38:F38"/>
    <mergeCell ref="I38:K38"/>
    <mergeCell ref="E39:F39"/>
    <mergeCell ref="I39:K39"/>
    <mergeCell ref="E34:F34"/>
    <mergeCell ref="I34:K34"/>
    <mergeCell ref="E35:F35"/>
    <mergeCell ref="I35:K35"/>
    <mergeCell ref="E36:F36"/>
    <mergeCell ref="I36:K36"/>
    <mergeCell ref="E31:F31"/>
    <mergeCell ref="I31:K31"/>
    <mergeCell ref="E32:F32"/>
    <mergeCell ref="I32:K32"/>
    <mergeCell ref="E33:F33"/>
    <mergeCell ref="I33:K33"/>
    <mergeCell ref="E28:F28"/>
    <mergeCell ref="I28:K28"/>
    <mergeCell ref="E29:F29"/>
    <mergeCell ref="I29:K29"/>
    <mergeCell ref="E30:F30"/>
    <mergeCell ref="I30:K30"/>
    <mergeCell ref="E23:F24"/>
    <mergeCell ref="I23:K23"/>
    <mergeCell ref="C26:F26"/>
    <mergeCell ref="I26:K26"/>
    <mergeCell ref="E27:F27"/>
    <mergeCell ref="I27:K27"/>
    <mergeCell ref="A21:C21"/>
    <mergeCell ref="G21:H22"/>
    <mergeCell ref="N21:O21"/>
    <mergeCell ref="I22:K22"/>
    <mergeCell ref="N22:O22"/>
    <mergeCell ref="I19:K19"/>
    <mergeCell ref="L19:M19"/>
    <mergeCell ref="N19:O19"/>
    <mergeCell ref="A20:C20"/>
    <mergeCell ref="L20:M20"/>
    <mergeCell ref="B3:D3"/>
    <mergeCell ref="F3:H3"/>
    <mergeCell ref="B17:C17"/>
    <mergeCell ref="F17:G17"/>
    <mergeCell ref="A19:F19"/>
    <mergeCell ref="G19:H20"/>
  </mergeCells>
  <hyperlinks>
    <hyperlink ref="S4" location="'Evidenta PFA'!A1" display="Evidenta PFA"/>
    <hyperlink ref="S5" location="RJIP!A1" display="RJIP"/>
    <hyperlink ref="S6" location="'Model RJIP'!A1" display="Model RJIP"/>
    <hyperlink ref="S7" location="'Registrul-Inventar'!A1" display="Registrul-Inventar"/>
    <hyperlink ref="S8" location="'Export factura'!A1" display="Export factura"/>
    <hyperlink ref="S9" location="'Export chitanta'!A1" display="Export chitanta"/>
    <hyperlink ref="S10" location="Facturi!A1" display="Facturi"/>
    <hyperlink ref="S11" location="Clienti!A1" display="Clienti"/>
    <hyperlink ref="S12" location="'Incasat pe luna'!A1" display="Incasat pe luna"/>
    <hyperlink ref="S13" location="'Facturat pe luna'!A1" display="Facturat pe luna"/>
    <hyperlink ref="S14" location="'Incasari pe client'!A1" display="Incasari pe client"/>
    <hyperlink ref="S15" location="'Calculator pret traducere'!A1" display="Calculator pret traducere"/>
    <hyperlink ref="S16" location="Ianuarie!A1" display="Ianuarie"/>
    <hyperlink ref="S17" location="Februarie!A1" display="Februarie"/>
    <hyperlink ref="S18" location="Martie!A1" display="Martie"/>
    <hyperlink ref="S19" location="Aprilie!A1" display="Aprilie"/>
    <hyperlink ref="S20" location="Mai!A1" display="Mai"/>
    <hyperlink ref="S21" location="Iunie!A1" display="Iunie"/>
    <hyperlink ref="S22" location="Iulie!A1" display="Iulie"/>
    <hyperlink ref="S23" location="August!A1" display="August"/>
    <hyperlink ref="S24" location="August!A1" display="August"/>
    <hyperlink ref="S25" location="Septembrie!A1" display="Septembrie"/>
    <hyperlink ref="S26" location="Octombrie!A1" display="Octombrie"/>
    <hyperlink ref="S27" location="Noiembrie!A1" display="Noiembrie"/>
    <hyperlink ref="S28" location="Decembrie!A1" display="Decembrie"/>
    <hyperlink ref="S29" location="'Export chitanta'!Print_Area" display="'Export chitanta'!Print_Area"/>
    <hyperlink ref="S30" location="'Export factura'!Print_Area" display="'Export factura'!Print_Area"/>
  </hyperlinks>
  <pageMargins left="0.7" right="0.7" top="0.75" bottom="0.75" header="0.3" footer="0.3"/>
  <drawing r:id="rId1"/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25">
    <tabColor rgb="FF0000FF"/>
  </sheetPr>
  <dimension ref="A2:S60"/>
  <sheetViews>
    <sheetView topLeftCell="A3" zoomScale="75" zoomScaleNormal="75" workbookViewId="0">
      <selection activeCell="G21" sqref="G21:H22"/>
    </sheetView>
  </sheetViews>
  <sheetFormatPr defaultColWidth="9.140625" defaultRowHeight="12.75"/>
  <cols>
    <col min="1" max="1" width="2.42578125" style="88" customWidth="1"/>
    <col min="2" max="2" width="9.28515625" style="88" bestFit="1" customWidth="1"/>
    <col min="3" max="3" width="9.140625" style="88"/>
    <col min="4" max="4" width="13.7109375" style="88" bestFit="1" customWidth="1"/>
    <col min="5" max="5" width="6.5703125" style="88" customWidth="1"/>
    <col min="6" max="6" width="7.140625" style="88" bestFit="1" customWidth="1"/>
    <col min="7" max="7" width="8.85546875" style="88" bestFit="1" customWidth="1"/>
    <col min="8" max="8" width="20.140625" style="88" customWidth="1"/>
    <col min="9" max="9" width="5.140625" style="88" customWidth="1"/>
    <col min="10" max="10" width="13.7109375" style="88" bestFit="1" customWidth="1"/>
    <col min="11" max="13" width="11.5703125" style="88" bestFit="1" customWidth="1"/>
    <col min="14" max="14" width="13.85546875" style="88" bestFit="1" customWidth="1"/>
    <col min="15" max="15" width="16" style="88" bestFit="1" customWidth="1"/>
    <col min="16" max="16" width="11.28515625" style="88" bestFit="1" customWidth="1"/>
    <col min="17" max="17" width="4.42578125" style="88" customWidth="1"/>
    <col min="18" max="16384" width="9.140625" style="88"/>
  </cols>
  <sheetData>
    <row r="2" spans="2:19" ht="13.5" thickBot="1"/>
    <row r="3" spans="2:19" ht="16.5" thickBot="1">
      <c r="B3" s="397" t="s">
        <v>207</v>
      </c>
      <c r="C3" s="398"/>
      <c r="D3" s="399"/>
      <c r="F3" s="397" t="s">
        <v>208</v>
      </c>
      <c r="G3" s="398"/>
      <c r="H3" s="399"/>
      <c r="J3" s="130"/>
      <c r="K3" s="136" t="s">
        <v>192</v>
      </c>
      <c r="L3" s="136" t="s">
        <v>193</v>
      </c>
      <c r="M3" s="136" t="s">
        <v>194</v>
      </c>
      <c r="N3" s="136" t="s">
        <v>195</v>
      </c>
      <c r="O3" s="136" t="s">
        <v>196</v>
      </c>
      <c r="P3" s="136" t="s">
        <v>197</v>
      </c>
    </row>
    <row r="4" spans="2:19" ht="15">
      <c r="B4" s="92" t="s">
        <v>3</v>
      </c>
      <c r="C4" s="137" t="s">
        <v>184</v>
      </c>
      <c r="D4" s="92" t="s">
        <v>136</v>
      </c>
      <c r="F4" s="92" t="s">
        <v>3</v>
      </c>
      <c r="G4" s="137" t="s">
        <v>184</v>
      </c>
      <c r="H4" s="92" t="s">
        <v>136</v>
      </c>
      <c r="J4" s="131" t="s">
        <v>185</v>
      </c>
      <c r="K4" s="94"/>
      <c r="L4" s="94"/>
      <c r="M4" s="94">
        <v>500</v>
      </c>
      <c r="N4" s="94">
        <v>500</v>
      </c>
      <c r="O4" s="116"/>
      <c r="P4" s="116"/>
      <c r="S4" s="144" t="s">
        <v>235</v>
      </c>
    </row>
    <row r="5" spans="2:19" ht="15">
      <c r="B5" s="93">
        <v>1</v>
      </c>
      <c r="C5" s="134"/>
      <c r="D5" s="94">
        <v>0</v>
      </c>
      <c r="F5" s="93">
        <v>1</v>
      </c>
      <c r="G5" s="134"/>
      <c r="H5" s="94">
        <v>0</v>
      </c>
      <c r="J5" s="132" t="s">
        <v>170</v>
      </c>
      <c r="K5" s="94">
        <v>100</v>
      </c>
      <c r="L5" s="94"/>
      <c r="M5" s="94"/>
      <c r="N5" s="94"/>
      <c r="O5" s="116"/>
      <c r="P5" s="116"/>
      <c r="S5" s="144" t="s">
        <v>236</v>
      </c>
    </row>
    <row r="6" spans="2:19" ht="15.75" thickBot="1">
      <c r="B6" s="93">
        <v>2</v>
      </c>
      <c r="C6" s="134"/>
      <c r="D6" s="94">
        <v>0</v>
      </c>
      <c r="F6" s="93">
        <v>2</v>
      </c>
      <c r="G6" s="134"/>
      <c r="H6" s="94">
        <v>0</v>
      </c>
      <c r="J6" s="139" t="s">
        <v>186</v>
      </c>
      <c r="K6" s="94"/>
      <c r="L6" s="94">
        <v>100</v>
      </c>
      <c r="M6" s="94"/>
      <c r="N6" s="94"/>
      <c r="O6" s="116"/>
      <c r="P6" s="116"/>
      <c r="S6" s="144" t="s">
        <v>237</v>
      </c>
    </row>
    <row r="7" spans="2:19" ht="15.75" thickBot="1">
      <c r="B7" s="93">
        <v>3</v>
      </c>
      <c r="C7" s="134"/>
      <c r="D7" s="94">
        <v>0</v>
      </c>
      <c r="F7" s="93">
        <v>3</v>
      </c>
      <c r="G7" s="134"/>
      <c r="H7" s="94">
        <v>0</v>
      </c>
      <c r="J7" s="140" t="s">
        <v>157</v>
      </c>
      <c r="K7" s="141">
        <f>SUM(K4:K6)</f>
        <v>100</v>
      </c>
      <c r="L7" s="141">
        <f t="shared" ref="L7:N7" si="0">SUM(L4:L6)</f>
        <v>100</v>
      </c>
      <c r="M7" s="141">
        <f t="shared" si="0"/>
        <v>500</v>
      </c>
      <c r="N7" s="141">
        <f t="shared" si="0"/>
        <v>500</v>
      </c>
      <c r="O7" s="141"/>
      <c r="P7" s="141"/>
      <c r="S7" s="144" t="s">
        <v>238</v>
      </c>
    </row>
    <row r="8" spans="2:19" ht="15">
      <c r="B8" s="93">
        <v>4</v>
      </c>
      <c r="C8" s="134"/>
      <c r="D8" s="94">
        <v>0</v>
      </c>
      <c r="F8" s="93">
        <v>4</v>
      </c>
      <c r="G8" s="134"/>
      <c r="H8" s="94">
        <v>0</v>
      </c>
      <c r="S8" s="144" t="s">
        <v>239</v>
      </c>
    </row>
    <row r="9" spans="2:19" ht="15">
      <c r="B9" s="93">
        <v>5</v>
      </c>
      <c r="C9" s="134"/>
      <c r="D9" s="94">
        <v>0</v>
      </c>
      <c r="F9" s="93">
        <v>5</v>
      </c>
      <c r="G9" s="134"/>
      <c r="H9" s="94">
        <v>0</v>
      </c>
      <c r="S9" s="144" t="s">
        <v>240</v>
      </c>
    </row>
    <row r="10" spans="2:19" ht="15">
      <c r="B10" s="93">
        <v>6</v>
      </c>
      <c r="C10" s="134"/>
      <c r="D10" s="94">
        <v>0</v>
      </c>
      <c r="F10" s="93">
        <v>6</v>
      </c>
      <c r="G10" s="134"/>
      <c r="H10" s="94">
        <v>0</v>
      </c>
      <c r="S10" s="144" t="s">
        <v>241</v>
      </c>
    </row>
    <row r="11" spans="2:19" ht="15">
      <c r="B11" s="93">
        <v>7</v>
      </c>
      <c r="C11" s="134"/>
      <c r="D11" s="94">
        <v>0</v>
      </c>
      <c r="F11" s="93">
        <v>7</v>
      </c>
      <c r="G11" s="134"/>
      <c r="H11" s="94">
        <v>0</v>
      </c>
      <c r="S11" s="144" t="s">
        <v>242</v>
      </c>
    </row>
    <row r="12" spans="2:19" ht="15">
      <c r="B12" s="93">
        <v>8</v>
      </c>
      <c r="C12" s="134"/>
      <c r="D12" s="94">
        <v>0</v>
      </c>
      <c r="F12" s="93">
        <v>8</v>
      </c>
      <c r="G12" s="134"/>
      <c r="H12" s="94">
        <v>0</v>
      </c>
      <c r="S12" s="144" t="s">
        <v>243</v>
      </c>
    </row>
    <row r="13" spans="2:19" ht="15">
      <c r="B13" s="93">
        <v>9</v>
      </c>
      <c r="C13" s="134"/>
      <c r="D13" s="94">
        <v>0</v>
      </c>
      <c r="F13" s="93">
        <v>9</v>
      </c>
      <c r="G13" s="134"/>
      <c r="H13" s="94">
        <v>0</v>
      </c>
      <c r="S13" s="144" t="s">
        <v>244</v>
      </c>
    </row>
    <row r="14" spans="2:19" ht="15">
      <c r="B14" s="93">
        <v>10</v>
      </c>
      <c r="C14" s="134"/>
      <c r="D14" s="94">
        <v>0</v>
      </c>
      <c r="F14" s="93">
        <v>10</v>
      </c>
      <c r="G14" s="134"/>
      <c r="H14" s="94">
        <v>0</v>
      </c>
      <c r="S14" s="144" t="s">
        <v>245</v>
      </c>
    </row>
    <row r="15" spans="2:19" ht="15">
      <c r="B15" s="93">
        <v>11</v>
      </c>
      <c r="C15" s="134"/>
      <c r="D15" s="94">
        <v>0</v>
      </c>
      <c r="F15" s="93">
        <v>11</v>
      </c>
      <c r="G15" s="134"/>
      <c r="H15" s="94">
        <v>0</v>
      </c>
      <c r="S15" s="144" t="s">
        <v>246</v>
      </c>
    </row>
    <row r="16" spans="2:19" ht="15">
      <c r="B16" s="93">
        <v>12</v>
      </c>
      <c r="C16" s="134"/>
      <c r="D16" s="94">
        <v>0</v>
      </c>
      <c r="F16" s="93">
        <v>12</v>
      </c>
      <c r="G16" s="134"/>
      <c r="H16" s="94">
        <v>0</v>
      </c>
      <c r="S16" s="144" t="s">
        <v>138</v>
      </c>
    </row>
    <row r="17" spans="1:19" ht="15.75">
      <c r="B17" s="348" t="s">
        <v>157</v>
      </c>
      <c r="C17" s="348"/>
      <c r="D17" s="133">
        <f>SUM(D5:D16)</f>
        <v>0</v>
      </c>
      <c r="F17" s="348" t="s">
        <v>157</v>
      </c>
      <c r="G17" s="348"/>
      <c r="H17" s="133">
        <f>SUM(H5:H16)</f>
        <v>0</v>
      </c>
      <c r="S17" s="144" t="s">
        <v>140</v>
      </c>
    </row>
    <row r="18" spans="1:19" ht="13.5" thickBot="1">
      <c r="S18" s="144" t="s">
        <v>142</v>
      </c>
    </row>
    <row r="19" spans="1:19" ht="15.75">
      <c r="A19" s="360" t="s">
        <v>263</v>
      </c>
      <c r="B19" s="361"/>
      <c r="C19" s="403"/>
      <c r="D19" s="403"/>
      <c r="E19" s="403"/>
      <c r="F19" s="404"/>
      <c r="G19" s="456" t="s">
        <v>264</v>
      </c>
      <c r="H19" s="457"/>
      <c r="I19" s="349" t="s">
        <v>161</v>
      </c>
      <c r="J19" s="350"/>
      <c r="K19" s="351"/>
      <c r="L19" s="352" t="s">
        <v>265</v>
      </c>
      <c r="M19" s="353"/>
      <c r="N19" s="352" t="s">
        <v>266</v>
      </c>
      <c r="O19" s="354"/>
      <c r="S19" s="144" t="s">
        <v>144</v>
      </c>
    </row>
    <row r="20" spans="1:19">
      <c r="A20" s="355" t="s">
        <v>267</v>
      </c>
      <c r="B20" s="356"/>
      <c r="C20" s="357"/>
      <c r="D20" s="168"/>
      <c r="E20" s="169"/>
      <c r="F20" s="170"/>
      <c r="G20" s="458"/>
      <c r="H20" s="459"/>
      <c r="I20" s="171" t="s">
        <v>268</v>
      </c>
      <c r="J20" s="172" t="s">
        <v>269</v>
      </c>
      <c r="K20" s="172" t="s">
        <v>270</v>
      </c>
      <c r="L20" s="358" t="s">
        <v>271</v>
      </c>
      <c r="M20" s="359"/>
      <c r="N20" s="173"/>
      <c r="O20" s="174"/>
      <c r="S20" s="144" t="s">
        <v>146</v>
      </c>
    </row>
    <row r="21" spans="1:19">
      <c r="A21" s="363">
        <v>1</v>
      </c>
      <c r="B21" s="364"/>
      <c r="C21" s="365"/>
      <c r="D21" s="175"/>
      <c r="E21" s="176"/>
      <c r="F21" s="177">
        <v>2</v>
      </c>
      <c r="G21" s="460" t="s">
        <v>272</v>
      </c>
      <c r="H21" s="461"/>
      <c r="I21" s="171">
        <v>3</v>
      </c>
      <c r="J21" s="172">
        <v>4</v>
      </c>
      <c r="K21" s="172">
        <v>5</v>
      </c>
      <c r="L21" s="405">
        <v>6</v>
      </c>
      <c r="M21" s="406"/>
      <c r="N21" s="366">
        <v>7</v>
      </c>
      <c r="O21" s="367"/>
      <c r="S21" s="144" t="s">
        <v>148</v>
      </c>
    </row>
    <row r="22" spans="1:19" ht="13.5" thickBot="1">
      <c r="A22" s="178"/>
      <c r="B22" s="179"/>
      <c r="C22" s="180"/>
      <c r="D22" s="181"/>
      <c r="E22" s="182"/>
      <c r="F22" s="183"/>
      <c r="G22" s="462"/>
      <c r="H22" s="463"/>
      <c r="I22" s="434">
        <f ca="1">TODAY()</f>
        <v>42400</v>
      </c>
      <c r="J22" s="435"/>
      <c r="K22" s="436"/>
      <c r="L22" s="184"/>
      <c r="M22" s="185"/>
      <c r="N22" s="368"/>
      <c r="O22" s="369"/>
      <c r="S22" s="144" t="s">
        <v>150</v>
      </c>
    </row>
    <row r="23" spans="1:19" ht="63.75">
      <c r="A23" s="186" t="s">
        <v>3</v>
      </c>
      <c r="B23" s="187"/>
      <c r="C23" s="188" t="s">
        <v>273</v>
      </c>
      <c r="D23" s="188" t="s">
        <v>274</v>
      </c>
      <c r="E23" s="370" t="s">
        <v>294</v>
      </c>
      <c r="F23" s="371"/>
      <c r="G23" s="188" t="s">
        <v>293</v>
      </c>
      <c r="H23" s="188" t="s">
        <v>295</v>
      </c>
      <c r="I23" s="374" t="s">
        <v>275</v>
      </c>
      <c r="J23" s="375"/>
      <c r="K23" s="376"/>
      <c r="L23" s="189"/>
      <c r="M23" s="189"/>
      <c r="N23" s="189"/>
      <c r="O23" s="190"/>
      <c r="S23" s="144" t="s">
        <v>151</v>
      </c>
    </row>
    <row r="24" spans="1:19">
      <c r="A24" s="171">
        <v>8</v>
      </c>
      <c r="B24" s="239"/>
      <c r="C24" s="172">
        <v>9</v>
      </c>
      <c r="D24" s="172">
        <v>10</v>
      </c>
      <c r="E24" s="372"/>
      <c r="F24" s="373"/>
      <c r="G24" s="192">
        <v>11</v>
      </c>
      <c r="H24" s="192">
        <v>12</v>
      </c>
      <c r="I24" s="172">
        <v>13</v>
      </c>
      <c r="J24" s="172">
        <v>14</v>
      </c>
      <c r="K24" s="172">
        <v>15</v>
      </c>
      <c r="L24" s="172">
        <v>16</v>
      </c>
      <c r="M24" s="172">
        <v>17</v>
      </c>
      <c r="N24" s="172">
        <v>18</v>
      </c>
      <c r="O24" s="177">
        <v>19</v>
      </c>
      <c r="S24" s="144" t="s">
        <v>151</v>
      </c>
    </row>
    <row r="25" spans="1:19" ht="14.25">
      <c r="A25" s="193"/>
      <c r="B25" s="194"/>
      <c r="C25" s="194"/>
      <c r="D25" s="194"/>
      <c r="E25" s="194"/>
      <c r="F25" s="194"/>
      <c r="G25" s="195"/>
      <c r="H25" s="195"/>
      <c r="I25" s="194"/>
      <c r="J25" s="194"/>
      <c r="K25" s="194"/>
      <c r="L25" s="194"/>
      <c r="M25" s="194"/>
      <c r="N25" s="194"/>
      <c r="O25" s="196"/>
      <c r="S25" s="144" t="s">
        <v>152</v>
      </c>
    </row>
    <row r="26" spans="1:19" ht="15.75" thickBot="1">
      <c r="A26" s="197">
        <v>1</v>
      </c>
      <c r="B26" s="198"/>
      <c r="C26" s="410" t="s">
        <v>292</v>
      </c>
      <c r="D26" s="411"/>
      <c r="E26" s="411"/>
      <c r="F26" s="411"/>
      <c r="G26" s="199">
        <v>100</v>
      </c>
      <c r="H26" s="200"/>
      <c r="I26" s="380"/>
      <c r="J26" s="381"/>
      <c r="K26" s="382"/>
      <c r="L26" s="201"/>
      <c r="M26" s="201"/>
      <c r="N26" s="201"/>
      <c r="O26" s="202"/>
      <c r="S26" s="144" t="s">
        <v>153</v>
      </c>
    </row>
    <row r="27" spans="1:19">
      <c r="A27" s="203">
        <v>1</v>
      </c>
      <c r="B27" s="204"/>
      <c r="C27" s="205"/>
      <c r="D27" s="205"/>
      <c r="E27" s="383"/>
      <c r="F27" s="412"/>
      <c r="G27" s="206"/>
      <c r="H27" s="206"/>
      <c r="I27" s="385"/>
      <c r="J27" s="413"/>
      <c r="K27" s="414"/>
      <c r="L27" s="207"/>
      <c r="M27" s="207"/>
      <c r="N27" s="207"/>
      <c r="O27" s="208"/>
      <c r="S27" s="144" t="s">
        <v>154</v>
      </c>
    </row>
    <row r="28" spans="1:19" ht="13.5">
      <c r="A28" s="209">
        <v>2</v>
      </c>
      <c r="B28" s="210"/>
      <c r="C28" s="211"/>
      <c r="D28" s="211"/>
      <c r="E28" s="388"/>
      <c r="F28" s="389"/>
      <c r="G28" s="212"/>
      <c r="H28" s="212"/>
      <c r="I28" s="390"/>
      <c r="J28" s="391"/>
      <c r="K28" s="392"/>
      <c r="L28" s="213"/>
      <c r="M28" s="213"/>
      <c r="N28" s="213"/>
      <c r="O28" s="214"/>
      <c r="S28" s="144" t="s">
        <v>155</v>
      </c>
    </row>
    <row r="29" spans="1:19" ht="13.5">
      <c r="A29" s="209">
        <v>3</v>
      </c>
      <c r="B29" s="210"/>
      <c r="C29" s="211"/>
      <c r="D29" s="211"/>
      <c r="E29" s="388"/>
      <c r="F29" s="389"/>
      <c r="G29" s="212"/>
      <c r="H29" s="212"/>
      <c r="I29" s="390"/>
      <c r="J29" s="391"/>
      <c r="K29" s="392"/>
      <c r="L29" s="213"/>
      <c r="M29" s="213"/>
      <c r="N29" s="213"/>
      <c r="O29" s="214"/>
      <c r="S29" s="143" t="s">
        <v>209</v>
      </c>
    </row>
    <row r="30" spans="1:19" ht="13.5">
      <c r="A30" s="209">
        <v>4</v>
      </c>
      <c r="B30" s="210"/>
      <c r="C30" s="211"/>
      <c r="D30" s="211"/>
      <c r="E30" s="388"/>
      <c r="F30" s="389"/>
      <c r="G30" s="212"/>
      <c r="H30" s="215"/>
      <c r="I30" s="390"/>
      <c r="J30" s="391"/>
      <c r="K30" s="392"/>
      <c r="L30" s="213"/>
      <c r="M30" s="213"/>
      <c r="N30" s="213"/>
      <c r="O30" s="214"/>
      <c r="S30" s="143" t="s">
        <v>210</v>
      </c>
    </row>
    <row r="31" spans="1:19" ht="13.5">
      <c r="A31" s="209">
        <v>5</v>
      </c>
      <c r="B31" s="210"/>
      <c r="C31" s="211"/>
      <c r="D31" s="211"/>
      <c r="E31" s="388"/>
      <c r="F31" s="389"/>
      <c r="G31" s="212"/>
      <c r="H31" s="212"/>
      <c r="I31" s="390"/>
      <c r="J31" s="391"/>
      <c r="K31" s="392"/>
      <c r="L31" s="213"/>
      <c r="M31" s="213"/>
      <c r="N31" s="213"/>
      <c r="O31" s="214"/>
    </row>
    <row r="32" spans="1:19" ht="13.5">
      <c r="A32" s="209">
        <v>6</v>
      </c>
      <c r="B32" s="210"/>
      <c r="C32" s="211"/>
      <c r="D32" s="211"/>
      <c r="E32" s="388"/>
      <c r="F32" s="389"/>
      <c r="G32" s="212"/>
      <c r="H32" s="212"/>
      <c r="I32" s="390"/>
      <c r="J32" s="391"/>
      <c r="K32" s="392"/>
      <c r="L32" s="213"/>
      <c r="M32" s="213"/>
      <c r="N32" s="213"/>
      <c r="O32" s="214"/>
    </row>
    <row r="33" spans="1:15" ht="13.5">
      <c r="A33" s="209">
        <v>7</v>
      </c>
      <c r="B33" s="210"/>
      <c r="C33" s="211"/>
      <c r="D33" s="211"/>
      <c r="E33" s="388"/>
      <c r="F33" s="389"/>
      <c r="G33" s="212"/>
      <c r="H33" s="212"/>
      <c r="I33" s="390"/>
      <c r="J33" s="391"/>
      <c r="K33" s="392"/>
      <c r="L33" s="213"/>
      <c r="M33" s="213"/>
      <c r="N33" s="213"/>
      <c r="O33" s="214"/>
    </row>
    <row r="34" spans="1:15" ht="13.5">
      <c r="A34" s="209">
        <v>8</v>
      </c>
      <c r="B34" s="210"/>
      <c r="C34" s="211"/>
      <c r="D34" s="211"/>
      <c r="E34" s="388"/>
      <c r="F34" s="389"/>
      <c r="G34" s="212"/>
      <c r="H34" s="212"/>
      <c r="I34" s="390"/>
      <c r="J34" s="391"/>
      <c r="K34" s="392"/>
      <c r="L34" s="213"/>
      <c r="M34" s="213"/>
      <c r="N34" s="213"/>
      <c r="O34" s="214"/>
    </row>
    <row r="35" spans="1:15" ht="13.5">
      <c r="A35" s="209">
        <v>9</v>
      </c>
      <c r="B35" s="210"/>
      <c r="C35" s="211"/>
      <c r="D35" s="211"/>
      <c r="E35" s="388"/>
      <c r="F35" s="389"/>
      <c r="G35" s="212"/>
      <c r="H35" s="212"/>
      <c r="I35" s="390"/>
      <c r="J35" s="391"/>
      <c r="K35" s="392"/>
      <c r="L35" s="213"/>
      <c r="M35" s="213"/>
      <c r="N35" s="213"/>
      <c r="O35" s="214"/>
    </row>
    <row r="36" spans="1:15" ht="13.5">
      <c r="A36" s="209">
        <v>10</v>
      </c>
      <c r="B36" s="210"/>
      <c r="C36" s="211"/>
      <c r="D36" s="211"/>
      <c r="E36" s="388"/>
      <c r="F36" s="389"/>
      <c r="G36" s="212"/>
      <c r="H36" s="212"/>
      <c r="I36" s="390"/>
      <c r="J36" s="391"/>
      <c r="K36" s="392"/>
      <c r="L36" s="213"/>
      <c r="M36" s="213"/>
      <c r="N36" s="213"/>
      <c r="O36" s="214"/>
    </row>
    <row r="37" spans="1:15" ht="13.5">
      <c r="A37" s="209">
        <v>11</v>
      </c>
      <c r="B37" s="210"/>
      <c r="C37" s="211"/>
      <c r="D37" s="211"/>
      <c r="E37" s="388"/>
      <c r="F37" s="389"/>
      <c r="G37" s="212"/>
      <c r="H37" s="212"/>
      <c r="I37" s="390"/>
      <c r="J37" s="391"/>
      <c r="K37" s="392"/>
      <c r="L37" s="213"/>
      <c r="M37" s="213"/>
      <c r="N37" s="213"/>
      <c r="O37" s="214"/>
    </row>
    <row r="38" spans="1:15" ht="13.5">
      <c r="A38" s="209">
        <v>12</v>
      </c>
      <c r="B38" s="210"/>
      <c r="C38" s="211"/>
      <c r="D38" s="211"/>
      <c r="E38" s="388"/>
      <c r="F38" s="389"/>
      <c r="G38" s="212"/>
      <c r="H38" s="212"/>
      <c r="I38" s="390"/>
      <c r="J38" s="391"/>
      <c r="K38" s="392"/>
      <c r="L38" s="213"/>
      <c r="M38" s="213"/>
      <c r="N38" s="213"/>
      <c r="O38" s="214"/>
    </row>
    <row r="39" spans="1:15" ht="13.5">
      <c r="A39" s="209">
        <v>13</v>
      </c>
      <c r="B39" s="210"/>
      <c r="C39" s="211"/>
      <c r="D39" s="211"/>
      <c r="E39" s="388"/>
      <c r="F39" s="389"/>
      <c r="G39" s="212"/>
      <c r="H39" s="212"/>
      <c r="I39" s="390"/>
      <c r="J39" s="391"/>
      <c r="K39" s="392"/>
      <c r="L39" s="213"/>
      <c r="M39" s="213"/>
      <c r="N39" s="213"/>
      <c r="O39" s="214"/>
    </row>
    <row r="40" spans="1:15" ht="13.5">
      <c r="A40" s="209">
        <v>14</v>
      </c>
      <c r="B40" s="210"/>
      <c r="C40" s="211"/>
      <c r="D40" s="211"/>
      <c r="E40" s="388"/>
      <c r="F40" s="389"/>
      <c r="G40" s="212"/>
      <c r="H40" s="212"/>
      <c r="I40" s="390"/>
      <c r="J40" s="391"/>
      <c r="K40" s="392"/>
      <c r="L40" s="213"/>
      <c r="M40" s="213"/>
      <c r="N40" s="213"/>
      <c r="O40" s="214"/>
    </row>
    <row r="41" spans="1:15" ht="13.5">
      <c r="A41" s="209">
        <v>15</v>
      </c>
      <c r="B41" s="210"/>
      <c r="C41" s="211"/>
      <c r="D41" s="211"/>
      <c r="E41" s="388"/>
      <c r="F41" s="389"/>
      <c r="G41" s="212"/>
      <c r="H41" s="212"/>
      <c r="I41" s="390"/>
      <c r="J41" s="391"/>
      <c r="K41" s="392"/>
      <c r="L41" s="213"/>
      <c r="M41" s="213"/>
      <c r="N41" s="213"/>
      <c r="O41" s="214"/>
    </row>
    <row r="42" spans="1:15" ht="13.5">
      <c r="A42" s="209">
        <v>16</v>
      </c>
      <c r="B42" s="210"/>
      <c r="C42" s="211"/>
      <c r="D42" s="211"/>
      <c r="E42" s="388"/>
      <c r="F42" s="389"/>
      <c r="G42" s="212"/>
      <c r="H42" s="212"/>
      <c r="I42" s="390"/>
      <c r="J42" s="391"/>
      <c r="K42" s="392"/>
      <c r="L42" s="213"/>
      <c r="M42" s="213"/>
      <c r="N42" s="213"/>
      <c r="O42" s="214"/>
    </row>
    <row r="43" spans="1:15" ht="13.5">
      <c r="A43" s="209">
        <v>17</v>
      </c>
      <c r="B43" s="210"/>
      <c r="C43" s="211"/>
      <c r="D43" s="211"/>
      <c r="E43" s="388"/>
      <c r="F43" s="389"/>
      <c r="G43" s="212"/>
      <c r="H43" s="212"/>
      <c r="I43" s="390"/>
      <c r="J43" s="391"/>
      <c r="K43" s="392"/>
      <c r="L43" s="213"/>
      <c r="M43" s="213"/>
      <c r="N43" s="213"/>
      <c r="O43" s="214"/>
    </row>
    <row r="44" spans="1:15" ht="13.5">
      <c r="A44" s="209">
        <v>18</v>
      </c>
      <c r="B44" s="210"/>
      <c r="C44" s="211"/>
      <c r="D44" s="211"/>
      <c r="E44" s="388"/>
      <c r="F44" s="389"/>
      <c r="G44" s="212"/>
      <c r="H44" s="212"/>
      <c r="I44" s="390"/>
      <c r="J44" s="391"/>
      <c r="K44" s="392"/>
      <c r="L44" s="213"/>
      <c r="M44" s="213"/>
      <c r="N44" s="213"/>
      <c r="O44" s="214"/>
    </row>
    <row r="45" spans="1:15" ht="13.5">
      <c r="A45" s="209">
        <v>19</v>
      </c>
      <c r="B45" s="210"/>
      <c r="C45" s="211"/>
      <c r="D45" s="211"/>
      <c r="E45" s="388"/>
      <c r="F45" s="389"/>
      <c r="G45" s="212"/>
      <c r="H45" s="212"/>
      <c r="I45" s="390"/>
      <c r="J45" s="391"/>
      <c r="K45" s="392"/>
      <c r="L45" s="213"/>
      <c r="M45" s="213"/>
      <c r="N45" s="213"/>
      <c r="O45" s="214"/>
    </row>
    <row r="46" spans="1:15" ht="13.5">
      <c r="A46" s="209">
        <v>20</v>
      </c>
      <c r="B46" s="210"/>
      <c r="C46" s="211"/>
      <c r="D46" s="211"/>
      <c r="E46" s="388"/>
      <c r="F46" s="389"/>
      <c r="G46" s="212"/>
      <c r="H46" s="212"/>
      <c r="I46" s="390"/>
      <c r="J46" s="391"/>
      <c r="K46" s="392"/>
      <c r="L46" s="213"/>
      <c r="M46" s="213"/>
      <c r="N46" s="213"/>
      <c r="O46" s="214"/>
    </row>
    <row r="47" spans="1:15" ht="13.5">
      <c r="A47" s="209">
        <v>21</v>
      </c>
      <c r="B47" s="210"/>
      <c r="C47" s="211"/>
      <c r="D47" s="211"/>
      <c r="E47" s="388"/>
      <c r="F47" s="389"/>
      <c r="G47" s="212"/>
      <c r="H47" s="212"/>
      <c r="I47" s="390"/>
      <c r="J47" s="391"/>
      <c r="K47" s="392"/>
      <c r="L47" s="213"/>
      <c r="M47" s="213"/>
      <c r="N47" s="213"/>
      <c r="O47" s="214"/>
    </row>
    <row r="48" spans="1:15" ht="13.5">
      <c r="A48" s="209">
        <v>22</v>
      </c>
      <c r="B48" s="210"/>
      <c r="C48" s="211"/>
      <c r="D48" s="211"/>
      <c r="E48" s="388"/>
      <c r="F48" s="389"/>
      <c r="G48" s="212"/>
      <c r="H48" s="212"/>
      <c r="I48" s="390"/>
      <c r="J48" s="391"/>
      <c r="K48" s="392"/>
      <c r="L48" s="213"/>
      <c r="M48" s="213"/>
      <c r="N48" s="213"/>
      <c r="O48" s="214"/>
    </row>
    <row r="49" spans="1:15" ht="13.5">
      <c r="A49" s="209">
        <v>23</v>
      </c>
      <c r="B49" s="210"/>
      <c r="C49" s="211"/>
      <c r="D49" s="211"/>
      <c r="E49" s="388"/>
      <c r="F49" s="389"/>
      <c r="G49" s="212"/>
      <c r="H49" s="212"/>
      <c r="I49" s="390"/>
      <c r="J49" s="391"/>
      <c r="K49" s="392"/>
      <c r="L49" s="213"/>
      <c r="M49" s="213"/>
      <c r="N49" s="213"/>
      <c r="O49" s="214"/>
    </row>
    <row r="50" spans="1:15" ht="13.5">
      <c r="A50" s="209">
        <v>24</v>
      </c>
      <c r="B50" s="210"/>
      <c r="C50" s="211"/>
      <c r="D50" s="211"/>
      <c r="E50" s="388"/>
      <c r="F50" s="389"/>
      <c r="G50" s="212"/>
      <c r="H50" s="212"/>
      <c r="I50" s="390"/>
      <c r="J50" s="391"/>
      <c r="K50" s="392"/>
      <c r="L50" s="213"/>
      <c r="M50" s="213"/>
      <c r="N50" s="213"/>
      <c r="O50" s="214"/>
    </row>
    <row r="51" spans="1:15" ht="13.5">
      <c r="A51" s="209">
        <v>25</v>
      </c>
      <c r="B51" s="210"/>
      <c r="C51" s="211"/>
      <c r="D51" s="211"/>
      <c r="E51" s="388"/>
      <c r="F51" s="389"/>
      <c r="G51" s="212"/>
      <c r="H51" s="212"/>
      <c r="I51" s="390"/>
      <c r="J51" s="391"/>
      <c r="K51" s="392"/>
      <c r="L51" s="213"/>
      <c r="M51" s="213"/>
      <c r="N51" s="213"/>
      <c r="O51" s="214"/>
    </row>
    <row r="52" spans="1:15" ht="13.5">
      <c r="A52" s="209">
        <v>26</v>
      </c>
      <c r="B52" s="210"/>
      <c r="C52" s="211"/>
      <c r="D52" s="211"/>
      <c r="E52" s="388"/>
      <c r="F52" s="389"/>
      <c r="G52" s="212"/>
      <c r="H52" s="212"/>
      <c r="I52" s="390"/>
      <c r="J52" s="391"/>
      <c r="K52" s="392"/>
      <c r="L52" s="213"/>
      <c r="M52" s="213"/>
      <c r="N52" s="213"/>
      <c r="O52" s="214"/>
    </row>
    <row r="53" spans="1:15" ht="13.5">
      <c r="A53" s="209">
        <v>27</v>
      </c>
      <c r="B53" s="210"/>
      <c r="C53" s="211"/>
      <c r="D53" s="211"/>
      <c r="E53" s="388"/>
      <c r="F53" s="389"/>
      <c r="G53" s="212"/>
      <c r="H53" s="212"/>
      <c r="I53" s="390"/>
      <c r="J53" s="391"/>
      <c r="K53" s="392"/>
      <c r="L53" s="213"/>
      <c r="M53" s="213"/>
      <c r="N53" s="213"/>
      <c r="O53" s="214"/>
    </row>
    <row r="54" spans="1:15" ht="13.5">
      <c r="A54" s="209">
        <v>28</v>
      </c>
      <c r="B54" s="210"/>
      <c r="C54" s="211"/>
      <c r="D54" s="211"/>
      <c r="E54" s="388"/>
      <c r="F54" s="389"/>
      <c r="G54" s="212"/>
      <c r="H54" s="212"/>
      <c r="I54" s="390"/>
      <c r="J54" s="391"/>
      <c r="K54" s="392"/>
      <c r="L54" s="213"/>
      <c r="M54" s="213"/>
      <c r="N54" s="213"/>
      <c r="O54" s="214"/>
    </row>
    <row r="55" spans="1:15" ht="13.5">
      <c r="A55" s="209">
        <v>29</v>
      </c>
      <c r="B55" s="210"/>
      <c r="C55" s="211"/>
      <c r="D55" s="211"/>
      <c r="E55" s="388"/>
      <c r="F55" s="389"/>
      <c r="G55" s="212"/>
      <c r="H55" s="212"/>
      <c r="I55" s="390"/>
      <c r="J55" s="391"/>
      <c r="K55" s="392"/>
      <c r="L55" s="213"/>
      <c r="M55" s="213"/>
      <c r="N55" s="213"/>
      <c r="O55" s="214"/>
    </row>
    <row r="56" spans="1:15" ht="13.5">
      <c r="A56" s="209">
        <v>30</v>
      </c>
      <c r="B56" s="210"/>
      <c r="C56" s="211"/>
      <c r="D56" s="211"/>
      <c r="E56" s="388"/>
      <c r="F56" s="389"/>
      <c r="G56" s="212"/>
      <c r="H56" s="212"/>
      <c r="I56" s="390"/>
      <c r="J56" s="391"/>
      <c r="K56" s="392"/>
      <c r="L56" s="213"/>
      <c r="M56" s="213"/>
      <c r="N56" s="213"/>
      <c r="O56" s="214"/>
    </row>
    <row r="57" spans="1:15" ht="13.5">
      <c r="A57" s="209">
        <v>31</v>
      </c>
      <c r="B57" s="415"/>
      <c r="C57" s="416"/>
      <c r="D57" s="416"/>
      <c r="E57" s="417"/>
      <c r="F57" s="418"/>
      <c r="G57" s="419"/>
      <c r="H57" s="419"/>
      <c r="I57" s="420"/>
      <c r="J57" s="421"/>
      <c r="K57" s="422"/>
      <c r="L57" s="423"/>
      <c r="M57" s="423"/>
      <c r="N57" s="423"/>
      <c r="O57" s="424"/>
    </row>
    <row r="58" spans="1:15" ht="15.75" thickBot="1">
      <c r="A58" s="216"/>
      <c r="B58" s="217"/>
      <c r="C58" s="425" t="s">
        <v>157</v>
      </c>
      <c r="D58" s="426"/>
      <c r="E58" s="426"/>
      <c r="F58" s="427"/>
      <c r="G58" s="218">
        <f>SUM(G26:G57)</f>
        <v>100</v>
      </c>
      <c r="H58" s="218">
        <f>SUM(H26:H57)</f>
        <v>0</v>
      </c>
      <c r="I58" s="428"/>
      <c r="J58" s="429"/>
      <c r="K58" s="430" t="s">
        <v>277</v>
      </c>
      <c r="L58" s="426"/>
      <c r="M58" s="426"/>
      <c r="N58" s="219">
        <f>G58-H58</f>
        <v>100</v>
      </c>
      <c r="O58" s="220"/>
    </row>
    <row r="59" spans="1:15">
      <c r="A59" s="431" t="s">
        <v>278</v>
      </c>
      <c r="B59" s="432"/>
      <c r="C59" s="432"/>
      <c r="D59" s="221"/>
      <c r="E59" s="221"/>
      <c r="F59" s="221"/>
      <c r="G59" s="433" t="s">
        <v>279</v>
      </c>
      <c r="H59" s="433"/>
      <c r="I59" s="221"/>
      <c r="J59" s="221"/>
      <c r="K59" s="221"/>
      <c r="L59" s="221"/>
      <c r="M59" s="221"/>
      <c r="N59" s="221"/>
      <c r="O59" s="222"/>
    </row>
    <row r="60" spans="1:15" ht="13.5" thickBot="1">
      <c r="A60" s="223"/>
      <c r="B60" s="185"/>
      <c r="C60" s="185"/>
      <c r="D60" s="185"/>
      <c r="E60" s="185"/>
      <c r="F60" s="185"/>
      <c r="G60" s="224"/>
      <c r="H60" s="224"/>
      <c r="I60" s="185"/>
      <c r="J60" s="185"/>
      <c r="K60" s="185"/>
      <c r="L60" s="185"/>
      <c r="M60" s="185"/>
      <c r="N60" s="185"/>
      <c r="O60" s="225"/>
    </row>
  </sheetData>
  <mergeCells count="84">
    <mergeCell ref="C58:F58"/>
    <mergeCell ref="K58:M58"/>
    <mergeCell ref="E55:F55"/>
    <mergeCell ref="I55:K55"/>
    <mergeCell ref="E56:F56"/>
    <mergeCell ref="I56:K56"/>
    <mergeCell ref="E57:F57"/>
    <mergeCell ref="I57:K57"/>
    <mergeCell ref="E52:F52"/>
    <mergeCell ref="I52:K52"/>
    <mergeCell ref="E53:F53"/>
    <mergeCell ref="I53:K53"/>
    <mergeCell ref="E54:F54"/>
    <mergeCell ref="I54:K54"/>
    <mergeCell ref="E49:F49"/>
    <mergeCell ref="I49:K49"/>
    <mergeCell ref="E50:F50"/>
    <mergeCell ref="I50:K50"/>
    <mergeCell ref="E51:F51"/>
    <mergeCell ref="I51:K51"/>
    <mergeCell ref="E46:F46"/>
    <mergeCell ref="I46:K46"/>
    <mergeCell ref="E47:F47"/>
    <mergeCell ref="I47:K47"/>
    <mergeCell ref="E48:F48"/>
    <mergeCell ref="I48:K48"/>
    <mergeCell ref="E43:F43"/>
    <mergeCell ref="I43:K43"/>
    <mergeCell ref="E44:F44"/>
    <mergeCell ref="I44:K44"/>
    <mergeCell ref="E45:F45"/>
    <mergeCell ref="I45:K45"/>
    <mergeCell ref="E40:F40"/>
    <mergeCell ref="I40:K40"/>
    <mergeCell ref="E41:F41"/>
    <mergeCell ref="I41:K41"/>
    <mergeCell ref="E42:F42"/>
    <mergeCell ref="I42:K42"/>
    <mergeCell ref="E37:F37"/>
    <mergeCell ref="I37:K37"/>
    <mergeCell ref="E38:F38"/>
    <mergeCell ref="I38:K38"/>
    <mergeCell ref="E39:F39"/>
    <mergeCell ref="I39:K39"/>
    <mergeCell ref="E34:F34"/>
    <mergeCell ref="I34:K34"/>
    <mergeCell ref="E35:F35"/>
    <mergeCell ref="I35:K35"/>
    <mergeCell ref="E36:F36"/>
    <mergeCell ref="I36:K36"/>
    <mergeCell ref="E31:F31"/>
    <mergeCell ref="I31:K31"/>
    <mergeCell ref="E32:F32"/>
    <mergeCell ref="I32:K32"/>
    <mergeCell ref="E33:F33"/>
    <mergeCell ref="I33:K33"/>
    <mergeCell ref="E28:F28"/>
    <mergeCell ref="I28:K28"/>
    <mergeCell ref="E29:F29"/>
    <mergeCell ref="I29:K29"/>
    <mergeCell ref="E30:F30"/>
    <mergeCell ref="I30:K30"/>
    <mergeCell ref="E23:F24"/>
    <mergeCell ref="I23:K23"/>
    <mergeCell ref="C26:F26"/>
    <mergeCell ref="I26:K26"/>
    <mergeCell ref="E27:F27"/>
    <mergeCell ref="I27:K27"/>
    <mergeCell ref="A21:C21"/>
    <mergeCell ref="G21:H22"/>
    <mergeCell ref="N21:O21"/>
    <mergeCell ref="I22:K22"/>
    <mergeCell ref="N22:O22"/>
    <mergeCell ref="I19:K19"/>
    <mergeCell ref="L19:M19"/>
    <mergeCell ref="N19:O19"/>
    <mergeCell ref="A20:C20"/>
    <mergeCell ref="L20:M20"/>
    <mergeCell ref="B3:D3"/>
    <mergeCell ref="F3:H3"/>
    <mergeCell ref="B17:C17"/>
    <mergeCell ref="F17:G17"/>
    <mergeCell ref="A19:F19"/>
    <mergeCell ref="G19:H20"/>
  </mergeCells>
  <hyperlinks>
    <hyperlink ref="S4" location="'Evidenta PFA'!A1" display="Evidenta PFA"/>
    <hyperlink ref="S5" location="RJIP!A1" display="RJIP"/>
    <hyperlink ref="S6" location="'Model RJIP'!A1" display="Model RJIP"/>
    <hyperlink ref="S7" location="'Registrul-Inventar'!A1" display="Registrul-Inventar"/>
    <hyperlink ref="S8" location="'Export factura'!A1" display="Export factura"/>
    <hyperlink ref="S9" location="'Export chitanta'!A1" display="Export chitanta"/>
    <hyperlink ref="S10" location="Facturi!A1" display="Facturi"/>
    <hyperlink ref="S11" location="Clienti!A1" display="Clienti"/>
    <hyperlink ref="S12" location="'Incasat pe luna'!A1" display="Incasat pe luna"/>
    <hyperlink ref="S13" location="'Facturat pe luna'!A1" display="Facturat pe luna"/>
    <hyperlink ref="S14" location="'Incasari pe client'!A1" display="Incasari pe client"/>
    <hyperlink ref="S15" location="'Calculator pret traducere'!A1" display="Calculator pret traducere"/>
    <hyperlink ref="S16" location="Ianuarie!A1" display="Ianuarie"/>
    <hyperlink ref="S17" location="Februarie!A1" display="Februarie"/>
    <hyperlink ref="S18" location="Martie!A1" display="Martie"/>
    <hyperlink ref="S19" location="Aprilie!A1" display="Aprilie"/>
    <hyperlink ref="S20" location="Mai!A1" display="Mai"/>
    <hyperlink ref="S21" location="Iunie!A1" display="Iunie"/>
    <hyperlink ref="S22" location="Iulie!A1" display="Iulie"/>
    <hyperlink ref="S23" location="August!A1" display="August"/>
    <hyperlink ref="S24" location="August!A1" display="August"/>
    <hyperlink ref="S25" location="Septembrie!A1" display="Septembrie"/>
    <hyperlink ref="S26" location="Octombrie!A1" display="Octombrie"/>
    <hyperlink ref="S27" location="Noiembrie!A1" display="Noiembrie"/>
    <hyperlink ref="S28" location="Decembrie!A1" display="Decembrie"/>
    <hyperlink ref="S29" location="'Export chitanta'!Print_Area" display="'Export chitanta'!Print_Area"/>
    <hyperlink ref="S30" location="'Export factura'!Print_Area" display="'Export factura'!Print_Area"/>
  </hyperlinks>
  <pageMargins left="0.7" right="0.7" top="0.75" bottom="0.75" header="0.3" footer="0.3"/>
  <drawing r:id="rId1"/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>
  <dimension ref="A1:K7"/>
  <sheetViews>
    <sheetView workbookViewId="0">
      <selection activeCell="P10" sqref="P10"/>
    </sheetView>
  </sheetViews>
  <sheetFormatPr defaultRowHeight="12.75"/>
  <cols>
    <col min="7" max="7" width="6.5703125" bestFit="1" customWidth="1"/>
    <col min="8" max="8" width="11.5703125" bestFit="1" customWidth="1"/>
  </cols>
  <sheetData>
    <row r="1" spans="1:11" ht="51" customHeight="1">
      <c r="A1" s="449" t="s">
        <v>161</v>
      </c>
      <c r="B1" s="450" t="s">
        <v>270</v>
      </c>
      <c r="C1" s="450" t="s">
        <v>269</v>
      </c>
      <c r="D1" s="450" t="s">
        <v>297</v>
      </c>
      <c r="E1" s="450" t="s">
        <v>268</v>
      </c>
      <c r="F1" s="451" t="s">
        <v>298</v>
      </c>
      <c r="G1" s="448" t="s">
        <v>299</v>
      </c>
      <c r="H1" s="451" t="s">
        <v>300</v>
      </c>
      <c r="I1" s="451" t="s">
        <v>301</v>
      </c>
      <c r="J1" s="451" t="s">
        <v>302</v>
      </c>
      <c r="K1" s="451" t="s">
        <v>303</v>
      </c>
    </row>
    <row r="2" spans="1:11">
      <c r="A2" s="437">
        <v>42370</v>
      </c>
      <c r="B2" s="439">
        <v>2016</v>
      </c>
      <c r="C2" s="439">
        <f>MONTH(A2)</f>
        <v>1</v>
      </c>
      <c r="D2" s="438">
        <f>WEEKNUM(Data,2)</f>
        <v>1</v>
      </c>
      <c r="E2" s="439">
        <f>DAY(A2)</f>
        <v>1</v>
      </c>
      <c r="F2" s="440" t="s">
        <v>304</v>
      </c>
      <c r="G2" s="441">
        <v>581</v>
      </c>
      <c r="H2" s="442">
        <v>100</v>
      </c>
      <c r="I2" s="440">
        <v>0</v>
      </c>
      <c r="J2" s="440">
        <v>0</v>
      </c>
      <c r="K2" s="443">
        <f>H2</f>
        <v>100</v>
      </c>
    </row>
    <row r="3" spans="1:11">
      <c r="A3" s="437">
        <v>42400</v>
      </c>
      <c r="B3" s="439">
        <v>2016</v>
      </c>
      <c r="C3" s="439">
        <v>1</v>
      </c>
      <c r="D3" s="438">
        <v>5</v>
      </c>
      <c r="E3" s="439">
        <v>31</v>
      </c>
      <c r="F3" s="440" t="s">
        <v>305</v>
      </c>
      <c r="G3" s="441"/>
      <c r="H3" s="442">
        <f>K2</f>
        <v>100</v>
      </c>
      <c r="I3" s="440">
        <v>400</v>
      </c>
      <c r="J3" s="440">
        <v>0</v>
      </c>
      <c r="K3" s="443">
        <f>H3+I3-J3</f>
        <v>500</v>
      </c>
    </row>
    <row r="4" spans="1:11">
      <c r="A4" s="437">
        <v>42400</v>
      </c>
      <c r="B4" s="439">
        <v>2016</v>
      </c>
      <c r="C4" s="439">
        <v>1</v>
      </c>
      <c r="D4" s="438">
        <v>5</v>
      </c>
      <c r="E4" s="439">
        <v>31</v>
      </c>
      <c r="F4" s="440" t="s">
        <v>305</v>
      </c>
      <c r="G4" s="441"/>
      <c r="H4" s="442">
        <f>K3</f>
        <v>500</v>
      </c>
      <c r="I4" s="440">
        <v>500</v>
      </c>
      <c r="J4" s="440">
        <v>0</v>
      </c>
      <c r="K4" s="443">
        <f>H4+I4-J4</f>
        <v>1000</v>
      </c>
    </row>
    <row r="5" spans="1:11">
      <c r="A5" s="437">
        <v>42400</v>
      </c>
      <c r="B5" s="439">
        <v>2016</v>
      </c>
      <c r="C5" s="439">
        <v>1</v>
      </c>
      <c r="D5" s="438">
        <v>5</v>
      </c>
      <c r="E5" s="439">
        <v>31</v>
      </c>
      <c r="F5" s="440" t="s">
        <v>305</v>
      </c>
      <c r="G5" s="441"/>
      <c r="H5" s="442">
        <f>K4</f>
        <v>1000</v>
      </c>
      <c r="I5" s="440">
        <v>650</v>
      </c>
      <c r="J5" s="440">
        <v>0</v>
      </c>
      <c r="K5" s="443">
        <f>H5+I5-J5</f>
        <v>1650</v>
      </c>
    </row>
    <row r="6" spans="1:11">
      <c r="A6" s="437">
        <v>42400</v>
      </c>
      <c r="B6" s="439">
        <v>2016</v>
      </c>
      <c r="C6" s="439">
        <v>1</v>
      </c>
      <c r="D6" s="438">
        <v>5</v>
      </c>
      <c r="E6" s="439">
        <v>31</v>
      </c>
      <c r="F6" s="440" t="s">
        <v>306</v>
      </c>
      <c r="G6" s="441"/>
      <c r="H6" s="442">
        <f>K5</f>
        <v>1650</v>
      </c>
      <c r="I6" s="440">
        <v>0</v>
      </c>
      <c r="J6" s="440">
        <v>500</v>
      </c>
      <c r="K6" s="443">
        <f>H6+I6-J6</f>
        <v>1150</v>
      </c>
    </row>
    <row r="7" spans="1:11" s="447" customFormat="1">
      <c r="A7" s="444" t="s">
        <v>307</v>
      </c>
      <c r="B7" s="445"/>
      <c r="C7" s="445"/>
      <c r="D7" s="445"/>
      <c r="E7" s="445"/>
      <c r="F7" s="446"/>
      <c r="G7" s="446"/>
      <c r="H7" s="446"/>
      <c r="I7" s="446"/>
      <c r="J7" s="446"/>
      <c r="K7" s="446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26</vt:i4>
      </vt:variant>
      <vt:variant>
        <vt:lpstr>Named Ranges</vt:lpstr>
      </vt:variant>
      <vt:variant>
        <vt:i4>3</vt:i4>
      </vt:variant>
    </vt:vector>
  </HeadingPairs>
  <TitlesOfParts>
    <vt:vector size="29" baseType="lpstr">
      <vt:lpstr>Panou</vt:lpstr>
      <vt:lpstr>Evidenta PFA</vt:lpstr>
      <vt:lpstr>RJIP</vt:lpstr>
      <vt:lpstr>Registrul-Inventar</vt:lpstr>
      <vt:lpstr>Calculator pret traducere</vt:lpstr>
      <vt:lpstr>Export factura</vt:lpstr>
      <vt:lpstr>Export chitanta</vt:lpstr>
      <vt:lpstr>.</vt:lpstr>
      <vt:lpstr>Facturi</vt:lpstr>
      <vt:lpstr>Clienti</vt:lpstr>
      <vt:lpstr>Incasat pe luna</vt:lpstr>
      <vt:lpstr>Facturat pe luna</vt:lpstr>
      <vt:lpstr>Incasari pe client</vt:lpstr>
      <vt:lpstr>Ianuarie</vt:lpstr>
      <vt:lpstr>Februarie</vt:lpstr>
      <vt:lpstr>Martie</vt:lpstr>
      <vt:lpstr>Aprilie</vt:lpstr>
      <vt:lpstr>Mai</vt:lpstr>
      <vt:lpstr>Iunie</vt:lpstr>
      <vt:lpstr>Iulie</vt:lpstr>
      <vt:lpstr>August</vt:lpstr>
      <vt:lpstr>Septembrie</vt:lpstr>
      <vt:lpstr>Octombrie</vt:lpstr>
      <vt:lpstr>Noiembrie</vt:lpstr>
      <vt:lpstr>Decembrie</vt:lpstr>
      <vt:lpstr>MONTANT-RON</vt:lpstr>
      <vt:lpstr>Data</vt:lpstr>
      <vt:lpstr>'Export chitanta'!Print_Area</vt:lpstr>
      <vt:lpstr>'Export factura'!Print_Area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Radu</dc:creator>
  <cp:lastModifiedBy>Vasiade</cp:lastModifiedBy>
  <cp:lastPrinted>2016-01-30T14:03:27Z</cp:lastPrinted>
  <dcterms:created xsi:type="dcterms:W3CDTF">2013-09-04T12:02:22Z</dcterms:created>
  <dcterms:modified xsi:type="dcterms:W3CDTF">2016-01-31T19:21:33Z</dcterms:modified>
</cp:coreProperties>
</file>