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0550" windowHeight="4035"/>
  </bookViews>
  <sheets>
    <sheet name="Feuille Cible" sheetId="1" r:id="rId1"/>
  </sheets>
  <definedNames>
    <definedName name="liste_bis">OFFSET('Feuille Cible'!XCU1048576,0,0,COUNTA('Feuille Cible'!XCU:XCU),1)</definedName>
  </definedNames>
  <calcPr calcId="145621"/>
</workbook>
</file>

<file path=xl/calcChain.xml><?xml version="1.0" encoding="utf-8"?>
<calcChain xmlns="http://schemas.openxmlformats.org/spreadsheetml/2006/main">
  <c r="BL19" i="1" l="1"/>
  <c r="BL18" i="1"/>
  <c r="BL17" i="1"/>
  <c r="BL16" i="1"/>
  <c r="BL15" i="1"/>
  <c r="BL14" i="1"/>
  <c r="BL13" i="1"/>
  <c r="BL12" i="1"/>
  <c r="BL11" i="1"/>
  <c r="G16" i="1"/>
  <c r="F16" i="1"/>
  <c r="E16" i="1"/>
  <c r="BC16" i="1" a="1"/>
  <c r="BC16" i="1" s="1"/>
  <c r="AU16" i="1" a="1"/>
  <c r="AU16" i="1" s="1"/>
  <c r="AM16" i="1" a="1"/>
  <c r="AM16" i="1" s="1"/>
  <c r="G5" i="1"/>
  <c r="F5" i="1"/>
  <c r="E5" i="1"/>
  <c r="BC5" i="1" a="1"/>
  <c r="BC5" i="1" s="1"/>
  <c r="AU5" i="1" a="1"/>
  <c r="AU5" i="1" s="1"/>
  <c r="AM5" i="1" a="1"/>
  <c r="AM5" i="1" s="1"/>
  <c r="G3" i="1"/>
  <c r="F3" i="1"/>
  <c r="E3" i="1"/>
  <c r="BC3" i="1" a="1"/>
  <c r="BC3" i="1" s="1"/>
  <c r="AU3" i="1" a="1"/>
  <c r="AU3" i="1" s="1"/>
  <c r="AM3" i="1" a="1"/>
  <c r="AN3" i="1" s="1"/>
  <c r="BH16" i="1" l="1"/>
  <c r="BF16" i="1"/>
  <c r="BD16" i="1"/>
  <c r="BI16" i="1"/>
  <c r="BG16" i="1"/>
  <c r="BE16" i="1"/>
  <c r="AZ16" i="1"/>
  <c r="AX16" i="1"/>
  <c r="AV16" i="1"/>
  <c r="BA16" i="1"/>
  <c r="AY16" i="1"/>
  <c r="AW16" i="1"/>
  <c r="AR16" i="1"/>
  <c r="AP16" i="1"/>
  <c r="AN16" i="1"/>
  <c r="AS16" i="1"/>
  <c r="AQ16" i="1"/>
  <c r="AO16" i="1"/>
  <c r="BH5" i="1"/>
  <c r="BF5" i="1"/>
  <c r="BD5" i="1"/>
  <c r="BI5" i="1"/>
  <c r="BG5" i="1"/>
  <c r="BE5" i="1"/>
  <c r="AZ5" i="1"/>
  <c r="AX5" i="1"/>
  <c r="AV5" i="1"/>
  <c r="BA5" i="1"/>
  <c r="AY5" i="1"/>
  <c r="AW5" i="1"/>
  <c r="AR5" i="1"/>
  <c r="AP5" i="1"/>
  <c r="AN5" i="1"/>
  <c r="AS5" i="1"/>
  <c r="AQ5" i="1"/>
  <c r="AO5" i="1"/>
  <c r="BH3" i="1"/>
  <c r="BF3" i="1"/>
  <c r="BD3" i="1"/>
  <c r="BI3" i="1"/>
  <c r="BG3" i="1"/>
  <c r="BE3" i="1"/>
  <c r="AZ3" i="1"/>
  <c r="AX3" i="1"/>
  <c r="AV3" i="1"/>
  <c r="BA3" i="1"/>
  <c r="AY3" i="1"/>
  <c r="AW3" i="1"/>
  <c r="AS3" i="1"/>
  <c r="AQ3" i="1"/>
  <c r="AO3" i="1"/>
  <c r="AM3" i="1"/>
  <c r="AR3" i="1"/>
  <c r="AP3" i="1"/>
</calcChain>
</file>

<file path=xl/sharedStrings.xml><?xml version="1.0" encoding="utf-8"?>
<sst xmlns="http://schemas.openxmlformats.org/spreadsheetml/2006/main" count="614" uniqueCount="69">
  <si>
    <t>a0</t>
  </si>
  <si>
    <t>a1</t>
  </si>
  <si>
    <t>a2</t>
  </si>
  <si>
    <t>a3</t>
  </si>
  <si>
    <t>a4</t>
  </si>
  <si>
    <t>a5</t>
  </si>
  <si>
    <t>Coeff I</t>
  </si>
  <si>
    <t>Coeff N</t>
  </si>
  <si>
    <t>Coeff P1</t>
  </si>
  <si>
    <t>I-125%</t>
  </si>
  <si>
    <t>I-100%</t>
  </si>
  <si>
    <t>I-75%</t>
  </si>
  <si>
    <t>I-50%</t>
  </si>
  <si>
    <t>I-25%</t>
  </si>
  <si>
    <t>I-0%</t>
  </si>
  <si>
    <t>P1-125%</t>
  </si>
  <si>
    <t>P1-100%</t>
  </si>
  <si>
    <t>P1-75%</t>
  </si>
  <si>
    <t>P1-50%</t>
  </si>
  <si>
    <t>P1-25%</t>
  </si>
  <si>
    <t>P1-0%</t>
  </si>
  <si>
    <t>N-125%</t>
  </si>
  <si>
    <t>N-100%</t>
  </si>
  <si>
    <t>N-75%</t>
  </si>
  <si>
    <t>N-50%</t>
  </si>
  <si>
    <t>N-25%</t>
  </si>
  <si>
    <t>N-0%</t>
  </si>
  <si>
    <t>P2-125%</t>
  </si>
  <si>
    <t>P2-100%</t>
  </si>
  <si>
    <t>P2-75%</t>
  </si>
  <si>
    <t>P2-50%</t>
  </si>
  <si>
    <t>P2-25%</t>
  </si>
  <si>
    <t>P2-0%</t>
  </si>
  <si>
    <t>Pole</t>
  </si>
  <si>
    <t>Size</t>
  </si>
  <si>
    <t>Supplier</t>
  </si>
  <si>
    <t>IEx</t>
  </si>
  <si>
    <t>P2 Name</t>
  </si>
  <si>
    <r>
      <t xml:space="preserve">I
</t>
    </r>
    <r>
      <rPr>
        <b/>
        <sz val="6"/>
        <color theme="0"/>
        <rFont val="Verdana"/>
        <family val="2"/>
      </rPr>
      <t>(A)</t>
    </r>
  </si>
  <si>
    <r>
      <t>N</t>
    </r>
    <r>
      <rPr>
        <b/>
        <sz val="8"/>
        <color theme="0"/>
        <rFont val="Verdana"/>
        <family val="2"/>
      </rPr>
      <t xml:space="preserve">
</t>
    </r>
    <r>
      <rPr>
        <b/>
        <sz val="6"/>
        <color theme="0"/>
        <rFont val="Verdana"/>
        <family val="2"/>
      </rPr>
      <t>(min</t>
    </r>
    <r>
      <rPr>
        <b/>
        <vertAlign val="superscript"/>
        <sz val="6"/>
        <color theme="0"/>
        <rFont val="Verdana"/>
        <family val="2"/>
      </rPr>
      <t>-1</t>
    </r>
    <r>
      <rPr>
        <b/>
        <sz val="6"/>
        <color theme="0"/>
        <rFont val="Verdana"/>
        <family val="2"/>
      </rPr>
      <t>)</t>
    </r>
  </si>
  <si>
    <t>P1
(KW)</t>
  </si>
  <si>
    <r>
      <t>P</t>
    </r>
    <r>
      <rPr>
        <b/>
        <vertAlign val="subscript"/>
        <sz val="8"/>
        <color theme="0"/>
        <rFont val="Verdana"/>
        <family val="2"/>
      </rPr>
      <t>2</t>
    </r>
    <r>
      <rPr>
        <b/>
        <sz val="8"/>
        <color theme="0"/>
        <rFont val="Verdana"/>
        <family val="2"/>
      </rPr>
      <t xml:space="preserve">
(KW)</t>
    </r>
  </si>
  <si>
    <t>Fréquence</t>
  </si>
  <si>
    <t>Tension</t>
  </si>
  <si>
    <t>N°article</t>
  </si>
  <si>
    <t>Base moteur VF</t>
  </si>
  <si>
    <t>?</t>
  </si>
  <si>
    <t>230/400V</t>
  </si>
  <si>
    <t>220/380V</t>
  </si>
  <si>
    <t>440-480V</t>
  </si>
  <si>
    <t>220-230V</t>
  </si>
  <si>
    <t>380/660V</t>
  </si>
  <si>
    <t>400/690V</t>
  </si>
  <si>
    <t>IE2</t>
  </si>
  <si>
    <t>IE1</t>
  </si>
  <si>
    <t>Wilo Elec</t>
  </si>
  <si>
    <t>Arcelik</t>
  </si>
  <si>
    <t>Leroy S.</t>
  </si>
  <si>
    <t>Weg</t>
  </si>
  <si>
    <t>Lafert</t>
  </si>
  <si>
    <t xml:space="preserve">Arcelik </t>
  </si>
  <si>
    <t>P2</t>
  </si>
  <si>
    <t>N</t>
  </si>
  <si>
    <t>P1</t>
  </si>
  <si>
    <t>I</t>
  </si>
  <si>
    <t>liste Voltage (colonne B)</t>
  </si>
  <si>
    <t>50HZ ou 60HZ</t>
  </si>
  <si>
    <t>On tape manuellement le N° de ligne</t>
  </si>
  <si>
    <t>liste N° d'article (col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</si>
</sst>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####"/>
    <numFmt numFmtId="165" formatCode="#,##0.000"/>
    <numFmt numFmtId="166" formatCode="#,##0.0000"/>
    <numFmt numFmtId="167" formatCode="0.000"/>
  </numFmts>
  <fonts count="13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sz val="6"/>
      <color theme="0"/>
      <name val="Verdana"/>
      <family val="2"/>
    </font>
    <font>
      <b/>
      <vertAlign val="superscript"/>
      <sz val="6"/>
      <color theme="0"/>
      <name val="Verdana"/>
      <family val="2"/>
    </font>
    <font>
      <b/>
      <vertAlign val="subscript"/>
      <sz val="8"/>
      <color theme="0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sz val="12"/>
      <name val="Arial"/>
      <family val="2"/>
    </font>
    <font>
      <sz val="8"/>
      <name val="Verdana"/>
      <family val="2"/>
    </font>
    <font>
      <b/>
      <sz val="10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37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3" borderId="1" xfId="0" applyNumberFormat="1" applyFill="1" applyBorder="1"/>
    <xf numFmtId="164" fontId="0" fillId="3" borderId="2" xfId="0" applyNumberFormat="1" applyFill="1" applyBorder="1"/>
    <xf numFmtId="164" fontId="0" fillId="3" borderId="3" xfId="0" applyNumberFormat="1" applyFill="1" applyBorder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4" borderId="3" xfId="0" applyNumberFormat="1" applyFill="1" applyBorder="1"/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1" fontId="4" fillId="5" borderId="6" xfId="2" applyNumberFormat="1" applyFont="1" applyFill="1" applyBorder="1" applyAlignment="1">
      <alignment horizontal="center" vertical="center" wrapText="1"/>
    </xf>
    <xf numFmtId="165" fontId="4" fillId="5" borderId="6" xfId="2" applyNumberFormat="1" applyFont="1" applyFill="1" applyBorder="1" applyAlignment="1">
      <alignment horizontal="center" vertical="center" wrapText="1"/>
    </xf>
    <xf numFmtId="166" fontId="4" fillId="5" borderId="6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0" fillId="0" borderId="7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6" borderId="7" xfId="3" applyFont="1" applyFill="1" applyBorder="1" applyAlignment="1">
      <alignment horizontal="center" vertical="center" wrapText="1"/>
    </xf>
    <xf numFmtId="0" fontId="10" fillId="0" borderId="7" xfId="3" applyNumberFormat="1" applyFont="1" applyBorder="1" applyAlignment="1">
      <alignment horizontal="center" vertical="center" wrapText="1"/>
    </xf>
    <xf numFmtId="0" fontId="10" fillId="0" borderId="8" xfId="3" applyNumberFormat="1" applyFont="1" applyBorder="1" applyAlignment="1">
      <alignment horizontal="center" vertical="center" wrapText="1"/>
    </xf>
    <xf numFmtId="0" fontId="10" fillId="0" borderId="9" xfId="3" applyNumberFormat="1" applyFont="1" applyBorder="1" applyAlignment="1">
      <alignment horizontal="center" vertical="center" wrapText="1"/>
    </xf>
    <xf numFmtId="2" fontId="2" fillId="0" borderId="5" xfId="6" applyNumberFormat="1" applyFill="1" applyBorder="1" applyAlignment="1">
      <alignment horizontal="center"/>
    </xf>
    <xf numFmtId="1" fontId="2" fillId="0" borderId="5" xfId="6" applyNumberFormat="1" applyFill="1" applyBorder="1" applyAlignment="1">
      <alignment horizontal="center"/>
    </xf>
    <xf numFmtId="0" fontId="10" fillId="0" borderId="0" xfId="3" applyFont="1" applyAlignment="1">
      <alignment horizontal="center"/>
    </xf>
    <xf numFmtId="0" fontId="2" fillId="0" borderId="0" xfId="6"/>
    <xf numFmtId="167" fontId="2" fillId="0" borderId="5" xfId="6" applyNumberFormat="1" applyFill="1" applyBorder="1" applyAlignment="1">
      <alignment horizontal="center"/>
    </xf>
    <xf numFmtId="0" fontId="0" fillId="0" borderId="5" xfId="0" applyBorder="1"/>
    <xf numFmtId="167" fontId="11" fillId="7" borderId="5" xfId="4" applyNumberFormat="1" applyFont="1" applyFill="1" applyBorder="1" applyAlignment="1">
      <alignment horizontal="center" vertical="center"/>
    </xf>
    <xf numFmtId="1" fontId="11" fillId="7" borderId="5" xfId="4" applyNumberFormat="1" applyFont="1" applyFill="1" applyBorder="1" applyAlignment="1">
      <alignment horizontal="center" vertical="center"/>
    </xf>
    <xf numFmtId="0" fontId="12" fillId="8" borderId="5" xfId="0" applyFont="1" applyFill="1" applyBorder="1"/>
    <xf numFmtId="0" fontId="0" fillId="0" borderId="10" xfId="0" applyBorder="1"/>
    <xf numFmtId="0" fontId="12" fillId="8" borderId="10" xfId="0" applyFont="1" applyFill="1" applyBorder="1"/>
  </cellXfs>
  <cellStyles count="7">
    <cellStyle name="Normal" xfId="0" builtinId="0"/>
    <cellStyle name="Normal 2" xfId="3"/>
    <cellStyle name="Normal 2 2" xfId="2"/>
    <cellStyle name="Normal 2 2 2" xfId="4"/>
    <cellStyle name="Normal 2 3" xfId="1"/>
    <cellStyle name="Normal 3" xfId="5"/>
    <cellStyle name="Normal 4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133350</xdr:rowOff>
        </xdr:from>
        <xdr:to>
          <xdr:col>6</xdr:col>
          <xdr:colOff>76200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Reporter les données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0</xdr:row>
          <xdr:rowOff>190500</xdr:rowOff>
        </xdr:from>
        <xdr:to>
          <xdr:col>8</xdr:col>
          <xdr:colOff>371475</xdr:colOff>
          <xdr:row>0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Valeurs cibles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60</xdr:col>
      <xdr:colOff>333375</xdr:colOff>
      <xdr:row>7</xdr:row>
      <xdr:rowOff>190500</xdr:rowOff>
    </xdr:from>
    <xdr:to>
      <xdr:col>61</xdr:col>
      <xdr:colOff>76200</xdr:colOff>
      <xdr:row>9</xdr:row>
      <xdr:rowOff>76200</xdr:rowOff>
    </xdr:to>
    <xdr:cxnSp macro="">
      <xdr:nvCxnSpPr>
        <xdr:cNvPr id="3" name="Connecteur droit avec flèche 2"/>
        <xdr:cNvCxnSpPr/>
      </xdr:nvCxnSpPr>
      <xdr:spPr>
        <a:xfrm flipV="1">
          <a:off x="52520850" y="2095500"/>
          <a:ext cx="59055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495300</xdr:colOff>
      <xdr:row>4</xdr:row>
      <xdr:rowOff>38100</xdr:rowOff>
    </xdr:from>
    <xdr:to>
      <xdr:col>63</xdr:col>
      <xdr:colOff>247652</xdr:colOff>
      <xdr:row>7</xdr:row>
      <xdr:rowOff>28575</xdr:rowOff>
    </xdr:to>
    <xdr:cxnSp macro="">
      <xdr:nvCxnSpPr>
        <xdr:cNvPr id="6" name="Connecteur droit avec flèche 5"/>
        <xdr:cNvCxnSpPr/>
      </xdr:nvCxnSpPr>
      <xdr:spPr>
        <a:xfrm>
          <a:off x="54368700" y="1362075"/>
          <a:ext cx="590552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152403</xdr:colOff>
      <xdr:row>4</xdr:row>
      <xdr:rowOff>38100</xdr:rowOff>
    </xdr:from>
    <xdr:to>
      <xdr:col>64</xdr:col>
      <xdr:colOff>295275</xdr:colOff>
      <xdr:row>6</xdr:row>
      <xdr:rowOff>190500</xdr:rowOff>
    </xdr:to>
    <xdr:cxnSp macro="">
      <xdr:nvCxnSpPr>
        <xdr:cNvPr id="8" name="Connecteur droit avec flèche 7"/>
        <xdr:cNvCxnSpPr/>
      </xdr:nvCxnSpPr>
      <xdr:spPr>
        <a:xfrm flipH="1">
          <a:off x="55702203" y="1362075"/>
          <a:ext cx="142872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542928</xdr:colOff>
      <xdr:row>4</xdr:row>
      <xdr:rowOff>0</xdr:rowOff>
    </xdr:from>
    <xdr:to>
      <xdr:col>66</xdr:col>
      <xdr:colOff>276225</xdr:colOff>
      <xdr:row>6</xdr:row>
      <xdr:rowOff>171450</xdr:rowOff>
    </xdr:to>
    <xdr:cxnSp macro="">
      <xdr:nvCxnSpPr>
        <xdr:cNvPr id="13" name="Connecteur droit avec flèche 12"/>
        <xdr:cNvCxnSpPr/>
      </xdr:nvCxnSpPr>
      <xdr:spPr>
        <a:xfrm flipH="1">
          <a:off x="56930928" y="1323975"/>
          <a:ext cx="571497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O186"/>
  <sheetViews>
    <sheetView tabSelected="1" workbookViewId="0">
      <pane ySplit="2" topLeftCell="A3" activePane="bottomLeft" state="frozen"/>
      <selection pane="bottomLeft" activeCell="H1" sqref="H1"/>
    </sheetView>
  </sheetViews>
  <sheetFormatPr baseColWidth="10" defaultRowHeight="12.75" x14ac:dyDescent="0.2"/>
  <cols>
    <col min="4" max="4" width="11" style="3"/>
    <col min="5" max="7" width="11" style="2"/>
    <col min="38" max="38" width="11" style="1"/>
    <col min="39" max="40" width="11.375" style="1" bestFit="1" customWidth="1"/>
    <col min="41" max="41" width="11.5" style="1" bestFit="1" customWidth="1"/>
    <col min="42" max="42" width="11.375" style="1" bestFit="1" customWidth="1"/>
    <col min="43" max="45" width="11.125" style="1" bestFit="1" customWidth="1"/>
    <col min="46" max="46" width="11" style="1"/>
    <col min="47" max="47" width="13.375" style="1" bestFit="1" customWidth="1"/>
    <col min="48" max="48" width="13.875" style="1" bestFit="1" customWidth="1"/>
    <col min="49" max="50" width="14.75" style="1" bestFit="1" customWidth="1"/>
    <col min="51" max="51" width="12.5" style="1" bestFit="1" customWidth="1"/>
    <col min="52" max="52" width="13.375" style="1" customWidth="1"/>
    <col min="53" max="53" width="13.875" style="1" bestFit="1" customWidth="1"/>
    <col min="54" max="54" width="11" style="1"/>
    <col min="55" max="55" width="11.375" style="1" bestFit="1" customWidth="1"/>
    <col min="56" max="56" width="11.5" style="1" bestFit="1" customWidth="1"/>
    <col min="57" max="57" width="12.375" style="1" bestFit="1" customWidth="1"/>
    <col min="58" max="60" width="11.375" style="1" bestFit="1" customWidth="1"/>
    <col min="61" max="61" width="11.125" style="1" bestFit="1" customWidth="1"/>
  </cols>
  <sheetData>
    <row r="1" spans="1:67" ht="51" customHeight="1" thickBot="1" x14ac:dyDescent="0.25">
      <c r="A1" s="18" t="s">
        <v>45</v>
      </c>
    </row>
    <row r="2" spans="1:67" ht="23.25" thickBot="1" x14ac:dyDescent="0.25">
      <c r="A2" s="15" t="s">
        <v>44</v>
      </c>
      <c r="B2" s="15" t="s">
        <v>43</v>
      </c>
      <c r="C2" s="15" t="s">
        <v>42</v>
      </c>
      <c r="D2" s="17" t="s">
        <v>41</v>
      </c>
      <c r="E2" s="16" t="s">
        <v>40</v>
      </c>
      <c r="F2" s="16" t="s">
        <v>39</v>
      </c>
      <c r="G2" s="16" t="s">
        <v>38</v>
      </c>
      <c r="H2" s="15" t="s">
        <v>37</v>
      </c>
      <c r="I2" s="15" t="s">
        <v>36</v>
      </c>
      <c r="J2" s="15" t="s">
        <v>35</v>
      </c>
      <c r="K2" s="15" t="s">
        <v>34</v>
      </c>
      <c r="L2" s="15" t="s">
        <v>33</v>
      </c>
      <c r="M2" s="15"/>
      <c r="N2" s="14" t="s">
        <v>32</v>
      </c>
      <c r="O2" s="14" t="s">
        <v>31</v>
      </c>
      <c r="P2" s="14" t="s">
        <v>30</v>
      </c>
      <c r="Q2" s="14" t="s">
        <v>29</v>
      </c>
      <c r="R2" s="14" t="s">
        <v>28</v>
      </c>
      <c r="S2" s="14" t="s">
        <v>27</v>
      </c>
      <c r="T2" s="14" t="s">
        <v>26</v>
      </c>
      <c r="U2" s="14" t="s">
        <v>25</v>
      </c>
      <c r="V2" s="14" t="s">
        <v>24</v>
      </c>
      <c r="W2" s="14" t="s">
        <v>23</v>
      </c>
      <c r="X2" s="14" t="s">
        <v>22</v>
      </c>
      <c r="Y2" s="14" t="s">
        <v>21</v>
      </c>
      <c r="Z2" s="14" t="s">
        <v>20</v>
      </c>
      <c r="AA2" s="14" t="s">
        <v>19</v>
      </c>
      <c r="AB2" s="14" t="s">
        <v>18</v>
      </c>
      <c r="AC2" s="14" t="s">
        <v>17</v>
      </c>
      <c r="AD2" s="14" t="s">
        <v>16</v>
      </c>
      <c r="AE2" s="14" t="s">
        <v>15</v>
      </c>
      <c r="AF2" s="14" t="s">
        <v>14</v>
      </c>
      <c r="AG2" s="14" t="s">
        <v>13</v>
      </c>
      <c r="AH2" s="14" t="s">
        <v>12</v>
      </c>
      <c r="AI2" s="14" t="s">
        <v>11</v>
      </c>
      <c r="AJ2" s="14" t="s">
        <v>10</v>
      </c>
      <c r="AK2" s="13" t="s">
        <v>9</v>
      </c>
      <c r="AL2" s="12" t="s">
        <v>8</v>
      </c>
      <c r="AM2" s="11"/>
      <c r="AN2" s="11" t="s">
        <v>5</v>
      </c>
      <c r="AO2" s="11" t="s">
        <v>4</v>
      </c>
      <c r="AP2" s="11" t="s">
        <v>3</v>
      </c>
      <c r="AQ2" s="11" t="s">
        <v>2</v>
      </c>
      <c r="AR2" s="11" t="s">
        <v>1</v>
      </c>
      <c r="AS2" s="10" t="s">
        <v>0</v>
      </c>
      <c r="AT2" s="9" t="s">
        <v>7</v>
      </c>
      <c r="AU2" s="8"/>
      <c r="AV2" s="8" t="s">
        <v>5</v>
      </c>
      <c r="AW2" s="8" t="s">
        <v>4</v>
      </c>
      <c r="AX2" s="8" t="s">
        <v>3</v>
      </c>
      <c r="AY2" s="8" t="s">
        <v>2</v>
      </c>
      <c r="AZ2" s="8" t="s">
        <v>1</v>
      </c>
      <c r="BA2" s="7" t="s">
        <v>0</v>
      </c>
      <c r="BB2" s="6" t="s">
        <v>6</v>
      </c>
      <c r="BC2" s="5"/>
      <c r="BD2" s="5" t="s">
        <v>5</v>
      </c>
      <c r="BE2" s="5" t="s">
        <v>4</v>
      </c>
      <c r="BF2" s="5" t="s">
        <v>3</v>
      </c>
      <c r="BG2" s="5" t="s">
        <v>2</v>
      </c>
      <c r="BH2" s="5" t="s">
        <v>1</v>
      </c>
      <c r="BI2" s="4" t="s">
        <v>0</v>
      </c>
    </row>
    <row r="3" spans="1:67" ht="15" x14ac:dyDescent="0.2">
      <c r="A3" s="19">
        <v>3501959</v>
      </c>
      <c r="B3" s="19" t="s">
        <v>47</v>
      </c>
      <c r="C3" s="19">
        <v>50</v>
      </c>
      <c r="D3" s="3">
        <v>-6.1671460803043129E-2</v>
      </c>
      <c r="E3" s="2">
        <f>-16.5759001016922 * D3 ^ 5 + 21.3017998794717 * D3 ^ 4 + -8.55652729492703 * D3 ^ 3 + 1.33239892091361 * D3 ^ 2 + 1.04848791351164 * D3 ^ 1 + 0.0580369318074778</f>
        <v>7.7269997032401033E-4</v>
      </c>
      <c r="F3" s="2">
        <f>6720.58043438663 * D3 ^ 5 + -7496.51197817046 * D3 ^ 4 + 1752.18204087981 * D3 ^ 3 + 49.2420014759666 * D3 ^ 2 + -374.960779022633 * D3 ^ 1 + 2990.99649967654</f>
        <v>3013.7827363267506</v>
      </c>
      <c r="G3" s="2">
        <f>18.7945120393906 * D3 ^ 5 + -26.0014963780908 * D3 ^ 4 + 12.8908315968593 * D3 ^ 3 + -0.911715282810389 * D3 ^ 2 + 0.386472783378999 * D3 ^ 1 + 0.579992460241201</f>
        <v>0.54927397008175494</v>
      </c>
      <c r="H3" s="23">
        <v>0.37</v>
      </c>
      <c r="I3" s="19" t="s">
        <v>53</v>
      </c>
      <c r="J3" s="19" t="s">
        <v>55</v>
      </c>
      <c r="K3" s="19">
        <v>71</v>
      </c>
      <c r="L3" s="19">
        <v>2</v>
      </c>
      <c r="N3" s="26">
        <v>0</v>
      </c>
      <c r="O3" s="26">
        <v>9.2499999999999999E-2</v>
      </c>
      <c r="P3" s="26">
        <v>0.185</v>
      </c>
      <c r="Q3" s="26">
        <v>0.27749999999999997</v>
      </c>
      <c r="R3" s="26">
        <v>0.37</v>
      </c>
      <c r="S3" s="26">
        <v>0.46250000000000002</v>
      </c>
      <c r="T3" s="27">
        <v>2990.9964996765402</v>
      </c>
      <c r="U3" s="27">
        <v>2957.6174200968721</v>
      </c>
      <c r="V3" s="27">
        <v>2927.0835275585573</v>
      </c>
      <c r="W3" s="27">
        <v>2894.7847281540862</v>
      </c>
      <c r="X3" s="27">
        <v>2853.8619785674264</v>
      </c>
      <c r="Y3" s="27">
        <v>2800.6685943629732</v>
      </c>
      <c r="Z3" s="26">
        <v>5.8036931807478001E-2</v>
      </c>
      <c r="AA3" s="26">
        <v>0.16109755424141098</v>
      </c>
      <c r="AB3" s="26">
        <v>0.26479170801945023</v>
      </c>
      <c r="AC3" s="26">
        <v>0.36779109581249092</v>
      </c>
      <c r="AD3" s="26">
        <v>0.4792552702602183</v>
      </c>
      <c r="AE3" s="26">
        <v>0.60536165150366983</v>
      </c>
      <c r="AF3" s="26">
        <v>0.57999246024120099</v>
      </c>
      <c r="AG3" s="26">
        <v>0.61636653745910142</v>
      </c>
      <c r="AH3" s="26">
        <v>0.67552228042160622</v>
      </c>
      <c r="AI3" s="26">
        <v>0.76923776860480919</v>
      </c>
      <c r="AJ3" s="26">
        <v>0.89415153968536165</v>
      </c>
      <c r="AK3" s="26">
        <v>1.0470354704158102</v>
      </c>
      <c r="AM3" s="1">
        <f t="array" ref="AM3:AS3">INDEX(LINEST(TRANSPOSE(Z3:AE3),TRANSPOSE(N3:S3)^{1,2,3,4,5,6}),1,{1,2,3,4,5,6,7})</f>
        <v>0</v>
      </c>
      <c r="AN3" s="1">
        <v>-16.575900101692181</v>
      </c>
      <c r="AO3" s="1">
        <v>21.301799879471687</v>
      </c>
      <c r="AP3" s="1">
        <v>-8.556527294927033</v>
      </c>
      <c r="AQ3" s="1">
        <v>1.3323989209136053</v>
      </c>
      <c r="AR3" s="1">
        <v>1.0484879135116363</v>
      </c>
      <c r="AS3" s="1">
        <v>5.8036931807477848E-2</v>
      </c>
      <c r="AU3" s="1">
        <f t="array" ref="AU3:BA3">INDEX(LINEST(TRANSPOSE(T3:Y3),TRANSPOSE(N3:S3)^{1,2,3,4,5,6}),1,{1,2,3,4,5,6,7})</f>
        <v>0</v>
      </c>
      <c r="AV3" s="1">
        <v>6720.580434386633</v>
      </c>
      <c r="AW3" s="1">
        <v>-7496.5119781704607</v>
      </c>
      <c r="AX3" s="1">
        <v>1752.1820408798128</v>
      </c>
      <c r="AY3" s="1">
        <v>49.242001475966632</v>
      </c>
      <c r="AZ3" s="1">
        <v>-374.96077902263346</v>
      </c>
      <c r="BA3" s="1">
        <v>2990.9964996765402</v>
      </c>
      <c r="BC3" s="1">
        <f t="array" ref="BC3:BI3">INDEX(LINEST(TRANSPOSE(AF3:AK3),TRANSPOSE(N3:S3)^{1,2,3,4,5,6}),1,{1,2,3,4,5,6,7})</f>
        <v>0</v>
      </c>
      <c r="BD3" s="1">
        <v>18.794512039390636</v>
      </c>
      <c r="BE3" s="1">
        <v>-26.001496378090788</v>
      </c>
      <c r="BF3" s="1">
        <v>12.890831596859309</v>
      </c>
      <c r="BG3" s="1">
        <v>-0.91171528281038861</v>
      </c>
      <c r="BH3" s="1">
        <v>0.38647278337899943</v>
      </c>
      <c r="BI3" s="1">
        <v>0.5799924602412011</v>
      </c>
    </row>
    <row r="4" spans="1:67" ht="15" x14ac:dyDescent="0.2">
      <c r="A4" s="19">
        <v>3501959</v>
      </c>
      <c r="B4" s="19" t="s">
        <v>48</v>
      </c>
      <c r="C4" s="19">
        <v>60</v>
      </c>
      <c r="H4" s="23">
        <v>0.37</v>
      </c>
      <c r="I4" s="19" t="s">
        <v>54</v>
      </c>
      <c r="J4" s="19" t="s">
        <v>55</v>
      </c>
      <c r="K4" s="19">
        <v>71</v>
      </c>
      <c r="L4" s="19">
        <v>2</v>
      </c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BK4" t="s">
        <v>68</v>
      </c>
      <c r="BM4" t="s">
        <v>65</v>
      </c>
      <c r="BO4" t="s">
        <v>66</v>
      </c>
    </row>
    <row r="5" spans="1:67" ht="15" x14ac:dyDescent="0.2">
      <c r="A5" s="19">
        <v>3501959</v>
      </c>
      <c r="B5" s="19" t="s">
        <v>49</v>
      </c>
      <c r="C5" s="19">
        <v>60</v>
      </c>
      <c r="D5" s="3">
        <v>0</v>
      </c>
      <c r="E5" s="2">
        <f>4.545625815614E-13 * D5 ^ 5 + -5.10730192548912E-13 * D5 ^ 4 + -0.107322575310341 * D5 ^ 3 + 0.357269490541521 * D5 ^ 2 + 0.959287790521542 * D5 ^ 1 + 0.0759882011856877</f>
        <v>7.5988201185687707E-2</v>
      </c>
      <c r="F5" s="2">
        <f>1.07551372658668E-09 * D5 ^ 5 + -1.50617986685076E-09 * D5 ^ 4 + -286.047889161206 * D5 ^ 3 + -1.93423776837204 * D5 ^ 2 + -263.917068271691 * D5 ^ 1 + 3590.00169229849</f>
        <v>3590.0016922984901</v>
      </c>
      <c r="G5" s="2">
        <f>-1.98771244553147E-12 * D5 ^ 5 + 2.27055204297946E-12 * D5 ^ 4 + -0.718586412982532 * D5 ^ 3 + 1.85119655016527 * D5 ^ 2 + 0.112161336018601 * D5 ^ 1 + 0.540008136246504</f>
        <v>0.54000813624650401</v>
      </c>
      <c r="H5" s="23">
        <v>0.37</v>
      </c>
      <c r="I5" s="19" t="s">
        <v>53</v>
      </c>
      <c r="J5" s="19" t="s">
        <v>55</v>
      </c>
      <c r="K5" s="19">
        <v>71</v>
      </c>
      <c r="L5" s="19">
        <v>2</v>
      </c>
      <c r="N5" s="26">
        <v>0</v>
      </c>
      <c r="O5" s="26">
        <v>9.2499999999999999E-2</v>
      </c>
      <c r="P5" s="26">
        <v>0.185</v>
      </c>
      <c r="Q5" s="26">
        <v>0.27749999999999997</v>
      </c>
      <c r="R5" s="26">
        <v>0.37</v>
      </c>
      <c r="S5" s="26">
        <v>0.46250000000000002</v>
      </c>
      <c r="T5" s="27">
        <v>3590.0016922984901</v>
      </c>
      <c r="U5" s="27">
        <v>3565.3464201656766</v>
      </c>
      <c r="V5" s="27">
        <v>3539.2996874143928</v>
      </c>
      <c r="W5" s="27">
        <v>3510.503133069978</v>
      </c>
      <c r="X5" s="27">
        <v>3477.5983961577708</v>
      </c>
      <c r="Y5" s="27">
        <v>3439.2271157031096</v>
      </c>
      <c r="Z5" s="30">
        <v>7.5988201185687707E-2</v>
      </c>
      <c r="AA5" s="30">
        <v>0.16769426809976382</v>
      </c>
      <c r="AB5" s="30">
        <v>0.26500446444505676</v>
      </c>
      <c r="AC5" s="30">
        <v>0.36740914549589115</v>
      </c>
      <c r="AD5" s="30">
        <v>0.47439866652659152</v>
      </c>
      <c r="AE5" s="30">
        <v>0.58546338281148247</v>
      </c>
      <c r="AF5" s="26">
        <v>0.54000813624650401</v>
      </c>
      <c r="AG5" s="26">
        <v>0.56565363284843884</v>
      </c>
      <c r="AH5" s="26">
        <v>0.61956536564225329</v>
      </c>
      <c r="AI5" s="26">
        <v>0.6983309698551261</v>
      </c>
      <c r="AJ5" s="26">
        <v>0.7985380807142366</v>
      </c>
      <c r="AK5" s="26">
        <v>0.91677433344676329</v>
      </c>
      <c r="AM5" s="1">
        <f t="array" ref="AM5:AS5">INDEX(LINEST(TRANSPOSE(Z5:AE5),TRANSPOSE(N5:S5)^{1,2,3,4,5,6}),1,{1,2,3,4,5,6,7})</f>
        <v>0</v>
      </c>
      <c r="AN5" s="1">
        <v>4.5456258156139958E-13</v>
      </c>
      <c r="AO5" s="1">
        <v>-5.1073019254891163E-13</v>
      </c>
      <c r="AP5" s="1">
        <v>-0.10732257531034073</v>
      </c>
      <c r="AQ5" s="1">
        <v>0.35726949054152113</v>
      </c>
      <c r="AR5" s="1">
        <v>0.95928779052154234</v>
      </c>
      <c r="AS5" s="1">
        <v>7.5988201185687734E-2</v>
      </c>
      <c r="AU5" s="1">
        <f t="array" ref="AU5:BA5">INDEX(LINEST(TRANSPOSE(T5:Y5),TRANSPOSE(N5:S5)^{1,2,3,4,5,6}),1,{1,2,3,4,5,6,7})</f>
        <v>0</v>
      </c>
      <c r="AV5" s="1">
        <v>1.0755137265866773E-9</v>
      </c>
      <c r="AW5" s="1">
        <v>-1.5061798668507626E-9</v>
      </c>
      <c r="AX5" s="1">
        <v>-286.04788916120589</v>
      </c>
      <c r="AY5" s="1">
        <v>-1.9342377683720369</v>
      </c>
      <c r="AZ5" s="1">
        <v>-263.91706827169133</v>
      </c>
      <c r="BA5" s="1">
        <v>3590.0016922984905</v>
      </c>
      <c r="BC5" s="1">
        <f t="array" ref="BC5:BI5">INDEX(LINEST(TRANSPOSE(AF5:AK5),TRANSPOSE(N5:S5)^{1,2,3,4,5,6}),1,{1,2,3,4,5,6,7})</f>
        <v>0</v>
      </c>
      <c r="BD5" s="1">
        <v>-1.9877124455314742E-12</v>
      </c>
      <c r="BE5" s="1">
        <v>2.2705520429794591E-12</v>
      </c>
      <c r="BF5" s="1">
        <v>-0.71858641298253234</v>
      </c>
      <c r="BG5" s="1">
        <v>1.8511965501652727</v>
      </c>
      <c r="BH5" s="1">
        <v>0.11216133601860069</v>
      </c>
      <c r="BI5" s="1">
        <v>0.54000813624650401</v>
      </c>
    </row>
    <row r="6" spans="1:67" ht="15" x14ac:dyDescent="0.2">
      <c r="A6" s="19">
        <v>3504253</v>
      </c>
      <c r="B6" s="19" t="s">
        <v>47</v>
      </c>
      <c r="C6" s="19">
        <v>50</v>
      </c>
      <c r="H6" s="23">
        <v>0.37</v>
      </c>
      <c r="I6" s="19" t="s">
        <v>53</v>
      </c>
      <c r="J6" s="19" t="s">
        <v>55</v>
      </c>
      <c r="K6" s="19">
        <v>71</v>
      </c>
      <c r="L6" s="19">
        <v>2</v>
      </c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</row>
    <row r="7" spans="1:67" ht="15.75" thickBot="1" x14ac:dyDescent="0.25">
      <c r="A7" s="19">
        <v>3504253</v>
      </c>
      <c r="B7" s="22" t="s">
        <v>48</v>
      </c>
      <c r="C7" s="19">
        <v>60</v>
      </c>
      <c r="H7" s="23">
        <v>0.37</v>
      </c>
      <c r="I7" s="19" t="s">
        <v>54</v>
      </c>
      <c r="J7" s="19" t="s">
        <v>55</v>
      </c>
      <c r="K7" s="19">
        <v>71</v>
      </c>
      <c r="L7" s="19">
        <v>2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</row>
    <row r="8" spans="1:67" ht="15.75" thickBot="1" x14ac:dyDescent="0.25">
      <c r="A8" s="19">
        <v>3504253</v>
      </c>
      <c r="B8" s="19" t="s">
        <v>49</v>
      </c>
      <c r="C8" s="19">
        <v>60</v>
      </c>
      <c r="H8" s="23">
        <v>0.37</v>
      </c>
      <c r="I8" s="19" t="s">
        <v>53</v>
      </c>
      <c r="J8" s="19" t="s">
        <v>55</v>
      </c>
      <c r="K8" s="19">
        <v>71</v>
      </c>
      <c r="L8" s="19">
        <v>2</v>
      </c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BJ8" s="35"/>
      <c r="BL8" s="36"/>
      <c r="BM8" s="35"/>
      <c r="BN8" s="35"/>
    </row>
    <row r="9" spans="1:67" ht="15" x14ac:dyDescent="0.2">
      <c r="A9" s="19">
        <v>4008797</v>
      </c>
      <c r="B9" s="19" t="s">
        <v>47</v>
      </c>
      <c r="C9" s="19">
        <v>50</v>
      </c>
      <c r="H9" s="23">
        <v>0.37</v>
      </c>
      <c r="I9" s="19" t="s">
        <v>53</v>
      </c>
      <c r="J9" s="19" t="s">
        <v>56</v>
      </c>
      <c r="K9" s="19">
        <v>71</v>
      </c>
      <c r="L9" s="19">
        <v>2</v>
      </c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</row>
    <row r="10" spans="1:67" ht="15" x14ac:dyDescent="0.2">
      <c r="A10" s="19">
        <v>4008797</v>
      </c>
      <c r="B10" s="19" t="s">
        <v>48</v>
      </c>
      <c r="C10" s="19">
        <v>60</v>
      </c>
      <c r="H10" s="23">
        <v>0.37</v>
      </c>
      <c r="I10" s="19" t="s">
        <v>54</v>
      </c>
      <c r="J10" s="19" t="s">
        <v>56</v>
      </c>
      <c r="K10" s="19">
        <v>71</v>
      </c>
      <c r="L10" s="19">
        <v>2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BG10" t="s">
        <v>67</v>
      </c>
      <c r="BL10" s="31" t="s">
        <v>61</v>
      </c>
      <c r="BM10" s="31" t="s">
        <v>63</v>
      </c>
      <c r="BN10" s="31" t="s">
        <v>62</v>
      </c>
      <c r="BO10" s="31" t="s">
        <v>64</v>
      </c>
    </row>
    <row r="11" spans="1:67" ht="15" x14ac:dyDescent="0.2">
      <c r="A11" s="19">
        <v>4008797</v>
      </c>
      <c r="B11" s="19" t="s">
        <v>49</v>
      </c>
      <c r="C11" s="19">
        <v>60</v>
      </c>
      <c r="H11" s="23">
        <v>0.37</v>
      </c>
      <c r="I11" s="19" t="s">
        <v>53</v>
      </c>
      <c r="J11" s="19" t="s">
        <v>56</v>
      </c>
      <c r="K11" s="19">
        <v>71</v>
      </c>
      <c r="L11" s="19">
        <v>2</v>
      </c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BL11" s="31">
        <f>0.1*BL20</f>
        <v>0</v>
      </c>
      <c r="BM11" s="32"/>
      <c r="BN11" s="32"/>
      <c r="BO11" s="33"/>
    </row>
    <row r="12" spans="1:67" ht="15" x14ac:dyDescent="0.2">
      <c r="A12" s="19">
        <v>7194</v>
      </c>
      <c r="B12" s="19" t="s">
        <v>47</v>
      </c>
      <c r="C12" s="19">
        <v>50</v>
      </c>
      <c r="H12" s="23">
        <v>0.37</v>
      </c>
      <c r="I12" s="19" t="s">
        <v>54</v>
      </c>
      <c r="J12" s="19" t="s">
        <v>57</v>
      </c>
      <c r="K12" s="19">
        <v>71</v>
      </c>
      <c r="L12" s="19">
        <v>4</v>
      </c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BL12" s="31">
        <f>0.2*BL20</f>
        <v>0</v>
      </c>
      <c r="BM12" s="32"/>
      <c r="BN12" s="32"/>
      <c r="BO12" s="33"/>
    </row>
    <row r="13" spans="1:67" ht="15" x14ac:dyDescent="0.2">
      <c r="A13" s="19">
        <v>7194</v>
      </c>
      <c r="B13" s="19" t="s">
        <v>49</v>
      </c>
      <c r="C13" s="19">
        <v>60</v>
      </c>
      <c r="H13" s="23">
        <v>0.37</v>
      </c>
      <c r="I13" s="19" t="s">
        <v>53</v>
      </c>
      <c r="J13" s="19" t="s">
        <v>57</v>
      </c>
      <c r="K13" s="19">
        <v>71</v>
      </c>
      <c r="L13" s="19">
        <v>4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BL13" s="31">
        <f>0.3*BL20</f>
        <v>0</v>
      </c>
      <c r="BM13" s="32"/>
      <c r="BN13" s="32"/>
      <c r="BO13" s="33"/>
    </row>
    <row r="14" spans="1:67" ht="15" x14ac:dyDescent="0.2">
      <c r="A14" s="19" t="s">
        <v>46</v>
      </c>
      <c r="B14" s="22" t="s">
        <v>48</v>
      </c>
      <c r="C14" s="19">
        <v>60</v>
      </c>
      <c r="H14" s="23">
        <v>0.37</v>
      </c>
      <c r="I14" s="19" t="s">
        <v>53</v>
      </c>
      <c r="J14" s="19" t="s">
        <v>58</v>
      </c>
      <c r="K14" s="19">
        <v>71</v>
      </c>
      <c r="L14" s="19">
        <v>2</v>
      </c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BL14" s="31">
        <f>0.4*BL20</f>
        <v>0</v>
      </c>
      <c r="BM14" s="32"/>
      <c r="BN14" s="32"/>
      <c r="BO14" s="33"/>
    </row>
    <row r="15" spans="1:67" ht="15" x14ac:dyDescent="0.2">
      <c r="A15" s="20">
        <v>3501467</v>
      </c>
      <c r="B15" s="20" t="s">
        <v>50</v>
      </c>
      <c r="C15" s="20">
        <v>50</v>
      </c>
      <c r="H15" s="24">
        <v>0.37</v>
      </c>
      <c r="I15" s="20"/>
      <c r="J15" s="20" t="s">
        <v>55</v>
      </c>
      <c r="K15" s="20">
        <v>71</v>
      </c>
      <c r="L15" s="20">
        <v>2</v>
      </c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BL15" s="31">
        <f>0.5*BL20</f>
        <v>0</v>
      </c>
      <c r="BM15" s="32"/>
      <c r="BN15" s="32"/>
      <c r="BO15" s="33"/>
    </row>
    <row r="16" spans="1:67" ht="15" x14ac:dyDescent="0.2">
      <c r="A16" s="21">
        <v>3501960</v>
      </c>
      <c r="B16" s="21" t="s">
        <v>47</v>
      </c>
      <c r="C16" s="21">
        <v>50</v>
      </c>
      <c r="D16" s="3">
        <v>0</v>
      </c>
      <c r="E16" s="2">
        <f>0 * D16 ^ 5 + 4.05460783704441 * D16 ^ 4 + -4.61895780536884 * D16 ^ 3 + 2.34772583262418 * D16 ^ 2 + 0.528949065442291 * D16 ^ 1 + 0.112861936965453</f>
        <v>0.11286193696545301</v>
      </c>
      <c r="F16" s="2">
        <f>0 * D16 ^ 5 + 2104.88904259117 * D16 ^ 4 + -2452.21856418189 * D16 ^ 3 + 999.582929781382 * D16 ^ 2 + -359.942258752644 * D16 ^ 1 + 2999.99867309239</f>
        <v>2999.9986730923902</v>
      </c>
      <c r="G16" s="2">
        <f>0 * D16 ^ 5 + 9.69300749060198 * D16 ^ 4 + -9.80177247403694 * D16 ^ 3 + 4.58509884865577 * D16 ^ 2 + -0.13608398214018 * D16 ^ 1 + 0.82000398851219</f>
        <v>0.82000398851219003</v>
      </c>
      <c r="H16" s="25">
        <v>0.55000000000000004</v>
      </c>
      <c r="I16" s="21" t="s">
        <v>53</v>
      </c>
      <c r="J16" s="21" t="s">
        <v>55</v>
      </c>
      <c r="K16" s="21">
        <v>71</v>
      </c>
      <c r="L16" s="21">
        <v>2</v>
      </c>
      <c r="N16" s="26">
        <v>0</v>
      </c>
      <c r="O16" s="26">
        <v>0.13750000000000001</v>
      </c>
      <c r="P16" s="26">
        <v>0.27500000000000002</v>
      </c>
      <c r="Q16" s="26">
        <v>0.41249999999999998</v>
      </c>
      <c r="R16" s="26">
        <v>0.55000000000000004</v>
      </c>
      <c r="S16" s="26">
        <v>0.68750000000000011</v>
      </c>
      <c r="T16" s="27">
        <v>2999.9986730923902</v>
      </c>
      <c r="U16" s="27">
        <v>2963.7771350688154</v>
      </c>
      <c r="V16" s="27">
        <v>2937.3010208391256</v>
      </c>
      <c r="W16" s="27">
        <v>2906.4823456740264</v>
      </c>
      <c r="X16" s="27">
        <v>2866.8404331825277</v>
      </c>
      <c r="Y16" s="27">
        <v>2813.7520003347176</v>
      </c>
      <c r="Z16" s="26">
        <v>0.11286193696545301</v>
      </c>
      <c r="AA16" s="26">
        <v>0.21941292849050426</v>
      </c>
      <c r="AB16" s="26">
        <v>0.36248571985197592</v>
      </c>
      <c r="AC16" s="26">
        <v>0.51788225370662178</v>
      </c>
      <c r="AD16" s="26">
        <v>0.68368436929165477</v>
      </c>
      <c r="AE16" s="26">
        <v>0.86582678855728668</v>
      </c>
      <c r="AF16" s="26">
        <v>0.82000398851218903</v>
      </c>
      <c r="AG16" s="26">
        <v>0.86594054614166549</v>
      </c>
      <c r="AH16" s="26">
        <v>0.97945475779288949</v>
      </c>
      <c r="AI16" s="26">
        <v>1.1200424768571009</v>
      </c>
      <c r="AJ16" s="26">
        <v>1.2946760597060454</v>
      </c>
      <c r="AK16" s="26">
        <v>1.5166385890807574</v>
      </c>
      <c r="AM16" s="1">
        <f t="array" ref="AM16:AS16">INDEX(LINEST(TRANSPOSE(Z16:AE16),TRANSPOSE(N16:S16)^{1,2,3,4,5,6}),1,{1,2,3,4,5,6,7})</f>
        <v>-1.1860083731779023</v>
      </c>
      <c r="AN16" s="1">
        <v>0</v>
      </c>
      <c r="AO16" s="1">
        <v>4.0546078370444132</v>
      </c>
      <c r="AP16" s="1">
        <v>-4.61895780536884</v>
      </c>
      <c r="AQ16" s="1">
        <v>2.347725832624183</v>
      </c>
      <c r="AR16" s="1">
        <v>0.52894906544229081</v>
      </c>
      <c r="AS16" s="1">
        <v>0.11286193696545338</v>
      </c>
      <c r="AU16" s="1">
        <f t="array" ref="AU16:BA16">INDEX(LINEST(TRANSPOSE(T16:Y16),TRANSPOSE(N16:S16)^{1,2,3,4,5,6}),1,{1,2,3,4,5,6,7})</f>
        <v>-801.51588589261803</v>
      </c>
      <c r="AV16" s="1">
        <v>0</v>
      </c>
      <c r="AW16" s="1">
        <v>2104.8890425911713</v>
      </c>
      <c r="AX16" s="1">
        <v>-2452.2185641818937</v>
      </c>
      <c r="AY16" s="1">
        <v>999.58292978138229</v>
      </c>
      <c r="AZ16" s="1">
        <v>-359.94225875264442</v>
      </c>
      <c r="BA16" s="1">
        <v>2999.9986730923897</v>
      </c>
      <c r="BC16" s="1">
        <f t="array" ref="BC16:BI16">INDEX(LINEST(TRANSPOSE(AF16:AK16),TRANSPOSE(N16:S16)^{1,2,3,4,5,6}),1,{1,2,3,4,5,6,7})</f>
        <v>-3.384134526923305</v>
      </c>
      <c r="BD16" s="1">
        <v>0</v>
      </c>
      <c r="BE16" s="1">
        <v>9.6930074906019836</v>
      </c>
      <c r="BF16" s="1">
        <v>-9.8017724740369392</v>
      </c>
      <c r="BG16" s="1">
        <v>4.5850988486557709</v>
      </c>
      <c r="BH16" s="1">
        <v>-0.13608398214017975</v>
      </c>
      <c r="BI16" s="1">
        <v>0.82000398851219003</v>
      </c>
      <c r="BL16" s="31">
        <f>0.6*BL20</f>
        <v>0</v>
      </c>
      <c r="BM16" s="32"/>
      <c r="BN16" s="32"/>
      <c r="BO16" s="33"/>
    </row>
    <row r="17" spans="1:67" ht="15" x14ac:dyDescent="0.2">
      <c r="A17" s="19">
        <v>3501960</v>
      </c>
      <c r="B17" s="19" t="s">
        <v>48</v>
      </c>
      <c r="C17" s="19">
        <v>60</v>
      </c>
      <c r="H17" s="23">
        <v>0.55000000000000004</v>
      </c>
      <c r="I17" s="19" t="s">
        <v>54</v>
      </c>
      <c r="J17" s="19" t="s">
        <v>55</v>
      </c>
      <c r="K17" s="19">
        <v>71</v>
      </c>
      <c r="L17" s="19">
        <v>2</v>
      </c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BL17" s="31">
        <f>0.7*BL20</f>
        <v>0</v>
      </c>
      <c r="BM17" s="32"/>
      <c r="BN17" s="32"/>
      <c r="BO17" s="33"/>
    </row>
    <row r="18" spans="1:67" ht="15" x14ac:dyDescent="0.2">
      <c r="A18" s="19">
        <v>3501960</v>
      </c>
      <c r="B18" s="19" t="s">
        <v>49</v>
      </c>
      <c r="C18" s="19">
        <v>60</v>
      </c>
      <c r="H18" s="23">
        <v>0.55000000000000004</v>
      </c>
      <c r="I18" s="19" t="s">
        <v>53</v>
      </c>
      <c r="J18" s="19" t="s">
        <v>55</v>
      </c>
      <c r="K18" s="19">
        <v>71</v>
      </c>
      <c r="L18" s="19">
        <v>2</v>
      </c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BL18" s="31">
        <f>0.8*BL20</f>
        <v>0</v>
      </c>
      <c r="BM18" s="32"/>
      <c r="BN18" s="32"/>
      <c r="BO18" s="33"/>
    </row>
    <row r="19" spans="1:67" ht="15" x14ac:dyDescent="0.2">
      <c r="A19" s="19">
        <v>3504255</v>
      </c>
      <c r="B19" s="19" t="s">
        <v>47</v>
      </c>
      <c r="C19" s="19">
        <v>50</v>
      </c>
      <c r="H19" s="23">
        <v>0.55000000000000004</v>
      </c>
      <c r="I19" s="19" t="s">
        <v>53</v>
      </c>
      <c r="J19" s="19" t="s">
        <v>55</v>
      </c>
      <c r="K19" s="19">
        <v>71</v>
      </c>
      <c r="L19" s="19">
        <v>2</v>
      </c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BL19" s="31">
        <f>0.9*BL20</f>
        <v>0</v>
      </c>
      <c r="BM19" s="32"/>
      <c r="BN19" s="32"/>
      <c r="BO19" s="33"/>
    </row>
    <row r="20" spans="1:67" ht="15" x14ac:dyDescent="0.2">
      <c r="A20" s="19">
        <v>3504255</v>
      </c>
      <c r="B20" s="19" t="s">
        <v>48</v>
      </c>
      <c r="C20" s="19">
        <v>60</v>
      </c>
      <c r="H20" s="23">
        <v>0.55000000000000004</v>
      </c>
      <c r="I20" s="19" t="s">
        <v>54</v>
      </c>
      <c r="J20" s="19" t="s">
        <v>55</v>
      </c>
      <c r="K20" s="19">
        <v>71</v>
      </c>
      <c r="L20" s="19">
        <v>2</v>
      </c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BL20" s="34">
        <v>0</v>
      </c>
      <c r="BM20" s="32"/>
      <c r="BN20" s="32"/>
      <c r="BO20" s="33"/>
    </row>
    <row r="21" spans="1:67" ht="15" x14ac:dyDescent="0.2">
      <c r="A21" s="19">
        <v>3504255</v>
      </c>
      <c r="B21" s="19" t="s">
        <v>49</v>
      </c>
      <c r="C21" s="19">
        <v>60</v>
      </c>
      <c r="H21" s="23">
        <v>0.55000000000000004</v>
      </c>
      <c r="I21" s="19" t="s">
        <v>53</v>
      </c>
      <c r="J21" s="19" t="s">
        <v>55</v>
      </c>
      <c r="K21" s="19">
        <v>71</v>
      </c>
      <c r="L21" s="19">
        <v>2</v>
      </c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</row>
    <row r="22" spans="1:67" ht="15" x14ac:dyDescent="0.2">
      <c r="A22" s="19">
        <v>4008798</v>
      </c>
      <c r="B22" s="19" t="s">
        <v>47</v>
      </c>
      <c r="C22" s="19">
        <v>50</v>
      </c>
      <c r="H22" s="23">
        <v>0.55000000000000004</v>
      </c>
      <c r="I22" s="19" t="s">
        <v>53</v>
      </c>
      <c r="J22" s="19" t="s">
        <v>56</v>
      </c>
      <c r="K22" s="19">
        <v>71</v>
      </c>
      <c r="L22" s="19">
        <v>2</v>
      </c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</row>
    <row r="23" spans="1:67" ht="15" x14ac:dyDescent="0.2">
      <c r="A23" s="19">
        <v>4008798</v>
      </c>
      <c r="B23" s="19" t="s">
        <v>48</v>
      </c>
      <c r="C23" s="19">
        <v>60</v>
      </c>
      <c r="H23" s="23">
        <v>0.55000000000000004</v>
      </c>
      <c r="I23" s="19" t="s">
        <v>54</v>
      </c>
      <c r="J23" s="19" t="s">
        <v>56</v>
      </c>
      <c r="K23" s="19">
        <v>71</v>
      </c>
      <c r="L23" s="19">
        <v>2</v>
      </c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</row>
    <row r="24" spans="1:67" ht="15" x14ac:dyDescent="0.2">
      <c r="A24" s="19">
        <v>4008798</v>
      </c>
      <c r="B24" s="19" t="s">
        <v>49</v>
      </c>
      <c r="C24" s="19">
        <v>60</v>
      </c>
      <c r="H24" s="23">
        <v>0.55000000000000004</v>
      </c>
      <c r="I24" s="19" t="s">
        <v>53</v>
      </c>
      <c r="J24" s="19" t="s">
        <v>56</v>
      </c>
      <c r="K24" s="19">
        <v>71</v>
      </c>
      <c r="L24" s="19">
        <v>2</v>
      </c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</row>
    <row r="25" spans="1:67" ht="15" x14ac:dyDescent="0.2">
      <c r="A25" s="19">
        <v>4155029</v>
      </c>
      <c r="B25" s="22" t="s">
        <v>48</v>
      </c>
      <c r="C25" s="19">
        <v>60</v>
      </c>
      <c r="H25" s="23">
        <v>0.55000000000000004</v>
      </c>
      <c r="I25" s="19" t="s">
        <v>53</v>
      </c>
      <c r="J25" s="19" t="s">
        <v>58</v>
      </c>
      <c r="K25" s="19">
        <v>71</v>
      </c>
      <c r="L25" s="19">
        <v>2</v>
      </c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</row>
    <row r="26" spans="1:67" ht="15" x14ac:dyDescent="0.2">
      <c r="A26" s="19">
        <v>7195</v>
      </c>
      <c r="B26" s="19" t="s">
        <v>47</v>
      </c>
      <c r="C26" s="19">
        <v>50</v>
      </c>
      <c r="H26" s="23">
        <v>0.55000000000000004</v>
      </c>
      <c r="I26" s="19" t="s">
        <v>54</v>
      </c>
      <c r="J26" s="19" t="s">
        <v>57</v>
      </c>
      <c r="K26" s="19">
        <v>71</v>
      </c>
      <c r="L26" s="19">
        <v>4</v>
      </c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</row>
    <row r="27" spans="1:67" ht="15" x14ac:dyDescent="0.2">
      <c r="A27" s="19">
        <v>7195</v>
      </c>
      <c r="B27" s="19" t="s">
        <v>49</v>
      </c>
      <c r="C27" s="19">
        <v>60</v>
      </c>
      <c r="H27" s="23">
        <v>0.55000000000000004</v>
      </c>
      <c r="I27" s="19" t="s">
        <v>54</v>
      </c>
      <c r="J27" s="19" t="s">
        <v>57</v>
      </c>
      <c r="K27" s="19">
        <v>71</v>
      </c>
      <c r="L27" s="19">
        <v>4</v>
      </c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</row>
    <row r="28" spans="1:67" ht="15" x14ac:dyDescent="0.2">
      <c r="A28" s="19">
        <v>3501879</v>
      </c>
      <c r="B28" s="19" t="s">
        <v>50</v>
      </c>
      <c r="C28" s="19">
        <v>50</v>
      </c>
      <c r="H28" s="23">
        <v>0.55000000000000004</v>
      </c>
      <c r="I28" s="19"/>
      <c r="J28" s="19" t="s">
        <v>55</v>
      </c>
      <c r="K28" s="19">
        <v>71</v>
      </c>
      <c r="L28" s="19">
        <v>2</v>
      </c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</row>
    <row r="29" spans="1:67" ht="15" x14ac:dyDescent="0.2">
      <c r="A29" s="19">
        <v>3501972</v>
      </c>
      <c r="B29" s="19" t="s">
        <v>47</v>
      </c>
      <c r="C29" s="19">
        <v>50</v>
      </c>
      <c r="H29" s="23">
        <v>0.75</v>
      </c>
      <c r="I29" s="19" t="s">
        <v>53</v>
      </c>
      <c r="J29" s="19" t="s">
        <v>55</v>
      </c>
      <c r="K29" s="19">
        <v>80</v>
      </c>
      <c r="L29" s="19">
        <v>2</v>
      </c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</row>
    <row r="30" spans="1:67" ht="15" x14ac:dyDescent="0.2">
      <c r="A30" s="19">
        <v>3501972</v>
      </c>
      <c r="B30" s="19" t="s">
        <v>48</v>
      </c>
      <c r="C30" s="19">
        <v>60</v>
      </c>
      <c r="H30" s="23">
        <v>0.75</v>
      </c>
      <c r="I30" s="19" t="s">
        <v>54</v>
      </c>
      <c r="J30" s="19" t="s">
        <v>55</v>
      </c>
      <c r="K30" s="19">
        <v>80</v>
      </c>
      <c r="L30" s="19">
        <v>2</v>
      </c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</row>
    <row r="31" spans="1:67" ht="15" x14ac:dyDescent="0.2">
      <c r="A31" s="19">
        <v>3501972</v>
      </c>
      <c r="B31" s="19" t="s">
        <v>49</v>
      </c>
      <c r="C31" s="19">
        <v>60</v>
      </c>
      <c r="H31" s="23">
        <v>0.75</v>
      </c>
      <c r="I31" s="19" t="s">
        <v>53</v>
      </c>
      <c r="J31" s="19" t="s">
        <v>55</v>
      </c>
      <c r="K31" s="19">
        <v>80</v>
      </c>
      <c r="L31" s="19">
        <v>2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</row>
    <row r="32" spans="1:67" ht="15" x14ac:dyDescent="0.2">
      <c r="A32" s="19">
        <v>3504258</v>
      </c>
      <c r="B32" s="19" t="s">
        <v>47</v>
      </c>
      <c r="C32" s="19">
        <v>50</v>
      </c>
      <c r="H32" s="23">
        <v>0.75</v>
      </c>
      <c r="I32" s="19" t="s">
        <v>53</v>
      </c>
      <c r="J32" s="19" t="s">
        <v>55</v>
      </c>
      <c r="K32" s="19">
        <v>80</v>
      </c>
      <c r="L32" s="19">
        <v>2</v>
      </c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</row>
    <row r="33" spans="1:37" ht="15" x14ac:dyDescent="0.2">
      <c r="A33" s="19">
        <v>3504258</v>
      </c>
      <c r="B33" s="19" t="s">
        <v>48</v>
      </c>
      <c r="C33" s="19">
        <v>60</v>
      </c>
      <c r="H33" s="23">
        <v>0.75</v>
      </c>
      <c r="I33" s="19" t="s">
        <v>54</v>
      </c>
      <c r="J33" s="19" t="s">
        <v>55</v>
      </c>
      <c r="K33" s="19">
        <v>80</v>
      </c>
      <c r="L33" s="19">
        <v>2</v>
      </c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</row>
    <row r="34" spans="1:37" ht="15" x14ac:dyDescent="0.2">
      <c r="A34" s="19">
        <v>3504258</v>
      </c>
      <c r="B34" s="19" t="s">
        <v>49</v>
      </c>
      <c r="C34" s="19">
        <v>60</v>
      </c>
      <c r="H34" s="23">
        <v>0.75</v>
      </c>
      <c r="I34" s="19" t="s">
        <v>53</v>
      </c>
      <c r="J34" s="19" t="s">
        <v>55</v>
      </c>
      <c r="K34" s="19">
        <v>80</v>
      </c>
      <c r="L34" s="19">
        <v>2</v>
      </c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</row>
    <row r="35" spans="1:37" ht="15" x14ac:dyDescent="0.2">
      <c r="A35" s="19">
        <v>3504083</v>
      </c>
      <c r="B35" s="22" t="s">
        <v>48</v>
      </c>
      <c r="C35" s="19">
        <v>60</v>
      </c>
      <c r="H35" s="23">
        <v>0.75</v>
      </c>
      <c r="I35" s="19" t="s">
        <v>53</v>
      </c>
      <c r="J35" s="19" t="s">
        <v>55</v>
      </c>
      <c r="K35" s="19">
        <v>80</v>
      </c>
      <c r="L35" s="19">
        <v>2</v>
      </c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</row>
    <row r="36" spans="1:37" ht="15" x14ac:dyDescent="0.2">
      <c r="A36" s="19">
        <v>4148376</v>
      </c>
      <c r="B36" s="19" t="s">
        <v>47</v>
      </c>
      <c r="C36" s="19">
        <v>50</v>
      </c>
      <c r="H36" s="23">
        <v>0.75</v>
      </c>
      <c r="I36" s="19" t="s">
        <v>53</v>
      </c>
      <c r="J36" s="19" t="s">
        <v>56</v>
      </c>
      <c r="K36" s="19">
        <v>80</v>
      </c>
      <c r="L36" s="19">
        <v>2</v>
      </c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</row>
    <row r="37" spans="1:37" ht="15" x14ac:dyDescent="0.2">
      <c r="A37" s="19">
        <v>4148376</v>
      </c>
      <c r="B37" s="19" t="s">
        <v>48</v>
      </c>
      <c r="C37" s="19">
        <v>60</v>
      </c>
      <c r="H37" s="23">
        <v>0.75</v>
      </c>
      <c r="I37" s="19" t="s">
        <v>54</v>
      </c>
      <c r="J37" s="19" t="s">
        <v>56</v>
      </c>
      <c r="K37" s="19">
        <v>80</v>
      </c>
      <c r="L37" s="19">
        <v>2</v>
      </c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</row>
    <row r="38" spans="1:37" ht="15" x14ac:dyDescent="0.2">
      <c r="A38" s="19">
        <v>4148376</v>
      </c>
      <c r="B38" s="19" t="s">
        <v>49</v>
      </c>
      <c r="C38" s="19">
        <v>60</v>
      </c>
      <c r="H38" s="23">
        <v>0.75</v>
      </c>
      <c r="I38" s="19" t="s">
        <v>53</v>
      </c>
      <c r="J38" s="19" t="s">
        <v>56</v>
      </c>
      <c r="K38" s="19">
        <v>80</v>
      </c>
      <c r="L38" s="19">
        <v>2</v>
      </c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</row>
    <row r="39" spans="1:37" ht="15" x14ac:dyDescent="0.2">
      <c r="A39" s="19">
        <v>4148377</v>
      </c>
      <c r="B39" s="19" t="s">
        <v>47</v>
      </c>
      <c r="C39" s="19">
        <v>50</v>
      </c>
      <c r="H39" s="23">
        <v>0.75</v>
      </c>
      <c r="I39" s="19" t="s">
        <v>53</v>
      </c>
      <c r="J39" s="19" t="s">
        <v>56</v>
      </c>
      <c r="K39" s="19">
        <v>80</v>
      </c>
      <c r="L39" s="19">
        <v>4</v>
      </c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ht="15" x14ac:dyDescent="0.2">
      <c r="A40" s="19">
        <v>4148377</v>
      </c>
      <c r="B40" s="19" t="s">
        <v>48</v>
      </c>
      <c r="C40" s="19">
        <v>60</v>
      </c>
      <c r="H40" s="23">
        <v>0.75</v>
      </c>
      <c r="I40" s="19" t="s">
        <v>54</v>
      </c>
      <c r="J40" s="19" t="s">
        <v>56</v>
      </c>
      <c r="K40" s="19">
        <v>80</v>
      </c>
      <c r="L40" s="19">
        <v>4</v>
      </c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</row>
    <row r="41" spans="1:37" ht="15" x14ac:dyDescent="0.2">
      <c r="A41" s="19">
        <v>4148377</v>
      </c>
      <c r="B41" s="19" t="s">
        <v>49</v>
      </c>
      <c r="C41" s="19">
        <v>60</v>
      </c>
      <c r="H41" s="23">
        <v>0.75</v>
      </c>
      <c r="I41" s="19" t="s">
        <v>53</v>
      </c>
      <c r="J41" s="19" t="s">
        <v>56</v>
      </c>
      <c r="K41" s="19">
        <v>80</v>
      </c>
      <c r="L41" s="19">
        <v>4</v>
      </c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</row>
    <row r="42" spans="1:37" ht="15" x14ac:dyDescent="0.2">
      <c r="A42" s="19">
        <v>4155030</v>
      </c>
      <c r="B42" s="22" t="s">
        <v>48</v>
      </c>
      <c r="C42" s="19">
        <v>60</v>
      </c>
      <c r="H42" s="23">
        <v>0.75</v>
      </c>
      <c r="I42" s="19" t="s">
        <v>53</v>
      </c>
      <c r="J42" s="19" t="s">
        <v>58</v>
      </c>
      <c r="K42" s="19">
        <v>80</v>
      </c>
      <c r="L42" s="19">
        <v>2</v>
      </c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ht="15" x14ac:dyDescent="0.2">
      <c r="A43" s="19">
        <v>3501880</v>
      </c>
      <c r="B43" s="19" t="s">
        <v>50</v>
      </c>
      <c r="C43" s="19">
        <v>50</v>
      </c>
      <c r="H43" s="23">
        <v>0.75</v>
      </c>
      <c r="I43" s="19"/>
      <c r="J43" s="19" t="s">
        <v>55</v>
      </c>
      <c r="K43" s="19">
        <v>71</v>
      </c>
      <c r="L43" s="19">
        <v>2</v>
      </c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</row>
    <row r="44" spans="1:37" ht="15" x14ac:dyDescent="0.2">
      <c r="A44" s="19">
        <v>3501435</v>
      </c>
      <c r="B44" s="19" t="s">
        <v>47</v>
      </c>
      <c r="C44" s="19">
        <v>50</v>
      </c>
      <c r="H44" s="23">
        <v>1.1000000000000001</v>
      </c>
      <c r="I44" s="19" t="s">
        <v>53</v>
      </c>
      <c r="J44" s="19" t="s">
        <v>55</v>
      </c>
      <c r="K44" s="19">
        <v>80</v>
      </c>
      <c r="L44" s="19">
        <v>2</v>
      </c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</row>
    <row r="45" spans="1:37" ht="15" x14ac:dyDescent="0.2">
      <c r="A45" s="19">
        <v>3501435</v>
      </c>
      <c r="B45" s="19" t="s">
        <v>48</v>
      </c>
      <c r="C45" s="19">
        <v>60</v>
      </c>
      <c r="H45" s="23">
        <v>1.1000000000000001</v>
      </c>
      <c r="I45" s="19" t="s">
        <v>54</v>
      </c>
      <c r="J45" s="19" t="s">
        <v>55</v>
      </c>
      <c r="K45" s="19">
        <v>80</v>
      </c>
      <c r="L45" s="19">
        <v>2</v>
      </c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ht="15" x14ac:dyDescent="0.2">
      <c r="A46" s="19">
        <v>3501435</v>
      </c>
      <c r="B46" s="19" t="s">
        <v>49</v>
      </c>
      <c r="C46" s="19">
        <v>60</v>
      </c>
      <c r="H46" s="23">
        <v>1.1000000000000001</v>
      </c>
      <c r="I46" s="19" t="s">
        <v>53</v>
      </c>
      <c r="J46" s="19" t="s">
        <v>55</v>
      </c>
      <c r="K46" s="19">
        <v>80</v>
      </c>
      <c r="L46" s="19">
        <v>2</v>
      </c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</row>
    <row r="47" spans="1:37" ht="15" x14ac:dyDescent="0.2">
      <c r="A47" s="19">
        <v>3504266</v>
      </c>
      <c r="B47" s="19" t="s">
        <v>47</v>
      </c>
      <c r="C47" s="19">
        <v>50</v>
      </c>
      <c r="H47" s="23">
        <v>1.1000000000000001</v>
      </c>
      <c r="I47" s="19" t="s">
        <v>53</v>
      </c>
      <c r="J47" s="19" t="s">
        <v>55</v>
      </c>
      <c r="K47" s="19">
        <v>80</v>
      </c>
      <c r="L47" s="19">
        <v>2</v>
      </c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</row>
    <row r="48" spans="1:37" ht="15" x14ac:dyDescent="0.2">
      <c r="A48" s="19">
        <v>3504266</v>
      </c>
      <c r="B48" s="19" t="s">
        <v>48</v>
      </c>
      <c r="C48" s="19">
        <v>60</v>
      </c>
      <c r="H48" s="23">
        <v>1.1000000000000001</v>
      </c>
      <c r="I48" s="19" t="s">
        <v>54</v>
      </c>
      <c r="J48" s="19" t="s">
        <v>55</v>
      </c>
      <c r="K48" s="19">
        <v>80</v>
      </c>
      <c r="L48" s="19">
        <v>2</v>
      </c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</row>
    <row r="49" spans="1:37" ht="15" x14ac:dyDescent="0.2">
      <c r="A49" s="19">
        <v>3504266</v>
      </c>
      <c r="B49" s="19" t="s">
        <v>49</v>
      </c>
      <c r="C49" s="19">
        <v>60</v>
      </c>
      <c r="H49" s="23">
        <v>1.1000000000000001</v>
      </c>
      <c r="I49" s="19" t="s">
        <v>53</v>
      </c>
      <c r="J49" s="19" t="s">
        <v>55</v>
      </c>
      <c r="K49" s="19">
        <v>80</v>
      </c>
      <c r="L49" s="19">
        <v>2</v>
      </c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</row>
    <row r="50" spans="1:37" ht="15" x14ac:dyDescent="0.2">
      <c r="A50" s="19">
        <v>3504087</v>
      </c>
      <c r="B50" s="22" t="s">
        <v>48</v>
      </c>
      <c r="C50" s="19">
        <v>60</v>
      </c>
      <c r="H50" s="23">
        <v>1.1000000000000001</v>
      </c>
      <c r="I50" s="19" t="s">
        <v>53</v>
      </c>
      <c r="J50" s="19" t="s">
        <v>55</v>
      </c>
      <c r="K50" s="19">
        <v>80</v>
      </c>
      <c r="L50" s="19">
        <v>2</v>
      </c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</row>
    <row r="51" spans="1:37" ht="15" x14ac:dyDescent="0.2">
      <c r="A51" s="19">
        <v>4120295</v>
      </c>
      <c r="B51" s="19" t="s">
        <v>47</v>
      </c>
      <c r="C51" s="19">
        <v>50</v>
      </c>
      <c r="H51" s="23">
        <v>1.1000000000000001</v>
      </c>
      <c r="I51" s="19" t="s">
        <v>53</v>
      </c>
      <c r="J51" s="19" t="s">
        <v>56</v>
      </c>
      <c r="K51" s="19">
        <v>80</v>
      </c>
      <c r="L51" s="19">
        <v>2</v>
      </c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</row>
    <row r="52" spans="1:37" ht="15" x14ac:dyDescent="0.2">
      <c r="A52" s="19">
        <v>4120295</v>
      </c>
      <c r="B52" s="19" t="s">
        <v>48</v>
      </c>
      <c r="C52" s="19">
        <v>60</v>
      </c>
      <c r="H52" s="23">
        <v>1.1000000000000001</v>
      </c>
      <c r="I52" s="19" t="s">
        <v>54</v>
      </c>
      <c r="J52" s="19" t="s">
        <v>56</v>
      </c>
      <c r="K52" s="19">
        <v>80</v>
      </c>
      <c r="L52" s="19">
        <v>2</v>
      </c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</row>
    <row r="53" spans="1:37" ht="15" x14ac:dyDescent="0.2">
      <c r="A53" s="19">
        <v>4120295</v>
      </c>
      <c r="B53" s="19" t="s">
        <v>49</v>
      </c>
      <c r="C53" s="19">
        <v>60</v>
      </c>
      <c r="H53" s="23">
        <v>1.1000000000000001</v>
      </c>
      <c r="I53" s="19" t="s">
        <v>53</v>
      </c>
      <c r="J53" s="19" t="s">
        <v>56</v>
      </c>
      <c r="K53" s="19">
        <v>80</v>
      </c>
      <c r="L53" s="19">
        <v>2</v>
      </c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</row>
    <row r="54" spans="1:37" ht="15" x14ac:dyDescent="0.2">
      <c r="A54" s="19">
        <v>4148378</v>
      </c>
      <c r="B54" s="19" t="s">
        <v>47</v>
      </c>
      <c r="C54" s="19">
        <v>50</v>
      </c>
      <c r="H54" s="23">
        <v>1.1000000000000001</v>
      </c>
      <c r="I54" s="19" t="s">
        <v>53</v>
      </c>
      <c r="J54" s="19" t="s">
        <v>56</v>
      </c>
      <c r="K54" s="19">
        <v>90</v>
      </c>
      <c r="L54" s="19">
        <v>4</v>
      </c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</row>
    <row r="55" spans="1:37" ht="15" x14ac:dyDescent="0.2">
      <c r="A55" s="19">
        <v>4148378</v>
      </c>
      <c r="B55" s="19" t="s">
        <v>48</v>
      </c>
      <c r="C55" s="19">
        <v>60</v>
      </c>
      <c r="H55" s="23">
        <v>1.1000000000000001</v>
      </c>
      <c r="I55" s="19" t="s">
        <v>54</v>
      </c>
      <c r="J55" s="19" t="s">
        <v>56</v>
      </c>
      <c r="K55" s="19">
        <v>90</v>
      </c>
      <c r="L55" s="19">
        <v>4</v>
      </c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</row>
    <row r="56" spans="1:37" ht="15" x14ac:dyDescent="0.2">
      <c r="A56" s="19">
        <v>4148378</v>
      </c>
      <c r="B56" s="19" t="s">
        <v>49</v>
      </c>
      <c r="C56" s="19">
        <v>60</v>
      </c>
      <c r="H56" s="23">
        <v>1.1000000000000001</v>
      </c>
      <c r="I56" s="19" t="s">
        <v>53</v>
      </c>
      <c r="J56" s="19" t="s">
        <v>56</v>
      </c>
      <c r="K56" s="19">
        <v>90</v>
      </c>
      <c r="L56" s="19">
        <v>4</v>
      </c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</row>
    <row r="57" spans="1:37" ht="15" x14ac:dyDescent="0.2">
      <c r="A57" s="19">
        <v>4155031</v>
      </c>
      <c r="B57" s="22" t="s">
        <v>48</v>
      </c>
      <c r="C57" s="19">
        <v>60</v>
      </c>
      <c r="H57" s="23">
        <v>1.1000000000000001</v>
      </c>
      <c r="I57" s="19" t="s">
        <v>53</v>
      </c>
      <c r="J57" s="19" t="s">
        <v>58</v>
      </c>
      <c r="K57" s="19">
        <v>90</v>
      </c>
      <c r="L57" s="19">
        <v>2</v>
      </c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1:37" ht="15" x14ac:dyDescent="0.2">
      <c r="A58" s="19">
        <v>3501436</v>
      </c>
      <c r="B58" s="19" t="s">
        <v>50</v>
      </c>
      <c r="C58" s="19">
        <v>50</v>
      </c>
      <c r="H58" s="23">
        <v>1.1000000000000001</v>
      </c>
      <c r="I58" s="19"/>
      <c r="J58" s="19" t="s">
        <v>55</v>
      </c>
      <c r="K58" s="19">
        <v>90</v>
      </c>
      <c r="L58" s="19">
        <v>2</v>
      </c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</row>
    <row r="59" spans="1:37" ht="15" x14ac:dyDescent="0.2">
      <c r="A59" s="19">
        <v>3502866</v>
      </c>
      <c r="B59" s="19" t="s">
        <v>47</v>
      </c>
      <c r="C59" s="19">
        <v>50</v>
      </c>
      <c r="H59" s="23">
        <v>1.5</v>
      </c>
      <c r="I59" s="19" t="s">
        <v>53</v>
      </c>
      <c r="J59" s="19" t="s">
        <v>55</v>
      </c>
      <c r="K59" s="19">
        <v>90</v>
      </c>
      <c r="L59" s="19">
        <v>2</v>
      </c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</row>
    <row r="60" spans="1:37" ht="15" x14ac:dyDescent="0.2">
      <c r="A60" s="19">
        <v>3502866</v>
      </c>
      <c r="B60" s="19" t="s">
        <v>48</v>
      </c>
      <c r="C60" s="19">
        <v>60</v>
      </c>
      <c r="H60" s="23">
        <v>1.5</v>
      </c>
      <c r="I60" s="19" t="s">
        <v>54</v>
      </c>
      <c r="J60" s="19" t="s">
        <v>55</v>
      </c>
      <c r="K60" s="19">
        <v>90</v>
      </c>
      <c r="L60" s="19">
        <v>2</v>
      </c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</row>
    <row r="61" spans="1:37" ht="15" x14ac:dyDescent="0.2">
      <c r="A61" s="19">
        <v>3502866</v>
      </c>
      <c r="B61" s="19" t="s">
        <v>49</v>
      </c>
      <c r="C61" s="19">
        <v>60</v>
      </c>
      <c r="H61" s="23">
        <v>1.5</v>
      </c>
      <c r="I61" s="19" t="s">
        <v>53</v>
      </c>
      <c r="J61" s="19" t="s">
        <v>55</v>
      </c>
      <c r="K61" s="19">
        <v>90</v>
      </c>
      <c r="L61" s="19">
        <v>2</v>
      </c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</row>
    <row r="62" spans="1:37" ht="15" x14ac:dyDescent="0.2">
      <c r="A62" s="19">
        <v>3504270</v>
      </c>
      <c r="B62" s="19" t="s">
        <v>47</v>
      </c>
      <c r="C62" s="19">
        <v>50</v>
      </c>
      <c r="H62" s="23">
        <v>1.5</v>
      </c>
      <c r="I62" s="19" t="s">
        <v>53</v>
      </c>
      <c r="J62" s="19" t="s">
        <v>55</v>
      </c>
      <c r="K62" s="19">
        <v>90</v>
      </c>
      <c r="L62" s="19">
        <v>2</v>
      </c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</row>
    <row r="63" spans="1:37" ht="15" x14ac:dyDescent="0.2">
      <c r="A63" s="19">
        <v>3504270</v>
      </c>
      <c r="B63" s="19" t="s">
        <v>48</v>
      </c>
      <c r="C63" s="19">
        <v>60</v>
      </c>
      <c r="H63" s="23">
        <v>1.5</v>
      </c>
      <c r="I63" s="19" t="s">
        <v>54</v>
      </c>
      <c r="J63" s="19" t="s">
        <v>55</v>
      </c>
      <c r="K63" s="19">
        <v>90</v>
      </c>
      <c r="L63" s="19">
        <v>2</v>
      </c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</row>
    <row r="64" spans="1:37" ht="15" x14ac:dyDescent="0.2">
      <c r="A64" s="19">
        <v>3504270</v>
      </c>
      <c r="B64" s="19" t="s">
        <v>49</v>
      </c>
      <c r="C64" s="19">
        <v>60</v>
      </c>
      <c r="H64" s="23">
        <v>1.5</v>
      </c>
      <c r="I64" s="19" t="s">
        <v>53</v>
      </c>
      <c r="J64" s="19" t="s">
        <v>55</v>
      </c>
      <c r="K64" s="19">
        <v>90</v>
      </c>
      <c r="L64" s="19">
        <v>2</v>
      </c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</row>
    <row r="65" spans="1:37" ht="15" x14ac:dyDescent="0.2">
      <c r="A65" s="19">
        <v>3504091</v>
      </c>
      <c r="B65" s="22" t="s">
        <v>48</v>
      </c>
      <c r="C65" s="19">
        <v>60</v>
      </c>
      <c r="H65" s="23">
        <v>1.5</v>
      </c>
      <c r="I65" s="19" t="s">
        <v>53</v>
      </c>
      <c r="J65" s="19" t="s">
        <v>55</v>
      </c>
      <c r="K65" s="19">
        <v>90</v>
      </c>
      <c r="L65" s="19">
        <v>2</v>
      </c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</row>
    <row r="66" spans="1:37" ht="15" x14ac:dyDescent="0.2">
      <c r="A66" s="19">
        <v>4120296</v>
      </c>
      <c r="B66" s="19" t="s">
        <v>47</v>
      </c>
      <c r="C66" s="19">
        <v>50</v>
      </c>
      <c r="H66" s="23">
        <v>1.5</v>
      </c>
      <c r="I66" s="19" t="s">
        <v>53</v>
      </c>
      <c r="J66" s="19" t="s">
        <v>56</v>
      </c>
      <c r="K66" s="19">
        <v>90</v>
      </c>
      <c r="L66" s="19">
        <v>2</v>
      </c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</row>
    <row r="67" spans="1:37" ht="15" x14ac:dyDescent="0.2">
      <c r="A67" s="19">
        <v>4120296</v>
      </c>
      <c r="B67" s="19" t="s">
        <v>48</v>
      </c>
      <c r="C67" s="19">
        <v>60</v>
      </c>
      <c r="H67" s="23">
        <v>1.5</v>
      </c>
      <c r="I67" s="19" t="s">
        <v>54</v>
      </c>
      <c r="J67" s="19" t="s">
        <v>56</v>
      </c>
      <c r="K67" s="19">
        <v>90</v>
      </c>
      <c r="L67" s="19">
        <v>2</v>
      </c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</row>
    <row r="68" spans="1:37" ht="15" x14ac:dyDescent="0.2">
      <c r="A68" s="19">
        <v>4120296</v>
      </c>
      <c r="B68" s="19" t="s">
        <v>49</v>
      </c>
      <c r="C68" s="19">
        <v>60</v>
      </c>
      <c r="H68" s="23">
        <v>1.5</v>
      </c>
      <c r="I68" s="19" t="s">
        <v>53</v>
      </c>
      <c r="J68" s="19" t="s">
        <v>56</v>
      </c>
      <c r="K68" s="19">
        <v>90</v>
      </c>
      <c r="L68" s="19">
        <v>2</v>
      </c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</row>
    <row r="69" spans="1:37" ht="15" x14ac:dyDescent="0.2">
      <c r="A69" s="19">
        <v>4148379</v>
      </c>
      <c r="B69" s="19" t="s">
        <v>47</v>
      </c>
      <c r="C69" s="19">
        <v>50</v>
      </c>
      <c r="H69" s="23">
        <v>1.5</v>
      </c>
      <c r="I69" s="19" t="s">
        <v>53</v>
      </c>
      <c r="J69" s="19" t="s">
        <v>56</v>
      </c>
      <c r="K69" s="19">
        <v>90</v>
      </c>
      <c r="L69" s="19">
        <v>4</v>
      </c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</row>
    <row r="70" spans="1:37" ht="15" x14ac:dyDescent="0.2">
      <c r="A70" s="19">
        <v>4148379</v>
      </c>
      <c r="B70" s="19" t="s">
        <v>48</v>
      </c>
      <c r="C70" s="19">
        <v>60</v>
      </c>
      <c r="H70" s="23">
        <v>1.5</v>
      </c>
      <c r="I70" s="19" t="s">
        <v>54</v>
      </c>
      <c r="J70" s="19" t="s">
        <v>56</v>
      </c>
      <c r="K70" s="19">
        <v>90</v>
      </c>
      <c r="L70" s="19">
        <v>4</v>
      </c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</row>
    <row r="71" spans="1:37" ht="15" x14ac:dyDescent="0.2">
      <c r="A71" s="19">
        <v>4148379</v>
      </c>
      <c r="B71" s="19" t="s">
        <v>49</v>
      </c>
      <c r="C71" s="19">
        <v>60</v>
      </c>
      <c r="H71" s="23">
        <v>1.5</v>
      </c>
      <c r="I71" s="19" t="s">
        <v>53</v>
      </c>
      <c r="J71" s="19" t="s">
        <v>56</v>
      </c>
      <c r="K71" s="19">
        <v>90</v>
      </c>
      <c r="L71" s="19">
        <v>4</v>
      </c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</row>
    <row r="72" spans="1:37" ht="15" x14ac:dyDescent="0.2">
      <c r="A72" s="19">
        <v>4155032</v>
      </c>
      <c r="B72" s="22" t="s">
        <v>48</v>
      </c>
      <c r="C72" s="19">
        <v>60</v>
      </c>
      <c r="H72" s="23">
        <v>1.5</v>
      </c>
      <c r="I72" s="19" t="s">
        <v>53</v>
      </c>
      <c r="J72" s="19" t="s">
        <v>58</v>
      </c>
      <c r="K72" s="19">
        <v>90</v>
      </c>
      <c r="L72" s="19">
        <v>2</v>
      </c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</row>
    <row r="73" spans="1:37" ht="15" x14ac:dyDescent="0.2">
      <c r="A73" s="19">
        <v>3503016</v>
      </c>
      <c r="B73" s="19" t="s">
        <v>50</v>
      </c>
      <c r="C73" s="19">
        <v>50</v>
      </c>
      <c r="H73" s="23">
        <v>1.5</v>
      </c>
      <c r="I73" s="19"/>
      <c r="J73" s="19" t="s">
        <v>55</v>
      </c>
      <c r="K73" s="19">
        <v>90</v>
      </c>
      <c r="L73" s="19">
        <v>2</v>
      </c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</row>
    <row r="74" spans="1:37" ht="15" x14ac:dyDescent="0.2">
      <c r="A74" s="19">
        <v>3501951</v>
      </c>
      <c r="B74" s="19" t="s">
        <v>47</v>
      </c>
      <c r="C74" s="19">
        <v>50</v>
      </c>
      <c r="H74" s="23">
        <v>2.2000000000000002</v>
      </c>
      <c r="I74" s="19" t="s">
        <v>53</v>
      </c>
      <c r="J74" s="19" t="s">
        <v>55</v>
      </c>
      <c r="K74" s="19">
        <v>90</v>
      </c>
      <c r="L74" s="19">
        <v>2</v>
      </c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</row>
    <row r="75" spans="1:37" ht="15" x14ac:dyDescent="0.2">
      <c r="A75" s="19">
        <v>3501951</v>
      </c>
      <c r="B75" s="19" t="s">
        <v>48</v>
      </c>
      <c r="C75" s="19">
        <v>60</v>
      </c>
      <c r="H75" s="23">
        <v>2.2000000000000002</v>
      </c>
      <c r="I75" s="19" t="s">
        <v>54</v>
      </c>
      <c r="J75" s="19" t="s">
        <v>55</v>
      </c>
      <c r="K75" s="19">
        <v>90</v>
      </c>
      <c r="L75" s="19">
        <v>2</v>
      </c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</row>
    <row r="76" spans="1:37" ht="15" x14ac:dyDescent="0.2">
      <c r="A76" s="19">
        <v>3501951</v>
      </c>
      <c r="B76" s="19" t="s">
        <v>49</v>
      </c>
      <c r="C76" s="19">
        <v>60</v>
      </c>
      <c r="H76" s="23">
        <v>2.2000000000000002</v>
      </c>
      <c r="I76" s="19" t="s">
        <v>53</v>
      </c>
      <c r="J76" s="19" t="s">
        <v>55</v>
      </c>
      <c r="K76" s="19">
        <v>90</v>
      </c>
      <c r="L76" s="19">
        <v>2</v>
      </c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</row>
    <row r="77" spans="1:37" ht="15" x14ac:dyDescent="0.2">
      <c r="A77" s="19">
        <v>3504276</v>
      </c>
      <c r="B77" s="19" t="s">
        <v>47</v>
      </c>
      <c r="C77" s="19">
        <v>50</v>
      </c>
      <c r="H77" s="23">
        <v>2.2000000000000002</v>
      </c>
      <c r="I77" s="19" t="s">
        <v>53</v>
      </c>
      <c r="J77" s="19" t="s">
        <v>55</v>
      </c>
      <c r="K77" s="19">
        <v>90</v>
      </c>
      <c r="L77" s="19">
        <v>2</v>
      </c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</row>
    <row r="78" spans="1:37" ht="15" x14ac:dyDescent="0.2">
      <c r="A78" s="19">
        <v>3504276</v>
      </c>
      <c r="B78" s="19" t="s">
        <v>48</v>
      </c>
      <c r="C78" s="19">
        <v>60</v>
      </c>
      <c r="H78" s="23">
        <v>2.2000000000000002</v>
      </c>
      <c r="I78" s="19" t="s">
        <v>54</v>
      </c>
      <c r="J78" s="19" t="s">
        <v>55</v>
      </c>
      <c r="K78" s="19">
        <v>90</v>
      </c>
      <c r="L78" s="19">
        <v>2</v>
      </c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</row>
    <row r="79" spans="1:37" ht="15" x14ac:dyDescent="0.2">
      <c r="A79" s="19">
        <v>3504276</v>
      </c>
      <c r="B79" s="19" t="s">
        <v>49</v>
      </c>
      <c r="C79" s="19">
        <v>60</v>
      </c>
      <c r="H79" s="23">
        <v>2.2000000000000002</v>
      </c>
      <c r="I79" s="19" t="s">
        <v>53</v>
      </c>
      <c r="J79" s="19" t="s">
        <v>55</v>
      </c>
      <c r="K79" s="19">
        <v>90</v>
      </c>
      <c r="L79" s="19">
        <v>2</v>
      </c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15" x14ac:dyDescent="0.2">
      <c r="A80" s="19">
        <v>3504093</v>
      </c>
      <c r="B80" s="22" t="s">
        <v>48</v>
      </c>
      <c r="C80" s="19">
        <v>60</v>
      </c>
      <c r="H80" s="23">
        <v>2.2000000000000002</v>
      </c>
      <c r="I80" s="19" t="s">
        <v>53</v>
      </c>
      <c r="J80" s="19" t="s">
        <v>55</v>
      </c>
      <c r="K80" s="19">
        <v>90</v>
      </c>
      <c r="L80" s="19">
        <v>2</v>
      </c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</row>
    <row r="81" spans="1:37" ht="15" x14ac:dyDescent="0.2">
      <c r="A81" s="19">
        <v>4120297</v>
      </c>
      <c r="B81" s="19" t="s">
        <v>47</v>
      </c>
      <c r="C81" s="19">
        <v>50</v>
      </c>
      <c r="H81" s="23">
        <v>2.2000000000000002</v>
      </c>
      <c r="I81" s="19" t="s">
        <v>53</v>
      </c>
      <c r="J81" s="19" t="s">
        <v>56</v>
      </c>
      <c r="K81" s="19">
        <v>90</v>
      </c>
      <c r="L81" s="19">
        <v>2</v>
      </c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</row>
    <row r="82" spans="1:37" ht="15" x14ac:dyDescent="0.2">
      <c r="A82" s="19">
        <v>4120297</v>
      </c>
      <c r="B82" s="19" t="s">
        <v>48</v>
      </c>
      <c r="C82" s="19">
        <v>60</v>
      </c>
      <c r="H82" s="23">
        <v>2.2000000000000002</v>
      </c>
      <c r="I82" s="19" t="s">
        <v>54</v>
      </c>
      <c r="J82" s="19" t="s">
        <v>56</v>
      </c>
      <c r="K82" s="19">
        <v>90</v>
      </c>
      <c r="L82" s="19">
        <v>2</v>
      </c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</row>
    <row r="83" spans="1:37" ht="15" x14ac:dyDescent="0.2">
      <c r="A83" s="19">
        <v>4120297</v>
      </c>
      <c r="B83" s="19" t="s">
        <v>49</v>
      </c>
      <c r="C83" s="19">
        <v>60</v>
      </c>
      <c r="H83" s="23">
        <v>2.2000000000000002</v>
      </c>
      <c r="I83" s="19" t="s">
        <v>53</v>
      </c>
      <c r="J83" s="19" t="s">
        <v>56</v>
      </c>
      <c r="K83" s="19">
        <v>90</v>
      </c>
      <c r="L83" s="19">
        <v>2</v>
      </c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</row>
    <row r="84" spans="1:37" ht="15" x14ac:dyDescent="0.2">
      <c r="A84" s="19">
        <v>4148380</v>
      </c>
      <c r="B84" s="19" t="s">
        <v>47</v>
      </c>
      <c r="C84" s="19">
        <v>50</v>
      </c>
      <c r="H84" s="23">
        <v>2.2000000000000002</v>
      </c>
      <c r="I84" s="19" t="s">
        <v>53</v>
      </c>
      <c r="J84" s="19" t="s">
        <v>56</v>
      </c>
      <c r="K84" s="19">
        <v>100</v>
      </c>
      <c r="L84" s="19">
        <v>4</v>
      </c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</row>
    <row r="85" spans="1:37" ht="15" x14ac:dyDescent="0.2">
      <c r="A85" s="19">
        <v>4148380</v>
      </c>
      <c r="B85" s="19" t="s">
        <v>48</v>
      </c>
      <c r="C85" s="19">
        <v>60</v>
      </c>
      <c r="H85" s="23">
        <v>2.2000000000000002</v>
      </c>
      <c r="I85" s="19" t="s">
        <v>54</v>
      </c>
      <c r="J85" s="19" t="s">
        <v>56</v>
      </c>
      <c r="K85" s="19">
        <v>100</v>
      </c>
      <c r="L85" s="19">
        <v>4</v>
      </c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</row>
    <row r="86" spans="1:37" ht="15" x14ac:dyDescent="0.2">
      <c r="A86" s="19">
        <v>4148380</v>
      </c>
      <c r="B86" s="19" t="s">
        <v>49</v>
      </c>
      <c r="C86" s="19">
        <v>60</v>
      </c>
      <c r="H86" s="23">
        <v>2.2000000000000002</v>
      </c>
      <c r="I86" s="19" t="s">
        <v>53</v>
      </c>
      <c r="J86" s="19" t="s">
        <v>56</v>
      </c>
      <c r="K86" s="19">
        <v>100</v>
      </c>
      <c r="L86" s="19">
        <v>4</v>
      </c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</row>
    <row r="87" spans="1:37" ht="15" x14ac:dyDescent="0.2">
      <c r="A87" s="19">
        <v>4155033</v>
      </c>
      <c r="B87" s="22" t="s">
        <v>48</v>
      </c>
      <c r="C87" s="19">
        <v>60</v>
      </c>
      <c r="H87" s="23">
        <v>2.2000000000000002</v>
      </c>
      <c r="I87" s="19" t="s">
        <v>53</v>
      </c>
      <c r="J87" s="19" t="s">
        <v>58</v>
      </c>
      <c r="K87" s="19">
        <v>90</v>
      </c>
      <c r="L87" s="19">
        <v>2</v>
      </c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</row>
    <row r="88" spans="1:37" ht="15" x14ac:dyDescent="0.2">
      <c r="A88" s="19">
        <v>3502615</v>
      </c>
      <c r="B88" s="19" t="s">
        <v>47</v>
      </c>
      <c r="C88" s="19">
        <v>50</v>
      </c>
      <c r="H88" s="23">
        <v>3</v>
      </c>
      <c r="I88" s="19" t="s">
        <v>53</v>
      </c>
      <c r="J88" s="19" t="s">
        <v>55</v>
      </c>
      <c r="K88" s="19">
        <v>100</v>
      </c>
      <c r="L88" s="19">
        <v>2</v>
      </c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</row>
    <row r="89" spans="1:37" ht="15" x14ac:dyDescent="0.2">
      <c r="A89" s="19">
        <v>3502615</v>
      </c>
      <c r="B89" s="19" t="s">
        <v>48</v>
      </c>
      <c r="C89" s="19">
        <v>60</v>
      </c>
      <c r="H89" s="23">
        <v>3</v>
      </c>
      <c r="I89" s="19" t="s">
        <v>54</v>
      </c>
      <c r="J89" s="19" t="s">
        <v>55</v>
      </c>
      <c r="K89" s="19">
        <v>100</v>
      </c>
      <c r="L89" s="19">
        <v>2</v>
      </c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</row>
    <row r="90" spans="1:37" ht="15" x14ac:dyDescent="0.2">
      <c r="A90" s="19">
        <v>3502615</v>
      </c>
      <c r="B90" s="19" t="s">
        <v>49</v>
      </c>
      <c r="C90" s="19">
        <v>60</v>
      </c>
      <c r="H90" s="23">
        <v>3</v>
      </c>
      <c r="I90" s="19" t="s">
        <v>53</v>
      </c>
      <c r="J90" s="19" t="s">
        <v>55</v>
      </c>
      <c r="K90" s="19">
        <v>100</v>
      </c>
      <c r="L90" s="19">
        <v>2</v>
      </c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</row>
    <row r="91" spans="1:37" ht="15" x14ac:dyDescent="0.2">
      <c r="A91" s="19">
        <v>3504322</v>
      </c>
      <c r="B91" s="19" t="s">
        <v>47</v>
      </c>
      <c r="C91" s="19">
        <v>50</v>
      </c>
      <c r="H91" s="23">
        <v>3</v>
      </c>
      <c r="I91" s="19" t="s">
        <v>53</v>
      </c>
      <c r="J91" s="19" t="s">
        <v>55</v>
      </c>
      <c r="K91" s="19">
        <v>100</v>
      </c>
      <c r="L91" s="19">
        <v>2</v>
      </c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</row>
    <row r="92" spans="1:37" ht="15" x14ac:dyDescent="0.2">
      <c r="A92" s="19">
        <v>3504322</v>
      </c>
      <c r="B92" s="19" t="s">
        <v>48</v>
      </c>
      <c r="C92" s="19">
        <v>60</v>
      </c>
      <c r="H92" s="23">
        <v>3</v>
      </c>
      <c r="I92" s="19" t="s">
        <v>54</v>
      </c>
      <c r="J92" s="19" t="s">
        <v>55</v>
      </c>
      <c r="K92" s="19">
        <v>100</v>
      </c>
      <c r="L92" s="19">
        <v>2</v>
      </c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</row>
    <row r="93" spans="1:37" ht="15" x14ac:dyDescent="0.2">
      <c r="A93" s="19">
        <v>3504322</v>
      </c>
      <c r="B93" s="19" t="s">
        <v>49</v>
      </c>
      <c r="C93" s="19">
        <v>60</v>
      </c>
      <c r="H93" s="23">
        <v>3</v>
      </c>
      <c r="I93" s="19" t="s">
        <v>53</v>
      </c>
      <c r="J93" s="19" t="s">
        <v>55</v>
      </c>
      <c r="K93" s="19">
        <v>100</v>
      </c>
      <c r="L93" s="19">
        <v>2</v>
      </c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</row>
    <row r="94" spans="1:37" ht="15" x14ac:dyDescent="0.2">
      <c r="A94" s="19">
        <v>3504076</v>
      </c>
      <c r="B94" s="22" t="s">
        <v>48</v>
      </c>
      <c r="C94" s="19">
        <v>60</v>
      </c>
      <c r="H94" s="23">
        <v>3</v>
      </c>
      <c r="I94" s="19" t="s">
        <v>53</v>
      </c>
      <c r="J94" s="19" t="s">
        <v>55</v>
      </c>
      <c r="K94" s="19">
        <v>100</v>
      </c>
      <c r="L94" s="19">
        <v>2</v>
      </c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</row>
    <row r="95" spans="1:37" ht="15" x14ac:dyDescent="0.2">
      <c r="A95" s="19">
        <v>4120298</v>
      </c>
      <c r="B95" s="19" t="s">
        <v>47</v>
      </c>
      <c r="C95" s="19">
        <v>50</v>
      </c>
      <c r="H95" s="23">
        <v>3</v>
      </c>
      <c r="I95" s="19" t="s">
        <v>53</v>
      </c>
      <c r="J95" s="19" t="s">
        <v>56</v>
      </c>
      <c r="K95" s="19">
        <v>100</v>
      </c>
      <c r="L95" s="19">
        <v>2</v>
      </c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</row>
    <row r="96" spans="1:37" ht="15" x14ac:dyDescent="0.2">
      <c r="A96" s="19">
        <v>4120298</v>
      </c>
      <c r="B96" s="19" t="s">
        <v>48</v>
      </c>
      <c r="C96" s="19">
        <v>60</v>
      </c>
      <c r="H96" s="23">
        <v>3</v>
      </c>
      <c r="I96" s="19" t="s">
        <v>54</v>
      </c>
      <c r="J96" s="19" t="s">
        <v>56</v>
      </c>
      <c r="K96" s="19">
        <v>100</v>
      </c>
      <c r="L96" s="19">
        <v>2</v>
      </c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</row>
    <row r="97" spans="1:37" ht="15" x14ac:dyDescent="0.2">
      <c r="A97" s="19">
        <v>4120298</v>
      </c>
      <c r="B97" s="19" t="s">
        <v>49</v>
      </c>
      <c r="C97" s="19">
        <v>60</v>
      </c>
      <c r="H97" s="23">
        <v>3</v>
      </c>
      <c r="I97" s="19" t="s">
        <v>53</v>
      </c>
      <c r="J97" s="19" t="s">
        <v>56</v>
      </c>
      <c r="K97" s="19">
        <v>100</v>
      </c>
      <c r="L97" s="19">
        <v>2</v>
      </c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</row>
    <row r="98" spans="1:37" ht="15" x14ac:dyDescent="0.2">
      <c r="A98" s="19">
        <v>4148381</v>
      </c>
      <c r="B98" s="19" t="s">
        <v>47</v>
      </c>
      <c r="C98" s="19">
        <v>50</v>
      </c>
      <c r="H98" s="23">
        <v>3</v>
      </c>
      <c r="I98" s="19" t="s">
        <v>53</v>
      </c>
      <c r="J98" s="19" t="s">
        <v>56</v>
      </c>
      <c r="K98" s="19">
        <v>100</v>
      </c>
      <c r="L98" s="19">
        <v>4</v>
      </c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</row>
    <row r="99" spans="1:37" ht="15" x14ac:dyDescent="0.2">
      <c r="A99" s="19">
        <v>4148381</v>
      </c>
      <c r="B99" s="19" t="s">
        <v>48</v>
      </c>
      <c r="C99" s="19">
        <v>60</v>
      </c>
      <c r="H99" s="23">
        <v>3</v>
      </c>
      <c r="I99" s="19" t="s">
        <v>54</v>
      </c>
      <c r="J99" s="19" t="s">
        <v>56</v>
      </c>
      <c r="K99" s="19">
        <v>100</v>
      </c>
      <c r="L99" s="19">
        <v>4</v>
      </c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</row>
    <row r="100" spans="1:37" ht="15" x14ac:dyDescent="0.2">
      <c r="A100" s="19">
        <v>4148381</v>
      </c>
      <c r="B100" s="19" t="s">
        <v>49</v>
      </c>
      <c r="C100" s="19">
        <v>60</v>
      </c>
      <c r="H100" s="23">
        <v>3</v>
      </c>
      <c r="I100" s="19" t="s">
        <v>53</v>
      </c>
      <c r="J100" s="19" t="s">
        <v>56</v>
      </c>
      <c r="K100" s="19">
        <v>100</v>
      </c>
      <c r="L100" s="19">
        <v>4</v>
      </c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</row>
    <row r="101" spans="1:37" ht="15" x14ac:dyDescent="0.2">
      <c r="A101" s="19">
        <v>4155034</v>
      </c>
      <c r="B101" s="22" t="s">
        <v>48</v>
      </c>
      <c r="C101" s="19">
        <v>60</v>
      </c>
      <c r="H101" s="23">
        <v>3</v>
      </c>
      <c r="I101" s="19" t="s">
        <v>53</v>
      </c>
      <c r="J101" s="19" t="s">
        <v>58</v>
      </c>
      <c r="K101" s="19">
        <v>100</v>
      </c>
      <c r="L101" s="19">
        <v>2</v>
      </c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</row>
    <row r="102" spans="1:37" ht="15" x14ac:dyDescent="0.2">
      <c r="A102" s="19">
        <v>3503740</v>
      </c>
      <c r="B102" s="19" t="s">
        <v>47</v>
      </c>
      <c r="C102" s="19">
        <v>50</v>
      </c>
      <c r="H102" s="23">
        <v>4</v>
      </c>
      <c r="I102" s="19" t="s">
        <v>53</v>
      </c>
      <c r="J102" s="19" t="s">
        <v>55</v>
      </c>
      <c r="K102" s="19">
        <v>112</v>
      </c>
      <c r="L102" s="19">
        <v>2</v>
      </c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</row>
    <row r="103" spans="1:37" ht="15" x14ac:dyDescent="0.2">
      <c r="A103" s="19">
        <v>3503740</v>
      </c>
      <c r="B103" s="19" t="s">
        <v>48</v>
      </c>
      <c r="C103" s="19">
        <v>60</v>
      </c>
      <c r="H103" s="23">
        <v>4</v>
      </c>
      <c r="I103" s="19" t="s">
        <v>54</v>
      </c>
      <c r="J103" s="19" t="s">
        <v>55</v>
      </c>
      <c r="K103" s="19">
        <v>112</v>
      </c>
      <c r="L103" s="19">
        <v>2</v>
      </c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</row>
    <row r="104" spans="1:37" ht="15" x14ac:dyDescent="0.2">
      <c r="A104" s="19">
        <v>3503740</v>
      </c>
      <c r="B104" s="19" t="s">
        <v>49</v>
      </c>
      <c r="C104" s="19">
        <v>60</v>
      </c>
      <c r="H104" s="23">
        <v>4</v>
      </c>
      <c r="I104" s="19" t="s">
        <v>53</v>
      </c>
      <c r="J104" s="19" t="s">
        <v>55</v>
      </c>
      <c r="K104" s="19">
        <v>112</v>
      </c>
      <c r="L104" s="19">
        <v>2</v>
      </c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</row>
    <row r="105" spans="1:37" ht="15" x14ac:dyDescent="0.2">
      <c r="A105" s="19">
        <v>3504180</v>
      </c>
      <c r="B105" s="19" t="s">
        <v>47</v>
      </c>
      <c r="C105" s="19">
        <v>50</v>
      </c>
      <c r="H105" s="23">
        <v>4</v>
      </c>
      <c r="I105" s="19" t="s">
        <v>53</v>
      </c>
      <c r="J105" s="19" t="s">
        <v>55</v>
      </c>
      <c r="K105" s="19">
        <v>112</v>
      </c>
      <c r="L105" s="19">
        <v>2</v>
      </c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</row>
    <row r="106" spans="1:37" ht="15" x14ac:dyDescent="0.2">
      <c r="A106" s="19">
        <v>3504180</v>
      </c>
      <c r="B106" s="19" t="s">
        <v>48</v>
      </c>
      <c r="C106" s="19">
        <v>60</v>
      </c>
      <c r="H106" s="23">
        <v>4</v>
      </c>
      <c r="I106" s="19" t="s">
        <v>54</v>
      </c>
      <c r="J106" s="19" t="s">
        <v>55</v>
      </c>
      <c r="K106" s="19">
        <v>112</v>
      </c>
      <c r="L106" s="19">
        <v>2</v>
      </c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</row>
    <row r="107" spans="1:37" ht="15" x14ac:dyDescent="0.2">
      <c r="A107" s="19">
        <v>3504180</v>
      </c>
      <c r="B107" s="19" t="s">
        <v>49</v>
      </c>
      <c r="C107" s="19">
        <v>60</v>
      </c>
      <c r="H107" s="23">
        <v>4</v>
      </c>
      <c r="I107" s="19" t="s">
        <v>53</v>
      </c>
      <c r="J107" s="19" t="s">
        <v>55</v>
      </c>
      <c r="K107" s="19">
        <v>112</v>
      </c>
      <c r="L107" s="19">
        <v>2</v>
      </c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</row>
    <row r="108" spans="1:37" ht="15" x14ac:dyDescent="0.2">
      <c r="A108" s="19">
        <v>3504287</v>
      </c>
      <c r="B108" s="22" t="s">
        <v>51</v>
      </c>
      <c r="C108" s="19">
        <v>60</v>
      </c>
      <c r="H108" s="23">
        <v>4</v>
      </c>
      <c r="I108" s="19" t="s">
        <v>53</v>
      </c>
      <c r="J108" s="19" t="s">
        <v>55</v>
      </c>
      <c r="K108" s="19">
        <v>112</v>
      </c>
      <c r="L108" s="19">
        <v>2</v>
      </c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</row>
    <row r="109" spans="1:37" ht="15" x14ac:dyDescent="0.2">
      <c r="A109" s="19">
        <v>4120299</v>
      </c>
      <c r="B109" s="19" t="s">
        <v>47</v>
      </c>
      <c r="C109" s="19">
        <v>50</v>
      </c>
      <c r="H109" s="23">
        <v>4</v>
      </c>
      <c r="I109" s="19" t="s">
        <v>53</v>
      </c>
      <c r="J109" s="19" t="s">
        <v>56</v>
      </c>
      <c r="K109" s="19">
        <v>100</v>
      </c>
      <c r="L109" s="19">
        <v>2</v>
      </c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</row>
    <row r="110" spans="1:37" ht="15" x14ac:dyDescent="0.2">
      <c r="A110" s="19">
        <v>4120299</v>
      </c>
      <c r="B110" s="19" t="s">
        <v>48</v>
      </c>
      <c r="C110" s="19">
        <v>60</v>
      </c>
      <c r="H110" s="23">
        <v>4</v>
      </c>
      <c r="I110" s="19" t="s">
        <v>54</v>
      </c>
      <c r="J110" s="19" t="s">
        <v>56</v>
      </c>
      <c r="K110" s="19">
        <v>100</v>
      </c>
      <c r="L110" s="19">
        <v>2</v>
      </c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</row>
    <row r="111" spans="1:37" ht="15" x14ac:dyDescent="0.2">
      <c r="A111" s="19">
        <v>4120299</v>
      </c>
      <c r="B111" s="19" t="s">
        <v>49</v>
      </c>
      <c r="C111" s="19">
        <v>60</v>
      </c>
      <c r="H111" s="23">
        <v>4</v>
      </c>
      <c r="I111" s="19" t="s">
        <v>53</v>
      </c>
      <c r="J111" s="19" t="s">
        <v>56</v>
      </c>
      <c r="K111" s="19">
        <v>100</v>
      </c>
      <c r="L111" s="19">
        <v>2</v>
      </c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</row>
    <row r="112" spans="1:37" ht="15" x14ac:dyDescent="0.2">
      <c r="A112" s="19">
        <v>4148382</v>
      </c>
      <c r="B112" s="19" t="s">
        <v>47</v>
      </c>
      <c r="C112" s="19">
        <v>50</v>
      </c>
      <c r="H112" s="23">
        <v>4</v>
      </c>
      <c r="I112" s="19" t="s">
        <v>53</v>
      </c>
      <c r="J112" s="19" t="s">
        <v>56</v>
      </c>
      <c r="K112" s="19">
        <v>112</v>
      </c>
      <c r="L112" s="19">
        <v>4</v>
      </c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</row>
    <row r="113" spans="1:37" ht="15" x14ac:dyDescent="0.2">
      <c r="A113" s="19">
        <v>4148382</v>
      </c>
      <c r="B113" s="19" t="s">
        <v>48</v>
      </c>
      <c r="C113" s="19">
        <v>60</v>
      </c>
      <c r="H113" s="23">
        <v>4</v>
      </c>
      <c r="I113" s="19" t="s">
        <v>54</v>
      </c>
      <c r="J113" s="19" t="s">
        <v>56</v>
      </c>
      <c r="K113" s="19">
        <v>112</v>
      </c>
      <c r="L113" s="19">
        <v>4</v>
      </c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</row>
    <row r="114" spans="1:37" ht="15" x14ac:dyDescent="0.2">
      <c r="A114" s="19">
        <v>4148382</v>
      </c>
      <c r="B114" s="19" t="s">
        <v>49</v>
      </c>
      <c r="C114" s="19">
        <v>60</v>
      </c>
      <c r="H114" s="23">
        <v>4</v>
      </c>
      <c r="I114" s="19" t="s">
        <v>53</v>
      </c>
      <c r="J114" s="19" t="s">
        <v>56</v>
      </c>
      <c r="K114" s="19">
        <v>112</v>
      </c>
      <c r="L114" s="19">
        <v>4</v>
      </c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</row>
    <row r="115" spans="1:37" ht="15" x14ac:dyDescent="0.2">
      <c r="A115" s="19">
        <v>4155036</v>
      </c>
      <c r="B115" s="22" t="s">
        <v>48</v>
      </c>
      <c r="C115" s="19">
        <v>60</v>
      </c>
      <c r="H115" s="23">
        <v>4</v>
      </c>
      <c r="I115" s="19" t="s">
        <v>53</v>
      </c>
      <c r="J115" s="19" t="s">
        <v>58</v>
      </c>
      <c r="K115" s="19">
        <v>112</v>
      </c>
      <c r="L115" s="19">
        <v>2</v>
      </c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</row>
    <row r="116" spans="1:37" ht="15" x14ac:dyDescent="0.2">
      <c r="A116" s="19">
        <v>4120300</v>
      </c>
      <c r="B116" s="19" t="s">
        <v>52</v>
      </c>
      <c r="C116" s="19">
        <v>50</v>
      </c>
      <c r="H116" s="23">
        <v>5.5</v>
      </c>
      <c r="I116" s="19" t="s">
        <v>53</v>
      </c>
      <c r="J116" s="19" t="s">
        <v>56</v>
      </c>
      <c r="K116" s="19">
        <v>132</v>
      </c>
      <c r="L116" s="19">
        <v>2</v>
      </c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</row>
    <row r="117" spans="1:37" ht="15" x14ac:dyDescent="0.2">
      <c r="A117" s="19">
        <v>4120300</v>
      </c>
      <c r="B117" s="19" t="s">
        <v>51</v>
      </c>
      <c r="C117" s="19">
        <v>60</v>
      </c>
      <c r="H117" s="23">
        <v>5.5</v>
      </c>
      <c r="I117" s="19" t="s">
        <v>54</v>
      </c>
      <c r="J117" s="19" t="s">
        <v>56</v>
      </c>
      <c r="K117" s="19">
        <v>132</v>
      </c>
      <c r="L117" s="19">
        <v>2</v>
      </c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</row>
    <row r="118" spans="1:37" ht="15" x14ac:dyDescent="0.2">
      <c r="A118" s="19">
        <v>4120300</v>
      </c>
      <c r="B118" s="19" t="s">
        <v>49</v>
      </c>
      <c r="C118" s="19">
        <v>60</v>
      </c>
      <c r="H118" s="23">
        <v>5.5</v>
      </c>
      <c r="I118" s="19" t="s">
        <v>53</v>
      </c>
      <c r="J118" s="19" t="s">
        <v>56</v>
      </c>
      <c r="K118" s="19">
        <v>132</v>
      </c>
      <c r="L118" s="19">
        <v>2</v>
      </c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</row>
    <row r="119" spans="1:37" ht="15" x14ac:dyDescent="0.2">
      <c r="A119" s="19">
        <v>4144630</v>
      </c>
      <c r="B119" s="19" t="s">
        <v>52</v>
      </c>
      <c r="C119" s="19">
        <v>50</v>
      </c>
      <c r="H119" s="23">
        <v>5.5</v>
      </c>
      <c r="I119" s="19" t="s">
        <v>53</v>
      </c>
      <c r="J119" s="19" t="s">
        <v>59</v>
      </c>
      <c r="K119" s="19">
        <v>112</v>
      </c>
      <c r="L119" s="19">
        <v>2</v>
      </c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</row>
    <row r="120" spans="1:37" ht="15" x14ac:dyDescent="0.2">
      <c r="A120" s="19">
        <v>4144630</v>
      </c>
      <c r="B120" s="19" t="s">
        <v>51</v>
      </c>
      <c r="C120" s="19">
        <v>60</v>
      </c>
      <c r="H120" s="23">
        <v>5.5</v>
      </c>
      <c r="I120" s="19" t="s">
        <v>54</v>
      </c>
      <c r="J120" s="19" t="s">
        <v>59</v>
      </c>
      <c r="K120" s="19">
        <v>112</v>
      </c>
      <c r="L120" s="19">
        <v>2</v>
      </c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</row>
    <row r="121" spans="1:37" ht="15" x14ac:dyDescent="0.2">
      <c r="A121" s="19">
        <v>4144630</v>
      </c>
      <c r="B121" s="19" t="s">
        <v>49</v>
      </c>
      <c r="C121" s="19">
        <v>60</v>
      </c>
      <c r="H121" s="23">
        <v>5.5</v>
      </c>
      <c r="I121" s="19" t="s">
        <v>53</v>
      </c>
      <c r="J121" s="19" t="s">
        <v>59</v>
      </c>
      <c r="K121" s="19">
        <v>112</v>
      </c>
      <c r="L121" s="19">
        <v>2</v>
      </c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</row>
    <row r="122" spans="1:37" ht="15" x14ac:dyDescent="0.2">
      <c r="A122" s="19">
        <v>4150065</v>
      </c>
      <c r="B122" s="19" t="s">
        <v>52</v>
      </c>
      <c r="C122" s="19">
        <v>50</v>
      </c>
      <c r="H122" s="23">
        <v>5.5</v>
      </c>
      <c r="I122" s="19" t="s">
        <v>53</v>
      </c>
      <c r="J122" s="19" t="s">
        <v>56</v>
      </c>
      <c r="K122" s="19">
        <v>112</v>
      </c>
      <c r="L122" s="19">
        <v>2</v>
      </c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</row>
    <row r="123" spans="1:37" ht="15" x14ac:dyDescent="0.2">
      <c r="A123" s="19">
        <v>4150065</v>
      </c>
      <c r="B123" s="19" t="s">
        <v>51</v>
      </c>
      <c r="C123" s="19">
        <v>60</v>
      </c>
      <c r="H123" s="23">
        <v>5.5</v>
      </c>
      <c r="I123" s="19" t="s">
        <v>54</v>
      </c>
      <c r="J123" s="19" t="s">
        <v>56</v>
      </c>
      <c r="K123" s="19">
        <v>112</v>
      </c>
      <c r="L123" s="19">
        <v>2</v>
      </c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</row>
    <row r="124" spans="1:37" ht="15" x14ac:dyDescent="0.2">
      <c r="A124" s="19">
        <v>4150065</v>
      </c>
      <c r="B124" s="19" t="s">
        <v>49</v>
      </c>
      <c r="C124" s="19">
        <v>60</v>
      </c>
      <c r="H124" s="23">
        <v>5.5</v>
      </c>
      <c r="I124" s="19" t="s">
        <v>53</v>
      </c>
      <c r="J124" s="19" t="s">
        <v>56</v>
      </c>
      <c r="K124" s="19">
        <v>112</v>
      </c>
      <c r="L124" s="19">
        <v>2</v>
      </c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</row>
    <row r="125" spans="1:37" ht="15" x14ac:dyDescent="0.2">
      <c r="A125" s="19">
        <v>4155037</v>
      </c>
      <c r="B125" s="19" t="s">
        <v>51</v>
      </c>
      <c r="C125" s="19">
        <v>60</v>
      </c>
      <c r="H125" s="23">
        <v>5.5</v>
      </c>
      <c r="I125" s="19" t="s">
        <v>53</v>
      </c>
      <c r="J125" s="19" t="s">
        <v>58</v>
      </c>
      <c r="K125" s="19">
        <v>132</v>
      </c>
      <c r="L125" s="19">
        <v>2</v>
      </c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</row>
    <row r="126" spans="1:37" ht="15" x14ac:dyDescent="0.2">
      <c r="A126" s="19">
        <v>4162310</v>
      </c>
      <c r="B126" s="19" t="s">
        <v>48</v>
      </c>
      <c r="C126" s="19">
        <v>60</v>
      </c>
      <c r="H126" s="23">
        <v>5.5</v>
      </c>
      <c r="I126" s="19" t="s">
        <v>54</v>
      </c>
      <c r="J126" s="19" t="s">
        <v>59</v>
      </c>
      <c r="K126" s="19">
        <v>112</v>
      </c>
      <c r="L126" s="19">
        <v>2</v>
      </c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</row>
    <row r="127" spans="1:37" ht="15" x14ac:dyDescent="0.2">
      <c r="A127" s="19">
        <v>4162310</v>
      </c>
      <c r="B127" s="19" t="s">
        <v>49</v>
      </c>
      <c r="C127" s="19">
        <v>60</v>
      </c>
      <c r="H127" s="23">
        <v>5.5</v>
      </c>
      <c r="I127" s="19" t="s">
        <v>53</v>
      </c>
      <c r="J127" s="19" t="s">
        <v>59</v>
      </c>
      <c r="K127" s="19">
        <v>112</v>
      </c>
      <c r="L127" s="19">
        <v>2</v>
      </c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</row>
    <row r="128" spans="1:37" ht="15" x14ac:dyDescent="0.2">
      <c r="A128" s="19">
        <v>4168797</v>
      </c>
      <c r="B128" s="22" t="s">
        <v>48</v>
      </c>
      <c r="C128" s="19">
        <v>60</v>
      </c>
      <c r="H128" s="23">
        <v>5.5</v>
      </c>
      <c r="I128" s="19" t="s">
        <v>53</v>
      </c>
      <c r="J128" s="19" t="s">
        <v>58</v>
      </c>
      <c r="K128" s="19">
        <v>112</v>
      </c>
      <c r="L128" s="19">
        <v>2</v>
      </c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</row>
    <row r="129" spans="1:37" ht="15" x14ac:dyDescent="0.2">
      <c r="A129" s="19">
        <v>4120301</v>
      </c>
      <c r="B129" s="19" t="s">
        <v>52</v>
      </c>
      <c r="C129" s="19">
        <v>50</v>
      </c>
      <c r="H129" s="23">
        <v>7.5</v>
      </c>
      <c r="I129" s="19" t="s">
        <v>53</v>
      </c>
      <c r="J129" s="19" t="s">
        <v>56</v>
      </c>
      <c r="K129" s="19">
        <v>132</v>
      </c>
      <c r="L129" s="19">
        <v>2</v>
      </c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</row>
    <row r="130" spans="1:37" ht="15" x14ac:dyDescent="0.2">
      <c r="A130" s="19">
        <v>4120301</v>
      </c>
      <c r="B130" s="19" t="s">
        <v>51</v>
      </c>
      <c r="C130" s="19">
        <v>60</v>
      </c>
      <c r="H130" s="23">
        <v>7.5</v>
      </c>
      <c r="I130" s="19" t="s">
        <v>54</v>
      </c>
      <c r="J130" s="19" t="s">
        <v>56</v>
      </c>
      <c r="K130" s="19">
        <v>132</v>
      </c>
      <c r="L130" s="19">
        <v>2</v>
      </c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</row>
    <row r="131" spans="1:37" ht="15" x14ac:dyDescent="0.2">
      <c r="A131" s="19">
        <v>4120301</v>
      </c>
      <c r="B131" s="19" t="s">
        <v>49</v>
      </c>
      <c r="C131" s="19">
        <v>60</v>
      </c>
      <c r="H131" s="23">
        <v>7.5</v>
      </c>
      <c r="I131" s="19" t="s">
        <v>53</v>
      </c>
      <c r="J131" s="19" t="s">
        <v>56</v>
      </c>
      <c r="K131" s="19">
        <v>132</v>
      </c>
      <c r="L131" s="19">
        <v>2</v>
      </c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</row>
    <row r="132" spans="1:37" ht="15" x14ac:dyDescent="0.2">
      <c r="A132" s="19">
        <v>4145525</v>
      </c>
      <c r="B132" s="19" t="s">
        <v>52</v>
      </c>
      <c r="C132" s="19">
        <v>50</v>
      </c>
      <c r="H132" s="23">
        <v>7.5</v>
      </c>
      <c r="I132" s="19" t="s">
        <v>53</v>
      </c>
      <c r="J132" s="19" t="s">
        <v>59</v>
      </c>
      <c r="K132" s="19">
        <v>112</v>
      </c>
      <c r="L132" s="19">
        <v>2</v>
      </c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</row>
    <row r="133" spans="1:37" ht="15" x14ac:dyDescent="0.2">
      <c r="A133" s="19">
        <v>4145525</v>
      </c>
      <c r="B133" s="19" t="s">
        <v>51</v>
      </c>
      <c r="C133" s="19">
        <v>60</v>
      </c>
      <c r="H133" s="23">
        <v>7.5</v>
      </c>
      <c r="I133" s="19" t="s">
        <v>54</v>
      </c>
      <c r="J133" s="19" t="s">
        <v>59</v>
      </c>
      <c r="K133" s="19">
        <v>112</v>
      </c>
      <c r="L133" s="19">
        <v>2</v>
      </c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</row>
    <row r="134" spans="1:37" ht="15" x14ac:dyDescent="0.2">
      <c r="A134" s="19">
        <v>4145525</v>
      </c>
      <c r="B134" s="19" t="s">
        <v>49</v>
      </c>
      <c r="C134" s="19">
        <v>60</v>
      </c>
      <c r="H134" s="23">
        <v>7.5</v>
      </c>
      <c r="I134" s="19" t="s">
        <v>53</v>
      </c>
      <c r="J134" s="19" t="s">
        <v>59</v>
      </c>
      <c r="K134" s="19">
        <v>112</v>
      </c>
      <c r="L134" s="19">
        <v>2</v>
      </c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</row>
    <row r="135" spans="1:37" ht="15" x14ac:dyDescent="0.2">
      <c r="A135" s="19">
        <v>4155038</v>
      </c>
      <c r="B135" s="22" t="s">
        <v>51</v>
      </c>
      <c r="C135" s="19">
        <v>60</v>
      </c>
      <c r="H135" s="23">
        <v>7.5</v>
      </c>
      <c r="I135" s="19" t="s">
        <v>53</v>
      </c>
      <c r="J135" s="19" t="s">
        <v>58</v>
      </c>
      <c r="K135" s="19">
        <v>132</v>
      </c>
      <c r="L135" s="19">
        <v>2</v>
      </c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</row>
    <row r="136" spans="1:37" ht="15" x14ac:dyDescent="0.2">
      <c r="A136" s="19">
        <v>4176558</v>
      </c>
      <c r="B136" s="19" t="s">
        <v>52</v>
      </c>
      <c r="C136" s="19">
        <v>50</v>
      </c>
      <c r="H136" s="23">
        <v>7.5</v>
      </c>
      <c r="I136" s="19" t="s">
        <v>53</v>
      </c>
      <c r="J136" s="19" t="s">
        <v>59</v>
      </c>
      <c r="K136" s="19">
        <v>112</v>
      </c>
      <c r="L136" s="19">
        <v>2</v>
      </c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</row>
    <row r="137" spans="1:37" ht="15" x14ac:dyDescent="0.2">
      <c r="A137" s="19">
        <v>4176558</v>
      </c>
      <c r="B137" s="19" t="s">
        <v>51</v>
      </c>
      <c r="C137" s="19">
        <v>60</v>
      </c>
      <c r="H137" s="23">
        <v>7.5</v>
      </c>
      <c r="I137" s="19" t="s">
        <v>54</v>
      </c>
      <c r="J137" s="19" t="s">
        <v>59</v>
      </c>
      <c r="K137" s="19">
        <v>112</v>
      </c>
      <c r="L137" s="19">
        <v>2</v>
      </c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</row>
    <row r="138" spans="1:37" ht="15" x14ac:dyDescent="0.2">
      <c r="A138" s="19">
        <v>4176558</v>
      </c>
      <c r="B138" s="19" t="s">
        <v>49</v>
      </c>
      <c r="C138" s="19">
        <v>60</v>
      </c>
      <c r="H138" s="23">
        <v>7.5</v>
      </c>
      <c r="I138" s="19" t="s">
        <v>53</v>
      </c>
      <c r="J138" s="19" t="s">
        <v>59</v>
      </c>
      <c r="K138" s="19">
        <v>112</v>
      </c>
      <c r="L138" s="19">
        <v>2</v>
      </c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</row>
    <row r="139" spans="1:37" ht="15" x14ac:dyDescent="0.2">
      <c r="A139" s="19">
        <v>4120592</v>
      </c>
      <c r="B139" s="19" t="s">
        <v>52</v>
      </c>
      <c r="C139" s="19">
        <v>50</v>
      </c>
      <c r="H139" s="23">
        <v>9</v>
      </c>
      <c r="I139" s="19" t="s">
        <v>53</v>
      </c>
      <c r="J139" s="19" t="s">
        <v>56</v>
      </c>
      <c r="K139" s="19">
        <v>132</v>
      </c>
      <c r="L139" s="19">
        <v>2</v>
      </c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</row>
    <row r="140" spans="1:37" ht="15" x14ac:dyDescent="0.2">
      <c r="A140" s="19">
        <v>4120592</v>
      </c>
      <c r="B140" s="19" t="s">
        <v>51</v>
      </c>
      <c r="C140" s="19">
        <v>60</v>
      </c>
      <c r="H140" s="23">
        <v>9</v>
      </c>
      <c r="I140" s="19" t="s">
        <v>54</v>
      </c>
      <c r="J140" s="19" t="s">
        <v>56</v>
      </c>
      <c r="K140" s="19">
        <v>132</v>
      </c>
      <c r="L140" s="19">
        <v>2</v>
      </c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</row>
    <row r="141" spans="1:37" ht="15" x14ac:dyDescent="0.2">
      <c r="A141" s="19">
        <v>4120592</v>
      </c>
      <c r="B141" s="19" t="s">
        <v>49</v>
      </c>
      <c r="C141" s="19">
        <v>60</v>
      </c>
      <c r="H141" s="23">
        <v>9</v>
      </c>
      <c r="I141" s="19" t="s">
        <v>53</v>
      </c>
      <c r="J141" s="19" t="s">
        <v>56</v>
      </c>
      <c r="K141" s="19">
        <v>132</v>
      </c>
      <c r="L141" s="19">
        <v>2</v>
      </c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</row>
    <row r="142" spans="1:37" ht="15" x14ac:dyDescent="0.2">
      <c r="A142" s="19">
        <v>4176559</v>
      </c>
      <c r="B142" s="19" t="s">
        <v>52</v>
      </c>
      <c r="C142" s="19">
        <v>50</v>
      </c>
      <c r="H142" s="23">
        <v>9</v>
      </c>
      <c r="I142" s="19" t="s">
        <v>53</v>
      </c>
      <c r="J142" s="19" t="s">
        <v>56</v>
      </c>
      <c r="K142" s="19">
        <v>132</v>
      </c>
      <c r="L142" s="19">
        <v>2</v>
      </c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</row>
    <row r="143" spans="1:37" ht="15" x14ac:dyDescent="0.2">
      <c r="A143" s="19">
        <v>4176559</v>
      </c>
      <c r="B143" s="19" t="s">
        <v>51</v>
      </c>
      <c r="C143" s="19">
        <v>60</v>
      </c>
      <c r="H143" s="23">
        <v>9</v>
      </c>
      <c r="I143" s="19" t="s">
        <v>54</v>
      </c>
      <c r="J143" s="19" t="s">
        <v>56</v>
      </c>
      <c r="K143" s="19">
        <v>132</v>
      </c>
      <c r="L143" s="19">
        <v>2</v>
      </c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</row>
    <row r="144" spans="1:37" ht="15" x14ac:dyDescent="0.2">
      <c r="A144" s="19">
        <v>4176559</v>
      </c>
      <c r="B144" s="19" t="s">
        <v>49</v>
      </c>
      <c r="C144" s="19">
        <v>60</v>
      </c>
      <c r="H144" s="23">
        <v>9</v>
      </c>
      <c r="I144" s="19" t="s">
        <v>53</v>
      </c>
      <c r="J144" s="19" t="s">
        <v>56</v>
      </c>
      <c r="K144" s="19">
        <v>132</v>
      </c>
      <c r="L144" s="19">
        <v>2</v>
      </c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</row>
    <row r="145" spans="1:37" ht="15" x14ac:dyDescent="0.2">
      <c r="A145" s="19">
        <v>4155039</v>
      </c>
      <c r="B145" s="22" t="s">
        <v>51</v>
      </c>
      <c r="C145" s="19">
        <v>60</v>
      </c>
      <c r="H145" s="23">
        <v>9.1999999999999993</v>
      </c>
      <c r="I145" s="19" t="s">
        <v>53</v>
      </c>
      <c r="J145" s="19" t="s">
        <v>58</v>
      </c>
      <c r="K145" s="19">
        <v>132</v>
      </c>
      <c r="L145" s="19">
        <v>2</v>
      </c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</row>
    <row r="146" spans="1:37" ht="15" x14ac:dyDescent="0.2">
      <c r="A146" s="19">
        <v>4120302</v>
      </c>
      <c r="B146" s="19" t="s">
        <v>52</v>
      </c>
      <c r="C146" s="19">
        <v>50</v>
      </c>
      <c r="H146" s="23">
        <v>11</v>
      </c>
      <c r="I146" s="19" t="s">
        <v>53</v>
      </c>
      <c r="J146" s="19" t="s">
        <v>56</v>
      </c>
      <c r="K146" s="19">
        <v>160</v>
      </c>
      <c r="L146" s="19">
        <v>2</v>
      </c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</row>
    <row r="147" spans="1:37" ht="15" x14ac:dyDescent="0.2">
      <c r="A147" s="19">
        <v>4120302</v>
      </c>
      <c r="B147" s="19" t="s">
        <v>51</v>
      </c>
      <c r="C147" s="19">
        <v>60</v>
      </c>
      <c r="H147" s="23">
        <v>11</v>
      </c>
      <c r="I147" s="19" t="s">
        <v>54</v>
      </c>
      <c r="J147" s="19" t="s">
        <v>56</v>
      </c>
      <c r="K147" s="19">
        <v>160</v>
      </c>
      <c r="L147" s="19">
        <v>2</v>
      </c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</row>
    <row r="148" spans="1:37" ht="15" x14ac:dyDescent="0.2">
      <c r="A148" s="19">
        <v>4120302</v>
      </c>
      <c r="B148" s="19" t="s">
        <v>49</v>
      </c>
      <c r="C148" s="19">
        <v>60</v>
      </c>
      <c r="H148" s="23">
        <v>11</v>
      </c>
      <c r="I148" s="19" t="s">
        <v>53</v>
      </c>
      <c r="J148" s="19" t="s">
        <v>56</v>
      </c>
      <c r="K148" s="19">
        <v>160</v>
      </c>
      <c r="L148" s="19">
        <v>2</v>
      </c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</row>
    <row r="149" spans="1:37" ht="15" x14ac:dyDescent="0.2">
      <c r="A149" s="19">
        <v>4150066</v>
      </c>
      <c r="B149" s="19" t="s">
        <v>52</v>
      </c>
      <c r="C149" s="19">
        <v>50</v>
      </c>
      <c r="H149" s="23">
        <v>11</v>
      </c>
      <c r="I149" s="19" t="s">
        <v>53</v>
      </c>
      <c r="J149" s="19" t="s">
        <v>56</v>
      </c>
      <c r="K149" s="19">
        <v>132</v>
      </c>
      <c r="L149" s="19">
        <v>2</v>
      </c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</row>
    <row r="150" spans="1:37" ht="15" x14ac:dyDescent="0.2">
      <c r="A150" s="19">
        <v>4150066</v>
      </c>
      <c r="B150" s="19" t="s">
        <v>51</v>
      </c>
      <c r="C150" s="19">
        <v>60</v>
      </c>
      <c r="H150" s="23">
        <v>11</v>
      </c>
      <c r="I150" s="19" t="s">
        <v>54</v>
      </c>
      <c r="J150" s="19" t="s">
        <v>56</v>
      </c>
      <c r="K150" s="19">
        <v>132</v>
      </c>
      <c r="L150" s="19">
        <v>2</v>
      </c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</row>
    <row r="151" spans="1:37" ht="15" x14ac:dyDescent="0.2">
      <c r="A151" s="19">
        <v>4150066</v>
      </c>
      <c r="B151" s="19" t="s">
        <v>49</v>
      </c>
      <c r="C151" s="19">
        <v>60</v>
      </c>
      <c r="H151" s="23">
        <v>11</v>
      </c>
      <c r="I151" s="19" t="s">
        <v>53</v>
      </c>
      <c r="J151" s="19" t="s">
        <v>56</v>
      </c>
      <c r="K151" s="19">
        <v>132</v>
      </c>
      <c r="L151" s="19">
        <v>2</v>
      </c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</row>
    <row r="152" spans="1:37" ht="15" x14ac:dyDescent="0.2">
      <c r="A152" s="19">
        <v>4155040</v>
      </c>
      <c r="B152" s="22" t="s">
        <v>51</v>
      </c>
      <c r="C152" s="19">
        <v>60</v>
      </c>
      <c r="H152" s="23">
        <v>11</v>
      </c>
      <c r="I152" s="19" t="s">
        <v>53</v>
      </c>
      <c r="J152" s="19" t="s">
        <v>58</v>
      </c>
      <c r="K152" s="19">
        <v>160</v>
      </c>
      <c r="L152" s="19">
        <v>2</v>
      </c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</row>
    <row r="153" spans="1:37" ht="15" x14ac:dyDescent="0.2">
      <c r="A153" s="19">
        <v>4168798</v>
      </c>
      <c r="B153" s="22" t="s">
        <v>51</v>
      </c>
      <c r="C153" s="19">
        <v>60</v>
      </c>
      <c r="H153" s="23">
        <v>11</v>
      </c>
      <c r="I153" s="19" t="s">
        <v>53</v>
      </c>
      <c r="J153" s="19" t="s">
        <v>58</v>
      </c>
      <c r="K153" s="19">
        <v>132</v>
      </c>
      <c r="L153" s="19">
        <v>2</v>
      </c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</row>
    <row r="154" spans="1:37" ht="15" x14ac:dyDescent="0.2">
      <c r="A154" s="19">
        <v>4176560</v>
      </c>
      <c r="B154" s="19" t="s">
        <v>52</v>
      </c>
      <c r="C154" s="19">
        <v>50</v>
      </c>
      <c r="H154" s="23">
        <v>11</v>
      </c>
      <c r="I154" s="19" t="s">
        <v>53</v>
      </c>
      <c r="J154" s="19" t="s">
        <v>56</v>
      </c>
      <c r="K154" s="19">
        <v>132</v>
      </c>
      <c r="L154" s="19">
        <v>2</v>
      </c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</row>
    <row r="155" spans="1:37" ht="15" x14ac:dyDescent="0.2">
      <c r="A155" s="19">
        <v>4176560</v>
      </c>
      <c r="B155" s="19" t="s">
        <v>51</v>
      </c>
      <c r="C155" s="19">
        <v>60</v>
      </c>
      <c r="H155" s="23">
        <v>11</v>
      </c>
      <c r="I155" s="19" t="s">
        <v>54</v>
      </c>
      <c r="J155" s="19" t="s">
        <v>56</v>
      </c>
      <c r="K155" s="19">
        <v>132</v>
      </c>
      <c r="L155" s="19">
        <v>2</v>
      </c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</row>
    <row r="156" spans="1:37" ht="15" x14ac:dyDescent="0.2">
      <c r="A156" s="19">
        <v>4176560</v>
      </c>
      <c r="B156" s="19" t="s">
        <v>49</v>
      </c>
      <c r="C156" s="19">
        <v>60</v>
      </c>
      <c r="H156" s="23">
        <v>11</v>
      </c>
      <c r="I156" s="19" t="s">
        <v>53</v>
      </c>
      <c r="J156" s="19" t="s">
        <v>56</v>
      </c>
      <c r="K156" s="19">
        <v>132</v>
      </c>
      <c r="L156" s="19">
        <v>2</v>
      </c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</row>
    <row r="157" spans="1:37" ht="15" x14ac:dyDescent="0.2">
      <c r="A157" s="19">
        <v>4120303</v>
      </c>
      <c r="B157" s="19" t="s">
        <v>52</v>
      </c>
      <c r="C157" s="19">
        <v>50</v>
      </c>
      <c r="H157" s="23">
        <v>15</v>
      </c>
      <c r="I157" s="19" t="s">
        <v>53</v>
      </c>
      <c r="J157" s="19" t="s">
        <v>56</v>
      </c>
      <c r="K157" s="19">
        <v>160</v>
      </c>
      <c r="L157" s="19">
        <v>2</v>
      </c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</row>
    <row r="158" spans="1:37" ht="15" x14ac:dyDescent="0.2">
      <c r="A158" s="19">
        <v>4120303</v>
      </c>
      <c r="B158" s="19" t="s">
        <v>51</v>
      </c>
      <c r="C158" s="19">
        <v>60</v>
      </c>
      <c r="H158" s="23">
        <v>15</v>
      </c>
      <c r="I158" s="19" t="s">
        <v>54</v>
      </c>
      <c r="J158" s="19" t="s">
        <v>56</v>
      </c>
      <c r="K158" s="19">
        <v>160</v>
      </c>
      <c r="L158" s="19">
        <v>2</v>
      </c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</row>
    <row r="159" spans="1:37" ht="15" x14ac:dyDescent="0.2">
      <c r="A159" s="19">
        <v>4120303</v>
      </c>
      <c r="B159" s="19" t="s">
        <v>49</v>
      </c>
      <c r="C159" s="19">
        <v>60</v>
      </c>
      <c r="H159" s="23">
        <v>15</v>
      </c>
      <c r="I159" s="19" t="s">
        <v>53</v>
      </c>
      <c r="J159" s="19" t="s">
        <v>56</v>
      </c>
      <c r="K159" s="19">
        <v>160</v>
      </c>
      <c r="L159" s="19">
        <v>2</v>
      </c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</row>
    <row r="160" spans="1:37" ht="15" x14ac:dyDescent="0.2">
      <c r="A160" s="19">
        <v>4155041</v>
      </c>
      <c r="B160" s="22" t="s">
        <v>51</v>
      </c>
      <c r="C160" s="19">
        <v>60</v>
      </c>
      <c r="H160" s="23">
        <v>15</v>
      </c>
      <c r="I160" s="19" t="s">
        <v>53</v>
      </c>
      <c r="J160" s="19" t="s">
        <v>58</v>
      </c>
      <c r="K160" s="19">
        <v>160</v>
      </c>
      <c r="L160" s="19">
        <v>2</v>
      </c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</row>
    <row r="161" spans="1:37" ht="15" x14ac:dyDescent="0.2">
      <c r="A161" s="19">
        <v>4176561</v>
      </c>
      <c r="B161" s="19" t="s">
        <v>52</v>
      </c>
      <c r="C161" s="19">
        <v>50</v>
      </c>
      <c r="H161" s="23">
        <v>15</v>
      </c>
      <c r="I161" s="19" t="s">
        <v>53</v>
      </c>
      <c r="J161" s="19" t="s">
        <v>59</v>
      </c>
      <c r="K161" s="19">
        <v>132</v>
      </c>
      <c r="L161" s="19">
        <v>2</v>
      </c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</row>
    <row r="162" spans="1:37" ht="15" x14ac:dyDescent="0.2">
      <c r="A162" s="19">
        <v>4176561</v>
      </c>
      <c r="B162" s="19" t="s">
        <v>51</v>
      </c>
      <c r="C162" s="19">
        <v>60</v>
      </c>
      <c r="H162" s="23">
        <v>15</v>
      </c>
      <c r="I162" s="19" t="s">
        <v>54</v>
      </c>
      <c r="J162" s="19" t="s">
        <v>59</v>
      </c>
      <c r="K162" s="19">
        <v>132</v>
      </c>
      <c r="L162" s="19">
        <v>2</v>
      </c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</row>
    <row r="163" spans="1:37" ht="15" x14ac:dyDescent="0.2">
      <c r="A163" s="19">
        <v>4176561</v>
      </c>
      <c r="B163" s="19" t="s">
        <v>49</v>
      </c>
      <c r="C163" s="19">
        <v>60</v>
      </c>
      <c r="H163" s="23">
        <v>15</v>
      </c>
      <c r="I163" s="19" t="s">
        <v>53</v>
      </c>
      <c r="J163" s="19" t="s">
        <v>59</v>
      </c>
      <c r="K163" s="19">
        <v>132</v>
      </c>
      <c r="L163" s="19">
        <v>2</v>
      </c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</row>
    <row r="164" spans="1:37" ht="15" x14ac:dyDescent="0.2">
      <c r="A164" s="19">
        <v>4120304</v>
      </c>
      <c r="B164" s="19" t="s">
        <v>52</v>
      </c>
      <c r="C164" s="19">
        <v>50</v>
      </c>
      <c r="H164" s="23">
        <v>18.5</v>
      </c>
      <c r="I164" s="19" t="s">
        <v>53</v>
      </c>
      <c r="J164" s="19" t="s">
        <v>56</v>
      </c>
      <c r="K164" s="19">
        <v>160</v>
      </c>
      <c r="L164" s="19">
        <v>2</v>
      </c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</row>
    <row r="165" spans="1:37" ht="15" x14ac:dyDescent="0.2">
      <c r="A165" s="19">
        <v>4120304</v>
      </c>
      <c r="B165" s="19" t="s">
        <v>51</v>
      </c>
      <c r="C165" s="19">
        <v>60</v>
      </c>
      <c r="H165" s="23">
        <v>18.5</v>
      </c>
      <c r="I165" s="19" t="s">
        <v>54</v>
      </c>
      <c r="J165" s="19" t="s">
        <v>56</v>
      </c>
      <c r="K165" s="19">
        <v>160</v>
      </c>
      <c r="L165" s="19">
        <v>2</v>
      </c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</row>
    <row r="166" spans="1:37" ht="15" x14ac:dyDescent="0.2">
      <c r="A166" s="19">
        <v>4120304</v>
      </c>
      <c r="B166" s="19" t="s">
        <v>49</v>
      </c>
      <c r="C166" s="19">
        <v>60</v>
      </c>
      <c r="H166" s="23">
        <v>18.5</v>
      </c>
      <c r="I166" s="19" t="s">
        <v>53</v>
      </c>
      <c r="J166" s="19" t="s">
        <v>56</v>
      </c>
      <c r="K166" s="19">
        <v>160</v>
      </c>
      <c r="L166" s="19">
        <v>2</v>
      </c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</row>
    <row r="167" spans="1:37" ht="15" x14ac:dyDescent="0.2">
      <c r="A167" s="19">
        <v>4155042</v>
      </c>
      <c r="B167" s="22" t="s">
        <v>51</v>
      </c>
      <c r="C167" s="19">
        <v>60</v>
      </c>
      <c r="H167" s="23">
        <v>18.5</v>
      </c>
      <c r="I167" s="19" t="s">
        <v>53</v>
      </c>
      <c r="J167" s="19" t="s">
        <v>58</v>
      </c>
      <c r="K167" s="19">
        <v>160</v>
      </c>
      <c r="L167" s="19">
        <v>2</v>
      </c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</row>
    <row r="168" spans="1:37" ht="15" x14ac:dyDescent="0.2">
      <c r="A168" s="19">
        <v>4120305</v>
      </c>
      <c r="B168" s="19" t="s">
        <v>52</v>
      </c>
      <c r="C168" s="19">
        <v>50</v>
      </c>
      <c r="H168" s="23">
        <v>22</v>
      </c>
      <c r="I168" s="19" t="s">
        <v>53</v>
      </c>
      <c r="J168" s="19" t="s">
        <v>56</v>
      </c>
      <c r="K168" s="19">
        <v>180</v>
      </c>
      <c r="L168" s="19">
        <v>2</v>
      </c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</row>
    <row r="169" spans="1:37" ht="15" x14ac:dyDescent="0.2">
      <c r="A169" s="19">
        <v>4120305</v>
      </c>
      <c r="B169" s="19" t="s">
        <v>51</v>
      </c>
      <c r="C169" s="19">
        <v>60</v>
      </c>
      <c r="H169" s="23">
        <v>22</v>
      </c>
      <c r="I169" s="19" t="s">
        <v>54</v>
      </c>
      <c r="J169" s="19" t="s">
        <v>56</v>
      </c>
      <c r="K169" s="19">
        <v>180</v>
      </c>
      <c r="L169" s="19">
        <v>2</v>
      </c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</row>
    <row r="170" spans="1:37" ht="15" x14ac:dyDescent="0.2">
      <c r="A170" s="19">
        <v>4120305</v>
      </c>
      <c r="B170" s="19" t="s">
        <v>49</v>
      </c>
      <c r="C170" s="19">
        <v>60</v>
      </c>
      <c r="H170" s="23">
        <v>22</v>
      </c>
      <c r="I170" s="19" t="s">
        <v>53</v>
      </c>
      <c r="J170" s="19" t="s">
        <v>56</v>
      </c>
      <c r="K170" s="19">
        <v>180</v>
      </c>
      <c r="L170" s="19">
        <v>2</v>
      </c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</row>
    <row r="171" spans="1:37" ht="15" x14ac:dyDescent="0.2">
      <c r="A171" s="19">
        <v>4155043</v>
      </c>
      <c r="B171" s="22" t="s">
        <v>51</v>
      </c>
      <c r="C171" s="19">
        <v>60</v>
      </c>
      <c r="H171" s="23">
        <v>22</v>
      </c>
      <c r="I171" s="19" t="s">
        <v>53</v>
      </c>
      <c r="J171" s="19" t="s">
        <v>58</v>
      </c>
      <c r="K171" s="19">
        <v>180</v>
      </c>
      <c r="L171" s="19">
        <v>2</v>
      </c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</row>
    <row r="172" spans="1:37" ht="15" x14ac:dyDescent="0.2">
      <c r="A172" s="19">
        <v>4175987</v>
      </c>
      <c r="B172" s="19" t="s">
        <v>52</v>
      </c>
      <c r="C172" s="19">
        <v>50</v>
      </c>
      <c r="H172" s="23">
        <v>22</v>
      </c>
      <c r="I172" s="19" t="s">
        <v>53</v>
      </c>
      <c r="J172" s="19" t="s">
        <v>56</v>
      </c>
      <c r="K172" s="19">
        <v>160</v>
      </c>
      <c r="L172" s="19">
        <v>2</v>
      </c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</row>
    <row r="173" spans="1:37" ht="15" x14ac:dyDescent="0.2">
      <c r="A173" s="19">
        <v>4175987</v>
      </c>
      <c r="B173" s="19" t="s">
        <v>51</v>
      </c>
      <c r="C173" s="19">
        <v>60</v>
      </c>
      <c r="H173" s="23">
        <v>22</v>
      </c>
      <c r="I173" s="19" t="s">
        <v>54</v>
      </c>
      <c r="J173" s="19" t="s">
        <v>56</v>
      </c>
      <c r="K173" s="19">
        <v>160</v>
      </c>
      <c r="L173" s="19">
        <v>2</v>
      </c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</row>
    <row r="174" spans="1:37" ht="15" x14ac:dyDescent="0.2">
      <c r="A174" s="19">
        <v>4175987</v>
      </c>
      <c r="B174" s="19" t="s">
        <v>49</v>
      </c>
      <c r="C174" s="19">
        <v>60</v>
      </c>
      <c r="H174" s="23">
        <v>22</v>
      </c>
      <c r="I174" s="19" t="s">
        <v>53</v>
      </c>
      <c r="J174" s="19" t="s">
        <v>56</v>
      </c>
      <c r="K174" s="19">
        <v>160</v>
      </c>
      <c r="L174" s="19">
        <v>2</v>
      </c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</row>
    <row r="175" spans="1:37" ht="15" x14ac:dyDescent="0.2">
      <c r="A175" s="19">
        <v>4120306</v>
      </c>
      <c r="B175" s="19" t="s">
        <v>52</v>
      </c>
      <c r="C175" s="19">
        <v>50</v>
      </c>
      <c r="H175" s="23">
        <v>30</v>
      </c>
      <c r="I175" s="19" t="s">
        <v>53</v>
      </c>
      <c r="J175" s="19" t="s">
        <v>56</v>
      </c>
      <c r="K175" s="19">
        <v>200</v>
      </c>
      <c r="L175" s="19">
        <v>2</v>
      </c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</row>
    <row r="176" spans="1:37" ht="15" x14ac:dyDescent="0.2">
      <c r="A176" s="19">
        <v>4120306</v>
      </c>
      <c r="B176" s="19" t="s">
        <v>51</v>
      </c>
      <c r="C176" s="19">
        <v>60</v>
      </c>
      <c r="H176" s="23">
        <v>30</v>
      </c>
      <c r="I176" s="19" t="s">
        <v>54</v>
      </c>
      <c r="J176" s="19" t="s">
        <v>56</v>
      </c>
      <c r="K176" s="19">
        <v>200</v>
      </c>
      <c r="L176" s="19">
        <v>2</v>
      </c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</row>
    <row r="177" spans="1:37" ht="15" x14ac:dyDescent="0.2">
      <c r="A177" s="19">
        <v>4120306</v>
      </c>
      <c r="B177" s="19" t="s">
        <v>49</v>
      </c>
      <c r="C177" s="19">
        <v>60</v>
      </c>
      <c r="H177" s="23">
        <v>30</v>
      </c>
      <c r="I177" s="19" t="s">
        <v>53</v>
      </c>
      <c r="J177" s="19" t="s">
        <v>56</v>
      </c>
      <c r="K177" s="19">
        <v>200</v>
      </c>
      <c r="L177" s="19">
        <v>2</v>
      </c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</row>
    <row r="178" spans="1:37" ht="15" x14ac:dyDescent="0.2">
      <c r="A178" s="19">
        <v>4155044</v>
      </c>
      <c r="B178" s="22" t="s">
        <v>51</v>
      </c>
      <c r="C178" s="19">
        <v>60</v>
      </c>
      <c r="H178" s="23">
        <v>30</v>
      </c>
      <c r="I178" s="19" t="s">
        <v>53</v>
      </c>
      <c r="J178" s="19" t="s">
        <v>58</v>
      </c>
      <c r="K178" s="19">
        <v>200</v>
      </c>
      <c r="L178" s="19">
        <v>2</v>
      </c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</row>
    <row r="179" spans="1:37" ht="15" x14ac:dyDescent="0.2">
      <c r="A179" s="19">
        <v>4120307</v>
      </c>
      <c r="B179" s="19" t="s">
        <v>52</v>
      </c>
      <c r="C179" s="19">
        <v>50</v>
      </c>
      <c r="H179" s="23">
        <v>37</v>
      </c>
      <c r="I179" s="19" t="s">
        <v>53</v>
      </c>
      <c r="J179" s="19" t="s">
        <v>56</v>
      </c>
      <c r="K179" s="19">
        <v>200</v>
      </c>
      <c r="L179" s="19">
        <v>2</v>
      </c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</row>
    <row r="180" spans="1:37" ht="15" x14ac:dyDescent="0.2">
      <c r="A180" s="19">
        <v>4120307</v>
      </c>
      <c r="B180" s="19" t="s">
        <v>51</v>
      </c>
      <c r="C180" s="19">
        <v>60</v>
      </c>
      <c r="H180" s="23">
        <v>37</v>
      </c>
      <c r="I180" s="19" t="s">
        <v>54</v>
      </c>
      <c r="J180" s="19" t="s">
        <v>56</v>
      </c>
      <c r="K180" s="19">
        <v>200</v>
      </c>
      <c r="L180" s="19">
        <v>2</v>
      </c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</row>
    <row r="181" spans="1:37" ht="15" x14ac:dyDescent="0.2">
      <c r="A181" s="19">
        <v>4120307</v>
      </c>
      <c r="B181" s="19" t="s">
        <v>49</v>
      </c>
      <c r="C181" s="19">
        <v>60</v>
      </c>
      <c r="H181" s="23">
        <v>37</v>
      </c>
      <c r="I181" s="19" t="s">
        <v>53</v>
      </c>
      <c r="J181" s="19" t="s">
        <v>56</v>
      </c>
      <c r="K181" s="19">
        <v>200</v>
      </c>
      <c r="L181" s="19">
        <v>2</v>
      </c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</row>
    <row r="182" spans="1:37" ht="15" x14ac:dyDescent="0.2">
      <c r="A182" s="19">
        <v>4155045</v>
      </c>
      <c r="B182" s="22" t="s">
        <v>51</v>
      </c>
      <c r="C182" s="19">
        <v>60</v>
      </c>
      <c r="H182" s="23">
        <v>37</v>
      </c>
      <c r="I182" s="19" t="s">
        <v>53</v>
      </c>
      <c r="J182" s="19" t="s">
        <v>58</v>
      </c>
      <c r="K182" s="19">
        <v>200</v>
      </c>
      <c r="L182" s="19">
        <v>2</v>
      </c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</row>
    <row r="183" spans="1:37" ht="15" x14ac:dyDescent="0.2">
      <c r="A183" s="19">
        <v>4120308</v>
      </c>
      <c r="B183" s="19" t="s">
        <v>51</v>
      </c>
      <c r="C183" s="19">
        <v>60</v>
      </c>
      <c r="H183" s="23">
        <v>45</v>
      </c>
      <c r="I183" s="19" t="s">
        <v>54</v>
      </c>
      <c r="J183" s="19" t="s">
        <v>56</v>
      </c>
      <c r="K183" s="19">
        <v>225</v>
      </c>
      <c r="L183" s="19">
        <v>2</v>
      </c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</row>
    <row r="184" spans="1:37" ht="15" x14ac:dyDescent="0.2">
      <c r="A184" s="19">
        <v>4120308</v>
      </c>
      <c r="B184" s="19" t="s">
        <v>49</v>
      </c>
      <c r="C184" s="19">
        <v>60</v>
      </c>
      <c r="H184" s="23">
        <v>45</v>
      </c>
      <c r="I184" s="19" t="s">
        <v>53</v>
      </c>
      <c r="J184" s="19" t="s">
        <v>56</v>
      </c>
      <c r="K184" s="19">
        <v>225</v>
      </c>
      <c r="L184" s="19">
        <v>2</v>
      </c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</row>
    <row r="185" spans="1:37" ht="15" x14ac:dyDescent="0.2">
      <c r="A185" s="19">
        <v>4120308</v>
      </c>
      <c r="B185" s="19" t="s">
        <v>52</v>
      </c>
      <c r="C185" s="19">
        <v>50</v>
      </c>
      <c r="H185" s="23">
        <v>45</v>
      </c>
      <c r="I185" s="19" t="s">
        <v>53</v>
      </c>
      <c r="J185" s="19" t="s">
        <v>60</v>
      </c>
      <c r="K185" s="19">
        <v>225</v>
      </c>
      <c r="L185" s="19">
        <v>2</v>
      </c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</row>
    <row r="186" spans="1:37" ht="15" x14ac:dyDescent="0.2">
      <c r="A186" s="19">
        <v>4155046</v>
      </c>
      <c r="B186" s="22" t="s">
        <v>51</v>
      </c>
      <c r="C186" s="19">
        <v>60</v>
      </c>
      <c r="H186" s="23">
        <v>45</v>
      </c>
      <c r="I186" s="19" t="s">
        <v>53</v>
      </c>
      <c r="J186" s="19" t="s">
        <v>58</v>
      </c>
      <c r="K186" s="19">
        <v>225</v>
      </c>
      <c r="L186" s="19">
        <v>2</v>
      </c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3</xdr:col>
                    <xdr:colOff>419100</xdr:colOff>
                    <xdr:row>0</xdr:row>
                    <xdr:rowOff>133350</xdr:rowOff>
                  </from>
                  <to>
                    <xdr:col>6</xdr:col>
                    <xdr:colOff>76200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Valeurs_Cibles">
                <anchor moveWithCells="1" sizeWithCells="1">
                  <from>
                    <xdr:col>6</xdr:col>
                    <xdr:colOff>704850</xdr:colOff>
                    <xdr:row>0</xdr:row>
                    <xdr:rowOff>190500</xdr:rowOff>
                  </from>
                  <to>
                    <xdr:col>8</xdr:col>
                    <xdr:colOff>371475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Cible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Elfassi Youssef</cp:lastModifiedBy>
  <dcterms:created xsi:type="dcterms:W3CDTF">2013-10-26T04:05:21Z</dcterms:created>
  <dcterms:modified xsi:type="dcterms:W3CDTF">2013-11-28T10:18:57Z</dcterms:modified>
</cp:coreProperties>
</file>