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315" windowHeight="10035"/>
  </bookViews>
  <sheets>
    <sheet name="Feuil1" sheetId="1" r:id="rId1"/>
  </sheets>
  <definedNames>
    <definedName name="an">Feuil1!$G$9</definedName>
    <definedName name="Ferié">Feuil1!$G$9:$G$25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G19" i="1"/>
  <c r="G18" i="1"/>
  <c r="G16" i="1"/>
  <c r="G13" i="1"/>
  <c r="G11" i="1"/>
  <c r="G14" i="1" s="1"/>
  <c r="G10" i="1"/>
  <c r="H5" i="1"/>
  <c r="E5" i="1"/>
  <c r="H4" i="1"/>
  <c r="E4" i="1"/>
  <c r="H3" i="1"/>
  <c r="E3" i="1"/>
  <c r="G17" i="1" l="1"/>
  <c r="G12" i="1"/>
  <c r="G15" i="1" s="1"/>
  <c r="F5" i="1" l="1"/>
  <c r="G5" i="1" s="1"/>
  <c r="F3" i="1"/>
  <c r="G3" i="1" s="1"/>
  <c r="F4" i="1"/>
  <c r="G4" i="1" s="1"/>
</calcChain>
</file>

<file path=xl/sharedStrings.xml><?xml version="1.0" encoding="utf-8"?>
<sst xmlns="http://schemas.openxmlformats.org/spreadsheetml/2006/main" count="35" uniqueCount="29">
  <si>
    <t>Tableau des Vacances d'été 2019</t>
  </si>
  <si>
    <t>du</t>
  </si>
  <si>
    <t>au</t>
  </si>
  <si>
    <t>Période</t>
  </si>
  <si>
    <t>Nbre jrs 
Calendaires</t>
  </si>
  <si>
    <t>Nbre jrs Ouvrés</t>
  </si>
  <si>
    <t>Nbre d'heures 
à déduire</t>
  </si>
  <si>
    <t>Nbre de Sem.</t>
  </si>
  <si>
    <t>Août</t>
  </si>
  <si>
    <t>Juillet</t>
  </si>
  <si>
    <t>3 Semaine(s) 6 jours(s)</t>
  </si>
  <si>
    <t>1er  Janvier</t>
  </si>
  <si>
    <t>Pâques</t>
  </si>
  <si>
    <t>Lundi de Pâques</t>
  </si>
  <si>
    <t>1er  Mai</t>
  </si>
  <si>
    <t>Ascension</t>
  </si>
  <si>
    <t>8 Mai Victoire 1945</t>
  </si>
  <si>
    <t>Lundi de Pentecôte</t>
  </si>
  <si>
    <t>Fête Nationale France</t>
  </si>
  <si>
    <t>Assomption</t>
  </si>
  <si>
    <t>Toussaint</t>
  </si>
  <si>
    <t>Armistice 1918</t>
  </si>
  <si>
    <t>Noël</t>
  </si>
  <si>
    <t>Pont (A confirmer !)</t>
  </si>
  <si>
    <t>Pont Après-Midi (A confirmer !)</t>
  </si>
  <si>
    <t>Dupont</t>
  </si>
  <si>
    <t>Durand</t>
  </si>
  <si>
    <t>Dufland</t>
  </si>
  <si>
    <t>Duboucher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</si>
</sst>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Fill="1" applyBorder="1" applyAlignment="1" applyProtection="1">
      <alignment vertical="center"/>
      <protection hidden="1"/>
    </xf>
    <xf numFmtId="14" fontId="4" fillId="0" borderId="3" xfId="0" applyNumberFormat="1" applyFont="1" applyBorder="1" applyAlignment="1" applyProtection="1">
      <alignment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164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vertical="center"/>
      <protection hidden="1"/>
    </xf>
    <xf numFmtId="0" fontId="4" fillId="0" borderId="8" xfId="0" applyFont="1" applyBorder="1" applyAlignment="1" applyProtection="1">
      <alignment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4" fontId="4" fillId="0" borderId="8" xfId="0" applyNumberFormat="1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165" fontId="4" fillId="0" borderId="3" xfId="0" applyNumberFormat="1" applyFont="1" applyFill="1" applyBorder="1" applyAlignment="1" applyProtection="1">
      <alignment horizontal="left" vertical="center"/>
      <protection hidden="1"/>
    </xf>
    <xf numFmtId="0" fontId="4" fillId="0" borderId="3" xfId="0" applyFont="1" applyBorder="1" applyAlignment="1" applyProtection="1">
      <alignment horizontal="left" vertical="center"/>
      <protection hidden="1"/>
    </xf>
    <xf numFmtId="165" fontId="4" fillId="0" borderId="8" xfId="0" applyNumberFormat="1" applyFont="1" applyFill="1" applyBorder="1" applyAlignment="1" applyProtection="1">
      <alignment horizontal="left" vertical="center"/>
      <protection hidden="1"/>
    </xf>
    <xf numFmtId="0" fontId="4" fillId="0" borderId="8" xfId="0" applyFont="1" applyBorder="1" applyAlignment="1" applyProtection="1">
      <alignment horizontal="left" vertical="center"/>
      <protection hidden="1"/>
    </xf>
    <xf numFmtId="165" fontId="4" fillId="0" borderId="8" xfId="0" applyNumberFormat="1" applyFont="1" applyBorder="1" applyAlignment="1" applyProtection="1">
      <alignment horizontal="left" vertical="center"/>
      <protection hidden="1"/>
    </xf>
    <xf numFmtId="165" fontId="4" fillId="4" borderId="8" xfId="0" applyNumberFormat="1" applyFont="1" applyFill="1" applyBorder="1" applyAlignment="1" applyProtection="1">
      <alignment horizontal="left" vertical="center"/>
      <protection hidden="1"/>
    </xf>
    <xf numFmtId="0" fontId="4" fillId="4" borderId="8" xfId="0" applyFont="1" applyFill="1" applyBorder="1" applyAlignment="1" applyProtection="1">
      <alignment horizontal="left" vertical="center"/>
      <protection hidden="1"/>
    </xf>
    <xf numFmtId="165" fontId="4" fillId="4" borderId="10" xfId="0" applyNumberFormat="1" applyFont="1" applyFill="1" applyBorder="1" applyAlignment="1" applyProtection="1">
      <alignment horizontal="left" vertical="center"/>
      <protection hidden="1"/>
    </xf>
    <xf numFmtId="0" fontId="4" fillId="4" borderId="10" xfId="0" applyFont="1" applyFill="1" applyBorder="1" applyAlignment="1" applyProtection="1">
      <alignment horizontal="left" vertical="center"/>
      <protection hidden="1"/>
    </xf>
    <xf numFmtId="0" fontId="4" fillId="0" borderId="3" xfId="0" applyFont="1" applyBorder="1" applyAlignment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14" fontId="4" fillId="0" borderId="10" xfId="0" applyNumberFormat="1" applyFont="1" applyBorder="1" applyAlignment="1" applyProtection="1">
      <alignment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164" fontId="4" fillId="0" borderId="2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vertical="center"/>
      <protection hidden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vertical="center"/>
      <protection hidden="1"/>
    </xf>
    <xf numFmtId="14" fontId="4" fillId="0" borderId="8" xfId="0" applyNumberFormat="1" applyFont="1" applyFill="1" applyBorder="1" applyAlignment="1" applyProtection="1">
      <alignment vertical="center"/>
      <protection hidden="1"/>
    </xf>
    <xf numFmtId="0" fontId="0" fillId="0" borderId="0" xfId="0" applyAlignment="1"/>
    <xf numFmtId="0" fontId="6" fillId="0" borderId="4" xfId="0" applyFont="1" applyBorder="1" applyAlignment="1" applyProtection="1">
      <alignment vertical="center"/>
      <protection hidden="1"/>
    </xf>
    <xf numFmtId="0" fontId="6" fillId="0" borderId="11" xfId="0" applyFont="1" applyBorder="1" applyAlignment="1" applyProtection="1">
      <alignment vertical="center"/>
      <protection hidden="1"/>
    </xf>
    <xf numFmtId="0" fontId="6" fillId="5" borderId="4" xfId="0" applyFont="1" applyFill="1" applyBorder="1" applyAlignment="1" applyProtection="1">
      <alignment vertical="center"/>
      <protection hidden="1"/>
    </xf>
    <xf numFmtId="0" fontId="6" fillId="0" borderId="12" xfId="0" applyFont="1" applyBorder="1" applyAlignment="1" applyProtection="1">
      <alignment vertical="center"/>
      <protection hidden="1"/>
    </xf>
    <xf numFmtId="0" fontId="4" fillId="0" borderId="4" xfId="0" applyFont="1" applyBorder="1" applyAlignment="1" applyProtection="1">
      <alignment vertical="center"/>
      <protection hidden="1"/>
    </xf>
    <xf numFmtId="0" fontId="4" fillId="5" borderId="4" xfId="0" applyFont="1" applyFill="1" applyBorder="1" applyAlignment="1" applyProtection="1">
      <alignment vertical="center"/>
      <protection hidden="1"/>
    </xf>
    <xf numFmtId="0" fontId="4" fillId="0" borderId="4" xfId="0" applyFont="1" applyFill="1" applyBorder="1" applyAlignment="1" applyProtection="1">
      <alignment vertical="center"/>
      <protection hidden="1"/>
    </xf>
    <xf numFmtId="0" fontId="1" fillId="0" borderId="4" xfId="0" applyFont="1" applyBorder="1" applyAlignment="1">
      <alignment horizontal="center"/>
    </xf>
    <xf numFmtId="0" fontId="5" fillId="3" borderId="11" xfId="0" applyFont="1" applyFill="1" applyBorder="1" applyAlignment="1" applyProtection="1">
      <alignment horizontal="center" vertical="center"/>
      <protection hidden="1"/>
    </xf>
    <xf numFmtId="0" fontId="5" fillId="3" borderId="12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4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5"/>
  <sheetViews>
    <sheetView tabSelected="1" workbookViewId="0">
      <selection activeCell="U8" sqref="U8"/>
    </sheetView>
  </sheetViews>
  <sheetFormatPr baseColWidth="10" defaultRowHeight="15" x14ac:dyDescent="0.25"/>
  <cols>
    <col min="1" max="1" width="19.5703125" bestFit="1" customWidth="1"/>
    <col min="2" max="3" width="11.42578125" style="38"/>
    <col min="4" max="4" width="8" bestFit="1" customWidth="1"/>
    <col min="5" max="5" width="12.28515625" customWidth="1"/>
    <col min="7" max="7" width="25.5703125" bestFit="1" customWidth="1"/>
    <col min="8" max="8" width="29.28515625" bestFit="1" customWidth="1"/>
    <col min="9" max="9" width="2.85546875" customWidth="1"/>
    <col min="10" max="10" width="3" bestFit="1" customWidth="1"/>
    <col min="11" max="19" width="1.7109375" customWidth="1"/>
    <col min="20" max="41" width="2.42578125" customWidth="1"/>
    <col min="42" max="50" width="1.7109375" customWidth="1"/>
    <col min="51" max="72" width="2.42578125" customWidth="1"/>
  </cols>
  <sheetData>
    <row r="1" spans="1:72" x14ac:dyDescent="0.25">
      <c r="K1" s="46" t="s">
        <v>9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 t="s">
        <v>8</v>
      </c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</row>
    <row r="2" spans="1:72" ht="30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5" t="s">
        <v>7</v>
      </c>
      <c r="I2" s="34"/>
      <c r="J2" s="17"/>
      <c r="K2" s="39">
        <v>1</v>
      </c>
      <c r="L2" s="39">
        <v>2</v>
      </c>
      <c r="M2" s="39">
        <v>3</v>
      </c>
      <c r="N2" s="39">
        <v>4</v>
      </c>
      <c r="O2" s="40">
        <v>5</v>
      </c>
      <c r="P2" s="41">
        <v>6</v>
      </c>
      <c r="Q2" s="41">
        <v>7</v>
      </c>
      <c r="R2" s="42">
        <v>8</v>
      </c>
      <c r="S2" s="39">
        <v>9</v>
      </c>
      <c r="T2" s="39">
        <v>10</v>
      </c>
      <c r="U2" s="39">
        <v>11</v>
      </c>
      <c r="V2" s="40">
        <v>12</v>
      </c>
      <c r="W2" s="41">
        <v>13</v>
      </c>
      <c r="X2" s="41">
        <v>14</v>
      </c>
      <c r="Y2" s="42">
        <v>15</v>
      </c>
      <c r="Z2" s="39">
        <v>16</v>
      </c>
      <c r="AA2" s="39">
        <v>17</v>
      </c>
      <c r="AB2" s="39">
        <v>18</v>
      </c>
      <c r="AC2" s="40">
        <v>19</v>
      </c>
      <c r="AD2" s="41">
        <v>20</v>
      </c>
      <c r="AE2" s="41">
        <v>21</v>
      </c>
      <c r="AF2" s="42">
        <v>22</v>
      </c>
      <c r="AG2" s="39">
        <v>23</v>
      </c>
      <c r="AH2" s="39">
        <v>24</v>
      </c>
      <c r="AI2" s="39">
        <v>25</v>
      </c>
      <c r="AJ2" s="40">
        <v>26</v>
      </c>
      <c r="AK2" s="41">
        <v>27</v>
      </c>
      <c r="AL2" s="41">
        <v>28</v>
      </c>
      <c r="AM2" s="42">
        <v>29</v>
      </c>
      <c r="AN2" s="39">
        <v>30</v>
      </c>
      <c r="AO2" s="42">
        <v>31</v>
      </c>
      <c r="AP2" s="39">
        <v>1</v>
      </c>
      <c r="AQ2" s="40">
        <v>2</v>
      </c>
      <c r="AR2" s="41">
        <v>3</v>
      </c>
      <c r="AS2" s="41">
        <v>4</v>
      </c>
      <c r="AT2" s="42">
        <v>5</v>
      </c>
      <c r="AU2" s="39">
        <v>6</v>
      </c>
      <c r="AV2" s="39">
        <v>7</v>
      </c>
      <c r="AW2" s="39">
        <v>8</v>
      </c>
      <c r="AX2" s="40">
        <v>9</v>
      </c>
      <c r="AY2" s="41">
        <v>10</v>
      </c>
      <c r="AZ2" s="41">
        <v>11</v>
      </c>
      <c r="BA2" s="42">
        <v>12</v>
      </c>
      <c r="BB2" s="39">
        <v>13</v>
      </c>
      <c r="BC2" s="39">
        <v>14</v>
      </c>
      <c r="BD2" s="39">
        <v>15</v>
      </c>
      <c r="BE2" s="40">
        <v>16</v>
      </c>
      <c r="BF2" s="41">
        <v>17</v>
      </c>
      <c r="BG2" s="41">
        <v>18</v>
      </c>
      <c r="BH2" s="42">
        <v>19</v>
      </c>
      <c r="BI2" s="39">
        <v>20</v>
      </c>
      <c r="BJ2" s="39">
        <v>21</v>
      </c>
      <c r="BK2" s="39">
        <v>22</v>
      </c>
      <c r="BL2" s="40">
        <v>23</v>
      </c>
      <c r="BM2" s="41">
        <v>24</v>
      </c>
      <c r="BN2" s="41">
        <v>25</v>
      </c>
      <c r="BO2" s="42">
        <v>26</v>
      </c>
      <c r="BP2" s="39">
        <v>27</v>
      </c>
      <c r="BQ2" s="39">
        <v>28</v>
      </c>
      <c r="BR2" s="39">
        <v>29</v>
      </c>
      <c r="BS2" s="40">
        <v>30</v>
      </c>
      <c r="BT2" s="41">
        <v>31</v>
      </c>
    </row>
    <row r="3" spans="1:72" x14ac:dyDescent="0.25">
      <c r="A3" s="6" t="s">
        <v>25</v>
      </c>
      <c r="B3" s="7">
        <v>43681</v>
      </c>
      <c r="C3" s="36">
        <v>43701</v>
      </c>
      <c r="D3" s="8" t="s">
        <v>8</v>
      </c>
      <c r="E3" s="9">
        <f ca="1">IF(B3="",0,IF(AND(B3&lt;&gt;"",C3=""),TODAY()-B3+1,C3-B3+1))</f>
        <v>21</v>
      </c>
      <c r="F3" s="8">
        <f ca="1">IF(AND(B3&lt;&gt;"",C3=""),NETWORKDAYS(B3,TODAY(),Ferié),NETWORKDAYS(B3,C3,Ferié))</f>
        <v>13</v>
      </c>
      <c r="G3" s="10">
        <f ca="1">F3*$O$33/24</f>
        <v>0</v>
      </c>
      <c r="H3" s="27" t="str">
        <f>TRUNC((C3-B3)/7)&amp;" Semaine(s) "&amp;MOD(C3-B3,7)&amp;" jours(s)"</f>
        <v>2 Semaine(s) 6 jours(s)</v>
      </c>
      <c r="I3" s="35"/>
      <c r="J3" s="43">
        <v>1</v>
      </c>
      <c r="K3" s="43"/>
      <c r="L3" s="43"/>
      <c r="M3" s="43"/>
      <c r="N3" s="43"/>
      <c r="O3" s="43"/>
      <c r="P3" s="44"/>
      <c r="Q3" s="44"/>
      <c r="R3" s="43"/>
      <c r="S3" s="43"/>
      <c r="T3" s="43"/>
      <c r="U3" s="43"/>
      <c r="V3" s="43"/>
      <c r="W3" s="44"/>
      <c r="X3" s="44"/>
      <c r="Y3" s="43"/>
      <c r="Z3" s="43"/>
      <c r="AA3" s="43"/>
      <c r="AB3" s="43"/>
      <c r="AC3" s="43"/>
      <c r="AD3" s="44"/>
      <c r="AE3" s="44"/>
      <c r="AF3" s="43"/>
      <c r="AG3" s="43"/>
      <c r="AH3" s="43"/>
      <c r="AI3" s="43"/>
      <c r="AJ3" s="43"/>
      <c r="AK3" s="44"/>
      <c r="AL3" s="44"/>
      <c r="AM3" s="43"/>
      <c r="AN3" s="43"/>
      <c r="AO3" s="43"/>
      <c r="AP3" s="43"/>
      <c r="AQ3" s="43"/>
      <c r="AR3" s="44"/>
      <c r="AS3" s="44"/>
      <c r="AT3" s="45"/>
      <c r="AU3" s="45"/>
      <c r="AV3" s="45"/>
      <c r="AW3" s="45"/>
      <c r="AX3" s="45"/>
      <c r="AY3" s="44"/>
      <c r="AZ3" s="44"/>
      <c r="BA3" s="45"/>
      <c r="BB3" s="45"/>
      <c r="BC3" s="45"/>
      <c r="BD3" s="45"/>
      <c r="BE3" s="45"/>
      <c r="BF3" s="44"/>
      <c r="BG3" s="44"/>
      <c r="BH3" s="45"/>
      <c r="BI3" s="45"/>
      <c r="BJ3" s="45"/>
      <c r="BK3" s="45"/>
      <c r="BL3" s="45"/>
      <c r="BM3" s="44"/>
      <c r="BN3" s="44"/>
      <c r="BO3" s="43"/>
      <c r="BP3" s="43"/>
      <c r="BQ3" s="43"/>
      <c r="BR3" s="43"/>
      <c r="BS3" s="43"/>
      <c r="BT3" s="44"/>
    </row>
    <row r="4" spans="1:72" x14ac:dyDescent="0.25">
      <c r="A4" s="11" t="s">
        <v>26</v>
      </c>
      <c r="B4" s="16">
        <v>43654</v>
      </c>
      <c r="C4" s="37">
        <v>43674</v>
      </c>
      <c r="D4" s="13" t="s">
        <v>9</v>
      </c>
      <c r="E4" s="14">
        <f t="shared" ref="E4:E5" ca="1" si="0">IF(B4="",0,IF(AND(B4&lt;&gt;"",C4=""),TODAY()-B4+1,C4-B4+1))</f>
        <v>21</v>
      </c>
      <c r="F4" s="13">
        <f t="shared" ref="F4:F5" ca="1" si="1">IF(AND(B4&lt;&gt;"",C4=""),NETWORKDAYS(B4,TODAY(),Ferié),NETWORKDAYS(B4,C4,Ferié))</f>
        <v>15</v>
      </c>
      <c r="G4" s="15">
        <f ca="1">F4*$O$33/24</f>
        <v>0</v>
      </c>
      <c r="H4" s="12" t="str">
        <f t="shared" ref="H4:H5" si="2">TRUNC((C4-B4)/7)&amp;" Semaine(s) "&amp;MOD(C4-B4,7)&amp;" jours(s)"</f>
        <v>2 Semaine(s) 6 jours(s)</v>
      </c>
      <c r="I4" s="35"/>
      <c r="J4" s="43">
        <v>2</v>
      </c>
      <c r="K4" s="43"/>
      <c r="L4" s="43"/>
      <c r="M4" s="43"/>
      <c r="N4" s="43"/>
      <c r="O4" s="43"/>
      <c r="P4" s="44"/>
      <c r="Q4" s="44"/>
      <c r="R4" s="43"/>
      <c r="S4" s="43"/>
      <c r="T4" s="43"/>
      <c r="U4" s="43"/>
      <c r="V4" s="43"/>
      <c r="W4" s="44"/>
      <c r="X4" s="44"/>
      <c r="Y4" s="43"/>
      <c r="Z4" s="43"/>
      <c r="AA4" s="43"/>
      <c r="AB4" s="43"/>
      <c r="AC4" s="43"/>
      <c r="AD4" s="44"/>
      <c r="AE4" s="44"/>
      <c r="AF4" s="43"/>
      <c r="AG4" s="43"/>
      <c r="AH4" s="43"/>
      <c r="AI4" s="43"/>
      <c r="AJ4" s="43"/>
      <c r="AK4" s="44"/>
      <c r="AL4" s="44"/>
      <c r="AM4" s="43"/>
      <c r="AN4" s="43"/>
      <c r="AO4" s="43"/>
      <c r="AP4" s="43"/>
      <c r="AQ4" s="43"/>
      <c r="AR4" s="44"/>
      <c r="AS4" s="44"/>
      <c r="AT4" s="45"/>
      <c r="AU4" s="45"/>
      <c r="AV4" s="45"/>
      <c r="AW4" s="45"/>
      <c r="AX4" s="45"/>
      <c r="AY4" s="44"/>
      <c r="AZ4" s="44"/>
      <c r="BA4" s="45"/>
      <c r="BB4" s="45"/>
      <c r="BC4" s="45"/>
      <c r="BD4" s="45"/>
      <c r="BE4" s="45"/>
      <c r="BF4" s="44"/>
      <c r="BG4" s="44"/>
      <c r="BH4" s="45"/>
      <c r="BI4" s="45"/>
      <c r="BJ4" s="45"/>
      <c r="BK4" s="45"/>
      <c r="BL4" s="45"/>
      <c r="BM4" s="44"/>
      <c r="BN4" s="44"/>
      <c r="BO4" s="43"/>
      <c r="BP4" s="43"/>
      <c r="BQ4" s="43"/>
      <c r="BR4" s="43"/>
      <c r="BS4" s="43"/>
      <c r="BT4" s="44"/>
    </row>
    <row r="5" spans="1:72" x14ac:dyDescent="0.25">
      <c r="A5" s="11" t="s">
        <v>27</v>
      </c>
      <c r="B5" s="16">
        <v>43681</v>
      </c>
      <c r="C5" s="37">
        <v>43701</v>
      </c>
      <c r="D5" s="13" t="s">
        <v>8</v>
      </c>
      <c r="E5" s="14">
        <f t="shared" ca="1" si="0"/>
        <v>21</v>
      </c>
      <c r="F5" s="13">
        <f t="shared" ca="1" si="1"/>
        <v>13</v>
      </c>
      <c r="G5" s="15">
        <f ca="1">F5*$O$33/24</f>
        <v>0</v>
      </c>
      <c r="H5" s="12" t="str">
        <f t="shared" si="2"/>
        <v>2 Semaine(s) 6 jours(s)</v>
      </c>
      <c r="I5" s="35"/>
      <c r="J5" s="43">
        <v>3</v>
      </c>
      <c r="K5" s="43"/>
      <c r="L5" s="43"/>
      <c r="M5" s="43"/>
      <c r="N5" s="43"/>
      <c r="O5" s="43"/>
      <c r="P5" s="44"/>
      <c r="Q5" s="44"/>
      <c r="R5" s="43"/>
      <c r="S5" s="43"/>
      <c r="T5" s="43"/>
      <c r="U5" s="43"/>
      <c r="V5" s="43"/>
      <c r="W5" s="44"/>
      <c r="X5" s="44"/>
      <c r="Y5" s="43"/>
      <c r="Z5" s="43"/>
      <c r="AA5" s="43"/>
      <c r="AB5" s="43"/>
      <c r="AC5" s="43"/>
      <c r="AD5" s="44"/>
      <c r="AE5" s="44"/>
      <c r="AF5" s="43"/>
      <c r="AG5" s="43"/>
      <c r="AH5" s="43"/>
      <c r="AI5" s="43"/>
      <c r="AJ5" s="43"/>
      <c r="AK5" s="44"/>
      <c r="AL5" s="44"/>
      <c r="AM5" s="43"/>
      <c r="AN5" s="43"/>
      <c r="AO5" s="43"/>
      <c r="AP5" s="43"/>
      <c r="AQ5" s="43"/>
      <c r="AR5" s="44"/>
      <c r="AS5" s="44"/>
      <c r="AT5" s="45"/>
      <c r="AU5" s="45"/>
      <c r="AV5" s="45"/>
      <c r="AW5" s="45"/>
      <c r="AX5" s="45"/>
      <c r="AY5" s="44"/>
      <c r="AZ5" s="44"/>
      <c r="BA5" s="45"/>
      <c r="BB5" s="45"/>
      <c r="BC5" s="45"/>
      <c r="BD5" s="45"/>
      <c r="BE5" s="45"/>
      <c r="BF5" s="44"/>
      <c r="BG5" s="44"/>
      <c r="BH5" s="45"/>
      <c r="BI5" s="45"/>
      <c r="BJ5" s="45"/>
      <c r="BK5" s="45"/>
      <c r="BL5" s="45"/>
      <c r="BM5" s="44"/>
      <c r="BN5" s="44"/>
      <c r="BO5" s="43"/>
      <c r="BP5" s="43"/>
      <c r="BQ5" s="43"/>
      <c r="BR5" s="43"/>
      <c r="BS5" s="43"/>
      <c r="BT5" s="44"/>
    </row>
    <row r="6" spans="1:72" x14ac:dyDescent="0.25">
      <c r="A6" s="28" t="s">
        <v>28</v>
      </c>
      <c r="B6" s="29">
        <v>43674</v>
      </c>
      <c r="C6" s="29">
        <v>43701</v>
      </c>
      <c r="D6" s="30" t="s">
        <v>8</v>
      </c>
      <c r="E6" s="31">
        <v>28</v>
      </c>
      <c r="F6" s="30">
        <v>18</v>
      </c>
      <c r="G6" s="32">
        <v>5.25</v>
      </c>
      <c r="H6" s="33" t="s">
        <v>10</v>
      </c>
      <c r="I6" s="35"/>
      <c r="J6" s="43">
        <v>4</v>
      </c>
      <c r="K6" s="43"/>
      <c r="L6" s="43"/>
      <c r="M6" s="43"/>
      <c r="N6" s="43"/>
      <c r="O6" s="43"/>
      <c r="P6" s="44"/>
      <c r="Q6" s="44"/>
      <c r="R6" s="43"/>
      <c r="S6" s="43"/>
      <c r="T6" s="43"/>
      <c r="U6" s="43"/>
      <c r="V6" s="43"/>
      <c r="W6" s="44"/>
      <c r="X6" s="44"/>
      <c r="Y6" s="43"/>
      <c r="Z6" s="43"/>
      <c r="AA6" s="43"/>
      <c r="AB6" s="43"/>
      <c r="AC6" s="43"/>
      <c r="AD6" s="44"/>
      <c r="AE6" s="44"/>
      <c r="AF6" s="43"/>
      <c r="AG6" s="43"/>
      <c r="AH6" s="43"/>
      <c r="AI6" s="43"/>
      <c r="AJ6" s="43"/>
      <c r="AK6" s="44"/>
      <c r="AL6" s="44"/>
      <c r="AM6" s="43"/>
      <c r="AN6" s="43"/>
      <c r="AO6" s="43"/>
      <c r="AP6" s="43"/>
      <c r="AQ6" s="43"/>
      <c r="AR6" s="44"/>
      <c r="AS6" s="44"/>
      <c r="AT6" s="45"/>
      <c r="AU6" s="45"/>
      <c r="AV6" s="45"/>
      <c r="AW6" s="45"/>
      <c r="AX6" s="45"/>
      <c r="AY6" s="44"/>
      <c r="AZ6" s="44"/>
      <c r="BA6" s="45"/>
      <c r="BB6" s="45"/>
      <c r="BC6" s="45"/>
      <c r="BD6" s="45"/>
      <c r="BE6" s="45"/>
      <c r="BF6" s="44"/>
      <c r="BG6" s="44"/>
      <c r="BH6" s="45"/>
      <c r="BI6" s="45"/>
      <c r="BJ6" s="45"/>
      <c r="BK6" s="45"/>
      <c r="BL6" s="45"/>
      <c r="BM6" s="44"/>
      <c r="BN6" s="44"/>
      <c r="BO6" s="43"/>
      <c r="BP6" s="43"/>
      <c r="BQ6" s="43"/>
      <c r="BR6" s="43"/>
      <c r="BS6" s="43"/>
      <c r="BT6" s="44"/>
    </row>
    <row r="9" spans="1:72" ht="21" x14ac:dyDescent="0.25">
      <c r="F9" s="17"/>
      <c r="G9" s="47">
        <v>2019</v>
      </c>
      <c r="H9" s="48"/>
    </row>
    <row r="10" spans="1:72" x14ac:dyDescent="0.25">
      <c r="F10" s="17">
        <v>1</v>
      </c>
      <c r="G10" s="18">
        <f>DATE(G9,1,1)</f>
        <v>43466</v>
      </c>
      <c r="H10" s="19" t="s">
        <v>11</v>
      </c>
    </row>
    <row r="11" spans="1:72" x14ac:dyDescent="0.25">
      <c r="F11" s="17">
        <v>2</v>
      </c>
      <c r="G11" s="20">
        <f>DATE(G9,IF((25-MOD((11*MOD(G9-1900,19)+4-INT((7*MOD(G9-1900,19)+1)/19)),29)-MOD(G9-1900+INT((G9-1900)/4)+31-MOD((11*MOD(G9-1900,19)+4-INT((7*MOD(G9-1900,19)+1)/19)),29),7))&gt;0,4,3),IF((25-MOD((11*MOD(G9-1900,19)+4-INT((7*MOD(G9-1900,19)+1)/19)),29)-MOD(G9-1900+INT((G9-1900)/4)+31-MOD((11*MOD(G9-1900,19)+4-INT((7*MOD(G9-1900,19)+1)/19)),29),7))&gt;0,(25-MOD((11*MOD(G9-1900,19)+4-INT((7*MOD(G9-1900,19)+1)/19)),29)-MOD(G9-1900+INT((G9-1900)/4)+31-MOD((11*MOD(G9-1900,19)+4-INT((7*MOD(G9-1900,19)+1)/19)),29),7)),31+(25-MOD((11*MOD(G9-1900,19)+4-INT((7*MOD(G9-1900,19)+1)/19)),29)-MOD(G9-1900+INT((G9-1900)/4)+31-MOD((11*MOD(G9-1900,19)+4-INT((7*MOD(G9-1900,19)+1)/19)),29),7))))</f>
        <v>43576</v>
      </c>
      <c r="H11" s="21" t="s">
        <v>12</v>
      </c>
    </row>
    <row r="12" spans="1:72" x14ac:dyDescent="0.25">
      <c r="F12" s="17">
        <v>3</v>
      </c>
      <c r="G12" s="20">
        <f>SUM(G11+1)</f>
        <v>43577</v>
      </c>
      <c r="H12" s="21" t="s">
        <v>13</v>
      </c>
    </row>
    <row r="13" spans="1:72" x14ac:dyDescent="0.25">
      <c r="F13" s="17">
        <v>4</v>
      </c>
      <c r="G13" s="20">
        <f>DATE(G9,5,1)</f>
        <v>43586</v>
      </c>
      <c r="H13" s="21" t="s">
        <v>14</v>
      </c>
    </row>
    <row r="14" spans="1:72" x14ac:dyDescent="0.25">
      <c r="F14" s="17">
        <v>5</v>
      </c>
      <c r="G14" s="22">
        <f>G11+39</f>
        <v>43615</v>
      </c>
      <c r="H14" s="21" t="s">
        <v>15</v>
      </c>
    </row>
    <row r="15" spans="1:72" x14ac:dyDescent="0.25">
      <c r="F15" s="17">
        <v>6</v>
      </c>
      <c r="G15" s="23">
        <f>G12+39</f>
        <v>43616</v>
      </c>
      <c r="H15" s="24" t="s">
        <v>23</v>
      </c>
    </row>
    <row r="16" spans="1:72" x14ac:dyDescent="0.25">
      <c r="F16" s="17">
        <v>7</v>
      </c>
      <c r="G16" s="20">
        <f>DATE(G9,5,8)</f>
        <v>43593</v>
      </c>
      <c r="H16" s="21" t="s">
        <v>16</v>
      </c>
    </row>
    <row r="17" spans="6:8" x14ac:dyDescent="0.25">
      <c r="F17" s="17">
        <v>8</v>
      </c>
      <c r="G17" s="20">
        <f>G11+50</f>
        <v>43626</v>
      </c>
      <c r="H17" s="21" t="s">
        <v>17</v>
      </c>
    </row>
    <row r="18" spans="6:8" x14ac:dyDescent="0.25">
      <c r="F18" s="17">
        <v>9</v>
      </c>
      <c r="G18" s="20">
        <f>DATE(G9,7,14)</f>
        <v>43660</v>
      </c>
      <c r="H18" s="21" t="s">
        <v>18</v>
      </c>
    </row>
    <row r="19" spans="6:8" x14ac:dyDescent="0.25">
      <c r="F19" s="17">
        <v>10</v>
      </c>
      <c r="G19" s="20">
        <f>DATE(G9,8,15)</f>
        <v>43692</v>
      </c>
      <c r="H19" s="21" t="s">
        <v>19</v>
      </c>
    </row>
    <row r="20" spans="6:8" x14ac:dyDescent="0.25">
      <c r="F20" s="17">
        <v>11</v>
      </c>
      <c r="G20" s="23">
        <f>DATE(G9,8,16)</f>
        <v>43693</v>
      </c>
      <c r="H20" s="24" t="s">
        <v>23</v>
      </c>
    </row>
    <row r="21" spans="6:8" x14ac:dyDescent="0.25">
      <c r="F21" s="17">
        <v>12</v>
      </c>
      <c r="G21" s="20">
        <f>DATE(G9,11,1)</f>
        <v>43770</v>
      </c>
      <c r="H21" s="21" t="s">
        <v>20</v>
      </c>
    </row>
    <row r="22" spans="6:8" x14ac:dyDescent="0.25">
      <c r="F22" s="17">
        <v>13</v>
      </c>
      <c r="G22" s="20">
        <f>DATE(G9,11,11)</f>
        <v>43780</v>
      </c>
      <c r="H22" s="21" t="s">
        <v>21</v>
      </c>
    </row>
    <row r="23" spans="6:8" x14ac:dyDescent="0.25">
      <c r="F23" s="17">
        <v>14</v>
      </c>
      <c r="G23" s="23">
        <f>DATE(G9,12,24)</f>
        <v>43823</v>
      </c>
      <c r="H23" s="24" t="s">
        <v>24</v>
      </c>
    </row>
    <row r="24" spans="6:8" x14ac:dyDescent="0.25">
      <c r="F24" s="17">
        <v>15</v>
      </c>
      <c r="G24" s="20">
        <f>DATE(G9,12,25)</f>
        <v>43824</v>
      </c>
      <c r="H24" s="21" t="s">
        <v>22</v>
      </c>
    </row>
    <row r="25" spans="6:8" x14ac:dyDescent="0.25">
      <c r="F25" s="17">
        <v>16</v>
      </c>
      <c r="G25" s="25">
        <f>DATE(G9,12,31)</f>
        <v>43830</v>
      </c>
      <c r="H25" s="26" t="s">
        <v>24</v>
      </c>
    </row>
  </sheetData>
  <mergeCells count="3">
    <mergeCell ref="K1:AO1"/>
    <mergeCell ref="AP1:BT1"/>
    <mergeCell ref="G9:H9"/>
  </mergeCells>
  <conditionalFormatting sqref="K3:AO6">
    <cfRule type="expression" dxfId="3" priority="8">
      <formula>AND(DATE(2019,7,K$2)&gt;=$B3,DATE(2019,7,K$2)&lt;=$C3)</formula>
    </cfRule>
  </conditionalFormatting>
  <conditionalFormatting sqref="AP3:BT6">
    <cfRule type="expression" dxfId="2" priority="5">
      <formula>AND(DATE(2019,8,AP$2)&gt;=$B3,DATE(2019,8,AP$2)&lt;=$C3)</formula>
    </cfRule>
  </conditionalFormatting>
  <dataValidations count="1">
    <dataValidation type="list" allowBlank="1" showInputMessage="1" showErrorMessage="1" sqref="G9:H9">
      <formula1>$CC$2:$CC$9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</vt:lpstr>
      <vt:lpstr>Ferié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Ed Noork</cp:lastModifiedBy>
  <dcterms:created xsi:type="dcterms:W3CDTF">2019-03-19T08:02:35Z</dcterms:created>
  <dcterms:modified xsi:type="dcterms:W3CDTF">2019-03-19T11:12:22Z</dcterms:modified>
</cp:coreProperties>
</file>