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 defaultThemeVersion="124226"/>
  <bookViews>
    <workbookView xWindow="120" yWindow="90" windowWidth="15240" windowHeight="8640" firstSheet="1" activeTab="2"/>
  </bookViews>
  <sheets>
    <sheet name="Critères" sheetId="703" state="hidden" r:id="rId1"/>
    <sheet name="Sommaire" sheetId="44" r:id="rId2"/>
    <sheet name="DL" sheetId="416" r:id="rId3"/>
    <sheet name="Prévisions" sheetId="523" r:id="rId4"/>
  </sheets>
  <definedNames>
    <definedName name="_xlnm._FilterDatabase" localSheetId="2" hidden="1">DL!$A$17:$J$37</definedName>
    <definedName name="_xlnm._FilterDatabase" localSheetId="3" hidden="1">Prévisions!$A$17:$H$37</definedName>
    <definedName name="_xlnm._FilterDatabase" localSheetId="1" hidden="1">Sommaire!$A$17:$M$37</definedName>
    <definedName name="Episodesvus" localSheetId="0">OFFSET(#REF!,0,0,COUNTA(#REF!),8)</definedName>
    <definedName name="Episodesvus">OFFSET(Sommaire!$B$18,0,0,COUNTA(Sommaire!$A$18:$A$2380),8)</definedName>
    <definedName name="TabCrit">OFFSET(Critères!$A$1,,,(COUNTA(Critères!$A:$A)-1)*10+1,10)</definedName>
  </definedNames>
  <calcPr calcId="145621"/>
</workbook>
</file>

<file path=xl/calcChain.xml><?xml version="1.0" encoding="utf-8"?>
<calcChain xmlns="http://schemas.openxmlformats.org/spreadsheetml/2006/main">
  <c r="H19" i="44" l="1"/>
  <c r="H20" i="44"/>
  <c r="H21" i="44"/>
  <c r="H22" i="44"/>
  <c r="H23" i="44"/>
  <c r="H24" i="44"/>
  <c r="H25" i="44"/>
  <c r="H26" i="44"/>
  <c r="H27" i="44"/>
  <c r="H28" i="44"/>
  <c r="H29" i="44"/>
  <c r="H30" i="44"/>
  <c r="H31" i="44"/>
  <c r="H32" i="44"/>
  <c r="H33" i="44"/>
  <c r="H34" i="44"/>
  <c r="H35" i="44"/>
  <c r="H36" i="44"/>
  <c r="H37" i="44"/>
  <c r="H18" i="44"/>
  <c r="I9" i="44" l="1"/>
  <c r="A24" i="416"/>
  <c r="H37" i="416"/>
  <c r="H19" i="416"/>
  <c r="H20" i="416"/>
  <c r="H23" i="416"/>
  <c r="H24" i="416"/>
  <c r="H25" i="416"/>
  <c r="H26" i="416"/>
  <c r="H27" i="416"/>
  <c r="H28" i="416"/>
  <c r="H29" i="416"/>
  <c r="H30" i="416"/>
  <c r="H31" i="416"/>
  <c r="H32" i="416"/>
  <c r="H33" i="416"/>
  <c r="H34" i="416"/>
  <c r="H35" i="416"/>
  <c r="H36" i="416"/>
  <c r="H18" i="416"/>
  <c r="H21" i="416"/>
  <c r="A34" i="416" l="1"/>
  <c r="A34" i="523"/>
  <c r="I34" i="44" l="1"/>
  <c r="I19" i="44" l="1"/>
  <c r="I20" i="44"/>
  <c r="H22" i="416"/>
  <c r="I26" i="44"/>
  <c r="I29" i="44"/>
  <c r="I37" i="44"/>
  <c r="I22" i="44" l="1"/>
  <c r="I35" i="44"/>
  <c r="I21" i="44"/>
  <c r="I18" i="44"/>
  <c r="I32" i="44"/>
  <c r="I28" i="44"/>
  <c r="I24" i="44"/>
  <c r="I33" i="44"/>
  <c r="I25" i="44"/>
  <c r="I36" i="44"/>
  <c r="I31" i="44"/>
  <c r="I27" i="44"/>
  <c r="I23" i="44"/>
  <c r="I30" i="44"/>
  <c r="I13" i="44" l="1"/>
  <c r="I12" i="44"/>
  <c r="K10" i="416"/>
  <c r="K9" i="416"/>
  <c r="A24" i="523" l="1"/>
  <c r="A35" i="416" l="1"/>
  <c r="A35" i="523"/>
  <c r="K8" i="416" l="1"/>
  <c r="K7" i="416"/>
  <c r="K6" i="416"/>
  <c r="K5" i="416"/>
  <c r="A19" i="416" l="1"/>
  <c r="A20" i="416"/>
  <c r="A21" i="416"/>
  <c r="A22" i="416"/>
  <c r="A23" i="416"/>
  <c r="A25" i="416"/>
  <c r="A26" i="416"/>
  <c r="A27" i="416"/>
  <c r="A28" i="416"/>
  <c r="A29" i="416"/>
  <c r="A30" i="416"/>
  <c r="A31" i="416"/>
  <c r="A32" i="416"/>
  <c r="A33" i="416"/>
  <c r="A36" i="416"/>
  <c r="A37" i="416"/>
  <c r="I7" i="44" l="1"/>
  <c r="I11" i="44"/>
  <c r="A18" i="523" l="1"/>
  <c r="A18" i="416"/>
  <c r="K4" i="416" s="1"/>
  <c r="I8" i="44" l="1"/>
  <c r="I6" i="44"/>
  <c r="I10" i="44" l="1"/>
  <c r="A22" i="523" l="1"/>
  <c r="A29" i="523" l="1"/>
  <c r="A21" i="523"/>
  <c r="A20" i="523"/>
  <c r="A23" i="523" l="1"/>
  <c r="A25" i="523"/>
  <c r="A26" i="523"/>
  <c r="A27" i="523"/>
  <c r="A28" i="523"/>
  <c r="A30" i="523"/>
  <c r="A31" i="523"/>
  <c r="A32" i="523"/>
  <c r="A33" i="523"/>
  <c r="A36" i="523"/>
  <c r="A37" i="523"/>
  <c r="A19" i="523"/>
</calcChain>
</file>

<file path=xl/sharedStrings.xml><?xml version="1.0" encoding="utf-8"?>
<sst xmlns="http://schemas.openxmlformats.org/spreadsheetml/2006/main" count="792" uniqueCount="742">
  <si>
    <t>Accel World</t>
  </si>
  <si>
    <t>Ace of Diamond</t>
  </si>
  <si>
    <t>Air Gear</t>
  </si>
  <si>
    <t>Aishiteruze Baby</t>
  </si>
  <si>
    <t>Akagi</t>
  </si>
  <si>
    <t>Akane-iro ni Somaru Saka</t>
  </si>
  <si>
    <t>Amatsuki</t>
  </si>
  <si>
    <t>Angel Beats</t>
  </si>
  <si>
    <t>Another</t>
  </si>
  <si>
    <t>Aquarion Evol</t>
  </si>
  <si>
    <t>Arata Kangatari</t>
  </si>
  <si>
    <t>Area no Kishi</t>
  </si>
  <si>
    <t>Asobi ni iku yo</t>
  </si>
  <si>
    <t>Astarotte no Omocha</t>
  </si>
  <si>
    <t>Asu no Yoichi</t>
  </si>
  <si>
    <t>Baka to test to Shoukanjuu</t>
  </si>
  <si>
    <t>Bakemonogatari</t>
  </si>
  <si>
    <t>Bakuman</t>
  </si>
  <si>
    <t>Beelzebub</t>
  </si>
  <si>
    <t>Ben-to!</t>
  </si>
  <si>
    <t>B Gata H Kei</t>
  </si>
  <si>
    <t>Black Cat</t>
  </si>
  <si>
    <t>Black Lagoon</t>
  </si>
  <si>
    <t>Bleach</t>
  </si>
  <si>
    <t>Blood Lad</t>
  </si>
  <si>
    <t>Boku wa tomodachi ga Sukunai</t>
  </si>
  <si>
    <t>Brave 10</t>
  </si>
  <si>
    <t>Btooom!</t>
  </si>
  <si>
    <t>Busou Renkin</t>
  </si>
  <si>
    <t>En cours</t>
  </si>
  <si>
    <t>11 eyes</t>
  </si>
  <si>
    <t>Sommaire</t>
  </si>
  <si>
    <t>A télécharger</t>
  </si>
  <si>
    <t>Ai Yori Aoshi</t>
  </si>
  <si>
    <t>Ah! My Goddess</t>
  </si>
  <si>
    <t>Akikan!</t>
  </si>
  <si>
    <t>Aoki Hagane no Arpeggio</t>
  </si>
  <si>
    <t>Ao no Exorcist</t>
  </si>
  <si>
    <t>Asura Cryin</t>
  </si>
  <si>
    <t>Avatar - La légende de Korra</t>
  </si>
  <si>
    <t>Avatar - La légende de Aang</t>
  </si>
  <si>
    <t>Binbougami Ga!</t>
  </si>
  <si>
    <t>Terminée</t>
  </si>
  <si>
    <t>Campione!</t>
  </si>
  <si>
    <t>Chobits</t>
  </si>
  <si>
    <t>Cross Games</t>
  </si>
  <si>
    <t>D. Gray Man</t>
  </si>
  <si>
    <t>Dance in the vampire Bund</t>
  </si>
  <si>
    <t>Danganronpa</t>
  </si>
  <si>
    <t>Dansai Bunri no Crime Edge</t>
  </si>
  <si>
    <t>Date a live</t>
  </si>
  <si>
    <t>Demonbane</t>
  </si>
  <si>
    <t>Denpa Onna to Seishun Otoko</t>
  </si>
  <si>
    <t>Devil Survivor 2</t>
  </si>
  <si>
    <t>Dog Days</t>
  </si>
  <si>
    <t>Dragon Ball</t>
  </si>
  <si>
    <t>Dragon Ball Z</t>
  </si>
  <si>
    <t>Dragon Ball GT</t>
  </si>
  <si>
    <t>Druaga no Tõ</t>
  </si>
  <si>
    <t>Elfen Lied</t>
  </si>
  <si>
    <t>Erementar Gerad</t>
  </si>
  <si>
    <t>Eureka Seven</t>
  </si>
  <si>
    <t>Eyeshield 21</t>
  </si>
  <si>
    <t>Fairytail</t>
  </si>
  <si>
    <t>Final approach</t>
  </si>
  <si>
    <t>Fortune Arterial</t>
  </si>
  <si>
    <t>Free!</t>
  </si>
  <si>
    <t>Ginban Kaleidoscope</t>
  </si>
  <si>
    <t>Gintama</t>
  </si>
  <si>
    <t>Girls Bravo</t>
  </si>
  <si>
    <t>GJ-Bu</t>
  </si>
  <si>
    <t>Golden Boy</t>
  </si>
  <si>
    <t>Golden Time</t>
  </si>
  <si>
    <t>Goshuushou-sama Ninomiya-kun</t>
  </si>
  <si>
    <t>Green Green</t>
  </si>
  <si>
    <t>Grenadier</t>
  </si>
  <si>
    <t>GTO</t>
  </si>
  <si>
    <t>Guilty Crown</t>
  </si>
  <si>
    <t>Hagure Yuusha no Estetica</t>
  </si>
  <si>
    <t>Haiyore! Nyaruko-san</t>
  </si>
  <si>
    <t>Hajime no Ippo</t>
  </si>
  <si>
    <t>Hal</t>
  </si>
  <si>
    <t>Happy Lesson</t>
  </si>
  <si>
    <t>Hayate no Gotoku</t>
  </si>
  <si>
    <t>Hentai Ouji to Warawanai Neko</t>
  </si>
  <si>
    <t>Heroic Age</t>
  </si>
  <si>
    <t>Hidan no Aria</t>
  </si>
  <si>
    <t>High School DxD</t>
  </si>
  <si>
    <t>Hunter x Hunter</t>
  </si>
  <si>
    <t>Hunter x Hunter 2011</t>
  </si>
  <si>
    <t>Ichigo 100%</t>
  </si>
  <si>
    <t>Initial D</t>
  </si>
  <si>
    <t>Inukami</t>
  </si>
  <si>
    <t>Inu to Hasami wa Tsukaiyou</t>
  </si>
  <si>
    <t>Inuyasha</t>
  </si>
  <si>
    <t>Isekai no Seikichi Monogatari</t>
  </si>
  <si>
    <t>Itsuka tenma no Kuro Usagi</t>
  </si>
  <si>
    <t>Jyu Oh Sei</t>
  </si>
  <si>
    <t>Kaichou wa Maid-sama</t>
  </si>
  <si>
    <t>Kamen no maid guy</t>
  </si>
  <si>
    <t>Kami-sama Kazoku</t>
  </si>
  <si>
    <t>Kami-sama no Memo-chou</t>
  </si>
  <si>
    <t>Kämpfer</t>
  </si>
  <si>
    <t>Kannagi</t>
  </si>
  <si>
    <t>Kaze no Stigma</t>
  </si>
  <si>
    <t>Kemeko Deluxe</t>
  </si>
  <si>
    <t>Kimikiss Pure rouge</t>
  </si>
  <si>
    <t>Kiss x Sis</t>
  </si>
  <si>
    <t>Koi to Senkyo to Chocolate</t>
  </si>
  <si>
    <t>Kokoro Connect</t>
  </si>
  <si>
    <t>Kore wa Zombie desu ka</t>
  </si>
  <si>
    <t>Koukaku no Regios</t>
  </si>
  <si>
    <t>Kuroko no Basuke</t>
  </si>
  <si>
    <t>Kyoukai no Kanata</t>
  </si>
  <si>
    <t>Le château ambulant</t>
  </si>
  <si>
    <t>Le roi des ronces</t>
  </si>
  <si>
    <t>Le voyage de Chihiro</t>
  </si>
  <si>
    <t>Log Horizon</t>
  </si>
  <si>
    <t>Love Hina</t>
  </si>
  <si>
    <t>Lovely Complex</t>
  </si>
  <si>
    <t>Maburaho</t>
  </si>
  <si>
    <t>Macross Frontier</t>
  </si>
  <si>
    <t>Magical Doremi</t>
  </si>
  <si>
    <t>Maken-ki!</t>
  </si>
  <si>
    <t>Maoyû Maô Yûsha</t>
  </si>
  <si>
    <t>Mayo Chiki</t>
  </si>
  <si>
    <t>Medaka Box</t>
  </si>
  <si>
    <t>Mirai Nikki</t>
  </si>
  <si>
    <t>MM!</t>
  </si>
  <si>
    <t>Nabari no Ou</t>
  </si>
  <si>
    <t>Naruto</t>
  </si>
  <si>
    <t>Naruto Shippuden</t>
  </si>
  <si>
    <t>Needless</t>
  </si>
  <si>
    <t>Nodame Cantabile</t>
  </si>
  <si>
    <t>Nogizaka Haruka no Himitsu</t>
  </si>
  <si>
    <t>NouCome</t>
  </si>
  <si>
    <t>Nyan Koi!</t>
  </si>
  <si>
    <t>Oda Nobuna no Yabô</t>
  </si>
  <si>
    <t>Olive et Tom</t>
  </si>
  <si>
    <t>Omamori Himari</t>
  </si>
  <si>
    <t>Onegai Teacher</t>
  </si>
  <si>
    <t>Onegai Twins</t>
  </si>
  <si>
    <t>One Piece</t>
  </si>
  <si>
    <t>Outbreak Company</t>
  </si>
  <si>
    <t>Over Drive</t>
  </si>
  <si>
    <t>Pandora hearts</t>
  </si>
  <si>
    <t>Persona 4</t>
  </si>
  <si>
    <t>Photo Kano</t>
  </si>
  <si>
    <t>Rave Master</t>
  </si>
  <si>
    <t>Red Data Girl</t>
  </si>
  <si>
    <t>Rental Magica</t>
  </si>
  <si>
    <t>Rizelmine</t>
  </si>
  <si>
    <t>Rosario + Vampire</t>
  </si>
  <si>
    <t>Sankarea</t>
  </si>
  <si>
    <t>School Rumble</t>
  </si>
  <si>
    <t>Scrapped Princess</t>
  </si>
  <si>
    <t>Seikon no Qwaser</t>
  </si>
  <si>
    <t>Seirei no Moribito</t>
  </si>
  <si>
    <t>Seitokai no Ichizon</t>
  </si>
  <si>
    <t>Seitokai Yakuindomo</t>
  </si>
  <si>
    <t>Sekirei</t>
  </si>
  <si>
    <t>Senjõ no Valkyria</t>
  </si>
  <si>
    <t>Seto no Hayanome</t>
  </si>
  <si>
    <t>Shakugan no Shana</t>
  </si>
  <si>
    <t>Shaman King</t>
  </si>
  <si>
    <t>Shijõ Saikyõ no Deshi Kenichi</t>
  </si>
  <si>
    <t>Shingetsutan Tsukihime</t>
  </si>
  <si>
    <t>Shinkyoku Soukai Polyphonica</t>
  </si>
  <si>
    <t>Shuffle!</t>
  </si>
  <si>
    <t>Shugo Chara</t>
  </si>
  <si>
    <t>Silver Spoon</t>
  </si>
  <si>
    <t>Sora no Manimani</t>
  </si>
  <si>
    <t>Sora no Otoshimono</t>
  </si>
  <si>
    <t>Soul Eater</t>
  </si>
  <si>
    <t>Spice and Wolf</t>
  </si>
  <si>
    <t>Strike the Blood</t>
  </si>
  <si>
    <t>Suzuka</t>
  </si>
  <si>
    <t>Suzumiya Harui no Yutsu</t>
  </si>
  <si>
    <t>Sword Art Online</t>
  </si>
  <si>
    <t>Tales of Symphonia</t>
  </si>
  <si>
    <t>Tales of the Abyss</t>
  </si>
  <si>
    <t>Tasogare Otome x Amnesia</t>
  </si>
  <si>
    <t>Toaru Hikuushi e no Tsuioku</t>
  </si>
  <si>
    <t>Tokyo Ravens</t>
  </si>
  <si>
    <t>To Love - Ru</t>
  </si>
  <si>
    <t>Tonari no Kaibutsu-kun</t>
  </si>
  <si>
    <t>True Tears</t>
  </si>
  <si>
    <t>Uchû Senkan Yamato 2199</t>
  </si>
  <si>
    <t>Ulysse 31</t>
  </si>
  <si>
    <t>Vandread</t>
  </si>
  <si>
    <t>Wakfu</t>
  </si>
  <si>
    <t>Walkure Romanze</t>
  </si>
  <si>
    <t>Yosuga no Sora</t>
  </si>
  <si>
    <t>Yowamushi Pedal</t>
  </si>
  <si>
    <t>Yozakura Quartet</t>
  </si>
  <si>
    <t>Yu-gi-Oh!</t>
  </si>
  <si>
    <t>Yu-gi-Oh! GX</t>
  </si>
  <si>
    <t>Yume de aetara</t>
  </si>
  <si>
    <t>Zero no Tsukaima</t>
  </si>
  <si>
    <t>Zetman</t>
  </si>
  <si>
    <t>Tsubasa Reservoir Chronicles</t>
  </si>
  <si>
    <t>C³</t>
  </si>
  <si>
    <t>Canvas 2 - Niji Iro no Sketch</t>
  </si>
  <si>
    <t>Chûnibyô Demo Koi ga Shitai!</t>
  </si>
  <si>
    <t>Nicky Larson</t>
  </si>
  <si>
    <t>Code - Geass</t>
  </si>
  <si>
    <t>Code - Breaker</t>
  </si>
  <si>
    <t>Cyclops Shôjo Saipuu</t>
  </si>
  <si>
    <t>Tenjou Tenge</t>
  </si>
  <si>
    <t>Rurouni Kenshin</t>
  </si>
  <si>
    <t>Phi Brain - Kami no Puzzle</t>
  </si>
  <si>
    <t>Olive et Tom - Le retour</t>
  </si>
  <si>
    <t>Ixion Saga - Dimension Transfer</t>
  </si>
  <si>
    <t>IS - Infinite Stratos</t>
  </si>
  <si>
    <t>Iriya no Sora - UFO no Natsu</t>
  </si>
  <si>
    <t>Suki-te - Ii na yo</t>
  </si>
  <si>
    <t>Ueki no Hôsoku</t>
  </si>
  <si>
    <t>Dakara Boku wa, H ga Dekinai</t>
  </si>
  <si>
    <t>Death Note</t>
  </si>
  <si>
    <t>Densetsu no Yuusha no Densetsu</t>
  </si>
  <si>
    <t>Dragonaut - The resonance</t>
  </si>
  <si>
    <t>Dragon Crisis!</t>
  </si>
  <si>
    <t>Fate - Stay night</t>
  </si>
  <si>
    <t>Fight Ippatsu - Juuden-chan!!!</t>
  </si>
  <si>
    <t>Fullmetal Alchemist</t>
  </si>
  <si>
    <t>Gakuen Mokushiroku</t>
  </si>
  <si>
    <t>Gift - Eternal Rainbow</t>
  </si>
  <si>
    <t>H2O - Footprints in the sand</t>
  </si>
  <si>
    <t>Happiness!</t>
  </si>
  <si>
    <t>Hataraku Maou-sama!</t>
  </si>
  <si>
    <t>Ichiban Ushiro no Daimaou</t>
  </si>
  <si>
    <t>Ikki Tousen</t>
  </si>
  <si>
    <t>I my me Strawberry-Eggs</t>
  </si>
  <si>
    <t>Jôjû Senjin!! Mushibugyô</t>
  </si>
  <si>
    <t>Kage Kara mamoru!</t>
  </si>
  <si>
    <t>Kami nomi zo Shiru Sekai</t>
  </si>
  <si>
    <t>Kimi ni todoke</t>
  </si>
  <si>
    <t>Allison to Lillia</t>
  </si>
  <si>
    <t>Ladies versus Butlers!</t>
  </si>
  <si>
    <t>Love Love</t>
  </si>
  <si>
    <t>Kono naka ni hitori, Imouto</t>
  </si>
  <si>
    <t>Kimi ga Aruji de Shitsuji ga</t>
  </si>
  <si>
    <t>Machine-Doll wa Kizutsukanai</t>
  </si>
  <si>
    <t>Maji de watashi ni Koi Shinasai</t>
  </si>
  <si>
    <t>Makai Ôji - Devils and Realist</t>
  </si>
  <si>
    <t>Mär</t>
  </si>
  <si>
    <t>Mashiro-iro Symphony</t>
  </si>
  <si>
    <t>Midori no Hibi</t>
  </si>
  <si>
    <t>Lamune</t>
  </si>
  <si>
    <t>Mondaijitachi</t>
  </si>
  <si>
    <t>Muv-Luv Alternative</t>
  </si>
  <si>
    <t>Natsume Yuujinchou</t>
  </si>
  <si>
    <t>Nozoki Ana</t>
  </si>
  <si>
    <t>OniAi</t>
  </si>
  <si>
    <t>OreShura</t>
  </si>
  <si>
    <t>Otome Yôkai Zakuro</t>
  </si>
  <si>
    <t>Papa no Iukoto o Kikinasai!</t>
  </si>
  <si>
    <t>Princess Lover!</t>
  </si>
  <si>
    <t>Ranma 1 demi</t>
  </si>
  <si>
    <t>REC</t>
  </si>
  <si>
    <t>Recca no Honô</t>
  </si>
  <si>
    <t>Tokimeki Memorial - Only Love</t>
  </si>
  <si>
    <t>Weiss Survive</t>
  </si>
  <si>
    <t>Yuushibu</t>
  </si>
  <si>
    <t>Kyoshiro to Towa no Sora</t>
  </si>
  <si>
    <t>Mayoi Neko Overrun!</t>
  </si>
  <si>
    <t>Hoshizora e Kakaru hashi</t>
  </si>
  <si>
    <t>Little Busters!</t>
  </si>
  <si>
    <t>Buddy Complex</t>
  </si>
  <si>
    <t>D-Frag!</t>
  </si>
  <si>
    <t>Hamatora</t>
  </si>
  <si>
    <t>Imocho</t>
  </si>
  <si>
    <t>Nisekoi</t>
  </si>
  <si>
    <t>Nobunaga the fool</t>
  </si>
  <si>
    <t>Noragami</t>
  </si>
  <si>
    <t>Nourin</t>
  </si>
  <si>
    <t>Onee-chan ga Kita</t>
  </si>
  <si>
    <t>Witch Craft Works</t>
  </si>
  <si>
    <t>Mahô Sensô</t>
  </si>
  <si>
    <t>Sakurasô no Pet na Kanojo</t>
  </si>
  <si>
    <t>Shingeki no Kyojin</t>
  </si>
  <si>
    <t>Shining Hearts</t>
  </si>
  <si>
    <t>Suisei no Gargantia</t>
  </si>
  <si>
    <t>Code-E</t>
  </si>
  <si>
    <t>Tayutama - Kiss on my Deity</t>
  </si>
  <si>
    <t>Toaru Majutsu no Index</t>
  </si>
  <si>
    <t>Tonagura!</t>
  </si>
  <si>
    <t>ToraDora!</t>
  </si>
  <si>
    <t>Kakumeiki Valvrave</t>
  </si>
  <si>
    <t>Working!!</t>
  </si>
  <si>
    <t>World destruction</t>
  </si>
  <si>
    <t>Yoake Mae Yori Ruri Iro Na</t>
  </si>
  <si>
    <t>Zetsuen no Tempest</t>
  </si>
  <si>
    <t>Tengen Toppa Gurren Lagann</t>
  </si>
  <si>
    <t>Hyakka Ryouran Samurai</t>
  </si>
  <si>
    <t>Tears to Tiara</t>
  </si>
  <si>
    <t>Ah! My Goddess 2</t>
  </si>
  <si>
    <t>Amaenaide Yo!!</t>
  </si>
  <si>
    <t>Asura Cryin 2</t>
  </si>
  <si>
    <t>Bakuman 2</t>
  </si>
  <si>
    <t>Bakuman 3</t>
  </si>
  <si>
    <t>Black Lagoon 2</t>
  </si>
  <si>
    <t>Boku wa tomodachi ga Sukunai 2</t>
  </si>
  <si>
    <t>Chûnibyô Demo Koi ga Shitai! 2</t>
  </si>
  <si>
    <t>Code - Geass 2</t>
  </si>
  <si>
    <t>Dog Days 2</t>
  </si>
  <si>
    <t>Druaga no Tõ 2</t>
  </si>
  <si>
    <t>Ai Yori Aoshi 2</t>
  </si>
  <si>
    <t>Amaenaide Yo!! 2</t>
  </si>
  <si>
    <t>Baka to test to Shoukanjuu 2</t>
  </si>
  <si>
    <t>Full metal Panic!</t>
  </si>
  <si>
    <t>Full metal Panic! 2</t>
  </si>
  <si>
    <t>Full metal Panic! 3</t>
  </si>
  <si>
    <t>Girls Bravo 2</t>
  </si>
  <si>
    <t>Haiyore! Nyaruko-san 2</t>
  </si>
  <si>
    <t>Hajime no Ippo 2</t>
  </si>
  <si>
    <t>Hajime no Ippo 3</t>
  </si>
  <si>
    <t>Happy Lesson 2</t>
  </si>
  <si>
    <t>Hayate no Gotoku 2</t>
  </si>
  <si>
    <t>Hayate no Gotoku 3</t>
  </si>
  <si>
    <t>Hayate no Gotoku 4</t>
  </si>
  <si>
    <t>High School DxD 2</t>
  </si>
  <si>
    <t>Hyakka Ryouran Samurai 2</t>
  </si>
  <si>
    <t>Ikki Tousen 2</t>
  </si>
  <si>
    <t>Ikki Tousen 3</t>
  </si>
  <si>
    <t>Ikki Tousen 4</t>
  </si>
  <si>
    <t>Initial D 2</t>
  </si>
  <si>
    <t>Initial D 3</t>
  </si>
  <si>
    <t>Initial D 4</t>
  </si>
  <si>
    <t>Initial D 5</t>
  </si>
  <si>
    <t>Inuyasha 2</t>
  </si>
  <si>
    <t>IS - Infinite Stratos 2</t>
  </si>
  <si>
    <t>Kakumeiki Valvrave 2</t>
  </si>
  <si>
    <t>Kami nomi zo Shiru Sekai 2</t>
  </si>
  <si>
    <t>Kami nomi zo Shiru Sekai 3</t>
  </si>
  <si>
    <t>Kimi ni todoke 2</t>
  </si>
  <si>
    <t>Kore wa Zombie desu ka 2</t>
  </si>
  <si>
    <t>Kuroko no Basuke 2</t>
  </si>
  <si>
    <t>Little Busters! 2</t>
  </si>
  <si>
    <t>Maken-ki! 2</t>
  </si>
  <si>
    <t>Medaka Box 2</t>
  </si>
  <si>
    <t>Nodame Cantabile 2</t>
  </si>
  <si>
    <t>Nodame Cantabile 3</t>
  </si>
  <si>
    <t>Nogizaka Haruka no Himitsu 2</t>
  </si>
  <si>
    <t>Phi Brain - Kami no Puzzle 2</t>
  </si>
  <si>
    <t>Phi Brain - Kami no Puzzle 3</t>
  </si>
  <si>
    <t>Rosario + Vampire 2</t>
  </si>
  <si>
    <t>School Rumble 2</t>
  </si>
  <si>
    <t>Seikon no Qwaser 2</t>
  </si>
  <si>
    <t>Seitokai no Ichizon 2</t>
  </si>
  <si>
    <t>Seitokai Yakuindomo 2</t>
  </si>
  <si>
    <t>Sekirei 2</t>
  </si>
  <si>
    <t>Shakugan no Shana 2</t>
  </si>
  <si>
    <t>Shakugan no Shana 3</t>
  </si>
  <si>
    <t>Shinkyoku Soukai Polyphonica 2</t>
  </si>
  <si>
    <t>Shuffle! 2</t>
  </si>
  <si>
    <t>Shugo Chara 2</t>
  </si>
  <si>
    <t>Shugo Chara 3</t>
  </si>
  <si>
    <t>Sora no Otoshimono 2</t>
  </si>
  <si>
    <t>Spice and Wolf 2</t>
  </si>
  <si>
    <t>Suzumiya Harui no Yutsu 2</t>
  </si>
  <si>
    <t>Toaru Majutsu no Index 2</t>
  </si>
  <si>
    <t>To Love - Ru 2</t>
  </si>
  <si>
    <t>To Love - Ru 3</t>
  </si>
  <si>
    <t>Tsubasa Reservoir Chronicles 2</t>
  </si>
  <si>
    <t>Vandread 2</t>
  </si>
  <si>
    <t>Weiss Survive 2</t>
  </si>
  <si>
    <t>White Album - Partie 2</t>
  </si>
  <si>
    <t>White Album - Partie 1</t>
  </si>
  <si>
    <t>Working!! 2</t>
  </si>
  <si>
    <t>Zero no Tsukaima 2</t>
  </si>
  <si>
    <t>Zero no Tsukaima 3</t>
  </si>
  <si>
    <t>Zero no Tsukaima 4</t>
  </si>
  <si>
    <t>AnoHana</t>
  </si>
  <si>
    <t>C - Control</t>
  </si>
  <si>
    <t>?</t>
  </si>
  <si>
    <t>Robotics Notes</t>
  </si>
  <si>
    <t>Nazo no Kanojo X</t>
  </si>
  <si>
    <t>Seikimatsu Occult Gakuin</t>
  </si>
  <si>
    <t>Ookiku Furikabutte</t>
  </si>
  <si>
    <t>Ookiku Furikabutte 2</t>
  </si>
  <si>
    <t>White Album 2</t>
  </si>
  <si>
    <t>Natsu no Sora</t>
  </si>
  <si>
    <t>Sumomomo Momomo</t>
  </si>
  <si>
    <t>Kanokon</t>
  </si>
  <si>
    <t>Kurozuka</t>
  </si>
  <si>
    <t>Tari Tari</t>
  </si>
  <si>
    <t>Major</t>
  </si>
  <si>
    <t>Bônen no Xamdô</t>
  </si>
  <si>
    <t>Oreimo</t>
  </si>
  <si>
    <t>Oreimo 2</t>
  </si>
  <si>
    <t>Kenko Zenrakei Suieibu Umisho</t>
  </si>
  <si>
    <t>Toaru Hikuushi e no Koiuta</t>
  </si>
  <si>
    <t>Z-X Ignition</t>
  </si>
  <si>
    <t>Brave Story</t>
  </si>
  <si>
    <t>Shukufuku no Campanella</t>
  </si>
  <si>
    <t>Chihayafuru</t>
  </si>
  <si>
    <t>Tableau statistiques</t>
  </si>
  <si>
    <t>Chihayafuru 2</t>
  </si>
  <si>
    <t>OAV(s) et/ou Film(s) à télécharger</t>
  </si>
  <si>
    <t>Tegami Bachi</t>
  </si>
  <si>
    <t>Tegami Bachi 2</t>
  </si>
  <si>
    <t>Inari, Konkon, Koi Iroha</t>
  </si>
  <si>
    <t>Shikabane Hime</t>
  </si>
  <si>
    <t>Shikabane Hime 2</t>
  </si>
  <si>
    <t>Acchi Kocchi</t>
  </si>
  <si>
    <t>Hakushaku to Yousei</t>
  </si>
  <si>
    <t>Hanbun no Tsuki ga Noboru Sora</t>
  </si>
  <si>
    <t>Karin</t>
  </si>
  <si>
    <t>Black Bullet</t>
  </si>
  <si>
    <t>Baby Steps</t>
  </si>
  <si>
    <t>Bokura wa Minna Kawaisô</t>
  </si>
  <si>
    <t>Fuun Ishin Dai Shogun</t>
  </si>
  <si>
    <t>Haikyu</t>
  </si>
  <si>
    <t>Hitsugi no Chaika</t>
  </si>
  <si>
    <t>Isshuukan Friends</t>
  </si>
  <si>
    <t>No Game No Life</t>
  </si>
  <si>
    <t>Hamatora 2</t>
  </si>
  <si>
    <t>Date a live 2</t>
  </si>
  <si>
    <t>Free! 2</t>
  </si>
  <si>
    <t>Log Horizon 2</t>
  </si>
  <si>
    <t>Sword Art Online 2</t>
  </si>
  <si>
    <t>Kanojo ga Flag o Oraretara</t>
  </si>
  <si>
    <t>Mangaka-San To Assistant-San To</t>
  </si>
  <si>
    <t>Ryûgajô Nanana no Maizôkin</t>
  </si>
  <si>
    <t>Soredemo Sekai Wa Utsukushii</t>
  </si>
  <si>
    <t>A venir</t>
  </si>
  <si>
    <t>Fairytail 2</t>
  </si>
  <si>
    <t>Dog Days 3</t>
  </si>
  <si>
    <t>Silver Spoon 2</t>
  </si>
  <si>
    <t>Mahôka Kôkô no Rettôsei</t>
  </si>
  <si>
    <t>Seikoku no Ryuu Kishi</t>
  </si>
  <si>
    <t>Kenzen Robo Daimidaler</t>
  </si>
  <si>
    <t>Gintama 2</t>
  </si>
  <si>
    <t>Super Seisyun Brothers</t>
  </si>
  <si>
    <t xml:space="preserve"> </t>
  </si>
  <si>
    <t>Jyushin Enbu - Hero Tales</t>
  </si>
  <si>
    <t>Kuroko no Basuke 3</t>
  </si>
  <si>
    <t>Kurogane no Linebarrels</t>
  </si>
  <si>
    <t>Yahari Ore 2</t>
  </si>
  <si>
    <t>R-15</t>
  </si>
  <si>
    <t>Star Driver Kagayaki no Takuto</t>
  </si>
  <si>
    <t>Tactical Roar</t>
  </si>
  <si>
    <t>Gokukoku no Brynhildr</t>
  </si>
  <si>
    <t>Escha &amp; Logy no Atelier</t>
  </si>
  <si>
    <t>Nagi no Asukara</t>
  </si>
  <si>
    <t>Initial D 6</t>
  </si>
  <si>
    <t>Buzzer Beater</t>
  </si>
  <si>
    <t>Buzzer Beater 2007</t>
  </si>
  <si>
    <t>!</t>
  </si>
  <si>
    <t>Bokura ga Ita</t>
  </si>
  <si>
    <t>Holy Knight</t>
  </si>
  <si>
    <t>Deadman Wonderland</t>
  </si>
  <si>
    <t>Rokujyôma no Shinryakusha</t>
  </si>
  <si>
    <t>Ao Haru Ride</t>
  </si>
  <si>
    <t>DRAMAtical Murder</t>
  </si>
  <si>
    <t>Kimi to Boku</t>
  </si>
  <si>
    <t>Kimi to Boku 2</t>
  </si>
  <si>
    <t>Nurarihyon no Mago 2</t>
  </si>
  <si>
    <t>Nurarihyon no Mago</t>
  </si>
  <si>
    <t>Chaos; Head</t>
  </si>
  <si>
    <t>Sacred Seven</t>
  </si>
  <si>
    <t>Akame ga KILL</t>
  </si>
  <si>
    <t>Hanasaku Iroha</t>
  </si>
  <si>
    <t>Ano Natsu de Matteru</t>
  </si>
  <si>
    <t>Fractale</t>
  </si>
  <si>
    <t>Servant x Service</t>
  </si>
  <si>
    <t>Tennis no Ouji-sama</t>
  </si>
  <si>
    <t>Rakuen Tsuihou</t>
  </si>
  <si>
    <t>Daitoshokan no Hitsujikai</t>
  </si>
  <si>
    <t>Glasslip</t>
  </si>
  <si>
    <t>Gekkan Shôjo Nozaki-kun</t>
  </si>
  <si>
    <t>Tokyo ESP</t>
  </si>
  <si>
    <t>UFO Princess Valkyrie</t>
  </si>
  <si>
    <t>UFO Princess Valkyrie 2</t>
  </si>
  <si>
    <t>Bakuretsu Hunters</t>
  </si>
  <si>
    <t>Break Blade</t>
  </si>
  <si>
    <t>Captain Earth</t>
  </si>
  <si>
    <t>Gantz</t>
  </si>
  <si>
    <t>Gantz 2</t>
  </si>
  <si>
    <t>Seirei Tsukai no Blade Dance</t>
  </si>
  <si>
    <t>Tales of Vesperia</t>
  </si>
  <si>
    <t>Denkigai no Honya-san</t>
  </si>
  <si>
    <t>Buddy Complex 2</t>
  </si>
  <si>
    <t>Tales of Zestiria</t>
  </si>
  <si>
    <t>Hitsugi no Chaika 2</t>
  </si>
  <si>
    <t>Itazura na Kiss</t>
  </si>
  <si>
    <t>Utawarerumono</t>
  </si>
  <si>
    <t>Toriko</t>
  </si>
  <si>
    <t>Onii-chan no Koto Nanka Zenzen</t>
  </si>
  <si>
    <t>Ginga e Kickoff</t>
  </si>
  <si>
    <t>Gosick</t>
  </si>
  <si>
    <t>Dantalian no Shoka</t>
  </si>
  <si>
    <t>Yamada-kun to 7-nin no Majo</t>
  </si>
  <si>
    <t>K</t>
  </si>
  <si>
    <t>Sket Dance</t>
  </si>
  <si>
    <t>High School DxD 3</t>
  </si>
  <si>
    <t>Isuca</t>
  </si>
  <si>
    <t>Mouse</t>
  </si>
  <si>
    <t>Fansub</t>
  </si>
  <si>
    <t>Prévisions</t>
  </si>
  <si>
    <t>.hack - Sign</t>
  </si>
  <si>
    <t>30-sai no Hoken Taiiku</t>
  </si>
  <si>
    <t>Byôsoku 5 Centimeter</t>
  </si>
  <si>
    <t>Abarenbô Rikishi!! Matsutarô</t>
  </si>
  <si>
    <t>Ai Tenchi Muyo!</t>
  </si>
  <si>
    <t>06/04/2014</t>
  </si>
  <si>
    <t>06/10/2013</t>
  </si>
  <si>
    <t>06/10/2014</t>
  </si>
  <si>
    <t>07/07/2014</t>
  </si>
  <si>
    <t>Albator, Corsaire de l'espace</t>
  </si>
  <si>
    <t>Aldnoah Zero</t>
  </si>
  <si>
    <t>Amagami SS</t>
  </si>
  <si>
    <t>Amagami SS 2</t>
  </si>
  <si>
    <t>Amagi Brilliant Park</t>
  </si>
  <si>
    <t>Akatsuki no Yona</t>
  </si>
  <si>
    <t>Shirogane no Ishi Argevollen</t>
  </si>
  <si>
    <t>Eien no aseria</t>
  </si>
  <si>
    <t>Aura</t>
  </si>
  <si>
    <t>Barakamon</t>
  </si>
  <si>
    <t>Basquash!</t>
  </si>
  <si>
    <t>Blade and Soul</t>
  </si>
  <si>
    <t>Canaan</t>
  </si>
  <si>
    <t>Chrno Crusade</t>
  </si>
  <si>
    <t>Cross Ange</t>
  </si>
  <si>
    <t>Danna ga Nani wo Itteiru</t>
  </si>
  <si>
    <t>DearS</t>
  </si>
  <si>
    <t>Donten ni Warau</t>
  </si>
  <si>
    <t>Double Wish</t>
  </si>
  <si>
    <t>Freezing! 2</t>
  </si>
  <si>
    <t>Freezing!</t>
  </si>
  <si>
    <t>Garo - Honô no Kokuin</t>
  </si>
  <si>
    <t>Hatsukoi Limited</t>
  </si>
  <si>
    <t>Higashi no Eden</t>
  </si>
  <si>
    <t>Himegoto</t>
  </si>
  <si>
    <t>Hyôka</t>
  </si>
  <si>
    <t>Inô Battle wa Nichijô-kei</t>
  </si>
  <si>
    <t>Jinsei</t>
  </si>
  <si>
    <t>Katekyô Hitman Reborn</t>
  </si>
  <si>
    <t>Kimi ga Nozomu Eien</t>
  </si>
  <si>
    <t>Sidonia no Kishi</t>
  </si>
  <si>
    <t>Kotôra-san</t>
  </si>
  <si>
    <t>Kyô no Asuka Show</t>
  </si>
  <si>
    <t>Grisaia no Kajitsu</t>
  </si>
  <si>
    <t>M3 Sono Kuroki Hagane</t>
  </si>
  <si>
    <t>Madan no Ô to Vanadis</t>
  </si>
  <si>
    <t>Magi</t>
  </si>
  <si>
    <t>Magi 2</t>
  </si>
  <si>
    <t>Magic Kaito 1412</t>
  </si>
  <si>
    <t>Mahô Senshi Riui</t>
  </si>
  <si>
    <t>Mahô Sensei Negima</t>
  </si>
  <si>
    <t>Mahoromatic</t>
  </si>
  <si>
    <t>Mahoromatic 2</t>
  </si>
  <si>
    <t>Majimoji Rurumo</t>
  </si>
  <si>
    <t>Mamoru-kun ni Megami</t>
  </si>
  <si>
    <t>Manyû Hiken-chô</t>
  </si>
  <si>
    <t>Mekaku City Actors</t>
  </si>
  <si>
    <t>Mikakunin de Shinkôkei</t>
  </si>
  <si>
    <t>Namiuchigiwa no Muromi-san</t>
  </si>
  <si>
    <t>Nanatsu no Taizai</t>
  </si>
  <si>
    <t>Neppu Kairiku Bushi Road</t>
  </si>
  <si>
    <t>Nerawareta Gakuen</t>
  </si>
  <si>
    <t>Nobunaga Concerto</t>
  </si>
  <si>
    <t>One Outs</t>
  </si>
  <si>
    <t>Kiseiju</t>
  </si>
  <si>
    <t>Sakasama no Patema</t>
  </si>
  <si>
    <t>Plastic Nee-san</t>
  </si>
  <si>
    <t>Psycho Pass</t>
  </si>
  <si>
    <t>Psycho Pass 2</t>
  </si>
  <si>
    <t>Ore Twintail ni Narimasu</t>
  </si>
  <si>
    <t>Ookami-san to Shichinin no</t>
  </si>
  <si>
    <t>Ookami Shoujo to Kuro Ouji</t>
  </si>
  <si>
    <t>Shingeki no Bahamut - Genesis</t>
  </si>
  <si>
    <t>RahXephon</t>
  </si>
  <si>
    <t>Rail Wars</t>
  </si>
  <si>
    <t>Sabagebu!</t>
  </si>
  <si>
    <t>Shônen Hollywood</t>
  </si>
  <si>
    <t>Strange+</t>
  </si>
  <si>
    <t>Strange+ 2</t>
  </si>
  <si>
    <t>Soul Link</t>
  </si>
  <si>
    <t>Summer Wars</t>
  </si>
  <si>
    <t>Tales of Phantasia</t>
  </si>
  <si>
    <t>Tamako Market</t>
  </si>
  <si>
    <t>Terra Formars</t>
  </si>
  <si>
    <t>Zankyô no Terror</t>
  </si>
  <si>
    <t>Kotonoha no Niwa</t>
  </si>
  <si>
    <t>Tokyo Kushu</t>
  </si>
  <si>
    <t>Tonari no Seki-kun</t>
  </si>
  <si>
    <t>Toshokan Sensô</t>
  </si>
  <si>
    <t>Trinity Seven</t>
  </si>
  <si>
    <t>Ushinawareta Mirai o Motomete</t>
  </si>
  <si>
    <t>Voyage vers Agartha</t>
  </si>
  <si>
    <t>World Trigger</t>
  </si>
  <si>
    <t>Shigatsu wa Kimi no Uso</t>
  </si>
  <si>
    <t>Yumekui Merry</t>
  </si>
  <si>
    <t>Yowamushi Pedal 2</t>
  </si>
  <si>
    <t>Arslan Senki</t>
  </si>
  <si>
    <t>Chôjiku Robo Meguru</t>
  </si>
  <si>
    <t>Death Parade</t>
  </si>
  <si>
    <t>DanMachi</t>
  </si>
  <si>
    <t>Gakkô Gurashi</t>
  </si>
  <si>
    <t>God Eater</t>
  </si>
  <si>
    <t>Heavy Object</t>
  </si>
  <si>
    <t>Hibike!</t>
  </si>
  <si>
    <t>Jôkamachi no Dandelion</t>
  </si>
  <si>
    <t>Kangoku Gakuen</t>
  </si>
  <si>
    <t>Kekkai Sensen</t>
  </si>
  <si>
    <t>Kusen Madôshi Kôhosei no Kyôkan</t>
  </si>
  <si>
    <t>Nisekoi 2</t>
  </si>
  <si>
    <t>Ore ga Ôjo-sama</t>
  </si>
  <si>
    <t>Ore Monogatari</t>
  </si>
  <si>
    <t>Over Lord</t>
  </si>
  <si>
    <t>Owari no Seraph</t>
  </si>
  <si>
    <t>Plastic Memories</t>
  </si>
  <si>
    <t>Shimoneta to iu Gainen</t>
  </si>
  <si>
    <t>Shokugeki no Sôma</t>
  </si>
  <si>
    <t>Sidonia no Kishi 2</t>
  </si>
  <si>
    <t>Sword Gai</t>
  </si>
  <si>
    <t>Taimadô Gakuen 35 Shiken Shôtai</t>
  </si>
  <si>
    <t>Triage X</t>
  </si>
  <si>
    <t>Working!! 3</t>
  </si>
  <si>
    <t>Yahari Ore</t>
  </si>
  <si>
    <t>Koe no Katachi</t>
  </si>
  <si>
    <t>Rinne</t>
  </si>
  <si>
    <t>Ao no Kanata no Four Rythm</t>
  </si>
  <si>
    <t>Seiken Tsukai no World Brake</t>
  </si>
  <si>
    <t>Ansatsu Kyôshitsu</t>
  </si>
  <si>
    <t>Absolute Duo</t>
  </si>
  <si>
    <t>Miritari</t>
  </si>
  <si>
    <t>K 2</t>
  </si>
  <si>
    <t>Shinmai Maô no Keiyakusha</t>
  </si>
  <si>
    <t>Tokyo Kushu 2</t>
  </si>
  <si>
    <t>Outlaw Star</t>
  </si>
  <si>
    <t>Juuou Mujin no Fafnir</t>
  </si>
  <si>
    <t>Ninja Slayer</t>
  </si>
  <si>
    <t>Ane Log</t>
  </si>
  <si>
    <t>Baby Steps 2</t>
  </si>
  <si>
    <t>Aldnoah Zero 2</t>
  </si>
  <si>
    <t>Shingeki no Kyojin 2</t>
  </si>
  <si>
    <t>06/04/2015</t>
  </si>
  <si>
    <t>Nozo x Kimi</t>
  </si>
  <si>
    <t>Aoi Sekai no Chûshin de</t>
  </si>
  <si>
    <t>Baldr Force Exe Resolution</t>
  </si>
  <si>
    <t>Saenai Kanojo no Sodatekata</t>
  </si>
  <si>
    <t>Kaerizaki Fansub</t>
  </si>
  <si>
    <t>Téléchargements terminés</t>
  </si>
  <si>
    <t>Téléchargements en cours</t>
  </si>
  <si>
    <t>Téléchargements à venir</t>
  </si>
  <si>
    <t>Nombre de séries total:</t>
  </si>
  <si>
    <t>Nombre de séries et films terminées:</t>
  </si>
  <si>
    <t>Nombre de séries en visionnage:</t>
  </si>
  <si>
    <t>Nombre de séries abandonnées:</t>
  </si>
  <si>
    <t>Nombre de séries en cours:</t>
  </si>
  <si>
    <t>Nombre de séries en pause:</t>
  </si>
  <si>
    <t>Nombre de séries à venir:</t>
  </si>
  <si>
    <t>Nombre de séries et films téléchargés:</t>
  </si>
  <si>
    <t>Nombre de séries en cours de téléchargements:</t>
  </si>
  <si>
    <t>Nombre de séries à télécharger</t>
  </si>
  <si>
    <t>Nombre d'OAV(s) et de Films à télécharger:</t>
  </si>
  <si>
    <t>Rokka no Yûsha</t>
  </si>
  <si>
    <t>Ray</t>
  </si>
  <si>
    <t>04/01/2015</t>
  </si>
  <si>
    <t>School Shock</t>
  </si>
  <si>
    <t>Garo - Honô no Kokuin 2</t>
  </si>
  <si>
    <t>Genshiken</t>
  </si>
  <si>
    <t>Genshiken 2</t>
  </si>
  <si>
    <t>Genshiken 3</t>
  </si>
  <si>
    <t>Senyû</t>
  </si>
  <si>
    <t>Punchline</t>
  </si>
  <si>
    <t>The Empire of Corpses</t>
  </si>
  <si>
    <t>Rampo Kitan Game of Laplace</t>
  </si>
  <si>
    <t>Showa Genroku Rakugo Shinjuu</t>
  </si>
  <si>
    <t>Re-kan!</t>
  </si>
  <si>
    <t>Gangsta</t>
  </si>
  <si>
    <t>07/2015</t>
  </si>
  <si>
    <t>Gunslinger Stratos</t>
  </si>
  <si>
    <t>Bakemono no Ko</t>
  </si>
  <si>
    <t>Fantasista Stella</t>
  </si>
  <si>
    <t>Ladybug</t>
  </si>
  <si>
    <t>Junketsu no Maria</t>
  </si>
  <si>
    <t>Mikagura Gakuen Kumikyoku</t>
  </si>
  <si>
    <t>Oku-sama ga Seto Kaichô</t>
  </si>
  <si>
    <t>Chain Chronicles</t>
  </si>
  <si>
    <t>Himouto! Umaru-chan</t>
  </si>
  <si>
    <t>Haikyu 2</t>
  </si>
  <si>
    <t>Gate</t>
  </si>
  <si>
    <t>To Love - Ru 4</t>
  </si>
  <si>
    <t>OAV(s) terminé(s)</t>
  </si>
  <si>
    <t>Film(s) terminé(s)</t>
  </si>
  <si>
    <t>Danna ga Nani wo Itteiru 2</t>
  </si>
  <si>
    <t>17/03/2015</t>
  </si>
  <si>
    <t>Grisaia no Kajitsu 2</t>
  </si>
  <si>
    <t>Hori-san to Miyamura-kun</t>
  </si>
  <si>
    <t>Girlfriend Kari</t>
  </si>
  <si>
    <t>Anime de Wakaru Shinryou Naika</t>
  </si>
  <si>
    <t>Imawa no Kuni no Arisu</t>
  </si>
  <si>
    <t>Kindaichi Shônen no Jikenbô R</t>
  </si>
  <si>
    <t>Durarara</t>
  </si>
  <si>
    <t>Durarara 2</t>
  </si>
  <si>
    <t>Séries, OAV's ou Films en cours</t>
  </si>
  <si>
    <t>Séries, OAV's et Films terminés</t>
  </si>
  <si>
    <t>Séries, OAV's ou Films à venir</t>
  </si>
  <si>
    <t>Séries, OAV's ou Films en visionnage</t>
  </si>
  <si>
    <t>Séries, OAV's ou Films abandonnées</t>
  </si>
  <si>
    <t>Slam Dunk</t>
  </si>
  <si>
    <t>Iketeru Futari</t>
  </si>
  <si>
    <t>Denpa Kyôshi</t>
  </si>
  <si>
    <t>Séries terminées</t>
  </si>
  <si>
    <t>Etotama</t>
  </si>
  <si>
    <t>Kyôkai no Rinne</t>
  </si>
  <si>
    <t>DL</t>
  </si>
  <si>
    <t>Bungaku Shôjo</t>
  </si>
  <si>
    <t>Kokosake</t>
  </si>
  <si>
    <t>Taboo Tattoo</t>
  </si>
  <si>
    <t>Jitsu wa Watashi wa</t>
  </si>
  <si>
    <t>Terra E - Toward the Terra</t>
  </si>
  <si>
    <t>Feuille de Genres</t>
  </si>
  <si>
    <t>Ushio to Tora</t>
  </si>
  <si>
    <t>Garakowa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</si>
  <si>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</si>
  <si>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</si>
  <si>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</si>
  <si>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</si>
  <si>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</si>
  <si>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</si>
  <si>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</si>
  <si>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</si>
  <si>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</si>
  <si>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</si>
  <si>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ReLIFE</t>
  </si>
  <si>
    <t>Danchigai</t>
  </si>
  <si>
    <t>Chaos Dragon - Sekiryu Seneki</t>
  </si>
  <si>
    <t>Akagami no Shirayukihime</t>
  </si>
  <si>
    <t>Big Order</t>
  </si>
  <si>
    <t>Mujaki no Rakuen</t>
  </si>
  <si>
    <t>Ace of Diamond 2</t>
  </si>
  <si>
    <t>Nombre de séries en attente Bluray</t>
  </si>
  <si>
    <t>12+</t>
  </si>
  <si>
    <t>Séries, OAV's ou Films en attente de Bluray</t>
  </si>
  <si>
    <t>Nombre de séries en attente de Bluray:</t>
  </si>
  <si>
    <t>Ajin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</si>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</sst>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* &quot;&quot;"/>
  </numFmts>
  <fonts count="2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90"/>
      <color theme="0"/>
      <name val="SAO UI"/>
      <family val="3"/>
    </font>
    <font>
      <b/>
      <sz val="12"/>
      <color theme="3" tint="0.59999389629810485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2"/>
      <color theme="7" tint="0.59999389629810485"/>
      <name val="Calibri"/>
      <family val="2"/>
      <scheme val="minor"/>
    </font>
    <font>
      <b/>
      <sz val="12"/>
      <color theme="6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1"/>
      <color theme="3" tint="0.59999389629810485"/>
      <name val="Calibri"/>
      <family val="2"/>
      <scheme val="minor"/>
    </font>
    <font>
      <b/>
      <sz val="11"/>
      <color theme="7" tint="0.59999389629810485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1"/>
      <color theme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 val="singleAccounting"/>
      <sz val="11"/>
      <color theme="3" tint="0.3999755851924192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8"/>
      <name val="Calibri"/>
      <family val="2"/>
      <scheme val="minor"/>
    </font>
    <font>
      <b/>
      <sz val="90"/>
      <color theme="3"/>
      <name val="SAO UI"/>
    </font>
    <font>
      <b/>
      <sz val="11"/>
      <color theme="3"/>
      <name val="Calibri"/>
      <family val="2"/>
      <scheme val="minor"/>
    </font>
    <font>
      <b/>
      <sz val="11"/>
      <color rgb="FFFF99FF"/>
      <name val="Calibri"/>
      <family val="2"/>
      <scheme val="minor"/>
    </font>
    <font>
      <b/>
      <sz val="12"/>
      <color rgb="FFFF99FF"/>
      <name val="Calibri"/>
      <family val="2"/>
      <scheme val="minor"/>
    </font>
    <font>
      <sz val="11"/>
      <color rgb="FFFF99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95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164" fontId="2" fillId="2" borderId="0" xfId="0" applyNumberFormat="1" applyFont="1" applyFill="1"/>
    <xf numFmtId="164" fontId="4" fillId="2" borderId="0" xfId="0" applyNumberFormat="1" applyFont="1" applyFill="1" applyAlignment="1">
      <alignment horizontal="center"/>
    </xf>
    <xf numFmtId="164" fontId="1" fillId="2" borderId="0" xfId="0" applyNumberFormat="1" applyFont="1" applyFill="1"/>
    <xf numFmtId="164" fontId="7" fillId="2" borderId="0" xfId="0" applyNumberFormat="1" applyFont="1" applyFill="1"/>
    <xf numFmtId="164" fontId="14" fillId="2" borderId="0" xfId="0" applyNumberFormat="1" applyFont="1" applyFill="1"/>
    <xf numFmtId="164" fontId="15" fillId="2" borderId="0" xfId="0" applyNumberFormat="1" applyFont="1" applyFill="1"/>
    <xf numFmtId="164" fontId="1" fillId="2" borderId="0" xfId="0" applyNumberFormat="1" applyFont="1" applyFill="1" applyBorder="1" applyAlignment="1">
      <alignment horizontal="left"/>
    </xf>
    <xf numFmtId="164" fontId="13" fillId="2" borderId="0" xfId="0" applyNumberFormat="1" applyFont="1" applyFill="1"/>
    <xf numFmtId="0" fontId="3" fillId="2" borderId="0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 vertical="center"/>
    </xf>
    <xf numFmtId="164" fontId="19" fillId="2" borderId="0" xfId="0" applyNumberFormat="1" applyFont="1" applyFill="1"/>
    <xf numFmtId="0" fontId="4" fillId="2" borderId="0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 indent="2"/>
    </xf>
    <xf numFmtId="0" fontId="1" fillId="2" borderId="4" xfId="0" applyNumberFormat="1" applyFont="1" applyFill="1" applyBorder="1" applyAlignment="1">
      <alignment horizontal="right" vertical="center" indent="2"/>
    </xf>
    <xf numFmtId="0" fontId="1" fillId="2" borderId="4" xfId="0" applyFont="1" applyFill="1" applyBorder="1" applyAlignment="1">
      <alignment horizontal="right" vertical="center" wrapText="1" indent="2"/>
    </xf>
    <xf numFmtId="164" fontId="1" fillId="2" borderId="0" xfId="0" applyNumberFormat="1" applyFont="1" applyFill="1" applyBorder="1" applyAlignment="1">
      <alignment horizontal="right" vertical="center" indent="2"/>
    </xf>
    <xf numFmtId="0" fontId="1" fillId="2" borderId="0" xfId="0" applyFont="1" applyFill="1" applyAlignment="1">
      <alignment horizontal="right" indent="2"/>
    </xf>
    <xf numFmtId="0" fontId="3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3" fillId="2" borderId="0" xfId="0" applyFont="1" applyFill="1" applyBorder="1" applyAlignment="1">
      <alignment horizontal="left" indent="7"/>
    </xf>
    <xf numFmtId="0" fontId="1" fillId="2" borderId="0" xfId="0" applyFont="1" applyFill="1" applyBorder="1" applyAlignment="1">
      <alignment horizontal="left" vertical="center" indent="7"/>
    </xf>
    <xf numFmtId="0" fontId="3" fillId="2" borderId="0" xfId="0" applyFont="1" applyFill="1" applyBorder="1" applyAlignment="1">
      <alignment horizontal="left" vertical="center" indent="14"/>
    </xf>
    <xf numFmtId="0" fontId="3" fillId="2" borderId="0" xfId="0" applyFont="1" applyFill="1" applyBorder="1" applyAlignment="1">
      <alignment horizontal="left" indent="14"/>
    </xf>
    <xf numFmtId="0" fontId="1" fillId="2" borderId="0" xfId="0" applyFont="1" applyFill="1" applyBorder="1" applyAlignment="1">
      <alignment horizontal="left" vertical="center" indent="14"/>
    </xf>
    <xf numFmtId="0" fontId="1" fillId="2" borderId="0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/>
    </xf>
    <xf numFmtId="164" fontId="20" fillId="2" borderId="0" xfId="1" applyNumberFormat="1" applyFill="1"/>
    <xf numFmtId="164" fontId="7" fillId="2" borderId="0" xfId="0" applyNumberFormat="1" applyFont="1" applyFill="1" applyAlignment="1">
      <alignment horizontal="left" indent="10"/>
    </xf>
    <xf numFmtId="164" fontId="1" fillId="2" borderId="0" xfId="0" applyNumberFormat="1" applyFont="1" applyFill="1" applyAlignment="1">
      <alignment horizontal="left" indent="10"/>
    </xf>
    <xf numFmtId="164" fontId="14" fillId="2" borderId="0" xfId="0" applyNumberFormat="1" applyFont="1" applyFill="1" applyAlignment="1">
      <alignment horizontal="left" indent="10"/>
    </xf>
    <xf numFmtId="164" fontId="15" fillId="2" borderId="0" xfId="0" applyNumberFormat="1" applyFont="1" applyFill="1" applyAlignment="1">
      <alignment horizontal="left" indent="10"/>
    </xf>
    <xf numFmtId="164" fontId="2" fillId="2" borderId="0" xfId="0" applyNumberFormat="1" applyFont="1" applyFill="1" applyAlignment="1">
      <alignment horizontal="left" indent="10"/>
    </xf>
    <xf numFmtId="164" fontId="13" fillId="2" borderId="0" xfId="0" applyNumberFormat="1" applyFont="1" applyFill="1" applyAlignment="1">
      <alignment horizontal="left" indent="10"/>
    </xf>
    <xf numFmtId="164" fontId="1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164" fontId="14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/>
    </xf>
    <xf numFmtId="164" fontId="13" fillId="2" borderId="0" xfId="0" applyNumberFormat="1" applyFont="1" applyFill="1" applyAlignment="1">
      <alignment horizontal="left"/>
    </xf>
    <xf numFmtId="164" fontId="19" fillId="2" borderId="0" xfId="0" applyNumberFormat="1" applyFont="1" applyFill="1" applyAlignment="1">
      <alignment horizontal="left"/>
    </xf>
    <xf numFmtId="164" fontId="21" fillId="2" borderId="0" xfId="0" applyNumberFormat="1" applyFont="1" applyFill="1"/>
    <xf numFmtId="49" fontId="1" fillId="2" borderId="3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164" fontId="19" fillId="2" borderId="0" xfId="0" applyNumberFormat="1" applyFont="1" applyFill="1" applyAlignment="1">
      <alignment horizontal="left" indent="10"/>
    </xf>
    <xf numFmtId="0" fontId="20" fillId="2" borderId="3" xfId="1" applyFill="1" applyBorder="1" applyAlignment="1">
      <alignment horizontal="center" vertical="center"/>
    </xf>
    <xf numFmtId="0" fontId="1" fillId="2" borderId="0" xfId="0" applyFont="1" applyFill="1"/>
    <xf numFmtId="0" fontId="20" fillId="0" borderId="2" xfId="1" applyBorder="1" applyAlignment="1">
      <alignment horizontal="center"/>
    </xf>
    <xf numFmtId="0" fontId="20" fillId="2" borderId="2" xfId="1" applyFill="1" applyBorder="1" applyAlignment="1">
      <alignment horizontal="center" vertical="center"/>
    </xf>
    <xf numFmtId="0" fontId="14" fillId="2" borderId="0" xfId="1" applyFont="1" applyFill="1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/>
    <xf numFmtId="0" fontId="24" fillId="2" borderId="0" xfId="0" applyFont="1" applyFill="1" applyBorder="1" applyAlignment="1">
      <alignment vertical="center"/>
    </xf>
    <xf numFmtId="164" fontId="25" fillId="2" borderId="0" xfId="0" applyNumberFormat="1" applyFont="1" applyFill="1"/>
    <xf numFmtId="0" fontId="25" fillId="2" borderId="0" xfId="1" applyFont="1" applyFill="1"/>
    <xf numFmtId="164" fontId="25" fillId="2" borderId="0" xfId="1" applyNumberFormat="1" applyFont="1" applyFill="1"/>
    <xf numFmtId="0" fontId="18" fillId="2" borderId="0" xfId="0" applyFont="1" applyFill="1" applyBorder="1" applyAlignment="1">
      <alignment horizontal="right" vertical="center"/>
    </xf>
    <xf numFmtId="164" fontId="26" fillId="2" borderId="0" xfId="0" applyNumberFormat="1" applyFont="1" applyFill="1"/>
    <xf numFmtId="0" fontId="3" fillId="2" borderId="0" xfId="0" applyFont="1" applyFill="1" applyBorder="1" applyAlignment="1">
      <alignment horizontal="left" vertical="center" indent="7"/>
    </xf>
    <xf numFmtId="0" fontId="9" fillId="2" borderId="0" xfId="0" applyFont="1" applyFill="1" applyBorder="1" applyAlignment="1">
      <alignment horizontal="left" vertical="center" indent="7"/>
    </xf>
    <xf numFmtId="0" fontId="22" fillId="2" borderId="0" xfId="0" applyFont="1" applyFill="1" applyBorder="1" applyAlignment="1">
      <alignment horizontal="left" vertical="center" indent="7"/>
    </xf>
    <xf numFmtId="0" fontId="8" fillId="2" borderId="0" xfId="0" applyFont="1" applyFill="1" applyBorder="1" applyAlignment="1">
      <alignment horizontal="left" vertical="center" indent="7"/>
    </xf>
    <xf numFmtId="0" fontId="23" fillId="2" borderId="0" xfId="0" applyFont="1" applyFill="1" applyBorder="1" applyAlignment="1">
      <alignment horizontal="left" vertical="center" indent="7"/>
    </xf>
    <xf numFmtId="0" fontId="10" fillId="2" borderId="0" xfId="0" applyFont="1" applyFill="1" applyBorder="1" applyAlignment="1">
      <alignment horizontal="left" vertical="center" indent="7"/>
    </xf>
    <xf numFmtId="0" fontId="27" fillId="2" borderId="0" xfId="0" applyFont="1" applyFill="1" applyAlignment="1">
      <alignment horizontal="left"/>
    </xf>
    <xf numFmtId="0" fontId="26" fillId="2" borderId="0" xfId="0" applyFont="1" applyFill="1" applyAlignment="1">
      <alignment horizontal="left"/>
    </xf>
    <xf numFmtId="164" fontId="28" fillId="2" borderId="0" xfId="0" applyNumberFormat="1" applyFont="1" applyFill="1"/>
    <xf numFmtId="164" fontId="26" fillId="2" borderId="0" xfId="0" applyNumberFormat="1" applyFont="1" applyFill="1" applyAlignment="1">
      <alignment horizontal="left" indent="10"/>
    </xf>
    <xf numFmtId="0" fontId="27" fillId="2" borderId="0" xfId="0" applyFont="1" applyFill="1" applyBorder="1" applyAlignment="1">
      <alignment horizontal="left" indent="7"/>
    </xf>
    <xf numFmtId="0" fontId="3" fillId="2" borderId="0" xfId="0" applyFont="1" applyFill="1" applyBorder="1" applyAlignment="1">
      <alignment horizontal="left" vertical="center" indent="7"/>
    </xf>
  </cellXfs>
  <cellStyles count="2">
    <cellStyle name="Lien hypertexte" xfId="1" builtinId="8"/>
    <cellStyle name="Normal" xfId="0" builtinId="0"/>
  </cellStyles>
  <dxfs count="286"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0000"/>
      </font>
    </dxf>
    <dxf>
      <font>
        <b/>
        <i val="0"/>
        <color theme="6"/>
      </font>
    </dxf>
    <dxf>
      <font>
        <b/>
        <i val="0"/>
        <color theme="3" tint="0.39994506668294322"/>
      </font>
    </dxf>
    <dxf>
      <font>
        <b/>
        <i val="0"/>
        <color theme="0"/>
      </font>
    </dxf>
    <dxf>
      <font>
        <b/>
        <i val="0"/>
        <color theme="8" tint="-0.24994659260841701"/>
      </font>
    </dxf>
    <dxf>
      <font>
        <b/>
        <i val="0"/>
        <color theme="9"/>
      </font>
    </dxf>
    <dxf>
      <font>
        <b/>
        <i val="0"/>
        <color rgb="FFA62293"/>
      </font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rgb="FFA62293"/>
      </font>
      <fill>
        <patternFill>
          <bgColor rgb="FFFF99FF"/>
        </patternFill>
      </fill>
    </dxf>
  </dxfs>
  <tableStyles count="0" defaultTableStyle="TableStyleMedium2" defaultPivotStyle="PivotStyleLight16"/>
  <colors>
    <mruColors>
      <color rgb="FFFF99FF"/>
      <color rgb="FFA62293"/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265746</xdr:colOff>
      <xdr:row>2</xdr:row>
      <xdr:rowOff>171450</xdr:rowOff>
    </xdr:from>
    <xdr:to>
      <xdr:col>2</xdr:col>
      <xdr:colOff>522749</xdr:colOff>
      <xdr:row>4</xdr:row>
      <xdr:rowOff>47625</xdr:rowOff>
    </xdr:to>
    <xdr:sp macro="[0]!Encours" textlink="">
      <xdr:nvSpPr>
        <xdr:cNvPr id="12" name="BtnFiltre"/>
        <xdr:cNvSpPr/>
      </xdr:nvSpPr>
      <xdr:spPr>
        <a:xfrm>
          <a:off x="4904421" y="1314450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0</xdr:row>
      <xdr:rowOff>161925</xdr:rowOff>
    </xdr:from>
    <xdr:to>
      <xdr:col>2</xdr:col>
      <xdr:colOff>523703</xdr:colOff>
      <xdr:row>2</xdr:row>
      <xdr:rowOff>38100</xdr:rowOff>
    </xdr:to>
    <xdr:sp macro="[0]!Terminé" textlink="">
      <xdr:nvSpPr>
        <xdr:cNvPr id="13" name="BtnFiltre"/>
        <xdr:cNvSpPr/>
      </xdr:nvSpPr>
      <xdr:spPr>
        <a:xfrm>
          <a:off x="4905375" y="923925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8</xdr:row>
      <xdr:rowOff>171450</xdr:rowOff>
    </xdr:from>
    <xdr:to>
      <xdr:col>2</xdr:col>
      <xdr:colOff>523703</xdr:colOff>
      <xdr:row>10</xdr:row>
      <xdr:rowOff>47625</xdr:rowOff>
    </xdr:to>
    <xdr:sp macro="[0]!Envisionnage" textlink="">
      <xdr:nvSpPr>
        <xdr:cNvPr id="22" name="BtnFiltre"/>
        <xdr:cNvSpPr/>
      </xdr:nvSpPr>
      <xdr:spPr>
        <a:xfrm>
          <a:off x="7591425" y="1314450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257175</xdr:colOff>
      <xdr:row>10</xdr:row>
      <xdr:rowOff>171450</xdr:rowOff>
    </xdr:from>
    <xdr:to>
      <xdr:col>2</xdr:col>
      <xdr:colOff>514178</xdr:colOff>
      <xdr:row>12</xdr:row>
      <xdr:rowOff>47625</xdr:rowOff>
    </xdr:to>
    <xdr:sp macro="[0]!Abandonnées" textlink="">
      <xdr:nvSpPr>
        <xdr:cNvPr id="25" name="BtnFiltre"/>
        <xdr:cNvSpPr/>
      </xdr:nvSpPr>
      <xdr:spPr>
        <a:xfrm>
          <a:off x="7581900" y="2076450"/>
          <a:ext cx="257003" cy="257175"/>
        </a:xfrm>
        <a:prstGeom prst="flowChartConnector">
          <a:avLst/>
        </a:prstGeom>
        <a:solidFill>
          <a:schemeClr val="bg1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6</xdr:row>
      <xdr:rowOff>171450</xdr:rowOff>
    </xdr:from>
    <xdr:to>
      <xdr:col>2</xdr:col>
      <xdr:colOff>523703</xdr:colOff>
      <xdr:row>8</xdr:row>
      <xdr:rowOff>47625</xdr:rowOff>
    </xdr:to>
    <xdr:sp macro="[0]!Avenir" textlink="">
      <xdr:nvSpPr>
        <xdr:cNvPr id="16" name="BtnFiltre"/>
        <xdr:cNvSpPr/>
      </xdr:nvSpPr>
      <xdr:spPr>
        <a:xfrm>
          <a:off x="4905375" y="20764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2</xdr:col>
      <xdr:colOff>265746</xdr:colOff>
      <xdr:row>4</xdr:row>
      <xdr:rowOff>171450</xdr:rowOff>
    </xdr:from>
    <xdr:ext cx="257003" cy="257175"/>
    <xdr:sp macro="[0]!Enpause" textlink="">
      <xdr:nvSpPr>
        <xdr:cNvPr id="9" name="BtnFiltre"/>
        <xdr:cNvSpPr/>
      </xdr:nvSpPr>
      <xdr:spPr>
        <a:xfrm>
          <a:off x="4802027" y="742950"/>
          <a:ext cx="257003" cy="257175"/>
        </a:xfrm>
        <a:prstGeom prst="flowChartConnector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oneCellAnchor>
  <xdr:twoCellAnchor editAs="oneCell">
    <xdr:from>
      <xdr:col>2</xdr:col>
      <xdr:colOff>257175</xdr:colOff>
      <xdr:row>12</xdr:row>
      <xdr:rowOff>171450</xdr:rowOff>
    </xdr:from>
    <xdr:to>
      <xdr:col>2</xdr:col>
      <xdr:colOff>514178</xdr:colOff>
      <xdr:row>14</xdr:row>
      <xdr:rowOff>47625</xdr:rowOff>
    </xdr:to>
    <xdr:sp macro="[0]!Bluray" textlink="">
      <xdr:nvSpPr>
        <xdr:cNvPr id="11" name="BtnFiltre"/>
        <xdr:cNvSpPr/>
      </xdr:nvSpPr>
      <xdr:spPr>
        <a:xfrm>
          <a:off x="4793456" y="2266950"/>
          <a:ext cx="257003" cy="257175"/>
        </a:xfrm>
        <a:prstGeom prst="flowChartConnector">
          <a:avLst/>
        </a:prstGeom>
        <a:solidFill>
          <a:srgbClr val="FF99FF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1</xdr:row>
      <xdr:rowOff>171450</xdr:rowOff>
    </xdr:from>
    <xdr:to>
      <xdr:col>2</xdr:col>
      <xdr:colOff>723728</xdr:colOff>
      <xdr:row>3</xdr:row>
      <xdr:rowOff>47625</xdr:rowOff>
    </xdr:to>
    <xdr:sp macro="insere_image_ratio" textlink="">
      <xdr:nvSpPr>
        <xdr:cNvPr id="2" name="BtnFiltre"/>
        <xdr:cNvSpPr/>
      </xdr:nvSpPr>
      <xdr:spPr>
        <a:xfrm>
          <a:off x="7191375" y="361950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5</xdr:row>
      <xdr:rowOff>180975</xdr:rowOff>
    </xdr:from>
    <xdr:to>
      <xdr:col>2</xdr:col>
      <xdr:colOff>733253</xdr:colOff>
      <xdr:row>7</xdr:row>
      <xdr:rowOff>57150</xdr:rowOff>
    </xdr:to>
    <xdr:sp macro="[0]!Atélécharger" textlink="">
      <xdr:nvSpPr>
        <xdr:cNvPr id="3" name="BtnFiltre"/>
        <xdr:cNvSpPr/>
      </xdr:nvSpPr>
      <xdr:spPr>
        <a:xfrm>
          <a:off x="7200900" y="1133475"/>
          <a:ext cx="257003" cy="257175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3</xdr:row>
      <xdr:rowOff>180975</xdr:rowOff>
    </xdr:from>
    <xdr:to>
      <xdr:col>2</xdr:col>
      <xdr:colOff>733253</xdr:colOff>
      <xdr:row>5</xdr:row>
      <xdr:rowOff>57150</xdr:rowOff>
    </xdr:to>
    <xdr:sp macro="[0]!Encours" textlink="">
      <xdr:nvSpPr>
        <xdr:cNvPr id="4" name="BtnFiltre"/>
        <xdr:cNvSpPr/>
      </xdr:nvSpPr>
      <xdr:spPr>
        <a:xfrm>
          <a:off x="7200900" y="752475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9</xdr:row>
      <xdr:rowOff>180975</xdr:rowOff>
    </xdr:from>
    <xdr:to>
      <xdr:col>2</xdr:col>
      <xdr:colOff>733253</xdr:colOff>
      <xdr:row>11</xdr:row>
      <xdr:rowOff>57150</xdr:rowOff>
    </xdr:to>
    <xdr:sp macro="[0]!oavfilmatélécharger" textlink="">
      <xdr:nvSpPr>
        <xdr:cNvPr id="7" name="BtnFiltre"/>
        <xdr:cNvSpPr/>
      </xdr:nvSpPr>
      <xdr:spPr>
        <a:xfrm>
          <a:off x="9486900" y="371475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7</xdr:row>
      <xdr:rowOff>171450</xdr:rowOff>
    </xdr:from>
    <xdr:to>
      <xdr:col>2</xdr:col>
      <xdr:colOff>733253</xdr:colOff>
      <xdr:row>9</xdr:row>
      <xdr:rowOff>47625</xdr:rowOff>
    </xdr:to>
    <xdr:sp macro="[0]!Avenir" textlink="">
      <xdr:nvSpPr>
        <xdr:cNvPr id="8" name="BtnFiltre"/>
        <xdr:cNvSpPr/>
      </xdr:nvSpPr>
      <xdr:spPr>
        <a:xfrm>
          <a:off x="7772400" y="15049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476250</xdr:colOff>
      <xdr:row>11</xdr:row>
      <xdr:rowOff>180975</xdr:rowOff>
    </xdr:from>
    <xdr:to>
      <xdr:col>2</xdr:col>
      <xdr:colOff>733253</xdr:colOff>
      <xdr:row>13</xdr:row>
      <xdr:rowOff>57150</xdr:rowOff>
    </xdr:to>
    <xdr:sp macro="[0]!oavfilmatélécharger" textlink="">
      <xdr:nvSpPr>
        <xdr:cNvPr id="9" name="BtnFiltre"/>
        <xdr:cNvSpPr/>
      </xdr:nvSpPr>
      <xdr:spPr>
        <a:xfrm>
          <a:off x="5012531" y="1895475"/>
          <a:ext cx="257003" cy="269081"/>
        </a:xfrm>
        <a:prstGeom prst="flowChartConnector">
          <a:avLst/>
        </a:prstGeom>
        <a:solidFill>
          <a:srgbClr val="FF99FF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518145" name="TextBox1" hidden="1">
              <a:extLst>
                <a:ext uri="{63B3BB69-23CF-44E3-9099-C40C66FF867C}">
                  <a14:compatExt spid="_x0000_s518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466725</xdr:colOff>
      <xdr:row>1</xdr:row>
      <xdr:rowOff>171450</xdr:rowOff>
    </xdr:from>
    <xdr:to>
      <xdr:col>2</xdr:col>
      <xdr:colOff>723728</xdr:colOff>
      <xdr:row>3</xdr:row>
      <xdr:rowOff>47625</xdr:rowOff>
    </xdr:to>
    <xdr:sp macro="insere_image_ratio" textlink="">
      <xdr:nvSpPr>
        <xdr:cNvPr id="4" name="BtnFiltre"/>
        <xdr:cNvSpPr/>
      </xdr:nvSpPr>
      <xdr:spPr>
        <a:xfrm>
          <a:off x="5000625" y="361950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7</xdr:row>
      <xdr:rowOff>180975</xdr:rowOff>
    </xdr:from>
    <xdr:to>
      <xdr:col>2</xdr:col>
      <xdr:colOff>733253</xdr:colOff>
      <xdr:row>9</xdr:row>
      <xdr:rowOff>57150</xdr:rowOff>
    </xdr:to>
    <xdr:sp macro="[0]!Encours" textlink="">
      <xdr:nvSpPr>
        <xdr:cNvPr id="5" name="BtnFiltre"/>
        <xdr:cNvSpPr/>
      </xdr:nvSpPr>
      <xdr:spPr>
        <a:xfrm>
          <a:off x="5010150" y="752475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476250</xdr:colOff>
      <xdr:row>9</xdr:row>
      <xdr:rowOff>171450</xdr:rowOff>
    </xdr:from>
    <xdr:to>
      <xdr:col>2</xdr:col>
      <xdr:colOff>733253</xdr:colOff>
      <xdr:row>11</xdr:row>
      <xdr:rowOff>47625</xdr:rowOff>
    </xdr:to>
    <xdr:sp macro="[0]!Avenir" textlink="">
      <xdr:nvSpPr>
        <xdr:cNvPr id="8" name="BtnFiltre"/>
        <xdr:cNvSpPr/>
      </xdr:nvSpPr>
      <xdr:spPr>
        <a:xfrm>
          <a:off x="5010150" y="15049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466725</xdr:colOff>
      <xdr:row>3</xdr:row>
      <xdr:rowOff>171450</xdr:rowOff>
    </xdr:from>
    <xdr:to>
      <xdr:col>2</xdr:col>
      <xdr:colOff>723728</xdr:colOff>
      <xdr:row>5</xdr:row>
      <xdr:rowOff>47625</xdr:rowOff>
    </xdr:to>
    <xdr:sp macro="[0]!Prévisionsoavsterminées" textlink="">
      <xdr:nvSpPr>
        <xdr:cNvPr id="7" name="BtnFiltre"/>
        <xdr:cNvSpPr/>
      </xdr:nvSpPr>
      <xdr:spPr>
        <a:xfrm>
          <a:off x="5003006" y="361950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>
    <xdr:from>
      <xdr:col>2</xdr:col>
      <xdr:colOff>466725</xdr:colOff>
      <xdr:row>5</xdr:row>
      <xdr:rowOff>171450</xdr:rowOff>
    </xdr:from>
    <xdr:to>
      <xdr:col>2</xdr:col>
      <xdr:colOff>723728</xdr:colOff>
      <xdr:row>7</xdr:row>
      <xdr:rowOff>47625</xdr:rowOff>
    </xdr:to>
    <xdr:sp macro="[0]!Prévisionsfilmsterminées" textlink="">
      <xdr:nvSpPr>
        <xdr:cNvPr id="9" name="BtnFiltre"/>
        <xdr:cNvSpPr/>
      </xdr:nvSpPr>
      <xdr:spPr>
        <a:xfrm>
          <a:off x="5003006" y="361950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kaerizaki-fansub.fr/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2"/>
  <dimension ref="A1:J682"/>
  <sheetViews>
    <sheetView topLeftCell="A657" workbookViewId="0">
      <selection activeCell="A3" sqref="A3:A682"/>
    </sheetView>
  </sheetViews>
  <sheetFormatPr baseColWidth="10" defaultRowHeight="15"/>
  <sheetData>
    <row r="1" spans="1:10">
      <c r="A1" s="66" t="s">
        <v>719</v>
      </c>
      <c r="B1" s="66" t="s">
        <v>720</v>
      </c>
      <c r="C1" s="66" t="s">
        <v>721</v>
      </c>
      <c r="D1" s="66" t="s">
        <v>722</v>
      </c>
      <c r="E1" s="66" t="s">
        <v>723</v>
      </c>
      <c r="F1" s="66" t="s">
        <v>724</v>
      </c>
      <c r="G1" s="66" t="s">
        <v>725</v>
      </c>
      <c r="H1" s="66" t="s">
        <v>726</v>
      </c>
      <c r="I1" s="66" t="s">
        <v>727</v>
      </c>
      <c r="J1" s="66" t="s">
        <v>728</v>
      </c>
    </row>
    <row r="3" spans="1:10">
      <c r="A3" s="30" t="s">
        <v>501</v>
      </c>
    </row>
    <row r="4" spans="1:10">
      <c r="A4" s="30" t="s">
        <v>30</v>
      </c>
    </row>
    <row r="5" spans="1:10">
      <c r="A5" s="30" t="s">
        <v>502</v>
      </c>
    </row>
    <row r="6" spans="1:10">
      <c r="A6" s="30" t="s">
        <v>504</v>
      </c>
    </row>
    <row r="7" spans="1:10">
      <c r="A7" s="30" t="s">
        <v>627</v>
      </c>
    </row>
    <row r="8" spans="1:10">
      <c r="A8" s="30" t="s">
        <v>0</v>
      </c>
    </row>
    <row r="9" spans="1:10">
      <c r="A9" s="30" t="s">
        <v>1</v>
      </c>
    </row>
    <row r="10" spans="1:10">
      <c r="A10" s="30" t="s">
        <v>405</v>
      </c>
    </row>
    <row r="11" spans="1:10">
      <c r="A11" s="30" t="s">
        <v>34</v>
      </c>
    </row>
    <row r="12" spans="1:10">
      <c r="A12" s="30" t="s">
        <v>296</v>
      </c>
    </row>
    <row r="13" spans="1:10">
      <c r="A13" s="30" t="s">
        <v>505</v>
      </c>
    </row>
    <row r="14" spans="1:10">
      <c r="A14" s="30" t="s">
        <v>33</v>
      </c>
    </row>
    <row r="15" spans="1:10">
      <c r="A15" s="30" t="s">
        <v>307</v>
      </c>
    </row>
    <row r="16" spans="1:10">
      <c r="A16" s="30" t="s">
        <v>2</v>
      </c>
    </row>
    <row r="17" spans="1:1">
      <c r="A17" s="30" t="s">
        <v>3</v>
      </c>
    </row>
    <row r="18" spans="1:1">
      <c r="A18" s="30" t="s">
        <v>732</v>
      </c>
    </row>
    <row r="19" spans="1:1">
      <c r="A19" s="30" t="s">
        <v>4</v>
      </c>
    </row>
    <row r="20" spans="1:1">
      <c r="A20" s="30" t="s">
        <v>462</v>
      </c>
    </row>
    <row r="21" spans="1:1">
      <c r="A21" s="30" t="s">
        <v>5</v>
      </c>
    </row>
    <row r="22" spans="1:1">
      <c r="A22" s="30" t="s">
        <v>515</v>
      </c>
    </row>
    <row r="23" spans="1:1">
      <c r="A23" s="30" t="s">
        <v>35</v>
      </c>
    </row>
    <row r="24" spans="1:1">
      <c r="A24" s="30" t="s">
        <v>510</v>
      </c>
    </row>
    <row r="25" spans="1:1">
      <c r="A25" s="30" t="s">
        <v>511</v>
      </c>
    </row>
    <row r="26" spans="1:1">
      <c r="A26" s="30" t="s">
        <v>637</v>
      </c>
    </row>
    <row r="27" spans="1:1">
      <c r="A27" s="30" t="s">
        <v>237</v>
      </c>
    </row>
    <row r="28" spans="1:1">
      <c r="A28" s="30" t="s">
        <v>297</v>
      </c>
    </row>
    <row r="29" spans="1:1">
      <c r="A29" s="30" t="s">
        <v>308</v>
      </c>
    </row>
    <row r="30" spans="1:1">
      <c r="A30" s="30" t="s">
        <v>512</v>
      </c>
    </row>
    <row r="31" spans="1:1">
      <c r="A31" s="30" t="s">
        <v>513</v>
      </c>
    </row>
    <row r="32" spans="1:1">
      <c r="A32" s="30" t="s">
        <v>514</v>
      </c>
    </row>
    <row r="33" spans="1:1">
      <c r="A33" s="30" t="s">
        <v>6</v>
      </c>
    </row>
    <row r="34" spans="1:1">
      <c r="A34" s="30" t="s">
        <v>635</v>
      </c>
    </row>
    <row r="35" spans="1:1">
      <c r="A35" s="30" t="s">
        <v>7</v>
      </c>
    </row>
    <row r="36" spans="1:1">
      <c r="A36" s="30" t="s">
        <v>694</v>
      </c>
    </row>
    <row r="37" spans="1:1">
      <c r="A37" s="30" t="s">
        <v>464</v>
      </c>
    </row>
    <row r="38" spans="1:1">
      <c r="A38" s="30" t="s">
        <v>373</v>
      </c>
    </row>
    <row r="39" spans="1:1">
      <c r="A39" s="30" t="s">
        <v>8</v>
      </c>
    </row>
    <row r="40" spans="1:1">
      <c r="A40" s="30" t="s">
        <v>626</v>
      </c>
    </row>
    <row r="41" spans="1:1">
      <c r="A41" s="30" t="s">
        <v>454</v>
      </c>
    </row>
    <row r="42" spans="1:1">
      <c r="A42" s="30" t="s">
        <v>37</v>
      </c>
    </row>
    <row r="43" spans="1:1">
      <c r="A43" s="30" t="s">
        <v>624</v>
      </c>
    </row>
    <row r="44" spans="1:1">
      <c r="A44" s="30" t="s">
        <v>641</v>
      </c>
    </row>
    <row r="45" spans="1:1">
      <c r="A45" s="30" t="s">
        <v>36</v>
      </c>
    </row>
    <row r="46" spans="1:1">
      <c r="A46" s="30" t="s">
        <v>9</v>
      </c>
    </row>
    <row r="47" spans="1:1">
      <c r="A47" s="30" t="s">
        <v>10</v>
      </c>
    </row>
    <row r="48" spans="1:1">
      <c r="A48" s="30" t="s">
        <v>11</v>
      </c>
    </row>
    <row r="49" spans="1:1">
      <c r="A49" s="30" t="s">
        <v>596</v>
      </c>
    </row>
    <row r="50" spans="1:1">
      <c r="A50" s="30" t="s">
        <v>12</v>
      </c>
    </row>
    <row r="51" spans="1:1">
      <c r="A51" s="31" t="s">
        <v>13</v>
      </c>
    </row>
    <row r="52" spans="1:1">
      <c r="A52" s="30" t="s">
        <v>14</v>
      </c>
    </row>
    <row r="53" spans="1:1">
      <c r="A53" s="30" t="s">
        <v>38</v>
      </c>
    </row>
    <row r="54" spans="1:1">
      <c r="A54" s="30" t="s">
        <v>298</v>
      </c>
    </row>
    <row r="55" spans="1:1">
      <c r="A55" s="30" t="s">
        <v>518</v>
      </c>
    </row>
    <row r="56" spans="1:1">
      <c r="A56" s="30" t="s">
        <v>40</v>
      </c>
    </row>
    <row r="57" spans="1:1">
      <c r="A57" s="30" t="s">
        <v>39</v>
      </c>
    </row>
    <row r="58" spans="1:1">
      <c r="A58" s="30" t="s">
        <v>20</v>
      </c>
    </row>
    <row r="59" spans="1:1">
      <c r="A59" s="30" t="s">
        <v>410</v>
      </c>
    </row>
    <row r="60" spans="1:1">
      <c r="A60" s="30" t="s">
        <v>636</v>
      </c>
    </row>
    <row r="61" spans="1:1">
      <c r="A61" s="30" t="s">
        <v>15</v>
      </c>
    </row>
    <row r="62" spans="1:1">
      <c r="A62" s="30" t="s">
        <v>309</v>
      </c>
    </row>
    <row r="63" spans="1:1">
      <c r="A63" s="30" t="s">
        <v>16</v>
      </c>
    </row>
    <row r="64" spans="1:1">
      <c r="A64" s="30" t="s">
        <v>676</v>
      </c>
    </row>
    <row r="65" spans="1:1">
      <c r="A65" s="30" t="s">
        <v>17</v>
      </c>
    </row>
    <row r="66" spans="1:1">
      <c r="A66" s="30" t="s">
        <v>299</v>
      </c>
    </row>
    <row r="67" spans="1:1">
      <c r="A67" s="30" t="s">
        <v>300</v>
      </c>
    </row>
    <row r="68" spans="1:1">
      <c r="A68" s="30" t="s">
        <v>475</v>
      </c>
    </row>
    <row r="69" spans="1:1">
      <c r="A69" s="30" t="s">
        <v>642</v>
      </c>
    </row>
    <row r="70" spans="1:1">
      <c r="A70" s="30" t="s">
        <v>519</v>
      </c>
    </row>
    <row r="71" spans="1:1">
      <c r="A71" s="30" t="s">
        <v>520</v>
      </c>
    </row>
    <row r="72" spans="1:1">
      <c r="A72" s="30" t="s">
        <v>18</v>
      </c>
    </row>
    <row r="73" spans="1:1">
      <c r="A73" s="30" t="s">
        <v>19</v>
      </c>
    </row>
    <row r="74" spans="1:1">
      <c r="A74" s="30" t="s">
        <v>733</v>
      </c>
    </row>
    <row r="75" spans="1:1">
      <c r="A75" s="30" t="s">
        <v>41</v>
      </c>
    </row>
    <row r="76" spans="1:1">
      <c r="A76" s="30" t="s">
        <v>409</v>
      </c>
    </row>
    <row r="77" spans="1:1">
      <c r="A77" s="30" t="s">
        <v>21</v>
      </c>
    </row>
    <row r="78" spans="1:1">
      <c r="A78" s="30" t="s">
        <v>22</v>
      </c>
    </row>
    <row r="79" spans="1:1">
      <c r="A79" s="30" t="s">
        <v>301</v>
      </c>
    </row>
    <row r="80" spans="1:1">
      <c r="A80" s="30" t="s">
        <v>521</v>
      </c>
    </row>
    <row r="81" spans="1:1">
      <c r="A81" s="30" t="s">
        <v>23</v>
      </c>
    </row>
    <row r="82" spans="1:1">
      <c r="A82" s="30" t="s">
        <v>24</v>
      </c>
    </row>
    <row r="83" spans="1:1">
      <c r="A83" s="30" t="s">
        <v>450</v>
      </c>
    </row>
    <row r="84" spans="1:1">
      <c r="A84" s="30" t="s">
        <v>411</v>
      </c>
    </row>
    <row r="85" spans="1:1">
      <c r="A85" s="30" t="s">
        <v>25</v>
      </c>
    </row>
    <row r="86" spans="1:1">
      <c r="A86" s="30" t="s">
        <v>302</v>
      </c>
    </row>
    <row r="87" spans="1:1">
      <c r="A87" s="30" t="s">
        <v>388</v>
      </c>
    </row>
    <row r="88" spans="1:1">
      <c r="A88" s="30" t="s">
        <v>26</v>
      </c>
    </row>
    <row r="89" spans="1:1">
      <c r="A89" s="30" t="s">
        <v>394</v>
      </c>
    </row>
    <row r="90" spans="1:1">
      <c r="A90" s="30" t="s">
        <v>476</v>
      </c>
    </row>
    <row r="91" spans="1:1">
      <c r="A91" s="30" t="s">
        <v>27</v>
      </c>
    </row>
    <row r="92" spans="1:1">
      <c r="A92" s="30" t="s">
        <v>268</v>
      </c>
    </row>
    <row r="93" spans="1:1">
      <c r="A93" s="30" t="s">
        <v>483</v>
      </c>
    </row>
    <row r="94" spans="1:1">
      <c r="A94" s="30" t="s">
        <v>711</v>
      </c>
    </row>
    <row r="95" spans="1:1">
      <c r="A95" s="30" t="s">
        <v>28</v>
      </c>
    </row>
    <row r="96" spans="1:1">
      <c r="A96" s="30" t="s">
        <v>447</v>
      </c>
    </row>
    <row r="97" spans="1:1">
      <c r="A97" s="30" t="s">
        <v>448</v>
      </c>
    </row>
    <row r="98" spans="1:1">
      <c r="A98" s="30" t="s">
        <v>503</v>
      </c>
    </row>
    <row r="99" spans="1:1">
      <c r="A99" s="30" t="s">
        <v>201</v>
      </c>
    </row>
    <row r="100" spans="1:1">
      <c r="A100" s="30" t="s">
        <v>374</v>
      </c>
    </row>
    <row r="101" spans="1:1">
      <c r="A101" s="30" t="s">
        <v>43</v>
      </c>
    </row>
    <row r="102" spans="1:1">
      <c r="A102" s="30" t="s">
        <v>522</v>
      </c>
    </row>
    <row r="103" spans="1:1">
      <c r="A103" s="30" t="s">
        <v>202</v>
      </c>
    </row>
    <row r="104" spans="1:1">
      <c r="A104" s="30" t="s">
        <v>477</v>
      </c>
    </row>
    <row r="105" spans="1:1">
      <c r="A105" s="30" t="s">
        <v>682</v>
      </c>
    </row>
    <row r="106" spans="1:1">
      <c r="A106" s="30" t="s">
        <v>731</v>
      </c>
    </row>
    <row r="107" spans="1:1">
      <c r="A107" s="30" t="s">
        <v>460</v>
      </c>
    </row>
    <row r="108" spans="1:1">
      <c r="A108" s="30" t="s">
        <v>396</v>
      </c>
    </row>
    <row r="109" spans="1:1">
      <c r="A109" s="30" t="s">
        <v>398</v>
      </c>
    </row>
    <row r="110" spans="1:1">
      <c r="A110" s="30" t="s">
        <v>44</v>
      </c>
    </row>
    <row r="111" spans="1:1">
      <c r="A111" s="30" t="s">
        <v>597</v>
      </c>
    </row>
    <row r="112" spans="1:1">
      <c r="A112" s="30" t="s">
        <v>523</v>
      </c>
    </row>
    <row r="113" spans="1:1">
      <c r="A113" s="30" t="s">
        <v>203</v>
      </c>
    </row>
    <row r="114" spans="1:1">
      <c r="A114" s="30" t="s">
        <v>303</v>
      </c>
    </row>
    <row r="115" spans="1:1">
      <c r="A115" s="30" t="s">
        <v>206</v>
      </c>
    </row>
    <row r="116" spans="1:1">
      <c r="A116" s="30" t="s">
        <v>283</v>
      </c>
    </row>
    <row r="117" spans="1:1">
      <c r="A117" s="30" t="s">
        <v>205</v>
      </c>
    </row>
    <row r="118" spans="1:1">
      <c r="A118" s="30" t="s">
        <v>304</v>
      </c>
    </row>
    <row r="119" spans="1:1">
      <c r="A119" s="30" t="s">
        <v>524</v>
      </c>
    </row>
    <row r="120" spans="1:1">
      <c r="A120" s="30" t="s">
        <v>45</v>
      </c>
    </row>
    <row r="121" spans="1:1">
      <c r="A121" s="30" t="s">
        <v>207</v>
      </c>
    </row>
    <row r="122" spans="1:1">
      <c r="A122" s="30" t="s">
        <v>46</v>
      </c>
    </row>
    <row r="123" spans="1:1">
      <c r="A123" s="30" t="s">
        <v>269</v>
      </c>
    </row>
    <row r="124" spans="1:1">
      <c r="A124" s="30" t="s">
        <v>469</v>
      </c>
    </row>
    <row r="125" spans="1:1">
      <c r="A125" s="30" t="s">
        <v>217</v>
      </c>
    </row>
    <row r="126" spans="1:1">
      <c r="A126" s="30" t="s">
        <v>47</v>
      </c>
    </row>
    <row r="127" spans="1:1">
      <c r="A127" s="30" t="s">
        <v>730</v>
      </c>
    </row>
    <row r="128" spans="1:1">
      <c r="A128" s="30" t="s">
        <v>48</v>
      </c>
    </row>
    <row r="129" spans="1:1">
      <c r="A129" s="30" t="s">
        <v>599</v>
      </c>
    </row>
    <row r="130" spans="1:1">
      <c r="A130" s="30" t="s">
        <v>525</v>
      </c>
    </row>
    <row r="131" spans="1:1">
      <c r="A131" s="30" t="s">
        <v>689</v>
      </c>
    </row>
    <row r="132" spans="1:1">
      <c r="A132" s="30" t="s">
        <v>49</v>
      </c>
    </row>
    <row r="133" spans="1:1">
      <c r="A133" s="30" t="s">
        <v>492</v>
      </c>
    </row>
    <row r="134" spans="1:1">
      <c r="A134" s="30" t="s">
        <v>50</v>
      </c>
    </row>
    <row r="135" spans="1:1">
      <c r="A135" s="30" t="s">
        <v>418</v>
      </c>
    </row>
    <row r="136" spans="1:1">
      <c r="A136" s="30" t="s">
        <v>452</v>
      </c>
    </row>
    <row r="137" spans="1:1">
      <c r="A137" s="30" t="s">
        <v>526</v>
      </c>
    </row>
    <row r="138" spans="1:1">
      <c r="A138" s="30" t="s">
        <v>218</v>
      </c>
    </row>
    <row r="139" spans="1:1">
      <c r="A139" s="30" t="s">
        <v>598</v>
      </c>
    </row>
    <row r="140" spans="1:1">
      <c r="A140" s="30" t="s">
        <v>51</v>
      </c>
    </row>
    <row r="141" spans="1:1">
      <c r="A141" s="30" t="s">
        <v>482</v>
      </c>
    </row>
    <row r="142" spans="1:1">
      <c r="A142" s="30" t="s">
        <v>706</v>
      </c>
    </row>
    <row r="143" spans="1:1">
      <c r="A143" s="30" t="s">
        <v>52</v>
      </c>
    </row>
    <row r="144" spans="1:1">
      <c r="A144" s="30" t="s">
        <v>219</v>
      </c>
    </row>
    <row r="145" spans="1:1">
      <c r="A145" s="30" t="s">
        <v>53</v>
      </c>
    </row>
    <row r="146" spans="1:1">
      <c r="A146" s="30" t="s">
        <v>54</v>
      </c>
    </row>
    <row r="147" spans="1:1">
      <c r="A147" s="30" t="s">
        <v>305</v>
      </c>
    </row>
    <row r="148" spans="1:1">
      <c r="A148" s="30" t="s">
        <v>428</v>
      </c>
    </row>
    <row r="149" spans="1:1">
      <c r="A149" s="30" t="s">
        <v>527</v>
      </c>
    </row>
    <row r="150" spans="1:1">
      <c r="A150" s="30" t="s">
        <v>528</v>
      </c>
    </row>
    <row r="151" spans="1:1">
      <c r="A151" s="30" t="s">
        <v>220</v>
      </c>
    </row>
    <row r="152" spans="1:1">
      <c r="A152" s="30" t="s">
        <v>55</v>
      </c>
    </row>
    <row r="153" spans="1:1">
      <c r="A153" s="30" t="s">
        <v>56</v>
      </c>
    </row>
    <row r="154" spans="1:1">
      <c r="A154" s="30" t="s">
        <v>57</v>
      </c>
    </row>
    <row r="155" spans="1:1">
      <c r="A155" s="30" t="s">
        <v>221</v>
      </c>
    </row>
    <row r="156" spans="1:1">
      <c r="A156" s="30" t="s">
        <v>455</v>
      </c>
    </row>
    <row r="157" spans="1:1">
      <c r="A157" s="30" t="s">
        <v>58</v>
      </c>
    </row>
    <row r="158" spans="1:1">
      <c r="A158" s="30" t="s">
        <v>306</v>
      </c>
    </row>
    <row r="159" spans="1:1">
      <c r="A159" s="30" t="s">
        <v>697</v>
      </c>
    </row>
    <row r="160" spans="1:1">
      <c r="A160" s="30" t="s">
        <v>698</v>
      </c>
    </row>
    <row r="161" spans="1:1">
      <c r="A161" s="30" t="s">
        <v>517</v>
      </c>
    </row>
    <row r="162" spans="1:1">
      <c r="A162" s="30" t="s">
        <v>59</v>
      </c>
    </row>
    <row r="163" spans="1:1">
      <c r="A163" s="30" t="s">
        <v>60</v>
      </c>
    </row>
    <row r="164" spans="1:1">
      <c r="A164" s="30" t="s">
        <v>444</v>
      </c>
    </row>
    <row r="165" spans="1:1">
      <c r="A165" s="30" t="s">
        <v>708</v>
      </c>
    </row>
    <row r="166" spans="1:1">
      <c r="A166" s="30" t="s">
        <v>61</v>
      </c>
    </row>
    <row r="167" spans="1:1">
      <c r="A167" s="30" t="s">
        <v>62</v>
      </c>
    </row>
    <row r="168" spans="1:1">
      <c r="A168" s="30" t="s">
        <v>63</v>
      </c>
    </row>
    <row r="169" spans="1:1">
      <c r="A169" s="30" t="s">
        <v>427</v>
      </c>
    </row>
    <row r="170" spans="1:1">
      <c r="A170" s="30" t="s">
        <v>677</v>
      </c>
    </row>
    <row r="171" spans="1:1">
      <c r="A171" s="30" t="s">
        <v>222</v>
      </c>
    </row>
    <row r="172" spans="1:1">
      <c r="A172" s="30" t="s">
        <v>223</v>
      </c>
    </row>
    <row r="173" spans="1:1">
      <c r="A173" s="30" t="s">
        <v>64</v>
      </c>
    </row>
    <row r="174" spans="1:1">
      <c r="A174" s="30" t="s">
        <v>65</v>
      </c>
    </row>
    <row r="175" spans="1:1">
      <c r="A175" s="30" t="s">
        <v>465</v>
      </c>
    </row>
    <row r="176" spans="1:1">
      <c r="A176" s="30" t="s">
        <v>66</v>
      </c>
    </row>
    <row r="177" spans="1:1">
      <c r="A177" s="30" t="s">
        <v>419</v>
      </c>
    </row>
    <row r="178" spans="1:1">
      <c r="A178" s="30" t="s">
        <v>530</v>
      </c>
    </row>
    <row r="179" spans="1:1">
      <c r="A179" s="30" t="s">
        <v>529</v>
      </c>
    </row>
    <row r="180" spans="1:1">
      <c r="A180" s="30" t="s">
        <v>224</v>
      </c>
    </row>
    <row r="181" spans="1:1">
      <c r="A181" s="30" t="s">
        <v>310</v>
      </c>
    </row>
    <row r="182" spans="1:1">
      <c r="A182" s="30" t="s">
        <v>311</v>
      </c>
    </row>
    <row r="183" spans="1:1">
      <c r="A183" s="30" t="s">
        <v>312</v>
      </c>
    </row>
    <row r="184" spans="1:1">
      <c r="A184" s="30" t="s">
        <v>412</v>
      </c>
    </row>
    <row r="185" spans="1:1">
      <c r="A185" s="30" t="s">
        <v>600</v>
      </c>
    </row>
    <row r="186" spans="1:1">
      <c r="A186" s="30" t="s">
        <v>225</v>
      </c>
    </row>
    <row r="187" spans="1:1">
      <c r="A187" s="30" t="s">
        <v>673</v>
      </c>
    </row>
    <row r="188" spans="1:1">
      <c r="A188" s="30" t="s">
        <v>478</v>
      </c>
    </row>
    <row r="189" spans="1:1">
      <c r="A189" s="30" t="s">
        <v>479</v>
      </c>
    </row>
    <row r="190" spans="1:1">
      <c r="A190" s="30" t="s">
        <v>718</v>
      </c>
    </row>
    <row r="191" spans="1:1">
      <c r="A191" s="30" t="s">
        <v>531</v>
      </c>
    </row>
    <row r="192" spans="1:1">
      <c r="A192" s="30" t="s">
        <v>663</v>
      </c>
    </row>
    <row r="193" spans="1:1">
      <c r="A193" s="30" t="s">
        <v>685</v>
      </c>
    </row>
    <row r="194" spans="1:1">
      <c r="A194" s="30" t="s">
        <v>471</v>
      </c>
    </row>
    <row r="195" spans="1:1">
      <c r="A195" s="30" t="s">
        <v>664</v>
      </c>
    </row>
    <row r="196" spans="1:1">
      <c r="A196" s="30" t="s">
        <v>665</v>
      </c>
    </row>
    <row r="197" spans="1:1">
      <c r="A197" s="30" t="s">
        <v>666</v>
      </c>
    </row>
    <row r="198" spans="1:1">
      <c r="A198" s="30" t="s">
        <v>226</v>
      </c>
    </row>
    <row r="199" spans="1:1">
      <c r="A199" s="30" t="s">
        <v>67</v>
      </c>
    </row>
    <row r="200" spans="1:1">
      <c r="A200" s="30" t="s">
        <v>490</v>
      </c>
    </row>
    <row r="201" spans="1:1">
      <c r="A201" s="30" t="s">
        <v>68</v>
      </c>
    </row>
    <row r="202" spans="1:1">
      <c r="A202" s="30" t="s">
        <v>433</v>
      </c>
    </row>
    <row r="203" spans="1:1">
      <c r="A203" s="30" t="s">
        <v>693</v>
      </c>
    </row>
    <row r="204" spans="1:1">
      <c r="A204" s="30" t="s">
        <v>69</v>
      </c>
    </row>
    <row r="205" spans="1:1">
      <c r="A205" s="30" t="s">
        <v>313</v>
      </c>
    </row>
    <row r="206" spans="1:1">
      <c r="A206" s="30" t="s">
        <v>70</v>
      </c>
    </row>
    <row r="207" spans="1:1">
      <c r="A207" s="30" t="s">
        <v>470</v>
      </c>
    </row>
    <row r="208" spans="1:1">
      <c r="A208" s="30" t="s">
        <v>601</v>
      </c>
    </row>
    <row r="209" spans="1:1">
      <c r="A209" s="30" t="s">
        <v>443</v>
      </c>
    </row>
    <row r="210" spans="1:1">
      <c r="A210" s="30" t="s">
        <v>71</v>
      </c>
    </row>
    <row r="211" spans="1:1">
      <c r="A211" s="30" t="s">
        <v>72</v>
      </c>
    </row>
    <row r="212" spans="1:1">
      <c r="A212" s="30" t="s">
        <v>73</v>
      </c>
    </row>
    <row r="213" spans="1:1">
      <c r="A213" s="30" t="s">
        <v>491</v>
      </c>
    </row>
    <row r="214" spans="1:1">
      <c r="A214" s="30" t="s">
        <v>543</v>
      </c>
    </row>
    <row r="215" spans="1:1">
      <c r="A215" s="30" t="s">
        <v>691</v>
      </c>
    </row>
    <row r="216" spans="1:1">
      <c r="A216" s="30" t="s">
        <v>74</v>
      </c>
    </row>
    <row r="217" spans="1:1">
      <c r="A217" s="30" t="s">
        <v>75</v>
      </c>
    </row>
    <row r="218" spans="1:1">
      <c r="A218" s="30" t="s">
        <v>76</v>
      </c>
    </row>
    <row r="219" spans="1:1">
      <c r="A219" s="30" t="s">
        <v>77</v>
      </c>
    </row>
    <row r="220" spans="1:1">
      <c r="A220" s="30" t="s">
        <v>675</v>
      </c>
    </row>
    <row r="221" spans="1:1">
      <c r="A221" s="30" t="s">
        <v>227</v>
      </c>
    </row>
    <row r="222" spans="1:1">
      <c r="A222" s="30" t="s">
        <v>78</v>
      </c>
    </row>
    <row r="223" spans="1:1">
      <c r="A223" s="30" t="s">
        <v>413</v>
      </c>
    </row>
    <row r="224" spans="1:1">
      <c r="A224" s="30" t="s">
        <v>684</v>
      </c>
    </row>
    <row r="225" spans="1:1">
      <c r="A225" s="30" t="s">
        <v>79</v>
      </c>
    </row>
    <row r="226" spans="1:1">
      <c r="A226" s="30" t="s">
        <v>314</v>
      </c>
    </row>
    <row r="227" spans="1:1">
      <c r="A227" s="30" t="s">
        <v>80</v>
      </c>
    </row>
    <row r="228" spans="1:1">
      <c r="A228" s="30" t="s">
        <v>315</v>
      </c>
    </row>
    <row r="229" spans="1:1">
      <c r="A229" s="30" t="s">
        <v>316</v>
      </c>
    </row>
    <row r="230" spans="1:1">
      <c r="A230" s="30" t="s">
        <v>406</v>
      </c>
    </row>
    <row r="231" spans="1:1">
      <c r="A231" s="30" t="s">
        <v>81</v>
      </c>
    </row>
    <row r="232" spans="1:1">
      <c r="A232" s="30" t="s">
        <v>270</v>
      </c>
    </row>
    <row r="233" spans="1:1">
      <c r="A233" s="30" t="s">
        <v>417</v>
      </c>
    </row>
    <row r="234" spans="1:1">
      <c r="A234" s="30" t="s">
        <v>463</v>
      </c>
    </row>
    <row r="235" spans="1:1">
      <c r="A235" s="30" t="s">
        <v>407</v>
      </c>
    </row>
    <row r="236" spans="1:1">
      <c r="A236" s="30" t="s">
        <v>228</v>
      </c>
    </row>
    <row r="237" spans="1:1">
      <c r="A237" s="30" t="s">
        <v>82</v>
      </c>
    </row>
    <row r="238" spans="1:1">
      <c r="A238" s="30" t="s">
        <v>317</v>
      </c>
    </row>
    <row r="239" spans="1:1">
      <c r="A239" s="30" t="s">
        <v>229</v>
      </c>
    </row>
    <row r="240" spans="1:1">
      <c r="A240" s="30" t="s">
        <v>532</v>
      </c>
    </row>
    <row r="241" spans="1:1">
      <c r="A241" s="30" t="s">
        <v>83</v>
      </c>
    </row>
    <row r="242" spans="1:1">
      <c r="A242" s="30" t="s">
        <v>318</v>
      </c>
    </row>
    <row r="243" spans="1:1">
      <c r="A243" s="30" t="s">
        <v>319</v>
      </c>
    </row>
    <row r="244" spans="1:1">
      <c r="A244" s="30" t="s">
        <v>320</v>
      </c>
    </row>
    <row r="245" spans="1:1">
      <c r="A245" s="30" t="s">
        <v>602</v>
      </c>
    </row>
    <row r="246" spans="1:1">
      <c r="A246" s="30" t="s">
        <v>84</v>
      </c>
    </row>
    <row r="247" spans="1:1">
      <c r="A247" s="30" t="s">
        <v>85</v>
      </c>
    </row>
    <row r="248" spans="1:1">
      <c r="A248" s="30" t="s">
        <v>603</v>
      </c>
    </row>
    <row r="249" spans="1:1">
      <c r="A249" s="30" t="s">
        <v>86</v>
      </c>
    </row>
    <row r="250" spans="1:1">
      <c r="A250" s="30" t="s">
        <v>533</v>
      </c>
    </row>
    <row r="251" spans="1:1">
      <c r="A251" s="30" t="s">
        <v>87</v>
      </c>
    </row>
    <row r="252" spans="1:1">
      <c r="A252" s="30" t="s">
        <v>321</v>
      </c>
    </row>
    <row r="253" spans="1:1">
      <c r="A253" s="30" t="s">
        <v>496</v>
      </c>
    </row>
    <row r="254" spans="1:1">
      <c r="A254" s="30" t="s">
        <v>534</v>
      </c>
    </row>
    <row r="255" spans="1:1">
      <c r="A255" s="30" t="s">
        <v>683</v>
      </c>
    </row>
    <row r="256" spans="1:1">
      <c r="A256" s="30" t="s">
        <v>414</v>
      </c>
    </row>
    <row r="257" spans="1:1">
      <c r="A257" s="30" t="s">
        <v>485</v>
      </c>
    </row>
    <row r="258" spans="1:1">
      <c r="A258" s="30" t="s">
        <v>451</v>
      </c>
    </row>
    <row r="259" spans="1:1">
      <c r="A259" s="30" t="s">
        <v>692</v>
      </c>
    </row>
    <row r="260" spans="1:1">
      <c r="A260" s="30" t="s">
        <v>266</v>
      </c>
    </row>
    <row r="261" spans="1:1">
      <c r="A261" s="30" t="s">
        <v>88</v>
      </c>
    </row>
    <row r="262" spans="1:1">
      <c r="A262" s="30" t="s">
        <v>89</v>
      </c>
    </row>
    <row r="263" spans="1:1">
      <c r="A263" s="30" t="s">
        <v>294</v>
      </c>
    </row>
    <row r="264" spans="1:1">
      <c r="A264" s="30" t="s">
        <v>322</v>
      </c>
    </row>
    <row r="265" spans="1:1">
      <c r="A265" s="30" t="s">
        <v>535</v>
      </c>
    </row>
    <row r="266" spans="1:1">
      <c r="A266" s="30" t="s">
        <v>230</v>
      </c>
    </row>
    <row r="267" spans="1:1">
      <c r="A267" s="30" t="s">
        <v>90</v>
      </c>
    </row>
    <row r="268" spans="1:1">
      <c r="A268" s="30" t="s">
        <v>705</v>
      </c>
    </row>
    <row r="269" spans="1:1">
      <c r="A269" s="30" t="s">
        <v>231</v>
      </c>
    </row>
    <row r="270" spans="1:1">
      <c r="A270" s="30" t="s">
        <v>323</v>
      </c>
    </row>
    <row r="271" spans="1:1">
      <c r="A271" s="30" t="s">
        <v>324</v>
      </c>
    </row>
    <row r="272" spans="1:1">
      <c r="A272" s="30" t="s">
        <v>325</v>
      </c>
    </row>
    <row r="273" spans="1:1">
      <c r="A273" s="30" t="s">
        <v>695</v>
      </c>
    </row>
    <row r="274" spans="1:1">
      <c r="A274" s="30" t="s">
        <v>271</v>
      </c>
    </row>
    <row r="275" spans="1:1">
      <c r="A275" s="30" t="s">
        <v>232</v>
      </c>
    </row>
    <row r="276" spans="1:1">
      <c r="A276" s="30" t="s">
        <v>402</v>
      </c>
    </row>
    <row r="277" spans="1:1">
      <c r="A277" s="30" t="s">
        <v>91</v>
      </c>
    </row>
    <row r="278" spans="1:1">
      <c r="A278" s="30" t="s">
        <v>326</v>
      </c>
    </row>
    <row r="279" spans="1:1">
      <c r="A279" s="30" t="s">
        <v>327</v>
      </c>
    </row>
    <row r="280" spans="1:1">
      <c r="A280" s="30" t="s">
        <v>328</v>
      </c>
    </row>
    <row r="281" spans="1:1">
      <c r="A281" s="30" t="s">
        <v>329</v>
      </c>
    </row>
    <row r="282" spans="1:1">
      <c r="A282" s="30" t="s">
        <v>446</v>
      </c>
    </row>
    <row r="283" spans="1:1">
      <c r="A283" s="30" t="s">
        <v>536</v>
      </c>
    </row>
    <row r="284" spans="1:1">
      <c r="A284" s="30" t="s">
        <v>92</v>
      </c>
    </row>
    <row r="285" spans="1:1">
      <c r="A285" s="30" t="s">
        <v>93</v>
      </c>
    </row>
    <row r="286" spans="1:1">
      <c r="A286" s="30" t="s">
        <v>94</v>
      </c>
    </row>
    <row r="287" spans="1:1">
      <c r="A287" s="30" t="s">
        <v>330</v>
      </c>
    </row>
    <row r="288" spans="1:1">
      <c r="A288" s="30" t="s">
        <v>214</v>
      </c>
    </row>
    <row r="289" spans="1:1">
      <c r="A289" s="30" t="s">
        <v>95</v>
      </c>
    </row>
    <row r="290" spans="1:1">
      <c r="A290" s="30" t="s">
        <v>213</v>
      </c>
    </row>
    <row r="291" spans="1:1">
      <c r="A291" s="30" t="s">
        <v>331</v>
      </c>
    </row>
    <row r="292" spans="1:1">
      <c r="A292" s="30" t="s">
        <v>415</v>
      </c>
    </row>
    <row r="293" spans="1:1">
      <c r="A293" s="30" t="s">
        <v>497</v>
      </c>
    </row>
    <row r="294" spans="1:1">
      <c r="A294" s="30" t="s">
        <v>486</v>
      </c>
    </row>
    <row r="295" spans="1:1">
      <c r="A295" s="30" t="s">
        <v>96</v>
      </c>
    </row>
    <row r="296" spans="1:1">
      <c r="A296" s="30" t="s">
        <v>212</v>
      </c>
    </row>
    <row r="297" spans="1:1">
      <c r="A297" s="30" t="s">
        <v>537</v>
      </c>
    </row>
    <row r="298" spans="1:1">
      <c r="A298" s="30" t="s">
        <v>714</v>
      </c>
    </row>
    <row r="299" spans="1:1">
      <c r="A299" s="30" t="s">
        <v>233</v>
      </c>
    </row>
    <row r="300" spans="1:1">
      <c r="A300" s="30" t="s">
        <v>604</v>
      </c>
    </row>
    <row r="301" spans="1:1">
      <c r="A301" s="30" t="s">
        <v>679</v>
      </c>
    </row>
    <row r="302" spans="1:1">
      <c r="A302" s="30" t="s">
        <v>633</v>
      </c>
    </row>
    <row r="303" spans="1:1">
      <c r="A303" s="30" t="s">
        <v>436</v>
      </c>
    </row>
    <row r="304" spans="1:1">
      <c r="A304" s="30" t="s">
        <v>97</v>
      </c>
    </row>
    <row r="305" spans="1:1">
      <c r="A305" s="30" t="s">
        <v>494</v>
      </c>
    </row>
    <row r="306" spans="1:1">
      <c r="A306" s="30" t="s">
        <v>629</v>
      </c>
    </row>
    <row r="307" spans="1:1">
      <c r="A307" s="30" t="s">
        <v>234</v>
      </c>
    </row>
    <row r="308" spans="1:1">
      <c r="A308" s="30" t="s">
        <v>98</v>
      </c>
    </row>
    <row r="309" spans="1:1">
      <c r="A309" s="30" t="s">
        <v>288</v>
      </c>
    </row>
    <row r="310" spans="1:1">
      <c r="A310" s="30" t="s">
        <v>332</v>
      </c>
    </row>
    <row r="311" spans="1:1">
      <c r="A311" s="30" t="s">
        <v>99</v>
      </c>
    </row>
    <row r="312" spans="1:1">
      <c r="A312" s="30" t="s">
        <v>235</v>
      </c>
    </row>
    <row r="313" spans="1:1">
      <c r="A313" s="30" t="s">
        <v>333</v>
      </c>
    </row>
    <row r="314" spans="1:1">
      <c r="A314" s="30" t="s">
        <v>334</v>
      </c>
    </row>
    <row r="315" spans="1:1">
      <c r="A315" s="30" t="s">
        <v>100</v>
      </c>
    </row>
    <row r="316" spans="1:1">
      <c r="A316" s="30" t="s">
        <v>101</v>
      </c>
    </row>
    <row r="317" spans="1:1">
      <c r="A317" s="30" t="s">
        <v>102</v>
      </c>
    </row>
    <row r="318" spans="1:1">
      <c r="A318" s="30" t="s">
        <v>605</v>
      </c>
    </row>
    <row r="319" spans="1:1">
      <c r="A319" s="30" t="s">
        <v>103</v>
      </c>
    </row>
    <row r="320" spans="1:1">
      <c r="A320" s="30" t="s">
        <v>422</v>
      </c>
    </row>
    <row r="321" spans="1:1">
      <c r="A321" s="30" t="s">
        <v>384</v>
      </c>
    </row>
    <row r="322" spans="1:1">
      <c r="A322" s="30" t="s">
        <v>408</v>
      </c>
    </row>
    <row r="323" spans="1:1">
      <c r="A323" s="30" t="s">
        <v>538</v>
      </c>
    </row>
    <row r="324" spans="1:1">
      <c r="A324" s="30" t="s">
        <v>104</v>
      </c>
    </row>
    <row r="325" spans="1:1">
      <c r="A325" s="30" t="s">
        <v>606</v>
      </c>
    </row>
    <row r="326" spans="1:1">
      <c r="A326" s="30" t="s">
        <v>105</v>
      </c>
    </row>
    <row r="327" spans="1:1">
      <c r="A327" s="30" t="s">
        <v>391</v>
      </c>
    </row>
    <row r="328" spans="1:1">
      <c r="A328" s="30" t="s">
        <v>432</v>
      </c>
    </row>
    <row r="329" spans="1:1">
      <c r="A329" s="30" t="s">
        <v>241</v>
      </c>
    </row>
    <row r="330" spans="1:1">
      <c r="A330" s="30" t="s">
        <v>539</v>
      </c>
    </row>
    <row r="331" spans="1:1">
      <c r="A331" s="30" t="s">
        <v>456</v>
      </c>
    </row>
    <row r="332" spans="1:1">
      <c r="A332" s="30" t="s">
        <v>457</v>
      </c>
    </row>
    <row r="333" spans="1:1">
      <c r="A333" s="30" t="s">
        <v>236</v>
      </c>
    </row>
    <row r="334" spans="1:1">
      <c r="A334" s="30" t="s">
        <v>335</v>
      </c>
    </row>
    <row r="335" spans="1:1">
      <c r="A335" s="30" t="s">
        <v>106</v>
      </c>
    </row>
    <row r="336" spans="1:1">
      <c r="A336" s="30" t="s">
        <v>696</v>
      </c>
    </row>
    <row r="337" spans="1:1">
      <c r="A337" s="30" t="s">
        <v>564</v>
      </c>
    </row>
    <row r="338" spans="1:1">
      <c r="A338" s="30" t="s">
        <v>107</v>
      </c>
    </row>
    <row r="339" spans="1:1">
      <c r="A339" s="30" t="s">
        <v>622</v>
      </c>
    </row>
    <row r="340" spans="1:1">
      <c r="A340" s="30" t="s">
        <v>108</v>
      </c>
    </row>
    <row r="341" spans="1:1">
      <c r="A341" s="30" t="s">
        <v>109</v>
      </c>
    </row>
    <row r="342" spans="1:1">
      <c r="A342" s="30" t="s">
        <v>712</v>
      </c>
    </row>
    <row r="343" spans="1:1">
      <c r="A343" s="30" t="s">
        <v>240</v>
      </c>
    </row>
    <row r="344" spans="1:1">
      <c r="A344" s="30" t="s">
        <v>110</v>
      </c>
    </row>
    <row r="345" spans="1:1">
      <c r="A345" s="30" t="s">
        <v>336</v>
      </c>
    </row>
    <row r="346" spans="1:1">
      <c r="A346" s="30" t="s">
        <v>585</v>
      </c>
    </row>
    <row r="347" spans="1:1">
      <c r="A347" s="30" t="s">
        <v>541</v>
      </c>
    </row>
    <row r="348" spans="1:1">
      <c r="A348" s="30" t="s">
        <v>111</v>
      </c>
    </row>
    <row r="349" spans="1:1">
      <c r="A349" s="30" t="s">
        <v>438</v>
      </c>
    </row>
    <row r="350" spans="1:1">
      <c r="A350" s="30" t="s">
        <v>112</v>
      </c>
    </row>
    <row r="351" spans="1:1">
      <c r="A351" s="30" t="s">
        <v>337</v>
      </c>
    </row>
    <row r="352" spans="1:1">
      <c r="A352" s="30" t="s">
        <v>437</v>
      </c>
    </row>
    <row r="353" spans="1:1">
      <c r="A353" s="30" t="s">
        <v>385</v>
      </c>
    </row>
    <row r="354" spans="1:1">
      <c r="A354" s="30" t="s">
        <v>607</v>
      </c>
    </row>
    <row r="355" spans="1:1">
      <c r="A355" s="30" t="s">
        <v>542</v>
      </c>
    </row>
    <row r="356" spans="1:1">
      <c r="A356" s="30" t="s">
        <v>264</v>
      </c>
    </row>
    <row r="357" spans="1:1">
      <c r="A357" s="30" t="s">
        <v>113</v>
      </c>
    </row>
    <row r="358" spans="1:1">
      <c r="A358" s="30" t="s">
        <v>709</v>
      </c>
    </row>
    <row r="359" spans="1:1">
      <c r="A359" s="30" t="s">
        <v>238</v>
      </c>
    </row>
    <row r="360" spans="1:1">
      <c r="A360" s="30" t="s">
        <v>678</v>
      </c>
    </row>
    <row r="361" spans="1:1">
      <c r="A361" s="30" t="s">
        <v>248</v>
      </c>
    </row>
    <row r="362" spans="1:1">
      <c r="A362" s="30" t="s">
        <v>114</v>
      </c>
    </row>
    <row r="363" spans="1:1">
      <c r="A363" s="30" t="s">
        <v>115</v>
      </c>
    </row>
    <row r="364" spans="1:1">
      <c r="A364" s="30" t="s">
        <v>116</v>
      </c>
    </row>
    <row r="365" spans="1:1">
      <c r="A365" s="30" t="s">
        <v>267</v>
      </c>
    </row>
    <row r="366" spans="1:1">
      <c r="A366" s="30" t="s">
        <v>338</v>
      </c>
    </row>
    <row r="367" spans="1:1">
      <c r="A367" s="30" t="s">
        <v>117</v>
      </c>
    </row>
    <row r="368" spans="1:1">
      <c r="A368" s="30" t="s">
        <v>420</v>
      </c>
    </row>
    <row r="369" spans="1:1">
      <c r="A369" s="30" t="s">
        <v>118</v>
      </c>
    </row>
    <row r="370" spans="1:1">
      <c r="A370" s="30" t="s">
        <v>239</v>
      </c>
    </row>
    <row r="371" spans="1:1">
      <c r="A371" s="30" t="s">
        <v>119</v>
      </c>
    </row>
    <row r="372" spans="1:1">
      <c r="A372" s="30" t="s">
        <v>544</v>
      </c>
    </row>
    <row r="373" spans="1:1">
      <c r="A373" s="30" t="s">
        <v>120</v>
      </c>
    </row>
    <row r="374" spans="1:1">
      <c r="A374" s="30" t="s">
        <v>242</v>
      </c>
    </row>
    <row r="375" spans="1:1">
      <c r="A375" s="30" t="s">
        <v>121</v>
      </c>
    </row>
    <row r="376" spans="1:1">
      <c r="A376" s="30" t="s">
        <v>545</v>
      </c>
    </row>
    <row r="377" spans="1:1">
      <c r="A377" s="30" t="s">
        <v>546</v>
      </c>
    </row>
    <row r="378" spans="1:1">
      <c r="A378" s="30" t="s">
        <v>547</v>
      </c>
    </row>
    <row r="379" spans="1:1">
      <c r="A379" s="30" t="s">
        <v>122</v>
      </c>
    </row>
    <row r="380" spans="1:1">
      <c r="A380" s="30" t="s">
        <v>548</v>
      </c>
    </row>
    <row r="381" spans="1:1">
      <c r="A381" s="30" t="s">
        <v>430</v>
      </c>
    </row>
    <row r="382" spans="1:1">
      <c r="A382" s="30" t="s">
        <v>551</v>
      </c>
    </row>
    <row r="383" spans="1:1">
      <c r="A383" s="30" t="s">
        <v>552</v>
      </c>
    </row>
    <row r="384" spans="1:1">
      <c r="A384" s="30" t="s">
        <v>550</v>
      </c>
    </row>
    <row r="385" spans="1:1">
      <c r="A385" s="30" t="s">
        <v>549</v>
      </c>
    </row>
    <row r="386" spans="1:1">
      <c r="A386" s="30" t="s">
        <v>278</v>
      </c>
    </row>
    <row r="387" spans="1:1">
      <c r="A387" s="30" t="s">
        <v>243</v>
      </c>
    </row>
    <row r="388" spans="1:1">
      <c r="A388" s="30" t="s">
        <v>553</v>
      </c>
    </row>
    <row r="389" spans="1:1">
      <c r="A389" s="30" t="s">
        <v>387</v>
      </c>
    </row>
    <row r="390" spans="1:1">
      <c r="A390" s="30" t="s">
        <v>244</v>
      </c>
    </row>
    <row r="391" spans="1:1">
      <c r="A391" s="30" t="s">
        <v>123</v>
      </c>
    </row>
    <row r="392" spans="1:1">
      <c r="A392" s="30" t="s">
        <v>339</v>
      </c>
    </row>
    <row r="393" spans="1:1">
      <c r="A393" s="30" t="s">
        <v>554</v>
      </c>
    </row>
    <row r="394" spans="1:1">
      <c r="A394" s="30" t="s">
        <v>423</v>
      </c>
    </row>
    <row r="395" spans="1:1">
      <c r="A395" s="30" t="s">
        <v>555</v>
      </c>
    </row>
    <row r="396" spans="1:1">
      <c r="A396" s="30" t="s">
        <v>124</v>
      </c>
    </row>
    <row r="397" spans="1:1">
      <c r="A397" s="30" t="s">
        <v>245</v>
      </c>
    </row>
    <row r="398" spans="1:1">
      <c r="A398" s="30" t="s">
        <v>246</v>
      </c>
    </row>
    <row r="399" spans="1:1">
      <c r="A399" s="30" t="s">
        <v>125</v>
      </c>
    </row>
    <row r="400" spans="1:1">
      <c r="A400" s="30" t="s">
        <v>265</v>
      </c>
    </row>
    <row r="401" spans="1:1">
      <c r="A401" s="30" t="s">
        <v>126</v>
      </c>
    </row>
    <row r="402" spans="1:1">
      <c r="A402" s="30" t="s">
        <v>340</v>
      </c>
    </row>
    <row r="403" spans="1:1">
      <c r="A403" s="30" t="s">
        <v>556</v>
      </c>
    </row>
    <row r="404" spans="1:1">
      <c r="A404" s="30" t="s">
        <v>247</v>
      </c>
    </row>
    <row r="405" spans="1:1">
      <c r="A405" s="30" t="s">
        <v>680</v>
      </c>
    </row>
    <row r="406" spans="1:1">
      <c r="A406" s="30" t="s">
        <v>557</v>
      </c>
    </row>
    <row r="407" spans="1:1">
      <c r="A407" s="30" t="s">
        <v>127</v>
      </c>
    </row>
    <row r="408" spans="1:1">
      <c r="A408" s="30" t="s">
        <v>628</v>
      </c>
    </row>
    <row r="409" spans="1:1">
      <c r="A409" s="30" t="s">
        <v>128</v>
      </c>
    </row>
    <row r="410" spans="1:1">
      <c r="A410" s="30" t="s">
        <v>249</v>
      </c>
    </row>
    <row r="411" spans="1:1">
      <c r="A411" s="30" t="s">
        <v>498</v>
      </c>
    </row>
    <row r="412" spans="1:1">
      <c r="A412" s="30" t="s">
        <v>734</v>
      </c>
    </row>
    <row r="413" spans="1:1">
      <c r="A413" s="30" t="s">
        <v>250</v>
      </c>
    </row>
    <row r="414" spans="1:1">
      <c r="A414" s="30" t="s">
        <v>129</v>
      </c>
    </row>
    <row r="415" spans="1:1">
      <c r="A415" s="30" t="s">
        <v>445</v>
      </c>
    </row>
    <row r="416" spans="1:1">
      <c r="A416" s="30" t="s">
        <v>558</v>
      </c>
    </row>
    <row r="417" spans="1:1">
      <c r="A417" s="30" t="s">
        <v>559</v>
      </c>
    </row>
    <row r="418" spans="1:1">
      <c r="A418" s="30" t="s">
        <v>130</v>
      </c>
    </row>
    <row r="419" spans="1:1">
      <c r="A419" s="30" t="s">
        <v>131</v>
      </c>
    </row>
    <row r="420" spans="1:1">
      <c r="A420" s="30" t="s">
        <v>251</v>
      </c>
    </row>
    <row r="421" spans="1:1">
      <c r="A421" s="30" t="s">
        <v>382</v>
      </c>
    </row>
    <row r="422" spans="1:1">
      <c r="A422" s="30" t="s">
        <v>377</v>
      </c>
    </row>
    <row r="423" spans="1:1">
      <c r="A423" s="30" t="s">
        <v>132</v>
      </c>
    </row>
    <row r="424" spans="1:1">
      <c r="A424" s="30" t="s">
        <v>560</v>
      </c>
    </row>
    <row r="425" spans="1:1">
      <c r="A425" s="30" t="s">
        <v>561</v>
      </c>
    </row>
    <row r="426" spans="1:1">
      <c r="A426" s="30" t="s">
        <v>204</v>
      </c>
    </row>
    <row r="427" spans="1:1">
      <c r="A427" s="30" t="s">
        <v>634</v>
      </c>
    </row>
    <row r="428" spans="1:1">
      <c r="A428" s="30" t="s">
        <v>272</v>
      </c>
    </row>
    <row r="429" spans="1:1">
      <c r="A429" s="30" t="s">
        <v>608</v>
      </c>
    </row>
    <row r="430" spans="1:1">
      <c r="A430" s="30" t="s">
        <v>562</v>
      </c>
    </row>
    <row r="431" spans="1:1">
      <c r="A431" s="30" t="s">
        <v>273</v>
      </c>
    </row>
    <row r="432" spans="1:1">
      <c r="A432" s="30" t="s">
        <v>133</v>
      </c>
    </row>
    <row r="433" spans="1:1">
      <c r="A433" s="30" t="s">
        <v>341</v>
      </c>
    </row>
    <row r="434" spans="1:1">
      <c r="A434" s="30" t="s">
        <v>342</v>
      </c>
    </row>
    <row r="435" spans="1:1">
      <c r="A435" s="30" t="s">
        <v>416</v>
      </c>
    </row>
    <row r="436" spans="1:1">
      <c r="A436" s="30" t="s">
        <v>134</v>
      </c>
    </row>
    <row r="437" spans="1:1">
      <c r="A437" s="30" t="s">
        <v>343</v>
      </c>
    </row>
    <row r="438" spans="1:1">
      <c r="A438" s="30" t="s">
        <v>274</v>
      </c>
    </row>
    <row r="439" spans="1:1">
      <c r="A439" s="30" t="s">
        <v>135</v>
      </c>
    </row>
    <row r="440" spans="1:1">
      <c r="A440" s="30" t="s">
        <v>275</v>
      </c>
    </row>
    <row r="441" spans="1:1">
      <c r="A441" s="30" t="s">
        <v>252</v>
      </c>
    </row>
    <row r="442" spans="1:1">
      <c r="A442" s="30" t="s">
        <v>640</v>
      </c>
    </row>
    <row r="443" spans="1:1">
      <c r="A443" s="30" t="s">
        <v>459</v>
      </c>
    </row>
    <row r="444" spans="1:1">
      <c r="A444" s="30" t="s">
        <v>458</v>
      </c>
    </row>
    <row r="445" spans="1:1">
      <c r="A445" s="30" t="s">
        <v>136</v>
      </c>
    </row>
    <row r="446" spans="1:1">
      <c r="A446" s="30" t="s">
        <v>137</v>
      </c>
    </row>
    <row r="447" spans="1:1">
      <c r="A447" s="30" t="s">
        <v>681</v>
      </c>
    </row>
    <row r="448" spans="1:1">
      <c r="A448" s="30" t="s">
        <v>138</v>
      </c>
    </row>
    <row r="449" spans="1:1">
      <c r="A449" s="30" t="s">
        <v>211</v>
      </c>
    </row>
    <row r="450" spans="1:1">
      <c r="A450" s="30" t="s">
        <v>139</v>
      </c>
    </row>
    <row r="451" spans="1:1">
      <c r="A451" s="30" t="s">
        <v>276</v>
      </c>
    </row>
    <row r="452" spans="1:1">
      <c r="A452" s="30" t="s">
        <v>140</v>
      </c>
    </row>
    <row r="453" spans="1:1">
      <c r="A453" s="30" t="s">
        <v>141</v>
      </c>
    </row>
    <row r="454" spans="1:1">
      <c r="A454" s="30" t="s">
        <v>142</v>
      </c>
    </row>
    <row r="455" spans="1:1">
      <c r="A455" s="30" t="s">
        <v>563</v>
      </c>
    </row>
    <row r="456" spans="1:1">
      <c r="A456" s="30" t="s">
        <v>489</v>
      </c>
    </row>
    <row r="457" spans="1:1">
      <c r="A457" s="30" t="s">
        <v>253</v>
      </c>
    </row>
    <row r="458" spans="1:1">
      <c r="A458" s="30" t="s">
        <v>570</v>
      </c>
    </row>
    <row r="459" spans="1:1">
      <c r="A459" s="30" t="s">
        <v>571</v>
      </c>
    </row>
    <row r="460" spans="1:1">
      <c r="A460" s="30" t="s">
        <v>379</v>
      </c>
    </row>
    <row r="461" spans="1:1">
      <c r="A461" s="30" t="s">
        <v>380</v>
      </c>
    </row>
    <row r="462" spans="1:1">
      <c r="A462" s="30" t="s">
        <v>609</v>
      </c>
    </row>
    <row r="463" spans="1:1">
      <c r="A463" s="30" t="s">
        <v>389</v>
      </c>
    </row>
    <row r="464" spans="1:1">
      <c r="A464" s="30" t="s">
        <v>390</v>
      </c>
    </row>
    <row r="465" spans="1:1">
      <c r="A465" s="30" t="s">
        <v>610</v>
      </c>
    </row>
    <row r="466" spans="1:1">
      <c r="A466" s="30" t="s">
        <v>254</v>
      </c>
    </row>
    <row r="467" spans="1:1">
      <c r="A467" s="30" t="s">
        <v>569</v>
      </c>
    </row>
    <row r="468" spans="1:1">
      <c r="A468" s="30" t="s">
        <v>255</v>
      </c>
    </row>
    <row r="469" spans="1:1">
      <c r="A469" s="30" t="s">
        <v>143</v>
      </c>
    </row>
    <row r="470" spans="1:1">
      <c r="A470" s="30" t="s">
        <v>632</v>
      </c>
    </row>
    <row r="471" spans="1:1">
      <c r="A471" s="30" t="s">
        <v>144</v>
      </c>
    </row>
    <row r="472" spans="1:1">
      <c r="A472" s="30" t="s">
        <v>611</v>
      </c>
    </row>
    <row r="473" spans="1:1">
      <c r="A473" s="30" t="s">
        <v>612</v>
      </c>
    </row>
    <row r="474" spans="1:1">
      <c r="A474" s="30" t="s">
        <v>145</v>
      </c>
    </row>
    <row r="475" spans="1:1">
      <c r="A475" s="30" t="s">
        <v>256</v>
      </c>
    </row>
    <row r="476" spans="1:1">
      <c r="A476" s="30" t="s">
        <v>146</v>
      </c>
    </row>
    <row r="477" spans="1:1">
      <c r="A477" s="30" t="s">
        <v>210</v>
      </c>
    </row>
    <row r="478" spans="1:1">
      <c r="A478" s="30" t="s">
        <v>344</v>
      </c>
    </row>
    <row r="479" spans="1:1">
      <c r="A479" s="30" t="s">
        <v>345</v>
      </c>
    </row>
    <row r="480" spans="1:1">
      <c r="A480" s="30" t="s">
        <v>147</v>
      </c>
    </row>
    <row r="481" spans="1:1">
      <c r="A481" s="30" t="s">
        <v>566</v>
      </c>
    </row>
    <row r="482" spans="1:1">
      <c r="A482" s="30" t="s">
        <v>613</v>
      </c>
    </row>
    <row r="483" spans="1:1">
      <c r="A483" s="30" t="s">
        <v>257</v>
      </c>
    </row>
    <row r="484" spans="1:1">
      <c r="A484" s="30" t="s">
        <v>567</v>
      </c>
    </row>
    <row r="485" spans="1:1">
      <c r="A485" s="30" t="s">
        <v>568</v>
      </c>
    </row>
    <row r="486" spans="1:1">
      <c r="A486" s="30" t="s">
        <v>668</v>
      </c>
    </row>
    <row r="487" spans="1:1">
      <c r="A487" s="30" t="s">
        <v>440</v>
      </c>
    </row>
    <row r="488" spans="1:1">
      <c r="A488" s="30" t="s">
        <v>573</v>
      </c>
    </row>
    <row r="489" spans="1:1">
      <c r="A489" s="30" t="s">
        <v>574</v>
      </c>
    </row>
    <row r="490" spans="1:1">
      <c r="A490" s="30" t="s">
        <v>468</v>
      </c>
    </row>
    <row r="491" spans="1:1">
      <c r="A491" s="30" t="s">
        <v>670</v>
      </c>
    </row>
    <row r="492" spans="1:1">
      <c r="A492" s="30" t="s">
        <v>258</v>
      </c>
    </row>
    <row r="493" spans="1:1">
      <c r="A493" s="30" t="s">
        <v>148</v>
      </c>
    </row>
    <row r="494" spans="1:1">
      <c r="A494" s="30" t="s">
        <v>660</v>
      </c>
    </row>
    <row r="495" spans="1:1">
      <c r="A495" s="30" t="s">
        <v>672</v>
      </c>
    </row>
    <row r="496" spans="1:1">
      <c r="A496" s="30" t="s">
        <v>259</v>
      </c>
    </row>
    <row r="497" spans="1:1">
      <c r="A497" s="30" t="s">
        <v>260</v>
      </c>
    </row>
    <row r="498" spans="1:1">
      <c r="A498" s="30" t="s">
        <v>149</v>
      </c>
    </row>
    <row r="499" spans="1:1">
      <c r="A499" s="30" t="s">
        <v>729</v>
      </c>
    </row>
    <row r="500" spans="1:1">
      <c r="A500" s="30" t="s">
        <v>150</v>
      </c>
    </row>
    <row r="501" spans="1:1">
      <c r="A501" s="30" t="s">
        <v>623</v>
      </c>
    </row>
    <row r="502" spans="1:1">
      <c r="A502" s="30" t="s">
        <v>151</v>
      </c>
    </row>
    <row r="503" spans="1:1">
      <c r="A503" s="30" t="s">
        <v>376</v>
      </c>
    </row>
    <row r="504" spans="1:1">
      <c r="A504" s="30" t="s">
        <v>659</v>
      </c>
    </row>
    <row r="505" spans="1:1">
      <c r="A505" s="30" t="s">
        <v>453</v>
      </c>
    </row>
    <row r="506" spans="1:1">
      <c r="A506" s="30" t="s">
        <v>152</v>
      </c>
    </row>
    <row r="507" spans="1:1">
      <c r="A507" s="30" t="s">
        <v>346</v>
      </c>
    </row>
    <row r="508" spans="1:1">
      <c r="A508" s="30" t="s">
        <v>209</v>
      </c>
    </row>
    <row r="509" spans="1:1">
      <c r="A509" s="30" t="s">
        <v>424</v>
      </c>
    </row>
    <row r="510" spans="1:1">
      <c r="A510" s="30" t="s">
        <v>575</v>
      </c>
    </row>
    <row r="511" spans="1:1">
      <c r="A511" s="30" t="s">
        <v>461</v>
      </c>
    </row>
    <row r="512" spans="1:1">
      <c r="A512" s="30" t="s">
        <v>643</v>
      </c>
    </row>
    <row r="513" spans="1:1">
      <c r="A513" s="30" t="s">
        <v>565</v>
      </c>
    </row>
    <row r="514" spans="1:1">
      <c r="A514" s="30" t="s">
        <v>279</v>
      </c>
    </row>
    <row r="515" spans="1:1">
      <c r="A515" s="30" t="s">
        <v>153</v>
      </c>
    </row>
    <row r="516" spans="1:1">
      <c r="A516" s="30" t="s">
        <v>154</v>
      </c>
    </row>
    <row r="517" spans="1:1">
      <c r="A517" s="30" t="s">
        <v>347</v>
      </c>
    </row>
    <row r="518" spans="1:1">
      <c r="A518" s="30" t="s">
        <v>662</v>
      </c>
    </row>
    <row r="519" spans="1:1">
      <c r="A519" s="30" t="s">
        <v>155</v>
      </c>
    </row>
    <row r="520" spans="1:1">
      <c r="A520" s="30" t="s">
        <v>625</v>
      </c>
    </row>
    <row r="521" spans="1:1">
      <c r="A521" s="30" t="s">
        <v>378</v>
      </c>
    </row>
    <row r="522" spans="1:1">
      <c r="A522" s="30" t="s">
        <v>431</v>
      </c>
    </row>
    <row r="523" spans="1:1">
      <c r="A523" s="30" t="s">
        <v>156</v>
      </c>
    </row>
    <row r="524" spans="1:1">
      <c r="A524" s="30" t="s">
        <v>348</v>
      </c>
    </row>
    <row r="525" spans="1:1">
      <c r="A525" s="30" t="s">
        <v>157</v>
      </c>
    </row>
    <row r="526" spans="1:1">
      <c r="A526" s="30" t="s">
        <v>480</v>
      </c>
    </row>
    <row r="527" spans="1:1">
      <c r="A527" s="30" t="s">
        <v>158</v>
      </c>
    </row>
    <row r="528" spans="1:1">
      <c r="A528" s="30" t="s">
        <v>349</v>
      </c>
    </row>
    <row r="529" spans="1:1">
      <c r="A529" s="30" t="s">
        <v>159</v>
      </c>
    </row>
    <row r="530" spans="1:1">
      <c r="A530" s="30" t="s">
        <v>350</v>
      </c>
    </row>
    <row r="531" spans="1:1">
      <c r="A531" s="30" t="s">
        <v>160</v>
      </c>
    </row>
    <row r="532" spans="1:1">
      <c r="A532" s="30" t="s">
        <v>351</v>
      </c>
    </row>
    <row r="533" spans="1:1">
      <c r="A533" s="30" t="s">
        <v>161</v>
      </c>
    </row>
    <row r="534" spans="1:1">
      <c r="A534" s="30" t="s">
        <v>667</v>
      </c>
    </row>
    <row r="535" spans="1:1">
      <c r="A535" s="30" t="s">
        <v>466</v>
      </c>
    </row>
    <row r="536" spans="1:1">
      <c r="A536" s="30" t="s">
        <v>162</v>
      </c>
    </row>
    <row r="537" spans="1:1">
      <c r="A537" s="30" t="s">
        <v>163</v>
      </c>
    </row>
    <row r="538" spans="1:1">
      <c r="A538" s="30" t="s">
        <v>352</v>
      </c>
    </row>
    <row r="539" spans="1:1">
      <c r="A539" s="30" t="s">
        <v>353</v>
      </c>
    </row>
    <row r="540" spans="1:1">
      <c r="A540" s="30" t="s">
        <v>164</v>
      </c>
    </row>
    <row r="541" spans="1:1">
      <c r="A541" s="30" t="s">
        <v>165</v>
      </c>
    </row>
    <row r="542" spans="1:1">
      <c r="A542" s="30" t="s">
        <v>403</v>
      </c>
    </row>
    <row r="543" spans="1:1">
      <c r="A543" s="30" t="s">
        <v>404</v>
      </c>
    </row>
    <row r="544" spans="1:1">
      <c r="A544" s="30" t="s">
        <v>593</v>
      </c>
    </row>
    <row r="545" spans="1:1">
      <c r="A545" s="30" t="s">
        <v>614</v>
      </c>
    </row>
    <row r="546" spans="1:1">
      <c r="A546" s="30" t="s">
        <v>572</v>
      </c>
    </row>
    <row r="547" spans="1:1">
      <c r="A547" s="30" t="s">
        <v>280</v>
      </c>
    </row>
    <row r="548" spans="1:1">
      <c r="A548" s="30" t="s">
        <v>638</v>
      </c>
    </row>
    <row r="549" spans="1:1">
      <c r="A549" s="30" t="s">
        <v>166</v>
      </c>
    </row>
    <row r="550" spans="1:1">
      <c r="A550" s="30" t="s">
        <v>281</v>
      </c>
    </row>
    <row r="551" spans="1:1">
      <c r="A551" s="30" t="s">
        <v>167</v>
      </c>
    </row>
    <row r="552" spans="1:1">
      <c r="A552" s="30" t="s">
        <v>354</v>
      </c>
    </row>
    <row r="553" spans="1:1">
      <c r="A553" s="30" t="s">
        <v>630</v>
      </c>
    </row>
    <row r="554" spans="1:1">
      <c r="A554" s="30" t="s">
        <v>516</v>
      </c>
    </row>
    <row r="555" spans="1:1">
      <c r="A555" s="30" t="s">
        <v>615</v>
      </c>
    </row>
    <row r="556" spans="1:1">
      <c r="A556" s="30" t="s">
        <v>576</v>
      </c>
    </row>
    <row r="557" spans="1:1">
      <c r="A557" s="30" t="s">
        <v>671</v>
      </c>
    </row>
    <row r="558" spans="1:1">
      <c r="A558" s="30" t="s">
        <v>168</v>
      </c>
    </row>
    <row r="559" spans="1:1">
      <c r="A559" s="30" t="s">
        <v>355</v>
      </c>
    </row>
    <row r="560" spans="1:1">
      <c r="A560" s="30" t="s">
        <v>169</v>
      </c>
    </row>
    <row r="561" spans="1:1">
      <c r="A561" s="30" t="s">
        <v>356</v>
      </c>
    </row>
    <row r="562" spans="1:1">
      <c r="A562" s="30" t="s">
        <v>357</v>
      </c>
    </row>
    <row r="563" spans="1:1">
      <c r="A563" s="30" t="s">
        <v>395</v>
      </c>
    </row>
    <row r="564" spans="1:1">
      <c r="A564" s="30" t="s">
        <v>540</v>
      </c>
    </row>
    <row r="565" spans="1:1">
      <c r="A565" s="30" t="s">
        <v>616</v>
      </c>
    </row>
    <row r="566" spans="1:1">
      <c r="A566" s="30" t="s">
        <v>170</v>
      </c>
    </row>
    <row r="567" spans="1:1">
      <c r="A567" s="30" t="s">
        <v>429</v>
      </c>
    </row>
    <row r="568" spans="1:1">
      <c r="A568" s="30" t="s">
        <v>495</v>
      </c>
    </row>
    <row r="569" spans="1:1">
      <c r="A569" s="30" t="s">
        <v>704</v>
      </c>
    </row>
    <row r="570" spans="1:1">
      <c r="A570" s="30" t="s">
        <v>171</v>
      </c>
    </row>
    <row r="571" spans="1:1">
      <c r="A571" s="30" t="s">
        <v>172</v>
      </c>
    </row>
    <row r="572" spans="1:1">
      <c r="A572" s="30" t="s">
        <v>358</v>
      </c>
    </row>
    <row r="573" spans="1:1">
      <c r="A573" s="30" t="s">
        <v>425</v>
      </c>
    </row>
    <row r="574" spans="1:1">
      <c r="A574" s="30" t="s">
        <v>173</v>
      </c>
    </row>
    <row r="575" spans="1:1">
      <c r="A575" s="30" t="s">
        <v>579</v>
      </c>
    </row>
    <row r="576" spans="1:1">
      <c r="A576" s="30" t="s">
        <v>174</v>
      </c>
    </row>
    <row r="577" spans="1:1">
      <c r="A577" s="30" t="s">
        <v>359</v>
      </c>
    </row>
    <row r="578" spans="1:1">
      <c r="A578" s="30" t="s">
        <v>441</v>
      </c>
    </row>
    <row r="579" spans="1:1">
      <c r="A579" s="32" t="s">
        <v>577</v>
      </c>
    </row>
    <row r="580" spans="1:1" ht="30">
      <c r="A580" s="32" t="s">
        <v>578</v>
      </c>
    </row>
    <row r="581" spans="1:1" ht="45">
      <c r="A581" s="32" t="s">
        <v>175</v>
      </c>
    </row>
    <row r="582" spans="1:1">
      <c r="A582" s="30" t="s">
        <v>282</v>
      </c>
    </row>
    <row r="583" spans="1:1">
      <c r="A583" s="30" t="s">
        <v>215</v>
      </c>
    </row>
    <row r="584" spans="1:1">
      <c r="A584" s="30" t="s">
        <v>580</v>
      </c>
    </row>
    <row r="585" spans="1:1">
      <c r="A585" s="30" t="s">
        <v>383</v>
      </c>
    </row>
    <row r="586" spans="1:1">
      <c r="A586" s="30" t="s">
        <v>434</v>
      </c>
    </row>
    <row r="587" spans="1:1">
      <c r="A587" s="30" t="s">
        <v>176</v>
      </c>
    </row>
    <row r="588" spans="1:1">
      <c r="A588" s="30" t="s">
        <v>177</v>
      </c>
    </row>
    <row r="589" spans="1:1">
      <c r="A589" s="30" t="s">
        <v>360</v>
      </c>
    </row>
    <row r="590" spans="1:1">
      <c r="A590" s="30" t="s">
        <v>178</v>
      </c>
    </row>
    <row r="591" spans="1:1">
      <c r="A591" s="30" t="s">
        <v>421</v>
      </c>
    </row>
    <row r="592" spans="1:1">
      <c r="A592" s="30" t="s">
        <v>617</v>
      </c>
    </row>
    <row r="593" spans="1:1">
      <c r="A593" s="30" t="s">
        <v>713</v>
      </c>
    </row>
    <row r="594" spans="1:1">
      <c r="A594" s="30" t="s">
        <v>442</v>
      </c>
    </row>
    <row r="595" spans="1:1">
      <c r="A595" s="30" t="s">
        <v>618</v>
      </c>
    </row>
    <row r="596" spans="1:1">
      <c r="A596" s="30" t="s">
        <v>581</v>
      </c>
    </row>
    <row r="597" spans="1:1">
      <c r="A597" s="30" t="s">
        <v>179</v>
      </c>
    </row>
    <row r="598" spans="1:1">
      <c r="A598" s="30" t="s">
        <v>180</v>
      </c>
    </row>
    <row r="599" spans="1:1">
      <c r="A599" s="30" t="s">
        <v>481</v>
      </c>
    </row>
    <row r="600" spans="1:1">
      <c r="A600" s="30" t="s">
        <v>484</v>
      </c>
    </row>
    <row r="601" spans="1:1">
      <c r="A601" s="30" t="s">
        <v>582</v>
      </c>
    </row>
    <row r="602" spans="1:1">
      <c r="A602" s="30" t="s">
        <v>386</v>
      </c>
    </row>
    <row r="603" spans="1:1">
      <c r="A603" s="30" t="s">
        <v>181</v>
      </c>
    </row>
    <row r="604" spans="1:1">
      <c r="A604" s="30" t="s">
        <v>284</v>
      </c>
    </row>
    <row r="605" spans="1:1">
      <c r="A605" s="30" t="s">
        <v>295</v>
      </c>
    </row>
    <row r="606" spans="1:1">
      <c r="A606" s="30" t="s">
        <v>400</v>
      </c>
    </row>
    <row r="607" spans="1:1">
      <c r="A607" s="30" t="s">
        <v>401</v>
      </c>
    </row>
    <row r="608" spans="1:1">
      <c r="A608" s="30" t="s">
        <v>293</v>
      </c>
    </row>
    <row r="609" spans="1:1">
      <c r="A609" s="30" t="s">
        <v>208</v>
      </c>
    </row>
    <row r="610" spans="1:1">
      <c r="A610" s="30" t="s">
        <v>467</v>
      </c>
    </row>
    <row r="611" spans="1:1">
      <c r="A611" s="30" t="s">
        <v>715</v>
      </c>
    </row>
    <row r="612" spans="1:1">
      <c r="A612" s="30" t="s">
        <v>583</v>
      </c>
    </row>
    <row r="613" spans="1:1">
      <c r="A613" s="30" t="s">
        <v>669</v>
      </c>
    </row>
    <row r="614" spans="1:1">
      <c r="A614" s="30" t="s">
        <v>392</v>
      </c>
    </row>
    <row r="615" spans="1:1">
      <c r="A615" s="30" t="s">
        <v>182</v>
      </c>
    </row>
    <row r="616" spans="1:1">
      <c r="A616" s="30" t="s">
        <v>285</v>
      </c>
    </row>
    <row r="617" spans="1:1">
      <c r="A617" s="30" t="s">
        <v>361</v>
      </c>
    </row>
    <row r="618" spans="1:1">
      <c r="A618" s="30" t="s">
        <v>261</v>
      </c>
    </row>
    <row r="619" spans="1:1">
      <c r="A619" s="30" t="s">
        <v>472</v>
      </c>
    </row>
    <row r="620" spans="1:1">
      <c r="A620" s="30" t="s">
        <v>586</v>
      </c>
    </row>
    <row r="621" spans="1:1">
      <c r="A621" s="30" t="s">
        <v>631</v>
      </c>
    </row>
    <row r="622" spans="1:1">
      <c r="A622" s="30" t="s">
        <v>183</v>
      </c>
    </row>
    <row r="623" spans="1:1">
      <c r="A623" s="30" t="s">
        <v>184</v>
      </c>
    </row>
    <row r="624" spans="1:1">
      <c r="A624" s="30" t="s">
        <v>362</v>
      </c>
    </row>
    <row r="625" spans="1:1">
      <c r="A625" s="30" t="s">
        <v>363</v>
      </c>
    </row>
    <row r="626" spans="1:1">
      <c r="A626" s="30" t="s">
        <v>686</v>
      </c>
    </row>
    <row r="627" spans="1:1">
      <c r="A627" s="30" t="s">
        <v>286</v>
      </c>
    </row>
    <row r="628" spans="1:1">
      <c r="A628" s="30" t="s">
        <v>185</v>
      </c>
    </row>
    <row r="629" spans="1:1">
      <c r="A629" s="30" t="s">
        <v>587</v>
      </c>
    </row>
    <row r="630" spans="1:1">
      <c r="A630" s="30" t="s">
        <v>287</v>
      </c>
    </row>
    <row r="631" spans="1:1">
      <c r="A631" s="30" t="s">
        <v>488</v>
      </c>
    </row>
    <row r="632" spans="1:1">
      <c r="A632" s="30" t="s">
        <v>588</v>
      </c>
    </row>
    <row r="633" spans="1:1">
      <c r="A633" s="30" t="s">
        <v>619</v>
      </c>
    </row>
    <row r="634" spans="1:1">
      <c r="A634" s="30" t="s">
        <v>589</v>
      </c>
    </row>
    <row r="635" spans="1:1">
      <c r="A635" s="30" t="s">
        <v>186</v>
      </c>
    </row>
    <row r="636" spans="1:1">
      <c r="A636" s="30" t="s">
        <v>200</v>
      </c>
    </row>
    <row r="637" spans="1:1">
      <c r="A637" s="30" t="s">
        <v>364</v>
      </c>
    </row>
    <row r="638" spans="1:1">
      <c r="A638" s="30" t="s">
        <v>187</v>
      </c>
    </row>
    <row r="639" spans="1:1">
      <c r="A639" s="30" t="s">
        <v>216</v>
      </c>
    </row>
    <row r="640" spans="1:1">
      <c r="A640" s="30" t="s">
        <v>473</v>
      </c>
    </row>
    <row r="641" spans="1:1">
      <c r="A641" s="30" t="s">
        <v>474</v>
      </c>
    </row>
    <row r="642" spans="1:1">
      <c r="A642" s="30" t="s">
        <v>188</v>
      </c>
    </row>
    <row r="643" spans="1:1">
      <c r="A643" s="30" t="s">
        <v>590</v>
      </c>
    </row>
    <row r="644" spans="1:1">
      <c r="A644" s="30" t="s">
        <v>717</v>
      </c>
    </row>
    <row r="645" spans="1:1">
      <c r="A645" s="30" t="s">
        <v>487</v>
      </c>
    </row>
    <row r="646" spans="1:1">
      <c r="A646" s="30" t="s">
        <v>189</v>
      </c>
    </row>
    <row r="647" spans="1:1">
      <c r="A647" s="30" t="s">
        <v>365</v>
      </c>
    </row>
    <row r="648" spans="1:1">
      <c r="A648" s="30" t="s">
        <v>591</v>
      </c>
    </row>
    <row r="649" spans="1:1">
      <c r="A649" s="30" t="s">
        <v>190</v>
      </c>
    </row>
    <row r="650" spans="1:1">
      <c r="A650" s="30" t="s">
        <v>191</v>
      </c>
    </row>
    <row r="651" spans="1:1">
      <c r="A651" s="30" t="s">
        <v>262</v>
      </c>
    </row>
    <row r="652" spans="1:1">
      <c r="A652" s="30" t="s">
        <v>366</v>
      </c>
    </row>
    <row r="653" spans="1:1">
      <c r="A653" s="30" t="s">
        <v>277</v>
      </c>
    </row>
    <row r="654" spans="1:1">
      <c r="A654" s="30" t="s">
        <v>368</v>
      </c>
    </row>
    <row r="655" spans="1:1">
      <c r="A655" s="30" t="s">
        <v>367</v>
      </c>
    </row>
    <row r="656" spans="1:1">
      <c r="A656" s="30" t="s">
        <v>381</v>
      </c>
    </row>
    <row r="657" spans="1:1">
      <c r="A657" s="30" t="s">
        <v>289</v>
      </c>
    </row>
    <row r="658" spans="1:1">
      <c r="A658" s="30" t="s">
        <v>369</v>
      </c>
    </row>
    <row r="659" spans="1:1">
      <c r="A659" s="30" t="s">
        <v>620</v>
      </c>
    </row>
    <row r="660" spans="1:1">
      <c r="A660" s="30" t="s">
        <v>290</v>
      </c>
    </row>
    <row r="661" spans="1:1">
      <c r="A661" s="30" t="s">
        <v>592</v>
      </c>
    </row>
    <row r="662" spans="1:1">
      <c r="A662" s="30" t="s">
        <v>621</v>
      </c>
    </row>
    <row r="663" spans="1:1">
      <c r="A663" s="30" t="s">
        <v>439</v>
      </c>
    </row>
    <row r="664" spans="1:1">
      <c r="A664" s="30" t="s">
        <v>493</v>
      </c>
    </row>
    <row r="665" spans="1:1">
      <c r="A665" s="30" t="s">
        <v>291</v>
      </c>
    </row>
    <row r="666" spans="1:1">
      <c r="A666" s="30" t="s">
        <v>192</v>
      </c>
    </row>
    <row r="667" spans="1:1">
      <c r="A667" s="30" t="s">
        <v>193</v>
      </c>
    </row>
    <row r="668" spans="1:1">
      <c r="A668" s="30" t="s">
        <v>595</v>
      </c>
    </row>
    <row r="669" spans="1:1">
      <c r="A669" s="30" t="s">
        <v>194</v>
      </c>
    </row>
    <row r="670" spans="1:1">
      <c r="A670" s="30" t="s">
        <v>195</v>
      </c>
    </row>
    <row r="671" spans="1:1">
      <c r="A671" s="30" t="s">
        <v>196</v>
      </c>
    </row>
    <row r="672" spans="1:1">
      <c r="A672" s="30" t="s">
        <v>197</v>
      </c>
    </row>
    <row r="673" spans="1:1">
      <c r="A673" s="30" t="s">
        <v>594</v>
      </c>
    </row>
    <row r="674" spans="1:1">
      <c r="A674" s="30" t="s">
        <v>263</v>
      </c>
    </row>
    <row r="675" spans="1:1">
      <c r="A675" s="30" t="s">
        <v>393</v>
      </c>
    </row>
    <row r="676" spans="1:1">
      <c r="A676" s="30" t="s">
        <v>584</v>
      </c>
    </row>
    <row r="677" spans="1:1">
      <c r="A677" s="30" t="s">
        <v>198</v>
      </c>
    </row>
    <row r="678" spans="1:1">
      <c r="A678" s="30" t="s">
        <v>370</v>
      </c>
    </row>
    <row r="679" spans="1:1">
      <c r="A679" s="30" t="s">
        <v>371</v>
      </c>
    </row>
    <row r="680" spans="1:1">
      <c r="A680" s="30" t="s">
        <v>372</v>
      </c>
    </row>
    <row r="681" spans="1:1">
      <c r="A681" s="30" t="s">
        <v>199</v>
      </c>
    </row>
    <row r="682" spans="1:1">
      <c r="A682" s="30" t="s">
        <v>292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M37"/>
  <sheetViews>
    <sheetView showGridLines="0" zoomScale="80" zoomScaleNormal="80" workbookViewId="0">
      <pane ySplit="15" topLeftCell="A16" activePane="bottomLeft" state="frozen"/>
      <selection activeCell="H11" sqref="H11:J11"/>
      <selection pane="bottomLeft" activeCell="A24" sqref="A24"/>
    </sheetView>
  </sheetViews>
  <sheetFormatPr baseColWidth="10" defaultColWidth="11.42578125" defaultRowHeight="15"/>
  <cols>
    <col min="1" max="1" width="56.5703125" style="3" customWidth="1"/>
    <col min="2" max="7" width="11.42578125" style="3" customWidth="1"/>
    <col min="8" max="8" width="43.7109375" style="3" bestFit="1" customWidth="1"/>
    <col min="9" max="9" width="43" style="3" bestFit="1" customWidth="1"/>
    <col min="10" max="10" width="28" style="3" customWidth="1"/>
    <col min="11" max="16384" width="11.42578125" style="3"/>
  </cols>
  <sheetData>
    <row r="1" spans="1:13" ht="15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9"/>
      <c r="L1" s="9"/>
      <c r="M1" s="9"/>
    </row>
    <row r="2" spans="1:13" ht="15" customHeight="1">
      <c r="A2" s="10"/>
      <c r="B2" s="10"/>
      <c r="C2" s="84" t="s">
        <v>700</v>
      </c>
      <c r="D2" s="84"/>
      <c r="E2" s="84"/>
      <c r="F2" s="84"/>
      <c r="G2" s="10"/>
      <c r="H2" s="10"/>
      <c r="I2" s="10"/>
      <c r="J2" s="10"/>
      <c r="K2" s="9"/>
      <c r="L2" s="9"/>
      <c r="M2" s="9"/>
    </row>
    <row r="3" spans="1:13" ht="15" customHeight="1">
      <c r="A3" s="10"/>
      <c r="B3" s="10"/>
      <c r="C3" s="42"/>
      <c r="D3" s="43"/>
      <c r="E3" s="40"/>
      <c r="F3" s="25"/>
      <c r="G3" s="10"/>
      <c r="H3" s="10"/>
      <c r="I3" s="10"/>
      <c r="M3" s="9"/>
    </row>
    <row r="4" spans="1:13" ht="15" customHeight="1">
      <c r="A4" s="10"/>
      <c r="B4" s="10"/>
      <c r="C4" s="85" t="s">
        <v>699</v>
      </c>
      <c r="D4" s="85"/>
      <c r="E4" s="85"/>
      <c r="F4" s="85"/>
      <c r="H4" s="46" t="s">
        <v>397</v>
      </c>
      <c r="M4" s="9"/>
    </row>
    <row r="5" spans="1:13" ht="15" customHeight="1">
      <c r="A5" s="10"/>
      <c r="B5" s="10"/>
      <c r="C5" s="42"/>
      <c r="D5" s="42"/>
      <c r="E5" s="84"/>
      <c r="F5" s="10"/>
      <c r="H5" s="45"/>
      <c r="I5" s="7"/>
      <c r="M5" s="9"/>
    </row>
    <row r="6" spans="1:13" ht="15" customHeight="1">
      <c r="A6" s="29" t="s">
        <v>710</v>
      </c>
      <c r="B6" s="10"/>
      <c r="C6" s="86" t="s">
        <v>699</v>
      </c>
      <c r="D6" s="86"/>
      <c r="E6" s="86"/>
      <c r="F6" s="86"/>
      <c r="H6" s="35" t="s">
        <v>648</v>
      </c>
      <c r="I6" s="12">
        <f>COUNTA(A18:A37)</f>
        <v>20</v>
      </c>
      <c r="M6" s="9"/>
    </row>
    <row r="7" spans="1:13" ht="15" customHeight="1">
      <c r="A7" s="29" t="s">
        <v>500</v>
      </c>
      <c r="B7" s="10"/>
      <c r="C7" s="42"/>
      <c r="D7" s="42"/>
      <c r="E7" s="41"/>
      <c r="F7" s="10"/>
      <c r="H7" s="36" t="s">
        <v>649</v>
      </c>
      <c r="I7" s="13">
        <f ca="1">COUNTIF(I18:I37,"fini*")+COUNTIF(I18:I37,"A jour")</f>
        <v>6</v>
      </c>
      <c r="M7" s="9"/>
    </row>
    <row r="8" spans="1:13" ht="15" customHeight="1">
      <c r="A8" s="29" t="s">
        <v>716</v>
      </c>
      <c r="B8" s="11"/>
      <c r="C8" s="87" t="s">
        <v>701</v>
      </c>
      <c r="D8" s="87"/>
      <c r="E8" s="87"/>
      <c r="F8" s="87"/>
      <c r="H8" s="37" t="s">
        <v>652</v>
      </c>
      <c r="I8" s="14">
        <f ca="1">COUNTIF(H18:H37,"*en cours*")</f>
        <v>3</v>
      </c>
      <c r="M8" s="9"/>
    </row>
    <row r="9" spans="1:13" ht="15" customHeight="1">
      <c r="A9" s="29" t="s">
        <v>397</v>
      </c>
      <c r="B9" s="11"/>
      <c r="C9" s="44"/>
      <c r="D9" s="42"/>
      <c r="E9" s="41"/>
      <c r="F9" s="10"/>
      <c r="H9" s="38" t="s">
        <v>653</v>
      </c>
      <c r="I9" s="15">
        <f ca="1">COUNTIF(H18:H37,"*possible")</f>
        <v>0</v>
      </c>
      <c r="M9" s="9"/>
    </row>
    <row r="10" spans="1:13" ht="15" customHeight="1">
      <c r="A10" s="81" t="s">
        <v>499</v>
      </c>
      <c r="B10" s="10"/>
      <c r="C10" s="88" t="s">
        <v>702</v>
      </c>
      <c r="D10" s="88"/>
      <c r="E10" s="88"/>
      <c r="F10" s="88"/>
      <c r="H10" s="26" t="s">
        <v>654</v>
      </c>
      <c r="I10" s="27">
        <f ca="1">COUNTIF(H18:H37,"*à venir*")</f>
        <v>2</v>
      </c>
      <c r="M10" s="9"/>
    </row>
    <row r="11" spans="1:13" ht="15" customHeight="1">
      <c r="A11" s="10"/>
      <c r="B11" s="10"/>
      <c r="C11" s="42"/>
      <c r="D11" s="42"/>
      <c r="E11" s="83"/>
      <c r="F11" s="10"/>
      <c r="H11" s="39" t="s">
        <v>650</v>
      </c>
      <c r="I11" s="16">
        <f ca="1">COUNTIF(I18:I37,"*à regarder")</f>
        <v>10</v>
      </c>
      <c r="M11" s="9"/>
    </row>
    <row r="12" spans="1:13" ht="15" customHeight="1">
      <c r="A12" s="10"/>
      <c r="B12" s="11"/>
      <c r="C12" s="94" t="s">
        <v>703</v>
      </c>
      <c r="D12" s="94"/>
      <c r="E12" s="94"/>
      <c r="F12" s="94"/>
      <c r="H12" s="35" t="s">
        <v>651</v>
      </c>
      <c r="I12" s="12">
        <f ca="1">COUNTIF(I18:I37,"*abandonnée")</f>
        <v>0</v>
      </c>
      <c r="M12" s="9"/>
    </row>
    <row r="13" spans="1:13" ht="15" customHeight="1">
      <c r="A13" s="10"/>
      <c r="B13" s="10"/>
      <c r="H13" s="89" t="s">
        <v>739</v>
      </c>
      <c r="I13" s="90">
        <f ca="1">COUNTIF(I19:I37,"*patience...")</f>
        <v>2</v>
      </c>
      <c r="M13" s="9"/>
    </row>
    <row r="14" spans="1:13" ht="15" customHeight="1">
      <c r="A14" s="10"/>
      <c r="B14" s="10"/>
      <c r="C14" s="93" t="s">
        <v>738</v>
      </c>
      <c r="D14" s="93"/>
      <c r="E14" s="93"/>
      <c r="F14" s="93"/>
      <c r="G14" s="93"/>
      <c r="K14" s="7"/>
      <c r="M14" s="9"/>
    </row>
    <row r="15" spans="1:13" ht="15" customHeight="1">
      <c r="A15" s="10"/>
      <c r="B15" s="10"/>
      <c r="G15" s="10"/>
      <c r="H15" s="10"/>
      <c r="I15" s="10"/>
      <c r="M15" s="9"/>
    </row>
    <row r="16" spans="1:13" ht="17.25" customHeight="1" thickBot="1">
      <c r="A16" s="77"/>
      <c r="B16" s="9"/>
      <c r="C16" s="9"/>
      <c r="D16" s="9"/>
      <c r="E16" s="9"/>
      <c r="F16" s="9"/>
      <c r="G16" s="9"/>
      <c r="H16" s="9"/>
      <c r="I16" s="9"/>
      <c r="M16" s="9"/>
    </row>
    <row r="17" spans="1:13" s="7" customFormat="1" ht="15" hidden="1" customHeight="1" thickBot="1">
      <c r="A17" s="9"/>
      <c r="B17" s="9"/>
      <c r="C17" s="9"/>
      <c r="D17" s="9"/>
      <c r="E17" s="9"/>
      <c r="F17" s="9"/>
      <c r="G17" s="9"/>
      <c r="H17" s="9"/>
      <c r="I17" s="9"/>
      <c r="M17" s="9"/>
    </row>
    <row r="18" spans="1:13" s="7" customFormat="1" ht="17.25" customHeight="1">
      <c r="A18" s="30" t="s">
        <v>501</v>
      </c>
      <c r="B18" s="4">
        <v>12</v>
      </c>
      <c r="C18" s="4">
        <v>25</v>
      </c>
      <c r="D18" s="4"/>
      <c r="E18" s="4"/>
      <c r="F18" s="4"/>
      <c r="G18" s="4"/>
      <c r="H18" s="5" t="str">
        <f ca="1">IF(DL!C18="/","Attendre les Bluray",IF(AND(OR(LEN(Prévisions!E18)-LEN(SUBSTITUTE(Prévisions!E18,"/",""))=2,LEN(Prévisions!E18)-LEN(SUBSTITUTE(Prévisions!E18,"/",""))=1),OR(ISBLANK(Prévisions!F18),LEN(Prévisions!F18)-LEN(SUBSTITUTE(Prévisions!F18,"/",""))=2,LEN(Prévisions!F18)-LEN(SUBSTITUTE(Prévisions!F18,"/",""))=1),OR(ISBLANK(Prévisions!G18),LEN(Prévisions!G18)-LEN(SUBSTITUTE(Prévisions!G18,"/",""))=2,LEN(Prévisions!G18)-LEN(SUBSTITUTE(Prévisions!G18,"/",""))=1)),IF(AND(Prévisions!G18*1&lt;=TODAY(),OR(DL!G18="!",DL!G18="?")),"Film(s) en cours",IF(AND(AND(Prévisions!E18*1&lt;=TODAY(),OR(DL!C18="!",DL!C18="?")),AND(Prévisions!F18*1&lt;=TODAY(),OR(DL!E18="!",DL!E18="?")),AND(Prévisions!G18*1&lt;=TODAY(),OR(DL!G18="!",DL!G18="?"))),"Série, OAV(s) et Film(s) en cours",IF(AND(AND(Prévisions!E18*1&lt;=TODAY(),OR(DL!C18="!",DL!C18="?")),AND(Prévisions!F18*1&lt;=TODAY(),OR(DL!E18="!",DL!E18="?"))),"Série et OAV(s) en cours",IF(AND(AND(Prévisions!E18*1&lt;=TODAY(),OR(DL!C18="!",DL!C18="?")),AND(Prévisions!G18*1&lt;=TODAY(),OR(DL!G18="!",DL!G18="?"))),"Série et Film(s) en cours",IF(AND(AND(Prévisions!F18*1&lt;=TODAY(),OR(DL!E18="!",DL!E18="?")),AND(Prévisions!G18*1&lt;=TODAY(),OR(DL!G18="!",DL!G18="?"))),"OAV(s) et Film(s) en cours",IF(AND(Prévisions!E18*1&lt;=TODAY(),OR(DL!C18="!",DL!C18="?"),RIGHT(Prévisions!B18,1)="+"),"Série en cours (non précisé)",IF(AND(Prévisions!E18*1&lt;=TODAY(),OR(DL!C18="!",DL!C18="?")),"Série en cours",IF(AND(Prévisions!F18*1&lt;=TODAY(),OR(DL!E18="!",DL!E18="?"),RIGHT(Prévisions!C18,1)="+"),"OAV(s) en cours (non précisé)",IF(AND(Prévisions!F18*1&lt;=TODAY(),OR(DL!E18="!",DL!E18="?")),"OAV(s) en cours",IF(AND(Prévisions!G18*1&lt;=TODAY(),OR(DL!G18="!",DL!G18="?"),RIGHT(Prévisions!D18,1)="+"),"Film(s) en cours (non précisé)",IF(AND(LEN(Prévisions!E18)-LEN(SUBSTITUTE(Prévisions!E18,"/",""))=1,LEN(Prévisions!F18)-LEN(SUBSTITUTE(Prévisions!F18,"/",""))=1,LEN(Prévisions!G18)-LEN(SUBSTITUTE(Prévisions!G18,"/",""))=1),"Série, OAV(s) et Film(s) à venir (non précisé)",IF(AND(OR(LEN(Prévisions!E18)-LEN(SUBSTITUTE(Prévisions!E18,"/",""))=1,Prévisions!E18="A venir"),OR(LEN(Prévisions!F18)-LEN(SUBSTITUTE(Prévisions!F18,"/",""))=1,Prévisions!F18="A venir")),"Série et OAV(s) à venir (non précisé)",IF(AND(OR(LEN(Prévisions!E18)-LEN(SUBSTITUTE(Prévisions!E18,"/",""))=1,Prévisions!E18="A venir"),OR(LEN(Prévisions!G18)-LEN(SUBSTITUTE(Prévisions!G18,"/",""))=1,Prévisions!G18="A venir")),"Série et Film(s) à venir (non précisé)",IF(OR(LEN(Prévisions!E18)-LEN(SUBSTITUTE(Prévisions!E18,"/",""))=1,Prévisions!E18="A venir"),"Série à venir (non précisé)",IF(OR(LEN(Prévisions!F18)-LEN(SUBSTITUTE(Prévisions!F18,"/",""))=1,Prévisions!F18="A venir"),"OAV(s) à venir (non précisé)",IF(AND(AND(Prévisions!E18*1&lt;=TODAY(),Prévisions!B18=DL!C18),AND(Prévisions!F18*1&lt;=TODAY(),Prévisions!C18=DL!E18),AND(Prévisions!G18*1&lt;=TODAY(),Prévisions!D18=DL!G18)),"Série terminée",IF(AND(AND(Prévisions!E18*1&gt;TODAY(),DL!C18="!"),AND(Prévisions!F18*1&gt;TODAY(),DL!E18="!"),AND(Prévisions!G18*1&gt;TODAY(),DL!G18="!")),"Série, OAV(s) et Film(s) à venir",IF(AND(AND(Prévisions!E18*1&gt;TODAY(),DL!C18="!"),AND(Prévisions!F18*1&gt;TODAY(),DL!E18="!")),"Série et OAV(s) à venir",IF(AND(AND(Prévisions!E18*1&gt;TODAY(),DL!C18="!"),AND(Prévisions!G18*1&gt;TODAY(),DL!G18="!")),"Série et Film(s) à venir",IF(AND(AND(Prévisions!F18*1&gt;TODAY(),DL!E18="!"),AND(Prévisions!G18*1&gt;TODAY(),DL!G18="!")),"OAV(s) et Film(s) à venir",IF(AND(Prévisions!E18*1&gt;TODAY(),DL!C18="!"),"Série à venir",IF(AND(Prévisions!F18*1&gt;TODAY(),DL!E18="!"),"OAV(s) à venir",IF(AND(Prévisions!G18*1&gt;TODAY(),DL!G18="!"),"Film(s) à venir","Try Again"))))))))))))))))))))))),IF(AND(Prévisions!E18="Terminée",OR(ISBLANK(Prévisions!F18),LEN(Prévisions!F18)-LEN(SUBSTITUTE(Prévisions!F18,"/",""))=2,LEN(Prévisions!F18)-LEN(SUBSTITUTE(Prévisions!F18,"/",""))=1,Prévisions!F18="Terminé(s)"),OR(ISBLANK(Prévisions!G18),LEN(Prévisions!G18)-LEN(SUBSTITUTE(Prévisions!G18,"/",""))=2,,LEN(Prévisions!G18)-LEN(SUBSTITUTE(Prévisions!G18,"/",""))=1,Prévisions!G18="Terminé(s)")),IF(AND(OR(LEN(Prévisions!F18)-LEN(SUBSTITUTE(Prévisions!F18,"/",""))=1,Prévisions!F18="A venir"),OR(LEN(Prévisions!G18)-LEN(SUBSTITUTE(Prévisions!G18,"/",""))=1,Prévisions!G18="A venir")),"OAV(s) et Film(s) à venir (non précisé)",IF(OR(LEN(Prévisions!F18)-LEN(SUBSTITUTE(Prévisions!F18,"/",""))=1,Prévisions!F18="A venir"),"OAV(s) à venir (non précisé)",IF(OR(LEN(Prévisions!G18)-LEN(SUBSTITUTE(Prévisions!G18,"/",""))=1,Prévisions!G18="A venir"),"Film(s) à venir (non précisé)",IF(AND(Prévisions!E18="Terminée",AND(Prévisions!F18*1&lt;=TODAY(),OR(DL!E18="!",DL!E18="?")),AND(Prévisions!G18*1&lt;=TODAY(),OR(DL!G18="!",DL!G18="?"))),"OAV(s) et Film(s) en cours",IF(AND(Prévisions!E18="Terminée",AND(Prévisions!F18*1&lt;=TODAY(),OR(DL!E18="!",DL!E18="?"),RIGHT(Prévisions!C18,1)="+")),"OAV(s) en cours (non précisé)",IF(AND(Prévisions!E18="Terminée",AND(Prévisions!F18*1&lt;=TODAY(),OR(DL!E18="!",DL!E18="?"))),"OAV(s) en cours",IF(AND(Prévisions!E18="Terminée",AND(Prévisions!G18*1&lt;=TODAY(),OR(DL!G18="!",DL!G18="?"),RIGHT(Prévisions!D18,1)="+")),"Film(s) en cours (non précisé)",IF(AND(Prévisions!E18="Terminée",AND(Prévisions!G18*1&lt;=TODAY(),OR(DL!G18="!",DL!G18="?"))),"Film(s) en cours",IF(AND(Prévisions!E18="Terminée",AND(LEN(Prévisions!F18)-LEN(SUBSTITUTE(Prévisions!F18,"/",""))=2,Prévisions!F18*1&gt;TODAY(),DL!E18="!"),AND(LEN(Prévisions!G18)-LEN(SUBSTITUTE(Prévisions!G18,"/",""))=2,Prévisions!G18*1&gt;TODAY(),DL!G18="!")),"OAV(s) et Film(s) à venir",IF(AND(Prévisions!E18="Terminée",AND(LEN(Prévisions!F18)-LEN(SUBSTITUTE(Prévisions!F18,"/",""))=2,Prévisions!F18*1&gt;TODAY(),DL!E18="!")),"OAV(s) à venir",IF(AND(Prévisions!E18="Terminée",AND(LEN(Prévisions!G18)-LEN(SUBSTITUTE(Prévisions!G18,"/",""))=2,Prévisions!G18*1&gt;TODAY(),DL!G18="!")),"Film(s) à venir",IF(AND(Prévisions!E18="Terminée",OR(AND(Prévisions!F18*1&lt;=TODAY(),Prévisions!C18=DL!E18),ISBLANK(Prévisions!F18),Prévisions!F18="Terminé(s)"),OR(AND(Prévisions!G18*1&lt;=TODAY(),Prévisions!D18=DL!G18),ISBLANK(Prévisions!G18),Prévisions!G18="Terminé(s)")),"Série terminée","Try Again")))))))))))),IF(AND(OR(Prévisions!E18="A venir",LEN(Prévisions!E18)-LEN(SUBSTITUTE(Prévisions!E18,"/",""))=1),DL!C18="!"),"Série à venir (non précisé)",IF(AND(OR(Prévisions!F18="A venir",LEN(Prévisions!F18)-LEN(SUBSTITUTE(Prévisions!F18,"/",""))=1),DL!E18="!"),"OAV(s) à venir (non précisé)",IF(AND(OR(Prévisions!G18="A venir",LEN(Prévisions!G18)-LEN(SUBSTITUTE(Prévisions!G18,"/",""))=1),DL!G18="!"),"Film(s) à venir (non précisé)",IF(Prévisions!E18="En pause","Suite possible",IF(Prévisions!F18="En pause","Suite possible",IF(AND(LEN(Prévisions!F18)-LEN(SUBSTITUTE(Prévisions!F18,"/",""))=1,DL!E18="!"),"OAV(s) à venir (non précisé)",IF(AND(LEN(Prévisions!G18)-LEN(SUBSTITUTE(Prévisions!G18,"/",""))=1,DL!E18="!"),"Film(s) à venir (non précisé)",IF(Prévisions!G18="Terminé(s)","Film(s) terminé(s)",IF(Prévisions!F18="Terminé(s)","OAV(s) terminé(s)",IF(AND(Prévisions!E18*1&gt;TODAY(),DL!C18="!"),"Série à venir",IF(AND(Prévisions!F18*1&gt;TODAY(),DL!E18="!"),"OAV(s) à venir",IF(AND(Prévisions!G18*1&gt;TODAY(),DL!G18="!"),"Film(s) à venir",IF(AND(ISBLANK(Prévisions!E18),Prévisions!F18*1&lt;=TODAY(),OR(DL!E18="!",DL!E18="?")),"OAV(s) en cours",IF(AND(ISBLANK(Prévisions!E18),ISBLANK(Prévisions!F18),AND(Prévisions!G18*1&lt;=TODAY(),Prévisions!D18=DL!G18)),"Film(s) terminé(s)",IF(AND(ISBLANK(Prévisions!E18),ISBLANK(Prévisions!G18),AND(Prévisions!F18*1&lt;=TODAY(),Prévisions!C18=DL!E18)),"OAV(s) terminé(s)","Tryagain"))))))))))))))))))</f>
        <v>Série terminée</v>
      </c>
      <c r="I18" s="5" t="str">
        <f ca="1">IF(H18="Attendre les Bluray","Patience... patience...",IF(AND(OR(H18="Série et OAV(s) en cours",H18="Série et OAV(s) en cours (non précisé)",H18="Série en cours",H18="OAV(s) en cours",H18="Film(s) en cours",H18="Série en cours (non précisé)",H18="OAV(s) en cours (non précisé)",H18="Film(s) en cours (non précisé)"),B18=C18,D18=E18,F18=G18),"A jour",IF(H18="Film(s) à venir","Dans "&amp;Prévisions!G18*1-TODAY()&amp;" jour(s)",IF(H18="OAV(s) à venir","Dans "&amp;Prévisions!F18*1-TODAY()&amp;" jour(s)",IF(H18="Série à venir","Dans "&amp;Prévisions!E18*1-TODAY()&amp;" jour(s)",IF(OR(H18="Série et OAV(s) à venir (non précisé)",H18="Série à venir (non précisé)",H18="OAV(s) à venir (non précisé)",H18="Film(s) à venir (non précisé)",H18="Série et film(s) à venir (non précisé)"),"Dans ?? jour(s)",IF(AND(H18="Film(s) terminé(s)",F18=G18),"Fini(s)",IF(AND(B18=C18,D18=E18,F18=G18),"Finie",IF(OR(DL!B18="x",DL!D18="x",DL!F18="x"),"Série Abandonnée",IF(AND(B18&lt;C18,D18&lt;E18,F18&lt;G18),C18-B18&amp;" Episode(s), "&amp;E18-D18&amp;" OAV(s) et "&amp;G18-F18&amp;" Film(s) à regarder",IF(AND(B18&lt;C18,D18&lt;E18),C18-B18&amp;" Episode(s) et "&amp;E18-D18&amp;" OAV(s) à regarder",IF(AND(B18&lt;C18,F18&lt;G18),C18-B18&amp;" Episode(s) et "&amp;G18-F18&amp;" Film(s) à regarder",IF(AND(D18&lt;E18,F18&lt;G18),E18-D18&amp;" OAV(s) et "&amp;G18-F18&amp;" Film(s) à regarder",IF(B18&lt;C18,C18-B18&amp;" Episode(s) à regarder",IF(D18&lt;E18,E18-D18&amp;" OAV(s) à regarder",IF(F18&lt;G18,G18-F18&amp;" Film(s) à regarder",""))))))))))))))))</f>
        <v>13 Episode(s) à regarder</v>
      </c>
    </row>
    <row r="19" spans="1:13" ht="17.25" customHeight="1">
      <c r="A19" s="30" t="s">
        <v>30</v>
      </c>
      <c r="B19" s="8">
        <v>12</v>
      </c>
      <c r="C19" s="8">
        <v>12</v>
      </c>
      <c r="D19" s="8">
        <v>1</v>
      </c>
      <c r="E19" s="8">
        <v>1</v>
      </c>
      <c r="F19" s="8"/>
      <c r="G19" s="8"/>
      <c r="H19" s="5" t="str">
        <f ca="1">IF(DL!C19="/","Attendre les Bluray",IF(AND(OR(LEN(Prévisions!E19)-LEN(SUBSTITUTE(Prévisions!E19,"/",""))=2,LEN(Prévisions!E19)-LEN(SUBSTITUTE(Prévisions!E19,"/",""))=1),OR(ISBLANK(Prévisions!F19),LEN(Prévisions!F19)-LEN(SUBSTITUTE(Prévisions!F19,"/",""))=2,LEN(Prévisions!F19)-LEN(SUBSTITUTE(Prévisions!F19,"/",""))=1),OR(ISBLANK(Prévisions!G19),LEN(Prévisions!G19)-LEN(SUBSTITUTE(Prévisions!G19,"/",""))=2,LEN(Prévisions!G19)-LEN(SUBSTITUTE(Prévisions!G19,"/",""))=1)),IF(AND(Prévisions!G19*1&lt;=TODAY(),OR(DL!G19="!",DL!G19="?")),"Film(s) en cours",IF(AND(AND(Prévisions!E19*1&lt;=TODAY(),OR(DL!C19="!",DL!C19="?")),AND(Prévisions!F19*1&lt;=TODAY(),OR(DL!E19="!",DL!E19="?")),AND(Prévisions!G19*1&lt;=TODAY(),OR(DL!G19="!",DL!G19="?"))),"Série, OAV(s) et Film(s) en cours",IF(AND(AND(Prévisions!E19*1&lt;=TODAY(),OR(DL!C19="!",DL!C19="?")),AND(Prévisions!F19*1&lt;=TODAY(),OR(DL!E19="!",DL!E19="?"))),"Série et OAV(s) en cours",IF(AND(AND(Prévisions!E19*1&lt;=TODAY(),OR(DL!C19="!",DL!C19="?")),AND(Prévisions!G19*1&lt;=TODAY(),OR(DL!G19="!",DL!G19="?"))),"Série et Film(s) en cours",IF(AND(AND(Prévisions!F19*1&lt;=TODAY(),OR(DL!E19="!",DL!E19="?")),AND(Prévisions!G19*1&lt;=TODAY(),OR(DL!G19="!",DL!G19="?"))),"OAV(s) et Film(s) en cours",IF(AND(Prévisions!E19*1&lt;=TODAY(),OR(DL!C19="!",DL!C19="?"),RIGHT(Prévisions!B19,1)="+"),"Série en cours (non précisé)",IF(AND(Prévisions!E19*1&lt;=TODAY(),OR(DL!C19="!",DL!C19="?")),"Série en cours",IF(AND(Prévisions!F19*1&lt;=TODAY(),OR(DL!E19="!",DL!E19="?"),RIGHT(Prévisions!C19,1)="+"),"OAV(s) en cours (non précisé)",IF(AND(Prévisions!F19*1&lt;=TODAY(),OR(DL!E19="!",DL!E19="?")),"OAV(s) en cours",IF(AND(Prévisions!G19*1&lt;=TODAY(),OR(DL!G19="!",DL!G19="?"),RIGHT(Prévisions!D19,1)="+"),"Film(s) en cours (non précisé)",IF(AND(LEN(Prévisions!E19)-LEN(SUBSTITUTE(Prévisions!E19,"/",""))=1,LEN(Prévisions!F19)-LEN(SUBSTITUTE(Prévisions!F19,"/",""))=1,LEN(Prévisions!G19)-LEN(SUBSTITUTE(Prévisions!G19,"/",""))=1),"Série, OAV(s) et Film(s) à venir (non précisé)",IF(AND(OR(LEN(Prévisions!E19)-LEN(SUBSTITUTE(Prévisions!E19,"/",""))=1,Prévisions!E19="A venir"),OR(LEN(Prévisions!F19)-LEN(SUBSTITUTE(Prévisions!F19,"/",""))=1,Prévisions!F19="A venir")),"Série et OAV(s) à venir (non précisé)",IF(AND(OR(LEN(Prévisions!E19)-LEN(SUBSTITUTE(Prévisions!E19,"/",""))=1,Prévisions!E19="A venir"),OR(LEN(Prévisions!G19)-LEN(SUBSTITUTE(Prévisions!G19,"/",""))=1,Prévisions!G19="A venir")),"Série et Film(s) à venir (non précisé)",IF(OR(LEN(Prévisions!E19)-LEN(SUBSTITUTE(Prévisions!E19,"/",""))=1,Prévisions!E19="A venir"),"Série à venir (non précisé)",IF(OR(LEN(Prévisions!F19)-LEN(SUBSTITUTE(Prévisions!F19,"/",""))=1,Prévisions!F19="A venir"),"OAV(s) à venir (non précisé)",IF(AND(AND(Prévisions!E19*1&lt;=TODAY(),Prévisions!B19=DL!C19),AND(Prévisions!F19*1&lt;=TODAY(),Prévisions!C19=DL!E19),AND(Prévisions!G19*1&lt;=TODAY(),Prévisions!D19=DL!G19)),"Série terminée",IF(AND(AND(Prévisions!E19*1&gt;TODAY(),DL!C19="!"),AND(Prévisions!F19*1&gt;TODAY(),DL!E19="!"),AND(Prévisions!G19*1&gt;TODAY(),DL!G19="!")),"Série, OAV(s) et Film(s) à venir",IF(AND(AND(Prévisions!E19*1&gt;TODAY(),DL!C19="!"),AND(Prévisions!F19*1&gt;TODAY(),DL!E19="!")),"Série et OAV(s) à venir",IF(AND(AND(Prévisions!E19*1&gt;TODAY(),DL!C19="!"),AND(Prévisions!G19*1&gt;TODAY(),DL!G19="!")),"Série et Film(s) à venir",IF(AND(AND(Prévisions!F19*1&gt;TODAY(),DL!E19="!"),AND(Prévisions!G19*1&gt;TODAY(),DL!G19="!")),"OAV(s) et Film(s) à venir",IF(AND(Prévisions!E19*1&gt;TODAY(),DL!C19="!"),"Série à venir",IF(AND(Prévisions!F19*1&gt;TODAY(),DL!E19="!"),"OAV(s) à venir",IF(AND(Prévisions!G19*1&gt;TODAY(),DL!G19="!"),"Film(s) à venir","Try Again"))))))))))))))))))))))),IF(AND(Prévisions!E19="Terminée",OR(ISBLANK(Prévisions!F19),LEN(Prévisions!F19)-LEN(SUBSTITUTE(Prévisions!F19,"/",""))=2,LEN(Prévisions!F19)-LEN(SUBSTITUTE(Prévisions!F19,"/",""))=1,Prévisions!F19="Terminé(s)"),OR(ISBLANK(Prévisions!G19),LEN(Prévisions!G19)-LEN(SUBSTITUTE(Prévisions!G19,"/",""))=2,,LEN(Prévisions!G19)-LEN(SUBSTITUTE(Prévisions!G19,"/",""))=1,Prévisions!G19="Terminé(s)")),IF(AND(OR(LEN(Prévisions!F19)-LEN(SUBSTITUTE(Prévisions!F19,"/",""))=1,Prévisions!F19="A venir"),OR(LEN(Prévisions!G19)-LEN(SUBSTITUTE(Prévisions!G19,"/",""))=1,Prévisions!G19="A venir")),"OAV(s) et Film(s) à venir (non précisé)",IF(OR(LEN(Prévisions!F19)-LEN(SUBSTITUTE(Prévisions!F19,"/",""))=1,Prévisions!F19="A venir"),"OAV(s) à venir (non précisé)",IF(OR(LEN(Prévisions!G19)-LEN(SUBSTITUTE(Prévisions!G19,"/",""))=1,Prévisions!G19="A venir"),"Film(s) à venir (non précisé)",IF(AND(Prévisions!E19="Terminée",AND(Prévisions!F19*1&lt;=TODAY(),OR(DL!E19="!",DL!E19="?")),AND(Prévisions!G19*1&lt;=TODAY(),OR(DL!G19="!",DL!G19="?"))),"OAV(s) et Film(s) en cours",IF(AND(Prévisions!E19="Terminée",AND(Prévisions!F19*1&lt;=TODAY(),OR(DL!E19="!",DL!E19="?"),RIGHT(Prévisions!C19,1)="+")),"OAV(s) en cours (non précisé)",IF(AND(Prévisions!E19="Terminée",AND(Prévisions!F19*1&lt;=TODAY(),OR(DL!E19="!",DL!E19="?"))),"OAV(s) en cours",IF(AND(Prévisions!E19="Terminée",AND(Prévisions!G19*1&lt;=TODAY(),OR(DL!G19="!",DL!G19="?"),RIGHT(Prévisions!D19,1)="+")),"Film(s) en cours (non précisé)",IF(AND(Prévisions!E19="Terminée",AND(Prévisions!G19*1&lt;=TODAY(),OR(DL!G19="!",DL!G19="?"))),"Film(s) en cours",IF(AND(Prévisions!E19="Terminée",AND(LEN(Prévisions!F19)-LEN(SUBSTITUTE(Prévisions!F19,"/",""))=2,Prévisions!F19*1&gt;TODAY(),DL!E19="!"),AND(LEN(Prévisions!G19)-LEN(SUBSTITUTE(Prévisions!G19,"/",""))=2,Prévisions!G19*1&gt;TODAY(),DL!G19="!")),"OAV(s) et Film(s) à venir",IF(AND(Prévisions!E19="Terminée",AND(LEN(Prévisions!F19)-LEN(SUBSTITUTE(Prévisions!F19,"/",""))=2,Prévisions!F19*1&gt;TODAY(),DL!E19="!")),"OAV(s) à venir",IF(AND(Prévisions!E19="Terminée",AND(LEN(Prévisions!G19)-LEN(SUBSTITUTE(Prévisions!G19,"/",""))=2,Prévisions!G19*1&gt;TODAY(),DL!G19="!")),"Film(s) à venir",IF(AND(Prévisions!E19="Terminée",OR(AND(Prévisions!F19*1&lt;=TODAY(),Prévisions!C19=DL!E19),ISBLANK(Prévisions!F19),Prévisions!F19="Terminé(s)"),OR(AND(Prévisions!G19*1&lt;=TODAY(),Prévisions!D19=DL!G19),ISBLANK(Prévisions!G19),Prévisions!G19="Terminé(s)")),"Série terminée","Try Again")))))))))))),IF(AND(OR(Prévisions!E19="A venir",LEN(Prévisions!E19)-LEN(SUBSTITUTE(Prévisions!E19,"/",""))=1),DL!C19="!"),"Série à venir (non précisé)",IF(AND(OR(Prévisions!F19="A venir",LEN(Prévisions!F19)-LEN(SUBSTITUTE(Prévisions!F19,"/",""))=1),DL!E19="!"),"OAV(s) à venir (non précisé)",IF(AND(OR(Prévisions!G19="A venir",LEN(Prévisions!G19)-LEN(SUBSTITUTE(Prévisions!G19,"/",""))=1),DL!G19="!"),"Film(s) à venir (non précisé)",IF(Prévisions!E19="En pause","Suite possible",IF(Prévisions!F19="En pause","Suite possible",IF(AND(LEN(Prévisions!F19)-LEN(SUBSTITUTE(Prévisions!F19,"/",""))=1,DL!E19="!"),"OAV(s) à venir (non précisé)",IF(AND(LEN(Prévisions!G19)-LEN(SUBSTITUTE(Prévisions!G19,"/",""))=1,DL!E19="!"),"Film(s) à venir (non précisé)",IF(Prévisions!G19="Terminé(s)","Film(s) terminé(s)",IF(Prévisions!F19="Terminé(s)","OAV(s) terminé(s)",IF(AND(Prévisions!E19*1&gt;TODAY(),DL!C19="!"),"Série à venir",IF(AND(Prévisions!F19*1&gt;TODAY(),DL!E19="!"),"OAV(s) à venir",IF(AND(Prévisions!G19*1&gt;TODAY(),DL!G19="!"),"Film(s) à venir",IF(AND(ISBLANK(Prévisions!E19),Prévisions!F19*1&lt;=TODAY(),OR(DL!E19="!",DL!E19="?")),"OAV(s) en cours",IF(AND(ISBLANK(Prévisions!E19),ISBLANK(Prévisions!F19),AND(Prévisions!G19*1&lt;=TODAY(),Prévisions!D19=DL!G19)),"Film(s) terminé(s)",IF(AND(ISBLANK(Prévisions!E19),ISBLANK(Prévisions!G19),AND(Prévisions!F19*1&lt;=TODAY(),Prévisions!C19=DL!E19)),"OAV(s) terminé(s)","Tryagain"))))))))))))))))))</f>
        <v>Série terminée</v>
      </c>
      <c r="I19" s="5" t="str">
        <f ca="1">IF(H19="Attendre les Bluray","Patience... patience...",IF(AND(OR(H19="Série et OAV(s) en cours",H19="Série et OAV(s) en cours (non précisé)",H19="Série en cours",H19="OAV(s) en cours",H19="Film(s) en cours",H19="Série en cours (non précisé)",H19="OAV(s) en cours (non précisé)",H19="Film(s) en cours (non précisé)"),B19=C19,D19=E19,F19=G19),"A jour",IF(H19="Film(s) à venir","Dans "&amp;Prévisions!G19*1-TODAY()&amp;" jour(s)",IF(H19="OAV(s) à venir","Dans "&amp;Prévisions!F19*1-TODAY()&amp;" jour(s)",IF(H19="Série à venir","Dans "&amp;Prévisions!E19*1-TODAY()&amp;" jour(s)",IF(OR(H19="Série et OAV(s) à venir (non précisé)",H19="Série à venir (non précisé)",H19="OAV(s) à venir (non précisé)",H19="Film(s) à venir (non précisé)",H19="Série et film(s) à venir (non précisé)"),"Dans ?? jour(s)",IF(AND(H19="Film(s) terminé(s)",F19=G19),"Fini(s)",IF(AND(B19=C19,D19=E19,F19=G19),"Finie",IF(OR(DL!B19="x",DL!D19="x",DL!F19="x"),"Série Abandonnée",IF(AND(B19&lt;C19,D19&lt;E19,F19&lt;G19),C19-B19&amp;" Episode(s), "&amp;E19-D19&amp;" OAV(s) et "&amp;G19-F19&amp;" Film(s) à regarder",IF(AND(B19&lt;C19,D19&lt;E19),C19-B19&amp;" Episode(s) et "&amp;E19-D19&amp;" OAV(s) à regarder",IF(AND(B19&lt;C19,F19&lt;G19),C19-B19&amp;" Episode(s) et "&amp;G19-F19&amp;" Film(s) à regarder",IF(AND(D19&lt;E19,F19&lt;G19),E19-D19&amp;" OAV(s) et "&amp;G19-F19&amp;" Film(s) à regarder",IF(B19&lt;C19,C19-B19&amp;" Episode(s) à regarder",IF(D19&lt;E19,E19-D19&amp;" OAV(s) à regarder",IF(F19&lt;G19,G19-F19&amp;" Film(s) à regarder",""))))))))))))))))</f>
        <v>Finie</v>
      </c>
    </row>
    <row r="20" spans="1:13" s="7" customFormat="1" ht="17.25" customHeight="1">
      <c r="A20" s="30" t="s">
        <v>502</v>
      </c>
      <c r="B20" s="5">
        <v>12</v>
      </c>
      <c r="C20" s="5">
        <v>12</v>
      </c>
      <c r="D20" s="5"/>
      <c r="E20" s="5"/>
      <c r="F20" s="5"/>
      <c r="G20" s="5"/>
      <c r="H20" s="5" t="str">
        <f ca="1">IF(DL!C20="/","Attendre les Bluray",IF(AND(OR(LEN(Prévisions!E20)-LEN(SUBSTITUTE(Prévisions!E20,"/",""))=2,LEN(Prévisions!E20)-LEN(SUBSTITUTE(Prévisions!E20,"/",""))=1),OR(ISBLANK(Prévisions!F20),LEN(Prévisions!F20)-LEN(SUBSTITUTE(Prévisions!F20,"/",""))=2,LEN(Prévisions!F20)-LEN(SUBSTITUTE(Prévisions!F20,"/",""))=1),OR(ISBLANK(Prévisions!G20),LEN(Prévisions!G20)-LEN(SUBSTITUTE(Prévisions!G20,"/",""))=2,LEN(Prévisions!G20)-LEN(SUBSTITUTE(Prévisions!G20,"/",""))=1)),IF(AND(Prévisions!G20*1&lt;=TODAY(),OR(DL!G20="!",DL!G20="?")),"Film(s) en cours",IF(AND(AND(Prévisions!E20*1&lt;=TODAY(),OR(DL!C20="!",DL!C20="?")),AND(Prévisions!F20*1&lt;=TODAY(),OR(DL!E20="!",DL!E20="?")),AND(Prévisions!G20*1&lt;=TODAY(),OR(DL!G20="!",DL!G20="?"))),"Série, OAV(s) et Film(s) en cours",IF(AND(AND(Prévisions!E20*1&lt;=TODAY(),OR(DL!C20="!",DL!C20="?")),AND(Prévisions!F20*1&lt;=TODAY(),OR(DL!E20="!",DL!E20="?"))),"Série et OAV(s) en cours",IF(AND(AND(Prévisions!E20*1&lt;=TODAY(),OR(DL!C20="!",DL!C20="?")),AND(Prévisions!G20*1&lt;=TODAY(),OR(DL!G20="!",DL!G20="?"))),"Série et Film(s) en cours",IF(AND(AND(Prévisions!F20*1&lt;=TODAY(),OR(DL!E20="!",DL!E20="?")),AND(Prévisions!G20*1&lt;=TODAY(),OR(DL!G20="!",DL!G20="?"))),"OAV(s) et Film(s) en cours",IF(AND(Prévisions!E20*1&lt;=TODAY(),OR(DL!C20="!",DL!C20="?"),RIGHT(Prévisions!B20,1)="+"),"Série en cours (non précisé)",IF(AND(Prévisions!E20*1&lt;=TODAY(),OR(DL!C20="!",DL!C20="?")),"Série en cours",IF(AND(Prévisions!F20*1&lt;=TODAY(),OR(DL!E20="!",DL!E20="?"),RIGHT(Prévisions!C20,1)="+"),"OAV(s) en cours (non précisé)",IF(AND(Prévisions!F20*1&lt;=TODAY(),OR(DL!E20="!",DL!E20="?")),"OAV(s) en cours",IF(AND(Prévisions!G20*1&lt;=TODAY(),OR(DL!G20="!",DL!G20="?"),RIGHT(Prévisions!D20,1)="+"),"Film(s) en cours (non précisé)",IF(AND(LEN(Prévisions!E20)-LEN(SUBSTITUTE(Prévisions!E20,"/",""))=1,LEN(Prévisions!F20)-LEN(SUBSTITUTE(Prévisions!F20,"/",""))=1,LEN(Prévisions!G20)-LEN(SUBSTITUTE(Prévisions!G20,"/",""))=1),"Série, OAV(s) et Film(s) à venir (non précisé)",IF(AND(OR(LEN(Prévisions!E20)-LEN(SUBSTITUTE(Prévisions!E20,"/",""))=1,Prévisions!E20="A venir"),OR(LEN(Prévisions!F20)-LEN(SUBSTITUTE(Prévisions!F20,"/",""))=1,Prévisions!F20="A venir")),"Série et OAV(s) à venir (non précisé)",IF(AND(OR(LEN(Prévisions!E20)-LEN(SUBSTITUTE(Prévisions!E20,"/",""))=1,Prévisions!E20="A venir"),OR(LEN(Prévisions!G20)-LEN(SUBSTITUTE(Prévisions!G20,"/",""))=1,Prévisions!G20="A venir")),"Série et Film(s) à venir (non précisé)",IF(OR(LEN(Prévisions!E20)-LEN(SUBSTITUTE(Prévisions!E20,"/",""))=1,Prévisions!E20="A venir"),"Série à venir (non précisé)",IF(OR(LEN(Prévisions!F20)-LEN(SUBSTITUTE(Prévisions!F20,"/",""))=1,Prévisions!F20="A venir"),"OAV(s) à venir (non précisé)",IF(AND(AND(Prévisions!E20*1&lt;=TODAY(),Prévisions!B20=DL!C20),AND(Prévisions!F20*1&lt;=TODAY(),Prévisions!C20=DL!E20),AND(Prévisions!G20*1&lt;=TODAY(),Prévisions!D20=DL!G20)),"Série terminée",IF(AND(AND(Prévisions!E20*1&gt;TODAY(),DL!C20="!"),AND(Prévisions!F20*1&gt;TODAY(),DL!E20="!"),AND(Prévisions!G20*1&gt;TODAY(),DL!G20="!")),"Série, OAV(s) et Film(s) à venir",IF(AND(AND(Prévisions!E20*1&gt;TODAY(),DL!C20="!"),AND(Prévisions!F20*1&gt;TODAY(),DL!E20="!")),"Série et OAV(s) à venir",IF(AND(AND(Prévisions!E20*1&gt;TODAY(),DL!C20="!"),AND(Prévisions!G20*1&gt;TODAY(),DL!G20="!")),"Série et Film(s) à venir",IF(AND(AND(Prévisions!F20*1&gt;TODAY(),DL!E20="!"),AND(Prévisions!G20*1&gt;TODAY(),DL!G20="!")),"OAV(s) et Film(s) à venir",IF(AND(Prévisions!E20*1&gt;TODAY(),DL!C20="!"),"Série à venir",IF(AND(Prévisions!F20*1&gt;TODAY(),DL!E20="!"),"OAV(s) à venir",IF(AND(Prévisions!G20*1&gt;TODAY(),DL!G20="!"),"Film(s) à venir","Try Again"))))))))))))))))))))))),IF(AND(Prévisions!E20="Terminée",OR(ISBLANK(Prévisions!F20),LEN(Prévisions!F20)-LEN(SUBSTITUTE(Prévisions!F20,"/",""))=2,LEN(Prévisions!F20)-LEN(SUBSTITUTE(Prévisions!F20,"/",""))=1,Prévisions!F20="Terminé(s)"),OR(ISBLANK(Prévisions!G20),LEN(Prévisions!G20)-LEN(SUBSTITUTE(Prévisions!G20,"/",""))=2,,LEN(Prévisions!G20)-LEN(SUBSTITUTE(Prévisions!G20,"/",""))=1,Prévisions!G20="Terminé(s)")),IF(AND(OR(LEN(Prévisions!F20)-LEN(SUBSTITUTE(Prévisions!F20,"/",""))=1,Prévisions!F20="A venir"),OR(LEN(Prévisions!G20)-LEN(SUBSTITUTE(Prévisions!G20,"/",""))=1,Prévisions!G20="A venir")),"OAV(s) et Film(s) à venir (non précisé)",IF(OR(LEN(Prévisions!F20)-LEN(SUBSTITUTE(Prévisions!F20,"/",""))=1,Prévisions!F20="A venir"),"OAV(s) à venir (non précisé)",IF(OR(LEN(Prévisions!G20)-LEN(SUBSTITUTE(Prévisions!G20,"/",""))=1,Prévisions!G20="A venir"),"Film(s) à venir (non précisé)",IF(AND(Prévisions!E20="Terminée",AND(Prévisions!F20*1&lt;=TODAY(),OR(DL!E20="!",DL!E20="?")),AND(Prévisions!G20*1&lt;=TODAY(),OR(DL!G20="!",DL!G20="?"))),"OAV(s) et Film(s) en cours",IF(AND(Prévisions!E20="Terminée",AND(Prévisions!F20*1&lt;=TODAY(),OR(DL!E20="!",DL!E20="?"),RIGHT(Prévisions!C20,1)="+")),"OAV(s) en cours (non précisé)",IF(AND(Prévisions!E20="Terminée",AND(Prévisions!F20*1&lt;=TODAY(),OR(DL!E20="!",DL!E20="?"))),"OAV(s) en cours",IF(AND(Prévisions!E20="Terminée",AND(Prévisions!G20*1&lt;=TODAY(),OR(DL!G20="!",DL!G20="?"),RIGHT(Prévisions!D20,1)="+")),"Film(s) en cours (non précisé)",IF(AND(Prévisions!E20="Terminée",AND(Prévisions!G20*1&lt;=TODAY(),OR(DL!G20="!",DL!G20="?"))),"Film(s) en cours",IF(AND(Prévisions!E20="Terminée",AND(LEN(Prévisions!F20)-LEN(SUBSTITUTE(Prévisions!F20,"/",""))=2,Prévisions!F20*1&gt;TODAY(),DL!E20="!"),AND(LEN(Prévisions!G20)-LEN(SUBSTITUTE(Prévisions!G20,"/",""))=2,Prévisions!G20*1&gt;TODAY(),DL!G20="!")),"OAV(s) et Film(s) à venir",IF(AND(Prévisions!E20="Terminée",AND(LEN(Prévisions!F20)-LEN(SUBSTITUTE(Prévisions!F20,"/",""))=2,Prévisions!F20*1&gt;TODAY(),DL!E20="!")),"OAV(s) à venir",IF(AND(Prévisions!E20="Terminée",AND(LEN(Prévisions!G20)-LEN(SUBSTITUTE(Prévisions!G20,"/",""))=2,Prévisions!G20*1&gt;TODAY(),DL!G20="!")),"Film(s) à venir",IF(AND(Prévisions!E20="Terminée",OR(AND(Prévisions!F20*1&lt;=TODAY(),Prévisions!C20=DL!E20),ISBLANK(Prévisions!F20),Prévisions!F20="Terminé(s)"),OR(AND(Prévisions!G20*1&lt;=TODAY(),Prévisions!D20=DL!G20),ISBLANK(Prévisions!G20),Prévisions!G20="Terminé(s)")),"Série terminée","Try Again")))))))))))),IF(AND(OR(Prévisions!E20="A venir",LEN(Prévisions!E20)-LEN(SUBSTITUTE(Prévisions!E20,"/",""))=1),DL!C20="!"),"Série à venir (non précisé)",IF(AND(OR(Prévisions!F20="A venir",LEN(Prévisions!F20)-LEN(SUBSTITUTE(Prévisions!F20,"/",""))=1),DL!E20="!"),"OAV(s) à venir (non précisé)",IF(AND(OR(Prévisions!G20="A venir",LEN(Prévisions!G20)-LEN(SUBSTITUTE(Prévisions!G20,"/",""))=1),DL!G20="!"),"Film(s) à venir (non précisé)",IF(Prévisions!E20="En pause","Suite possible",IF(Prévisions!F20="En pause","Suite possible",IF(AND(LEN(Prévisions!F20)-LEN(SUBSTITUTE(Prévisions!F20,"/",""))=1,DL!E20="!"),"OAV(s) à venir (non précisé)",IF(AND(LEN(Prévisions!G20)-LEN(SUBSTITUTE(Prévisions!G20,"/",""))=1,DL!E20="!"),"Film(s) à venir (non précisé)",IF(Prévisions!G20="Terminé(s)","Film(s) terminé(s)",IF(Prévisions!F20="Terminé(s)","OAV(s) terminé(s)",IF(AND(Prévisions!E20*1&gt;TODAY(),DL!C20="!"),"Série à venir",IF(AND(Prévisions!F20*1&gt;TODAY(),DL!E20="!"),"OAV(s) à venir",IF(AND(Prévisions!G20*1&gt;TODAY(),DL!G20="!"),"Film(s) à venir",IF(AND(ISBLANK(Prévisions!E20),Prévisions!F20*1&lt;=TODAY(),OR(DL!E20="!",DL!E20="?")),"OAV(s) en cours",IF(AND(ISBLANK(Prévisions!E20),ISBLANK(Prévisions!F20),AND(Prévisions!G20*1&lt;=TODAY(),Prévisions!D20=DL!G20)),"Film(s) terminé(s)",IF(AND(ISBLANK(Prévisions!E20),ISBLANK(Prévisions!G20),AND(Prévisions!F20*1&lt;=TODAY(),Prévisions!C20=DL!E20)),"OAV(s) terminé(s)","Tryagain"))))))))))))))))))</f>
        <v>Série terminée</v>
      </c>
      <c r="I20" s="5" t="str">
        <f ca="1">IF(H20="Attendre les Bluray","Patience... patience...",IF(AND(OR(H20="Série et OAV(s) en cours",H20="Série et OAV(s) en cours (non précisé)",H20="Série en cours",H20="OAV(s) en cours",H20="Film(s) en cours",H20="Série en cours (non précisé)",H20="OAV(s) en cours (non précisé)",H20="Film(s) en cours (non précisé)"),B20=C20,D20=E20,F20=G20),"A jour",IF(H20="Film(s) à venir","Dans "&amp;Prévisions!G20*1-TODAY()&amp;" jour(s)",IF(H20="OAV(s) à venir","Dans "&amp;Prévisions!F20*1-TODAY()&amp;" jour(s)",IF(H20="Série à venir","Dans "&amp;Prévisions!E20*1-TODAY()&amp;" jour(s)",IF(OR(H20="Série et OAV(s) à venir (non précisé)",H20="Série à venir (non précisé)",H20="OAV(s) à venir (non précisé)",H20="Film(s) à venir (non précisé)",H20="Série et film(s) à venir (non précisé)"),"Dans ?? jour(s)",IF(AND(H20="Film(s) terminé(s)",F20=G20),"Fini(s)",IF(AND(B20=C20,D20=E20,F20=G20),"Finie",IF(OR(DL!B20="x",DL!D20="x",DL!F20="x"),"Série Abandonnée",IF(AND(B20&lt;C20,D20&lt;E20,F20&lt;G20),C20-B20&amp;" Episode(s), "&amp;E20-D20&amp;" OAV(s) et "&amp;G20-F20&amp;" Film(s) à regarder",IF(AND(B20&lt;C20,D20&lt;E20),C20-B20&amp;" Episode(s) et "&amp;E20-D20&amp;" OAV(s) à regarder",IF(AND(B20&lt;C20,F20&lt;G20),C20-B20&amp;" Episode(s) et "&amp;G20-F20&amp;" Film(s) à regarder",IF(AND(D20&lt;E20,F20&lt;G20),E20-D20&amp;" OAV(s) et "&amp;G20-F20&amp;" Film(s) à regarder",IF(B20&lt;C20,C20-B20&amp;" Episode(s) à regarder",IF(D20&lt;E20,E20-D20&amp;" OAV(s) à regarder",IF(F20&lt;G20,G20-F20&amp;" Film(s) à regarder",""))))))))))))))))</f>
        <v>Finie</v>
      </c>
    </row>
    <row r="21" spans="1:13" s="7" customFormat="1" ht="17.25" customHeight="1">
      <c r="A21" s="30" t="s">
        <v>504</v>
      </c>
      <c r="B21" s="5">
        <v>0</v>
      </c>
      <c r="C21" s="5">
        <v>12</v>
      </c>
      <c r="D21" s="5"/>
      <c r="E21" s="5"/>
      <c r="F21" s="5"/>
      <c r="G21" s="5"/>
      <c r="H21" s="5" t="str">
        <f ca="1">IF(DL!C21="/","Attendre les Bluray",IF(AND(OR(LEN(Prévisions!E21)-LEN(SUBSTITUTE(Prévisions!E21,"/",""))=2,LEN(Prévisions!E21)-LEN(SUBSTITUTE(Prévisions!E21,"/",""))=1),OR(ISBLANK(Prévisions!F21),LEN(Prévisions!F21)-LEN(SUBSTITUTE(Prévisions!F21,"/",""))=2,LEN(Prévisions!F21)-LEN(SUBSTITUTE(Prévisions!F21,"/",""))=1),OR(ISBLANK(Prévisions!G21),LEN(Prévisions!G21)-LEN(SUBSTITUTE(Prévisions!G21,"/",""))=2,LEN(Prévisions!G21)-LEN(SUBSTITUTE(Prévisions!G21,"/",""))=1)),IF(AND(Prévisions!G21*1&lt;=TODAY(),OR(DL!G21="!",DL!G21="?")),"Film(s) en cours",IF(AND(AND(Prévisions!E21*1&lt;=TODAY(),OR(DL!C21="!",DL!C21="?")),AND(Prévisions!F21*1&lt;=TODAY(),OR(DL!E21="!",DL!E21="?")),AND(Prévisions!G21*1&lt;=TODAY(),OR(DL!G21="!",DL!G21="?"))),"Série, OAV(s) et Film(s) en cours",IF(AND(AND(Prévisions!E21*1&lt;=TODAY(),OR(DL!C21="!",DL!C21="?")),AND(Prévisions!F21*1&lt;=TODAY(),OR(DL!E21="!",DL!E21="?"))),"Série et OAV(s) en cours",IF(AND(AND(Prévisions!E21*1&lt;=TODAY(),OR(DL!C21="!",DL!C21="?")),AND(Prévisions!G21*1&lt;=TODAY(),OR(DL!G21="!",DL!G21="?"))),"Série et Film(s) en cours",IF(AND(AND(Prévisions!F21*1&lt;=TODAY(),OR(DL!E21="!",DL!E21="?")),AND(Prévisions!G21*1&lt;=TODAY(),OR(DL!G21="!",DL!G21="?"))),"OAV(s) et Film(s) en cours",IF(AND(Prévisions!E21*1&lt;=TODAY(),OR(DL!C21="!",DL!C21="?"),RIGHT(Prévisions!B21,1)="+"),"Série en cours (non précisé)",IF(AND(Prévisions!E21*1&lt;=TODAY(),OR(DL!C21="!",DL!C21="?")),"Série en cours",IF(AND(Prévisions!F21*1&lt;=TODAY(),OR(DL!E21="!",DL!E21="?"),RIGHT(Prévisions!C21,1)="+"),"OAV(s) en cours (non précisé)",IF(AND(Prévisions!F21*1&lt;=TODAY(),OR(DL!E21="!",DL!E21="?")),"OAV(s) en cours",IF(AND(Prévisions!G21*1&lt;=TODAY(),OR(DL!G21="!",DL!G21="?"),RIGHT(Prévisions!D21,1)="+"),"Film(s) en cours (non précisé)",IF(AND(LEN(Prévisions!E21)-LEN(SUBSTITUTE(Prévisions!E21,"/",""))=1,LEN(Prévisions!F21)-LEN(SUBSTITUTE(Prévisions!F21,"/",""))=1,LEN(Prévisions!G21)-LEN(SUBSTITUTE(Prévisions!G21,"/",""))=1),"Série, OAV(s) et Film(s) à venir (non précisé)",IF(AND(OR(LEN(Prévisions!E21)-LEN(SUBSTITUTE(Prévisions!E21,"/",""))=1,Prévisions!E21="A venir"),OR(LEN(Prévisions!F21)-LEN(SUBSTITUTE(Prévisions!F21,"/",""))=1,Prévisions!F21="A venir")),"Série et OAV(s) à venir (non précisé)",IF(AND(OR(LEN(Prévisions!E21)-LEN(SUBSTITUTE(Prévisions!E21,"/",""))=1,Prévisions!E21="A venir"),OR(LEN(Prévisions!G21)-LEN(SUBSTITUTE(Prévisions!G21,"/",""))=1,Prévisions!G21="A venir")),"Série et Film(s) à venir (non précisé)",IF(OR(LEN(Prévisions!E21)-LEN(SUBSTITUTE(Prévisions!E21,"/",""))=1,Prévisions!E21="A venir"),"Série à venir (non précisé)",IF(OR(LEN(Prévisions!F21)-LEN(SUBSTITUTE(Prévisions!F21,"/",""))=1,Prévisions!F21="A venir"),"OAV(s) à venir (non précisé)",IF(AND(AND(Prévisions!E21*1&lt;=TODAY(),Prévisions!B21=DL!C21),AND(Prévisions!F21*1&lt;=TODAY(),Prévisions!C21=DL!E21),AND(Prévisions!G21*1&lt;=TODAY(),Prévisions!D21=DL!G21)),"Série terminée",IF(AND(AND(Prévisions!E21*1&gt;TODAY(),DL!C21="!"),AND(Prévisions!F21*1&gt;TODAY(),DL!E21="!"),AND(Prévisions!G21*1&gt;TODAY(),DL!G21="!")),"Série, OAV(s) et Film(s) à venir",IF(AND(AND(Prévisions!E21*1&gt;TODAY(),DL!C21="!"),AND(Prévisions!F21*1&gt;TODAY(),DL!E21="!")),"Série et OAV(s) à venir",IF(AND(AND(Prévisions!E21*1&gt;TODAY(),DL!C21="!"),AND(Prévisions!G21*1&gt;TODAY(),DL!G21="!")),"Série et Film(s) à venir",IF(AND(AND(Prévisions!F21*1&gt;TODAY(),DL!E21="!"),AND(Prévisions!G21*1&gt;TODAY(),DL!G21="!")),"OAV(s) et Film(s) à venir",IF(AND(Prévisions!E21*1&gt;TODAY(),DL!C21="!"),"Série à venir",IF(AND(Prévisions!F21*1&gt;TODAY(),DL!E21="!"),"OAV(s) à venir",IF(AND(Prévisions!G21*1&gt;TODAY(),DL!G21="!"),"Film(s) à venir","Try Again"))))))))))))))))))))))),IF(AND(Prévisions!E21="Terminée",OR(ISBLANK(Prévisions!F21),LEN(Prévisions!F21)-LEN(SUBSTITUTE(Prévisions!F21,"/",""))=2,LEN(Prévisions!F21)-LEN(SUBSTITUTE(Prévisions!F21,"/",""))=1,Prévisions!F21="Terminé(s)"),OR(ISBLANK(Prévisions!G21),LEN(Prévisions!G21)-LEN(SUBSTITUTE(Prévisions!G21,"/",""))=2,,LEN(Prévisions!G21)-LEN(SUBSTITUTE(Prévisions!G21,"/",""))=1,Prévisions!G21="Terminé(s)")),IF(AND(OR(LEN(Prévisions!F21)-LEN(SUBSTITUTE(Prévisions!F21,"/",""))=1,Prévisions!F21="A venir"),OR(LEN(Prévisions!G21)-LEN(SUBSTITUTE(Prévisions!G21,"/",""))=1,Prévisions!G21="A venir")),"OAV(s) et Film(s) à venir (non précisé)",IF(OR(LEN(Prévisions!F21)-LEN(SUBSTITUTE(Prévisions!F21,"/",""))=1,Prévisions!F21="A venir"),"OAV(s) à venir (non précisé)",IF(OR(LEN(Prévisions!G21)-LEN(SUBSTITUTE(Prévisions!G21,"/",""))=1,Prévisions!G21="A venir"),"Film(s) à venir (non précisé)",IF(AND(Prévisions!E21="Terminée",AND(Prévisions!F21*1&lt;=TODAY(),OR(DL!E21="!",DL!E21="?")),AND(Prévisions!G21*1&lt;=TODAY(),OR(DL!G21="!",DL!G21="?"))),"OAV(s) et Film(s) en cours",IF(AND(Prévisions!E21="Terminée",AND(Prévisions!F21*1&lt;=TODAY(),OR(DL!E21="!",DL!E21="?"),RIGHT(Prévisions!C21,1)="+")),"OAV(s) en cours (non précisé)",IF(AND(Prévisions!E21="Terminée",AND(Prévisions!F21*1&lt;=TODAY(),OR(DL!E21="!",DL!E21="?"))),"OAV(s) en cours",IF(AND(Prévisions!E21="Terminée",AND(Prévisions!G21*1&lt;=TODAY(),OR(DL!G21="!",DL!G21="?"),RIGHT(Prévisions!D21,1)="+")),"Film(s) en cours (non précisé)",IF(AND(Prévisions!E21="Terminée",AND(Prévisions!G21*1&lt;=TODAY(),OR(DL!G21="!",DL!G21="?"))),"Film(s) en cours",IF(AND(Prévisions!E21="Terminée",AND(LEN(Prévisions!F21)-LEN(SUBSTITUTE(Prévisions!F21,"/",""))=2,Prévisions!F21*1&gt;TODAY(),DL!E21="!"),AND(LEN(Prévisions!G21)-LEN(SUBSTITUTE(Prévisions!G21,"/",""))=2,Prévisions!G21*1&gt;TODAY(),DL!G21="!")),"OAV(s) et Film(s) à venir",IF(AND(Prévisions!E21="Terminée",AND(LEN(Prévisions!F21)-LEN(SUBSTITUTE(Prévisions!F21,"/",""))=2,Prévisions!F21*1&gt;TODAY(),DL!E21="!")),"OAV(s) à venir",IF(AND(Prévisions!E21="Terminée",AND(LEN(Prévisions!G21)-LEN(SUBSTITUTE(Prévisions!G21,"/",""))=2,Prévisions!G21*1&gt;TODAY(),DL!G21="!")),"Film(s) à venir",IF(AND(Prévisions!E21="Terminée",OR(AND(Prévisions!F21*1&lt;=TODAY(),Prévisions!C21=DL!E21),ISBLANK(Prévisions!F21),Prévisions!F21="Terminé(s)"),OR(AND(Prévisions!G21*1&lt;=TODAY(),Prévisions!D21=DL!G21),ISBLANK(Prévisions!G21),Prévisions!G21="Terminé(s)")),"Série terminée","Try Again")))))))))))),IF(AND(OR(Prévisions!E21="A venir",LEN(Prévisions!E21)-LEN(SUBSTITUTE(Prévisions!E21,"/",""))=1),DL!C21="!"),"Série à venir (non précisé)",IF(AND(OR(Prévisions!F21="A venir",LEN(Prévisions!F21)-LEN(SUBSTITUTE(Prévisions!F21,"/",""))=1),DL!E21="!"),"OAV(s) à venir (non précisé)",IF(AND(OR(Prévisions!G21="A venir",LEN(Prévisions!G21)-LEN(SUBSTITUTE(Prévisions!G21,"/",""))=1),DL!G21="!"),"Film(s) à venir (non précisé)",IF(Prévisions!E21="En pause","Suite possible",IF(Prévisions!F21="En pause","Suite possible",IF(AND(LEN(Prévisions!F21)-LEN(SUBSTITUTE(Prévisions!F21,"/",""))=1,DL!E21="!"),"OAV(s) à venir (non précisé)",IF(AND(LEN(Prévisions!G21)-LEN(SUBSTITUTE(Prévisions!G21,"/",""))=1,DL!E21="!"),"Film(s) à venir (non précisé)",IF(Prévisions!G21="Terminé(s)","Film(s) terminé(s)",IF(Prévisions!F21="Terminé(s)","OAV(s) terminé(s)",IF(AND(Prévisions!E21*1&gt;TODAY(),DL!C21="!"),"Série à venir",IF(AND(Prévisions!F21*1&gt;TODAY(),DL!E21="!"),"OAV(s) à venir",IF(AND(Prévisions!G21*1&gt;TODAY(),DL!G21="!"),"Film(s) à venir",IF(AND(ISBLANK(Prévisions!E21),Prévisions!F21*1&lt;=TODAY(),OR(DL!E21="!",DL!E21="?")),"OAV(s) en cours",IF(AND(ISBLANK(Prévisions!E21),ISBLANK(Prévisions!F21),AND(Prévisions!G21*1&lt;=TODAY(),Prévisions!D21=DL!G21)),"Film(s) terminé(s)",IF(AND(ISBLANK(Prévisions!E21),ISBLANK(Prévisions!G21),AND(Prévisions!F21*1&lt;=TODAY(),Prévisions!C21=DL!E21)),"OAV(s) terminé(s)","Tryagain"))))))))))))))))))</f>
        <v>Série en cours</v>
      </c>
      <c r="I21" s="5" t="str">
        <f ca="1">IF(H21="Attendre les Bluray","Patience... patience...",IF(AND(OR(H21="Série et OAV(s) en cours",H21="Série et OAV(s) en cours (non précisé)",H21="Série en cours",H21="OAV(s) en cours",H21="Film(s) en cours",H21="Série en cours (non précisé)",H21="OAV(s) en cours (non précisé)",H21="Film(s) en cours (non précisé)"),B21=C21,D21=E21,F21=G21),"A jour",IF(H21="Film(s) à venir","Dans "&amp;Prévisions!G21*1-TODAY()&amp;" jour(s)",IF(H21="OAV(s) à venir","Dans "&amp;Prévisions!F21*1-TODAY()&amp;" jour(s)",IF(H21="Série à venir","Dans "&amp;Prévisions!E21*1-TODAY()&amp;" jour(s)",IF(OR(H21="Série et OAV(s) à venir (non précisé)",H21="Série à venir (non précisé)",H21="OAV(s) à venir (non précisé)",H21="Film(s) à venir (non précisé)",H21="Série et film(s) à venir (non précisé)"),"Dans ?? jour(s)",IF(AND(H21="Film(s) terminé(s)",F21=G21),"Fini(s)",IF(AND(B21=C21,D21=E21,F21=G21),"Finie",IF(OR(DL!B21="x",DL!D21="x",DL!F21="x"),"Série Abandonnée",IF(AND(B21&lt;C21,D21&lt;E21,F21&lt;G21),C21-B21&amp;" Episode(s), "&amp;E21-D21&amp;" OAV(s) et "&amp;G21-F21&amp;" Film(s) à regarder",IF(AND(B21&lt;C21,D21&lt;E21),C21-B21&amp;" Episode(s) et "&amp;E21-D21&amp;" OAV(s) à regarder",IF(AND(B21&lt;C21,F21&lt;G21),C21-B21&amp;" Episode(s) et "&amp;G21-F21&amp;" Film(s) à regarder",IF(AND(D21&lt;E21,F21&lt;G21),E21-D21&amp;" OAV(s) et "&amp;G21-F21&amp;" Film(s) à regarder",IF(B21&lt;C21,C21-B21&amp;" Episode(s) à regarder",IF(D21&lt;E21,E21-D21&amp;" OAV(s) à regarder",IF(F21&lt;G21,G21-F21&amp;" Film(s) à regarder",""))))))))))))))))</f>
        <v>12 Episode(s) à regarder</v>
      </c>
    </row>
    <row r="22" spans="1:13" s="7" customFormat="1" ht="17.25" customHeight="1">
      <c r="A22" s="30" t="s">
        <v>627</v>
      </c>
      <c r="B22" s="5">
        <v>12</v>
      </c>
      <c r="C22" s="5">
        <v>12</v>
      </c>
      <c r="D22" s="5"/>
      <c r="E22" s="5"/>
      <c r="F22" s="5"/>
      <c r="G22" s="5"/>
      <c r="H22" s="5" t="str">
        <f ca="1">IF(DL!C22="/","Attendre les Bluray",IF(AND(OR(LEN(Prévisions!E22)-LEN(SUBSTITUTE(Prévisions!E22,"/",""))=2,LEN(Prévisions!E22)-LEN(SUBSTITUTE(Prévisions!E22,"/",""))=1),OR(ISBLANK(Prévisions!F22),LEN(Prévisions!F22)-LEN(SUBSTITUTE(Prévisions!F22,"/",""))=2,LEN(Prévisions!F22)-LEN(SUBSTITUTE(Prévisions!F22,"/",""))=1),OR(ISBLANK(Prévisions!G22),LEN(Prévisions!G22)-LEN(SUBSTITUTE(Prévisions!G22,"/",""))=2,LEN(Prévisions!G22)-LEN(SUBSTITUTE(Prévisions!G22,"/",""))=1)),IF(AND(Prévisions!G22*1&lt;=TODAY(),OR(DL!G22="!",DL!G22="?")),"Film(s) en cours",IF(AND(AND(Prévisions!E22*1&lt;=TODAY(),OR(DL!C22="!",DL!C22="?")),AND(Prévisions!F22*1&lt;=TODAY(),OR(DL!E22="!",DL!E22="?")),AND(Prévisions!G22*1&lt;=TODAY(),OR(DL!G22="!",DL!G22="?"))),"Série, OAV(s) et Film(s) en cours",IF(AND(AND(Prévisions!E22*1&lt;=TODAY(),OR(DL!C22="!",DL!C22="?")),AND(Prévisions!F22*1&lt;=TODAY(),OR(DL!E22="!",DL!E22="?"))),"Série et OAV(s) en cours",IF(AND(AND(Prévisions!E22*1&lt;=TODAY(),OR(DL!C22="!",DL!C22="?")),AND(Prévisions!G22*1&lt;=TODAY(),OR(DL!G22="!",DL!G22="?"))),"Série et Film(s) en cours",IF(AND(AND(Prévisions!F22*1&lt;=TODAY(),OR(DL!E22="!",DL!E22="?")),AND(Prévisions!G22*1&lt;=TODAY(),OR(DL!G22="!",DL!G22="?"))),"OAV(s) et Film(s) en cours",IF(AND(Prévisions!E22*1&lt;=TODAY(),OR(DL!C22="!",DL!C22="?"),RIGHT(Prévisions!B22,1)="+"),"Série en cours (non précisé)",IF(AND(Prévisions!E22*1&lt;=TODAY(),OR(DL!C22="!",DL!C22="?")),"Série en cours",IF(AND(Prévisions!F22*1&lt;=TODAY(),OR(DL!E22="!",DL!E22="?"),RIGHT(Prévisions!C22,1)="+"),"OAV(s) en cours (non précisé)",IF(AND(Prévisions!F22*1&lt;=TODAY(),OR(DL!E22="!",DL!E22="?")),"OAV(s) en cours",IF(AND(Prévisions!G22*1&lt;=TODAY(),OR(DL!G22="!",DL!G22="?"),RIGHT(Prévisions!D22,1)="+"),"Film(s) en cours (non précisé)",IF(AND(LEN(Prévisions!E22)-LEN(SUBSTITUTE(Prévisions!E22,"/",""))=1,LEN(Prévisions!F22)-LEN(SUBSTITUTE(Prévisions!F22,"/",""))=1,LEN(Prévisions!G22)-LEN(SUBSTITUTE(Prévisions!G22,"/",""))=1),"Série, OAV(s) et Film(s) à venir (non précisé)",IF(AND(OR(LEN(Prévisions!E22)-LEN(SUBSTITUTE(Prévisions!E22,"/",""))=1,Prévisions!E22="A venir"),OR(LEN(Prévisions!F22)-LEN(SUBSTITUTE(Prévisions!F22,"/",""))=1,Prévisions!F22="A venir")),"Série et OAV(s) à venir (non précisé)",IF(AND(OR(LEN(Prévisions!E22)-LEN(SUBSTITUTE(Prévisions!E22,"/",""))=1,Prévisions!E22="A venir"),OR(LEN(Prévisions!G22)-LEN(SUBSTITUTE(Prévisions!G22,"/",""))=1,Prévisions!G22="A venir")),"Série et Film(s) à venir (non précisé)",IF(OR(LEN(Prévisions!E22)-LEN(SUBSTITUTE(Prévisions!E22,"/",""))=1,Prévisions!E22="A venir"),"Série à venir (non précisé)",IF(OR(LEN(Prévisions!F22)-LEN(SUBSTITUTE(Prévisions!F22,"/",""))=1,Prévisions!F22="A venir"),"OAV(s) à venir (non précisé)",IF(AND(AND(Prévisions!E22*1&lt;=TODAY(),Prévisions!B22=DL!C22),AND(Prévisions!F22*1&lt;=TODAY(),Prévisions!C22=DL!E22),AND(Prévisions!G22*1&lt;=TODAY(),Prévisions!D22=DL!G22)),"Série terminée",IF(AND(AND(Prévisions!E22*1&gt;TODAY(),DL!C22="!"),AND(Prévisions!F22*1&gt;TODAY(),DL!E22="!"),AND(Prévisions!G22*1&gt;TODAY(),DL!G22="!")),"Série, OAV(s) et Film(s) à venir",IF(AND(AND(Prévisions!E22*1&gt;TODAY(),DL!C22="!"),AND(Prévisions!F22*1&gt;TODAY(),DL!E22="!")),"Série et OAV(s) à venir",IF(AND(AND(Prévisions!E22*1&gt;TODAY(),DL!C22="!"),AND(Prévisions!G22*1&gt;TODAY(),DL!G22="!")),"Série et Film(s) à venir",IF(AND(AND(Prévisions!F22*1&gt;TODAY(),DL!E22="!"),AND(Prévisions!G22*1&gt;TODAY(),DL!G22="!")),"OAV(s) et Film(s) à venir",IF(AND(Prévisions!E22*1&gt;TODAY(),DL!C22="!"),"Série à venir",IF(AND(Prévisions!F22*1&gt;TODAY(),DL!E22="!"),"OAV(s) à venir",IF(AND(Prévisions!G22*1&gt;TODAY(),DL!G22="!"),"Film(s) à venir","Try Again"))))))))))))))))))))))),IF(AND(Prévisions!E22="Terminée",OR(ISBLANK(Prévisions!F22),LEN(Prévisions!F22)-LEN(SUBSTITUTE(Prévisions!F22,"/",""))=2,LEN(Prévisions!F22)-LEN(SUBSTITUTE(Prévisions!F22,"/",""))=1,Prévisions!F22="Terminé(s)"),OR(ISBLANK(Prévisions!G22),LEN(Prévisions!G22)-LEN(SUBSTITUTE(Prévisions!G22,"/",""))=2,,LEN(Prévisions!G22)-LEN(SUBSTITUTE(Prévisions!G22,"/",""))=1,Prévisions!G22="Terminé(s)")),IF(AND(OR(LEN(Prévisions!F22)-LEN(SUBSTITUTE(Prévisions!F22,"/",""))=1,Prévisions!F22="A venir"),OR(LEN(Prévisions!G22)-LEN(SUBSTITUTE(Prévisions!G22,"/",""))=1,Prévisions!G22="A venir")),"OAV(s) et Film(s) à venir (non précisé)",IF(OR(LEN(Prévisions!F22)-LEN(SUBSTITUTE(Prévisions!F22,"/",""))=1,Prévisions!F22="A venir"),"OAV(s) à venir (non précisé)",IF(OR(LEN(Prévisions!G22)-LEN(SUBSTITUTE(Prévisions!G22,"/",""))=1,Prévisions!G22="A venir"),"Film(s) à venir (non précisé)",IF(AND(Prévisions!E22="Terminée",AND(Prévisions!F22*1&lt;=TODAY(),OR(DL!E22="!",DL!E22="?")),AND(Prévisions!G22*1&lt;=TODAY(),OR(DL!G22="!",DL!G22="?"))),"OAV(s) et Film(s) en cours",IF(AND(Prévisions!E22="Terminée",AND(Prévisions!F22*1&lt;=TODAY(),OR(DL!E22="!",DL!E22="?"),RIGHT(Prévisions!C22,1)="+")),"OAV(s) en cours (non précisé)",IF(AND(Prévisions!E22="Terminée",AND(Prévisions!F22*1&lt;=TODAY(),OR(DL!E22="!",DL!E22="?"))),"OAV(s) en cours",IF(AND(Prévisions!E22="Terminée",AND(Prévisions!G22*1&lt;=TODAY(),OR(DL!G22="!",DL!G22="?"),RIGHT(Prévisions!D22,1)="+")),"Film(s) en cours (non précisé)",IF(AND(Prévisions!E22="Terminée",AND(Prévisions!G22*1&lt;=TODAY(),OR(DL!G22="!",DL!G22="?"))),"Film(s) en cours",IF(AND(Prévisions!E22="Terminée",AND(LEN(Prévisions!F22)-LEN(SUBSTITUTE(Prévisions!F22,"/",""))=2,Prévisions!F22*1&gt;TODAY(),DL!E22="!"),AND(LEN(Prévisions!G22)-LEN(SUBSTITUTE(Prévisions!G22,"/",""))=2,Prévisions!G22*1&gt;TODAY(),DL!G22="!")),"OAV(s) et Film(s) à venir",IF(AND(Prévisions!E22="Terminée",AND(LEN(Prévisions!F22)-LEN(SUBSTITUTE(Prévisions!F22,"/",""))=2,Prévisions!F22*1&gt;TODAY(),DL!E22="!")),"OAV(s) à venir",IF(AND(Prévisions!E22="Terminée",AND(LEN(Prévisions!G22)-LEN(SUBSTITUTE(Prévisions!G22,"/",""))=2,Prévisions!G22*1&gt;TODAY(),DL!G22="!")),"Film(s) à venir",IF(AND(Prévisions!E22="Terminée",OR(AND(Prévisions!F22*1&lt;=TODAY(),Prévisions!C22=DL!E22),ISBLANK(Prévisions!F22),Prévisions!F22="Terminé(s)"),OR(AND(Prévisions!G22*1&lt;=TODAY(),Prévisions!D22=DL!G22),ISBLANK(Prévisions!G22),Prévisions!G22="Terminé(s)")),"Série terminée","Try Again")))))))))))),IF(AND(OR(Prévisions!E22="A venir",LEN(Prévisions!E22)-LEN(SUBSTITUTE(Prévisions!E22,"/",""))=1),DL!C22="!"),"Série à venir (non précisé)",IF(AND(OR(Prévisions!F22="A venir",LEN(Prévisions!F22)-LEN(SUBSTITUTE(Prévisions!F22,"/",""))=1),DL!E22="!"),"OAV(s) à venir (non précisé)",IF(AND(OR(Prévisions!G22="A venir",LEN(Prévisions!G22)-LEN(SUBSTITUTE(Prévisions!G22,"/",""))=1),DL!G22="!"),"Film(s) à venir (non précisé)",IF(Prévisions!E22="En pause","Suite possible",IF(Prévisions!F22="En pause","Suite possible",IF(AND(LEN(Prévisions!F22)-LEN(SUBSTITUTE(Prévisions!F22,"/",""))=1,DL!E22="!"),"OAV(s) à venir (non précisé)",IF(AND(LEN(Prévisions!G22)-LEN(SUBSTITUTE(Prévisions!G22,"/",""))=1,DL!E22="!"),"Film(s) à venir (non précisé)",IF(Prévisions!G22="Terminé(s)","Film(s) terminé(s)",IF(Prévisions!F22="Terminé(s)","OAV(s) terminé(s)",IF(AND(Prévisions!E22*1&gt;TODAY(),DL!C22="!"),"Série à venir",IF(AND(Prévisions!F22*1&gt;TODAY(),DL!E22="!"),"OAV(s) à venir",IF(AND(Prévisions!G22*1&gt;TODAY(),DL!G22="!"),"Film(s) à venir",IF(AND(ISBLANK(Prévisions!E22),Prévisions!F22*1&lt;=TODAY(),OR(DL!E22="!",DL!E22="?")),"OAV(s) en cours",IF(AND(ISBLANK(Prévisions!E22),ISBLANK(Prévisions!F22),AND(Prévisions!G22*1&lt;=TODAY(),Prévisions!D22=DL!G22)),"Film(s) terminé(s)",IF(AND(ISBLANK(Prévisions!E22),ISBLANK(Prévisions!G22),AND(Prévisions!F22*1&lt;=TODAY(),Prévisions!C22=DL!E22)),"OAV(s) terminé(s)","Tryagain"))))))))))))))))))</f>
        <v>Attendre les Bluray</v>
      </c>
      <c r="I22" s="5" t="str">
        <f ca="1">IF(H22="Attendre les Bluray","Patience... patience...",IF(AND(OR(H22="Série et OAV(s) en cours",H22="Série et OAV(s) en cours (non précisé)",H22="Série en cours",H22="OAV(s) en cours",H22="Film(s) en cours",H22="Série en cours (non précisé)",H22="OAV(s) en cours (non précisé)",H22="Film(s) en cours (non précisé)"),B22=C22,D22=E22,F22=G22),"A jour",IF(H22="Film(s) à venir","Dans "&amp;Prévisions!G22*1-TODAY()&amp;" jour(s)",IF(H22="OAV(s) à venir","Dans "&amp;Prévisions!F22*1-TODAY()&amp;" jour(s)",IF(H22="Série à venir","Dans "&amp;Prévisions!E22*1-TODAY()&amp;" jour(s)",IF(OR(H22="Série et OAV(s) à venir (non précisé)",H22="Série à venir (non précisé)",H22="OAV(s) à venir (non précisé)",H22="Film(s) à venir (non précisé)",H22="Série et film(s) à venir (non précisé)"),"Dans ?? jour(s)",IF(AND(H22="Film(s) terminé(s)",F22=G22),"Fini(s)",IF(AND(B22=C22,D22=E22,F22=G22),"Finie",IF(OR(DL!B22="x",DL!D22="x",DL!F22="x"),"Série Abandonnée",IF(AND(B22&lt;C22,D22&lt;E22,F22&lt;G22),C22-B22&amp;" Episode(s), "&amp;E22-D22&amp;" OAV(s) et "&amp;G22-F22&amp;" Film(s) à regarder",IF(AND(B22&lt;C22,D22&lt;E22),C22-B22&amp;" Episode(s) et "&amp;E22-D22&amp;" OAV(s) à regarder",IF(AND(B22&lt;C22,F22&lt;G22),C22-B22&amp;" Episode(s) et "&amp;G22-F22&amp;" Film(s) à regarder",IF(AND(D22&lt;E22,F22&lt;G22),E22-D22&amp;" OAV(s) et "&amp;G22-F22&amp;" Film(s) à regarder",IF(B22&lt;C22,C22-B22&amp;" Episode(s) à regarder",IF(D22&lt;E22,E22-D22&amp;" OAV(s) à regarder",IF(F22&lt;G22,G22-F22&amp;" Film(s) à regarder",""))))))))))))))))</f>
        <v>Patience... patience...</v>
      </c>
    </row>
    <row r="23" spans="1:13" ht="17.25" customHeight="1">
      <c r="A23" s="30" t="s">
        <v>0</v>
      </c>
      <c r="B23" s="5">
        <v>24</v>
      </c>
      <c r="C23" s="5">
        <v>24</v>
      </c>
      <c r="D23" s="5">
        <v>10</v>
      </c>
      <c r="E23" s="5">
        <v>10</v>
      </c>
      <c r="F23" s="5"/>
      <c r="G23" s="5"/>
      <c r="H23" s="5" t="str">
        <f ca="1">IF(DL!C23="/","Attendre les Bluray",IF(AND(OR(LEN(Prévisions!E23)-LEN(SUBSTITUTE(Prévisions!E23,"/",""))=2,LEN(Prévisions!E23)-LEN(SUBSTITUTE(Prévisions!E23,"/",""))=1),OR(ISBLANK(Prévisions!F23),LEN(Prévisions!F23)-LEN(SUBSTITUTE(Prévisions!F23,"/",""))=2,LEN(Prévisions!F23)-LEN(SUBSTITUTE(Prévisions!F23,"/",""))=1),OR(ISBLANK(Prévisions!G23),LEN(Prévisions!G23)-LEN(SUBSTITUTE(Prévisions!G23,"/",""))=2,LEN(Prévisions!G23)-LEN(SUBSTITUTE(Prévisions!G23,"/",""))=1)),IF(AND(Prévisions!G23*1&lt;=TODAY(),OR(DL!G23="!",DL!G23="?")),"Film(s) en cours",IF(AND(AND(Prévisions!E23*1&lt;=TODAY(),OR(DL!C23="!",DL!C23="?")),AND(Prévisions!F23*1&lt;=TODAY(),OR(DL!E23="!",DL!E23="?")),AND(Prévisions!G23*1&lt;=TODAY(),OR(DL!G23="!",DL!G23="?"))),"Série, OAV(s) et Film(s) en cours",IF(AND(AND(Prévisions!E23*1&lt;=TODAY(),OR(DL!C23="!",DL!C23="?")),AND(Prévisions!F23*1&lt;=TODAY(),OR(DL!E23="!",DL!E23="?"))),"Série et OAV(s) en cours",IF(AND(AND(Prévisions!E23*1&lt;=TODAY(),OR(DL!C23="!",DL!C23="?")),AND(Prévisions!G23*1&lt;=TODAY(),OR(DL!G23="!",DL!G23="?"))),"Série et Film(s) en cours",IF(AND(AND(Prévisions!F23*1&lt;=TODAY(),OR(DL!E23="!",DL!E23="?")),AND(Prévisions!G23*1&lt;=TODAY(),OR(DL!G23="!",DL!G23="?"))),"OAV(s) et Film(s) en cours",IF(AND(Prévisions!E23*1&lt;=TODAY(),OR(DL!C23="!",DL!C23="?"),RIGHT(Prévisions!B23,1)="+"),"Série en cours (non précisé)",IF(AND(Prévisions!E23*1&lt;=TODAY(),OR(DL!C23="!",DL!C23="?")),"Série en cours",IF(AND(Prévisions!F23*1&lt;=TODAY(),OR(DL!E23="!",DL!E23="?"),RIGHT(Prévisions!C23,1)="+"),"OAV(s) en cours (non précisé)",IF(AND(Prévisions!F23*1&lt;=TODAY(),OR(DL!E23="!",DL!E23="?")),"OAV(s) en cours",IF(AND(Prévisions!G23*1&lt;=TODAY(),OR(DL!G23="!",DL!G23="?"),RIGHT(Prévisions!D23,1)="+"),"Film(s) en cours (non précisé)",IF(AND(LEN(Prévisions!E23)-LEN(SUBSTITUTE(Prévisions!E23,"/",""))=1,LEN(Prévisions!F23)-LEN(SUBSTITUTE(Prévisions!F23,"/",""))=1,LEN(Prévisions!G23)-LEN(SUBSTITUTE(Prévisions!G23,"/",""))=1),"Série, OAV(s) et Film(s) à venir (non précisé)",IF(AND(OR(LEN(Prévisions!E23)-LEN(SUBSTITUTE(Prévisions!E23,"/",""))=1,Prévisions!E23="A venir"),OR(LEN(Prévisions!F23)-LEN(SUBSTITUTE(Prévisions!F23,"/",""))=1,Prévisions!F23="A venir")),"Série et OAV(s) à venir (non précisé)",IF(AND(OR(LEN(Prévisions!E23)-LEN(SUBSTITUTE(Prévisions!E23,"/",""))=1,Prévisions!E23="A venir"),OR(LEN(Prévisions!G23)-LEN(SUBSTITUTE(Prévisions!G23,"/",""))=1,Prévisions!G23="A venir")),"Série et Film(s) à venir (non précisé)",IF(OR(LEN(Prévisions!E23)-LEN(SUBSTITUTE(Prévisions!E23,"/",""))=1,Prévisions!E23="A venir"),"Série à venir (non précisé)",IF(OR(LEN(Prévisions!F23)-LEN(SUBSTITUTE(Prévisions!F23,"/",""))=1,Prévisions!F23="A venir"),"OAV(s) à venir (non précisé)",IF(AND(AND(Prévisions!E23*1&lt;=TODAY(),Prévisions!B23=DL!C23),AND(Prévisions!F23*1&lt;=TODAY(),Prévisions!C23=DL!E23),AND(Prévisions!G23*1&lt;=TODAY(),Prévisions!D23=DL!G23)),"Série terminée",IF(AND(AND(Prévisions!E23*1&gt;TODAY(),DL!C23="!"),AND(Prévisions!F23*1&gt;TODAY(),DL!E23="!"),AND(Prévisions!G23*1&gt;TODAY(),DL!G23="!")),"Série, OAV(s) et Film(s) à venir",IF(AND(AND(Prévisions!E23*1&gt;TODAY(),DL!C23="!"),AND(Prévisions!F23*1&gt;TODAY(),DL!E23="!")),"Série et OAV(s) à venir",IF(AND(AND(Prévisions!E23*1&gt;TODAY(),DL!C23="!"),AND(Prévisions!G23*1&gt;TODAY(),DL!G23="!")),"Série et Film(s) à venir",IF(AND(AND(Prévisions!F23*1&gt;TODAY(),DL!E23="!"),AND(Prévisions!G23*1&gt;TODAY(),DL!G23="!")),"OAV(s) et Film(s) à venir",IF(AND(Prévisions!E23*1&gt;TODAY(),DL!C23="!"),"Série à venir",IF(AND(Prévisions!F23*1&gt;TODAY(),DL!E23="!"),"OAV(s) à venir",IF(AND(Prévisions!G23*1&gt;TODAY(),DL!G23="!"),"Film(s) à venir","Try Again"))))))))))))))))))))))),IF(AND(Prévisions!E23="Terminée",OR(ISBLANK(Prévisions!F23),LEN(Prévisions!F23)-LEN(SUBSTITUTE(Prévisions!F23,"/",""))=2,LEN(Prévisions!F23)-LEN(SUBSTITUTE(Prévisions!F23,"/",""))=1,Prévisions!F23="Terminé(s)"),OR(ISBLANK(Prévisions!G23),LEN(Prévisions!G23)-LEN(SUBSTITUTE(Prévisions!G23,"/",""))=2,,LEN(Prévisions!G23)-LEN(SUBSTITUTE(Prévisions!G23,"/",""))=1,Prévisions!G23="Terminé(s)")),IF(AND(OR(LEN(Prévisions!F23)-LEN(SUBSTITUTE(Prévisions!F23,"/",""))=1,Prévisions!F23="A venir"),OR(LEN(Prévisions!G23)-LEN(SUBSTITUTE(Prévisions!G23,"/",""))=1,Prévisions!G23="A venir")),"OAV(s) et Film(s) à venir (non précisé)",IF(OR(LEN(Prévisions!F23)-LEN(SUBSTITUTE(Prévisions!F23,"/",""))=1,Prévisions!F23="A venir"),"OAV(s) à venir (non précisé)",IF(OR(LEN(Prévisions!G23)-LEN(SUBSTITUTE(Prévisions!G23,"/",""))=1,Prévisions!G23="A venir"),"Film(s) à venir (non précisé)",IF(AND(Prévisions!E23="Terminée",AND(Prévisions!F23*1&lt;=TODAY(),OR(DL!E23="!",DL!E23="?")),AND(Prévisions!G23*1&lt;=TODAY(),OR(DL!G23="!",DL!G23="?"))),"OAV(s) et Film(s) en cours",IF(AND(Prévisions!E23="Terminée",AND(Prévisions!F23*1&lt;=TODAY(),OR(DL!E23="!",DL!E23="?"),RIGHT(Prévisions!C23,1)="+")),"OAV(s) en cours (non précisé)",IF(AND(Prévisions!E23="Terminée",AND(Prévisions!F23*1&lt;=TODAY(),OR(DL!E23="!",DL!E23="?"))),"OAV(s) en cours",IF(AND(Prévisions!E23="Terminée",AND(Prévisions!G23*1&lt;=TODAY(),OR(DL!G23="!",DL!G23="?"),RIGHT(Prévisions!D23,1)="+")),"Film(s) en cours (non précisé)",IF(AND(Prévisions!E23="Terminée",AND(Prévisions!G23*1&lt;=TODAY(),OR(DL!G23="!",DL!G23="?"))),"Film(s) en cours",IF(AND(Prévisions!E23="Terminée",AND(LEN(Prévisions!F23)-LEN(SUBSTITUTE(Prévisions!F23,"/",""))=2,Prévisions!F23*1&gt;TODAY(),DL!E23="!"),AND(LEN(Prévisions!G23)-LEN(SUBSTITUTE(Prévisions!G23,"/",""))=2,Prévisions!G23*1&gt;TODAY(),DL!G23="!")),"OAV(s) et Film(s) à venir",IF(AND(Prévisions!E23="Terminée",AND(LEN(Prévisions!F23)-LEN(SUBSTITUTE(Prévisions!F23,"/",""))=2,Prévisions!F23*1&gt;TODAY(),DL!E23="!")),"OAV(s) à venir",IF(AND(Prévisions!E23="Terminée",AND(LEN(Prévisions!G23)-LEN(SUBSTITUTE(Prévisions!G23,"/",""))=2,Prévisions!G23*1&gt;TODAY(),DL!G23="!")),"Film(s) à venir",IF(AND(Prévisions!E23="Terminée",OR(AND(Prévisions!F23*1&lt;=TODAY(),Prévisions!C23=DL!E23),ISBLANK(Prévisions!F23),Prévisions!F23="Terminé(s)"),OR(AND(Prévisions!G23*1&lt;=TODAY(),Prévisions!D23=DL!G23),ISBLANK(Prévisions!G23),Prévisions!G23="Terminé(s)")),"Série terminée","Try Again")))))))))))),IF(AND(OR(Prévisions!E23="A venir",LEN(Prévisions!E23)-LEN(SUBSTITUTE(Prévisions!E23,"/",""))=1),DL!C23="!"),"Série à venir (non précisé)",IF(AND(OR(Prévisions!F23="A venir",LEN(Prévisions!F23)-LEN(SUBSTITUTE(Prévisions!F23,"/",""))=1),DL!E23="!"),"OAV(s) à venir (non précisé)",IF(AND(OR(Prévisions!G23="A venir",LEN(Prévisions!G23)-LEN(SUBSTITUTE(Prévisions!G23,"/",""))=1),DL!G23="!"),"Film(s) à venir (non précisé)",IF(Prévisions!E23="En pause","Suite possible",IF(Prévisions!F23="En pause","Suite possible",IF(AND(LEN(Prévisions!F23)-LEN(SUBSTITUTE(Prévisions!F23,"/",""))=1,DL!E23="!"),"OAV(s) à venir (non précisé)",IF(AND(LEN(Prévisions!G23)-LEN(SUBSTITUTE(Prévisions!G23,"/",""))=1,DL!E23="!"),"Film(s) à venir (non précisé)",IF(Prévisions!G23="Terminé(s)","Film(s) terminé(s)",IF(Prévisions!F23="Terminé(s)","OAV(s) terminé(s)",IF(AND(Prévisions!E23*1&gt;TODAY(),DL!C23="!"),"Série à venir",IF(AND(Prévisions!F23*1&gt;TODAY(),DL!E23="!"),"OAV(s) à venir",IF(AND(Prévisions!G23*1&gt;TODAY(),DL!G23="!"),"Film(s) à venir",IF(AND(ISBLANK(Prévisions!E23),Prévisions!F23*1&lt;=TODAY(),OR(DL!E23="!",DL!E23="?")),"OAV(s) en cours",IF(AND(ISBLANK(Prévisions!E23),ISBLANK(Prévisions!F23),AND(Prévisions!G23*1&lt;=TODAY(),Prévisions!D23=DL!G23)),"Film(s) terminé(s)",IF(AND(ISBLANK(Prévisions!E23),ISBLANK(Prévisions!G23),AND(Prévisions!F23*1&lt;=TODAY(),Prévisions!C23=DL!E23)),"OAV(s) terminé(s)","Tryagain"))))))))))))))))))</f>
        <v>Série terminée</v>
      </c>
      <c r="I23" s="5" t="str">
        <f ca="1">IF(H23="Attendre les Bluray","Patience... patience...",IF(AND(OR(H23="Série et OAV(s) en cours",H23="Série et OAV(s) en cours (non précisé)",H23="Série en cours",H23="OAV(s) en cours",H23="Film(s) en cours",H23="Série en cours (non précisé)",H23="OAV(s) en cours (non précisé)",H23="Film(s) en cours (non précisé)"),B23=C23,D23=E23,F23=G23),"A jour",IF(H23="Film(s) à venir","Dans "&amp;Prévisions!G23*1-TODAY()&amp;" jour(s)",IF(H23="OAV(s) à venir","Dans "&amp;Prévisions!F23*1-TODAY()&amp;" jour(s)",IF(H23="Série à venir","Dans "&amp;Prévisions!E23*1-TODAY()&amp;" jour(s)",IF(OR(H23="Série et OAV(s) à venir (non précisé)",H23="Série à venir (non précisé)",H23="OAV(s) à venir (non précisé)",H23="Film(s) à venir (non précisé)",H23="Série et film(s) à venir (non précisé)"),"Dans ?? jour(s)",IF(AND(H23="Film(s) terminé(s)",F23=G23),"Fini(s)",IF(AND(B23=C23,D23=E23,F23=G23),"Finie",IF(OR(DL!B23="x",DL!D23="x",DL!F23="x"),"Série Abandonnée",IF(AND(B23&lt;C23,D23&lt;E23,F23&lt;G23),C23-B23&amp;" Episode(s), "&amp;E23-D23&amp;" OAV(s) et "&amp;G23-F23&amp;" Film(s) à regarder",IF(AND(B23&lt;C23,D23&lt;E23),C23-B23&amp;" Episode(s) et "&amp;E23-D23&amp;" OAV(s) à regarder",IF(AND(B23&lt;C23,F23&lt;G23),C23-B23&amp;" Episode(s) et "&amp;G23-F23&amp;" Film(s) à regarder",IF(AND(D23&lt;E23,F23&lt;G23),E23-D23&amp;" OAV(s) et "&amp;G23-F23&amp;" Film(s) à regarder",IF(B23&lt;C23,C23-B23&amp;" Episode(s) à regarder",IF(D23&lt;E23,E23-D23&amp;" OAV(s) à regarder",IF(F23&lt;G23,G23-F23&amp;" Film(s) à regarder",""))))))))))))))))</f>
        <v>Finie</v>
      </c>
    </row>
    <row r="24" spans="1:13" s="7" customFormat="1" ht="17.25" customHeight="1">
      <c r="A24" s="30" t="s">
        <v>405</v>
      </c>
      <c r="B24" s="5">
        <v>12</v>
      </c>
      <c r="C24" s="5">
        <v>12</v>
      </c>
      <c r="D24" s="5"/>
      <c r="E24" s="5"/>
      <c r="F24" s="5"/>
      <c r="G24" s="5"/>
      <c r="H24" s="5" t="str">
        <f ca="1">IF(DL!C24="/","Attendre les Bluray",IF(AND(OR(LEN(Prévisions!E24)-LEN(SUBSTITUTE(Prévisions!E24,"/",""))=2,LEN(Prévisions!E24)-LEN(SUBSTITUTE(Prévisions!E24,"/",""))=1),OR(ISBLANK(Prévisions!F24),LEN(Prévisions!F24)-LEN(SUBSTITUTE(Prévisions!F24,"/",""))=2,LEN(Prévisions!F24)-LEN(SUBSTITUTE(Prévisions!F24,"/",""))=1),OR(ISBLANK(Prévisions!G24),LEN(Prévisions!G24)-LEN(SUBSTITUTE(Prévisions!G24,"/",""))=2,LEN(Prévisions!G24)-LEN(SUBSTITUTE(Prévisions!G24,"/",""))=1)),IF(AND(Prévisions!G24*1&lt;=TODAY(),OR(DL!G24="!",DL!G24="?")),"Film(s) en cours",IF(AND(AND(Prévisions!E24*1&lt;=TODAY(),OR(DL!C24="!",DL!C24="?")),AND(Prévisions!F24*1&lt;=TODAY(),OR(DL!E24="!",DL!E24="?")),AND(Prévisions!G24*1&lt;=TODAY(),OR(DL!G24="!",DL!G24="?"))),"Série, OAV(s) et Film(s) en cours",IF(AND(AND(Prévisions!E24*1&lt;=TODAY(),OR(DL!C24="!",DL!C24="?")),AND(Prévisions!F24*1&lt;=TODAY(),OR(DL!E24="!",DL!E24="?"))),"Série et OAV(s) en cours",IF(AND(AND(Prévisions!E24*1&lt;=TODAY(),OR(DL!C24="!",DL!C24="?")),AND(Prévisions!G24*1&lt;=TODAY(),OR(DL!G24="!",DL!G24="?"))),"Série et Film(s) en cours",IF(AND(AND(Prévisions!F24*1&lt;=TODAY(),OR(DL!E24="!",DL!E24="?")),AND(Prévisions!G24*1&lt;=TODAY(),OR(DL!G24="!",DL!G24="?"))),"OAV(s) et Film(s) en cours",IF(AND(Prévisions!E24*1&lt;=TODAY(),OR(DL!C24="!",DL!C24="?"),RIGHT(Prévisions!B24,1)="+"),"Série en cours (non précisé)",IF(AND(Prévisions!E24*1&lt;=TODAY(),OR(DL!C24="!",DL!C24="?")),"Série en cours",IF(AND(Prévisions!F24*1&lt;=TODAY(),OR(DL!E24="!",DL!E24="?"),RIGHT(Prévisions!C24,1)="+"),"OAV(s) en cours (non précisé)",IF(AND(Prévisions!F24*1&lt;=TODAY(),OR(DL!E24="!",DL!E24="?")),"OAV(s) en cours",IF(AND(Prévisions!G24*1&lt;=TODAY(),OR(DL!G24="!",DL!G24="?"),RIGHT(Prévisions!D24,1)="+"),"Film(s) en cours (non précisé)",IF(AND(LEN(Prévisions!E24)-LEN(SUBSTITUTE(Prévisions!E24,"/",""))=1,LEN(Prévisions!F24)-LEN(SUBSTITUTE(Prévisions!F24,"/",""))=1,LEN(Prévisions!G24)-LEN(SUBSTITUTE(Prévisions!G24,"/",""))=1),"Série, OAV(s) et Film(s) à venir (non précisé)",IF(AND(OR(LEN(Prévisions!E24)-LEN(SUBSTITUTE(Prévisions!E24,"/",""))=1,Prévisions!E24="A venir"),OR(LEN(Prévisions!F24)-LEN(SUBSTITUTE(Prévisions!F24,"/",""))=1,Prévisions!F24="A venir")),"Série et OAV(s) à venir (non précisé)",IF(AND(OR(LEN(Prévisions!E24)-LEN(SUBSTITUTE(Prévisions!E24,"/",""))=1,Prévisions!E24="A venir"),OR(LEN(Prévisions!G24)-LEN(SUBSTITUTE(Prévisions!G24,"/",""))=1,Prévisions!G24="A venir")),"Série et Film(s) à venir (non précisé)",IF(OR(LEN(Prévisions!E24)-LEN(SUBSTITUTE(Prévisions!E24,"/",""))=1,Prévisions!E24="A venir"),"Série à venir (non précisé)",IF(OR(LEN(Prévisions!F24)-LEN(SUBSTITUTE(Prévisions!F24,"/",""))=1,Prévisions!F24="A venir"),"OAV(s) à venir (non précisé)",IF(AND(AND(Prévisions!E24*1&lt;=TODAY(),Prévisions!B24=DL!C24),AND(Prévisions!F24*1&lt;=TODAY(),Prévisions!C24=DL!E24),AND(Prévisions!G24*1&lt;=TODAY(),Prévisions!D24=DL!G24)),"Série terminée",IF(AND(AND(Prévisions!E24*1&gt;TODAY(),DL!C24="!"),AND(Prévisions!F24*1&gt;TODAY(),DL!E24="!"),AND(Prévisions!G24*1&gt;TODAY(),DL!G24="!")),"Série, OAV(s) et Film(s) à venir",IF(AND(AND(Prévisions!E24*1&gt;TODAY(),DL!C24="!"),AND(Prévisions!F24*1&gt;TODAY(),DL!E24="!")),"Série et OAV(s) à venir",IF(AND(AND(Prévisions!E24*1&gt;TODAY(),DL!C24="!"),AND(Prévisions!G24*1&gt;TODAY(),DL!G24="!")),"Série et Film(s) à venir",IF(AND(AND(Prévisions!F24*1&gt;TODAY(),DL!E24="!"),AND(Prévisions!G24*1&gt;TODAY(),DL!G24="!")),"OAV(s) et Film(s) à venir",IF(AND(Prévisions!E24*1&gt;TODAY(),DL!C24="!"),"Série à venir",IF(AND(Prévisions!F24*1&gt;TODAY(),DL!E24="!"),"OAV(s) à venir",IF(AND(Prévisions!G24*1&gt;TODAY(),DL!G24="!"),"Film(s) à venir","Try Again"))))))))))))))))))))))),IF(AND(Prévisions!E24="Terminée",OR(ISBLANK(Prévisions!F24),LEN(Prévisions!F24)-LEN(SUBSTITUTE(Prévisions!F24,"/",""))=2,LEN(Prévisions!F24)-LEN(SUBSTITUTE(Prévisions!F24,"/",""))=1,Prévisions!F24="Terminé(s)"),OR(ISBLANK(Prévisions!G24),LEN(Prévisions!G24)-LEN(SUBSTITUTE(Prévisions!G24,"/",""))=2,,LEN(Prévisions!G24)-LEN(SUBSTITUTE(Prévisions!G24,"/",""))=1,Prévisions!G24="Terminé(s)")),IF(AND(OR(LEN(Prévisions!F24)-LEN(SUBSTITUTE(Prévisions!F24,"/",""))=1,Prévisions!F24="A venir"),OR(LEN(Prévisions!G24)-LEN(SUBSTITUTE(Prévisions!G24,"/",""))=1,Prévisions!G24="A venir")),"OAV(s) et Film(s) à venir (non précisé)",IF(OR(LEN(Prévisions!F24)-LEN(SUBSTITUTE(Prévisions!F24,"/",""))=1,Prévisions!F24="A venir"),"OAV(s) à venir (non précisé)",IF(OR(LEN(Prévisions!G24)-LEN(SUBSTITUTE(Prévisions!G24,"/",""))=1,Prévisions!G24="A venir"),"Film(s) à venir (non précisé)",IF(AND(Prévisions!E24="Terminée",AND(Prévisions!F24*1&lt;=TODAY(),OR(DL!E24="!",DL!E24="?")),AND(Prévisions!G24*1&lt;=TODAY(),OR(DL!G24="!",DL!G24="?"))),"OAV(s) et Film(s) en cours",IF(AND(Prévisions!E24="Terminée",AND(Prévisions!F24*1&lt;=TODAY(),OR(DL!E24="!",DL!E24="?"),RIGHT(Prévisions!C24,1)="+")),"OAV(s) en cours (non précisé)",IF(AND(Prévisions!E24="Terminée",AND(Prévisions!F24*1&lt;=TODAY(),OR(DL!E24="!",DL!E24="?"))),"OAV(s) en cours",IF(AND(Prévisions!E24="Terminée",AND(Prévisions!G24*1&lt;=TODAY(),OR(DL!G24="!",DL!G24="?"),RIGHT(Prévisions!D24,1)="+")),"Film(s) en cours (non précisé)",IF(AND(Prévisions!E24="Terminée",AND(Prévisions!G24*1&lt;=TODAY(),OR(DL!G24="!",DL!G24="?"))),"Film(s) en cours",IF(AND(Prévisions!E24="Terminée",AND(LEN(Prévisions!F24)-LEN(SUBSTITUTE(Prévisions!F24,"/",""))=2,Prévisions!F24*1&gt;TODAY(),DL!E24="!"),AND(LEN(Prévisions!G24)-LEN(SUBSTITUTE(Prévisions!G24,"/",""))=2,Prévisions!G24*1&gt;TODAY(),DL!G24="!")),"OAV(s) et Film(s) à venir",IF(AND(Prévisions!E24="Terminée",AND(LEN(Prévisions!F24)-LEN(SUBSTITUTE(Prévisions!F24,"/",""))=2,Prévisions!F24*1&gt;TODAY(),DL!E24="!")),"OAV(s) à venir",IF(AND(Prévisions!E24="Terminée",AND(LEN(Prévisions!G24)-LEN(SUBSTITUTE(Prévisions!G24,"/",""))=2,Prévisions!G24*1&gt;TODAY(),DL!G24="!")),"Film(s) à venir",IF(AND(Prévisions!E24="Terminée",OR(AND(Prévisions!F24*1&lt;=TODAY(),Prévisions!C24=DL!E24),ISBLANK(Prévisions!F24),Prévisions!F24="Terminé(s)"),OR(AND(Prévisions!G24*1&lt;=TODAY(),Prévisions!D24=DL!G24),ISBLANK(Prévisions!G24),Prévisions!G24="Terminé(s)")),"Série terminée","Try Again")))))))))))),IF(AND(OR(Prévisions!E24="A venir",LEN(Prévisions!E24)-LEN(SUBSTITUTE(Prévisions!E24,"/",""))=1),DL!C24="!"),"Série à venir (non précisé)",IF(AND(OR(Prévisions!F24="A venir",LEN(Prévisions!F24)-LEN(SUBSTITUTE(Prévisions!F24,"/",""))=1),DL!E24="!"),"OAV(s) à venir (non précisé)",IF(AND(OR(Prévisions!G24="A venir",LEN(Prévisions!G24)-LEN(SUBSTITUTE(Prévisions!G24,"/",""))=1),DL!G24="!"),"Film(s) à venir (non précisé)",IF(Prévisions!E24="En pause","Suite possible",IF(Prévisions!F24="En pause","Suite possible",IF(AND(LEN(Prévisions!F24)-LEN(SUBSTITUTE(Prévisions!F24,"/",""))=1,DL!E24="!"),"OAV(s) à venir (non précisé)",IF(AND(LEN(Prévisions!G24)-LEN(SUBSTITUTE(Prévisions!G24,"/",""))=1,DL!E24="!"),"Film(s) à venir (non précisé)",IF(Prévisions!G24="Terminé(s)","Film(s) terminé(s)",IF(Prévisions!F24="Terminé(s)","OAV(s) terminé(s)",IF(AND(Prévisions!E24*1&gt;TODAY(),DL!C24="!"),"Série à venir",IF(AND(Prévisions!F24*1&gt;TODAY(),DL!E24="!"),"OAV(s) à venir",IF(AND(Prévisions!G24*1&gt;TODAY(),DL!G24="!"),"Film(s) à venir",IF(AND(ISBLANK(Prévisions!E24),Prévisions!F24*1&lt;=TODAY(),OR(DL!E24="!",DL!E24="?")),"OAV(s) en cours",IF(AND(ISBLANK(Prévisions!E24),ISBLANK(Prévisions!F24),AND(Prévisions!G24*1&lt;=TODAY(),Prévisions!D24=DL!G24)),"Film(s) terminé(s)",IF(AND(ISBLANK(Prévisions!E24),ISBLANK(Prévisions!G24),AND(Prévisions!F24*1&lt;=TODAY(),Prévisions!C24=DL!E24)),"OAV(s) terminé(s)","Tryagain"))))))))))))))))))</f>
        <v>Série terminée</v>
      </c>
      <c r="I24" s="5" t="str">
        <f ca="1">IF(H24="Attendre les Bluray","Patience... patience...",IF(AND(OR(H24="Série et OAV(s) en cours",H24="Série et OAV(s) en cours (non précisé)",H24="Série en cours",H24="OAV(s) en cours",H24="Film(s) en cours",H24="Série en cours (non précisé)",H24="OAV(s) en cours (non précisé)",H24="Film(s) en cours (non précisé)"),B24=C24,D24=E24,F24=G24),"A jour",IF(H24="Film(s) à venir","Dans "&amp;Prévisions!G24*1-TODAY()&amp;" jour(s)",IF(H24="OAV(s) à venir","Dans "&amp;Prévisions!F24*1-TODAY()&amp;" jour(s)",IF(H24="Série à venir","Dans "&amp;Prévisions!E24*1-TODAY()&amp;" jour(s)",IF(OR(H24="Série et OAV(s) à venir (non précisé)",H24="Série à venir (non précisé)",H24="OAV(s) à venir (non précisé)",H24="Film(s) à venir (non précisé)",H24="Série et film(s) à venir (non précisé)"),"Dans ?? jour(s)",IF(AND(H24="Film(s) terminé(s)",F24=G24),"Fini(s)",IF(AND(B24=C24,D24=E24,F24=G24),"Finie",IF(OR(DL!B24="x",DL!D24="x",DL!F24="x"),"Série Abandonnée",IF(AND(B24&lt;C24,D24&lt;E24,F24&lt;G24),C24-B24&amp;" Episode(s), "&amp;E24-D24&amp;" OAV(s) et "&amp;G24-F24&amp;" Film(s) à regarder",IF(AND(B24&lt;C24,D24&lt;E24),C24-B24&amp;" Episode(s) et "&amp;E24-D24&amp;" OAV(s) à regarder",IF(AND(B24&lt;C24,F24&lt;G24),C24-B24&amp;" Episode(s) et "&amp;G24-F24&amp;" Film(s) à regarder",IF(AND(D24&lt;E24,F24&lt;G24),E24-D24&amp;" OAV(s) et "&amp;G24-F24&amp;" Film(s) à regarder",IF(B24&lt;C24,C24-B24&amp;" Episode(s) à regarder",IF(D24&lt;E24,E24-D24&amp;" OAV(s) à regarder",IF(F24&lt;G24,G24-F24&amp;" Film(s) à regarder",""))))))))))))))))</f>
        <v>Finie</v>
      </c>
    </row>
    <row r="25" spans="1:13" ht="17.25" customHeight="1">
      <c r="A25" s="30" t="s">
        <v>1</v>
      </c>
      <c r="B25" s="5">
        <v>75</v>
      </c>
      <c r="C25" s="5">
        <v>75</v>
      </c>
      <c r="D25" s="5">
        <v>1</v>
      </c>
      <c r="E25" s="5">
        <v>1</v>
      </c>
      <c r="F25" s="5"/>
      <c r="G25" s="5"/>
      <c r="H25" s="5" t="str">
        <f ca="1">IF(DL!C25="/","Attendre les Bluray",IF(AND(OR(LEN(Prévisions!E25)-LEN(SUBSTITUTE(Prévisions!E25,"/",""))=2,LEN(Prévisions!E25)-LEN(SUBSTITUTE(Prévisions!E25,"/",""))=1),OR(ISBLANK(Prévisions!F25),LEN(Prévisions!F25)-LEN(SUBSTITUTE(Prévisions!F25,"/",""))=2,LEN(Prévisions!F25)-LEN(SUBSTITUTE(Prévisions!F25,"/",""))=1),OR(ISBLANK(Prévisions!G25),LEN(Prévisions!G25)-LEN(SUBSTITUTE(Prévisions!G25,"/",""))=2,LEN(Prévisions!G25)-LEN(SUBSTITUTE(Prévisions!G25,"/",""))=1)),IF(AND(Prévisions!G25*1&lt;=TODAY(),OR(DL!G25="!",DL!G25="?")),"Film(s) en cours",IF(AND(AND(Prévisions!E25*1&lt;=TODAY(),OR(DL!C25="!",DL!C25="?")),AND(Prévisions!F25*1&lt;=TODAY(),OR(DL!E25="!",DL!E25="?")),AND(Prévisions!G25*1&lt;=TODAY(),OR(DL!G25="!",DL!G25="?"))),"Série, OAV(s) et Film(s) en cours",IF(AND(AND(Prévisions!E25*1&lt;=TODAY(),OR(DL!C25="!",DL!C25="?")),AND(Prévisions!F25*1&lt;=TODAY(),OR(DL!E25="!",DL!E25="?"))),"Série et OAV(s) en cours",IF(AND(AND(Prévisions!E25*1&lt;=TODAY(),OR(DL!C25="!",DL!C25="?")),AND(Prévisions!G25*1&lt;=TODAY(),OR(DL!G25="!",DL!G25="?"))),"Série et Film(s) en cours",IF(AND(AND(Prévisions!F25*1&lt;=TODAY(),OR(DL!E25="!",DL!E25="?")),AND(Prévisions!G25*1&lt;=TODAY(),OR(DL!G25="!",DL!G25="?"))),"OAV(s) et Film(s) en cours",IF(AND(Prévisions!E25*1&lt;=TODAY(),OR(DL!C25="!",DL!C25="?"),RIGHT(Prévisions!B25,1)="+"),"Série en cours (non précisé)",IF(AND(Prévisions!E25*1&lt;=TODAY(),OR(DL!C25="!",DL!C25="?")),"Série en cours",IF(AND(Prévisions!F25*1&lt;=TODAY(),OR(DL!E25="!",DL!E25="?"),RIGHT(Prévisions!C25,1)="+"),"OAV(s) en cours (non précisé)",IF(AND(Prévisions!F25*1&lt;=TODAY(),OR(DL!E25="!",DL!E25="?")),"OAV(s) en cours",IF(AND(Prévisions!G25*1&lt;=TODAY(),OR(DL!G25="!",DL!G25="?"),RIGHT(Prévisions!D25,1)="+"),"Film(s) en cours (non précisé)",IF(AND(LEN(Prévisions!E25)-LEN(SUBSTITUTE(Prévisions!E25,"/",""))=1,LEN(Prévisions!F25)-LEN(SUBSTITUTE(Prévisions!F25,"/",""))=1,LEN(Prévisions!G25)-LEN(SUBSTITUTE(Prévisions!G25,"/",""))=1),"Série, OAV(s) et Film(s) à venir (non précisé)",IF(AND(OR(LEN(Prévisions!E25)-LEN(SUBSTITUTE(Prévisions!E25,"/",""))=1,Prévisions!E25="A venir"),OR(LEN(Prévisions!F25)-LEN(SUBSTITUTE(Prévisions!F25,"/",""))=1,Prévisions!F25="A venir")),"Série et OAV(s) à venir (non précisé)",IF(AND(OR(LEN(Prévisions!E25)-LEN(SUBSTITUTE(Prévisions!E25,"/",""))=1,Prévisions!E25="A venir"),OR(LEN(Prévisions!G25)-LEN(SUBSTITUTE(Prévisions!G25,"/",""))=1,Prévisions!G25="A venir")),"Série et Film(s) à venir (non précisé)",IF(OR(LEN(Prévisions!E25)-LEN(SUBSTITUTE(Prévisions!E25,"/",""))=1,Prévisions!E25="A venir"),"Série à venir (non précisé)",IF(OR(LEN(Prévisions!F25)-LEN(SUBSTITUTE(Prévisions!F25,"/",""))=1,Prévisions!F25="A venir"),"OAV(s) à venir (non précisé)",IF(AND(AND(Prévisions!E25*1&lt;=TODAY(),Prévisions!B25=DL!C25),AND(Prévisions!F25*1&lt;=TODAY(),Prévisions!C25=DL!E25),AND(Prévisions!G25*1&lt;=TODAY(),Prévisions!D25=DL!G25)),"Série terminée",IF(AND(AND(Prévisions!E25*1&gt;TODAY(),DL!C25="!"),AND(Prévisions!F25*1&gt;TODAY(),DL!E25="!"),AND(Prévisions!G25*1&gt;TODAY(),DL!G25="!")),"Série, OAV(s) et Film(s) à venir",IF(AND(AND(Prévisions!E25*1&gt;TODAY(),DL!C25="!"),AND(Prévisions!F25*1&gt;TODAY(),DL!E25="!")),"Série et OAV(s) à venir",IF(AND(AND(Prévisions!E25*1&gt;TODAY(),DL!C25="!"),AND(Prévisions!G25*1&gt;TODAY(),DL!G25="!")),"Série et Film(s) à venir",IF(AND(AND(Prévisions!F25*1&gt;TODAY(),DL!E25="!"),AND(Prévisions!G25*1&gt;TODAY(),DL!G25="!")),"OAV(s) et Film(s) à venir",IF(AND(Prévisions!E25*1&gt;TODAY(),DL!C25="!"),"Série à venir",IF(AND(Prévisions!F25*1&gt;TODAY(),DL!E25="!"),"OAV(s) à venir",IF(AND(Prévisions!G25*1&gt;TODAY(),DL!G25="!"),"Film(s) à venir","Try Again"))))))))))))))))))))))),IF(AND(Prévisions!E25="Terminée",OR(ISBLANK(Prévisions!F25),LEN(Prévisions!F25)-LEN(SUBSTITUTE(Prévisions!F25,"/",""))=2,LEN(Prévisions!F25)-LEN(SUBSTITUTE(Prévisions!F25,"/",""))=1,Prévisions!F25="Terminé(s)"),OR(ISBLANK(Prévisions!G25),LEN(Prévisions!G25)-LEN(SUBSTITUTE(Prévisions!G25,"/",""))=2,,LEN(Prévisions!G25)-LEN(SUBSTITUTE(Prévisions!G25,"/",""))=1,Prévisions!G25="Terminé(s)")),IF(AND(OR(LEN(Prévisions!F25)-LEN(SUBSTITUTE(Prévisions!F25,"/",""))=1,Prévisions!F25="A venir"),OR(LEN(Prévisions!G25)-LEN(SUBSTITUTE(Prévisions!G25,"/",""))=1,Prévisions!G25="A venir")),"OAV(s) et Film(s) à venir (non précisé)",IF(OR(LEN(Prévisions!F25)-LEN(SUBSTITUTE(Prévisions!F25,"/",""))=1,Prévisions!F25="A venir"),"OAV(s) à venir (non précisé)",IF(OR(LEN(Prévisions!G25)-LEN(SUBSTITUTE(Prévisions!G25,"/",""))=1,Prévisions!G25="A venir"),"Film(s) à venir (non précisé)",IF(AND(Prévisions!E25="Terminée",AND(Prévisions!F25*1&lt;=TODAY(),OR(DL!E25="!",DL!E25="?")),AND(Prévisions!G25*1&lt;=TODAY(),OR(DL!G25="!",DL!G25="?"))),"OAV(s) et Film(s) en cours",IF(AND(Prévisions!E25="Terminée",AND(Prévisions!F25*1&lt;=TODAY(),OR(DL!E25="!",DL!E25="?"),RIGHT(Prévisions!C25,1)="+")),"OAV(s) en cours (non précisé)",IF(AND(Prévisions!E25="Terminée",AND(Prévisions!F25*1&lt;=TODAY(),OR(DL!E25="!",DL!E25="?"))),"OAV(s) en cours",IF(AND(Prévisions!E25="Terminée",AND(Prévisions!G25*1&lt;=TODAY(),OR(DL!G25="!",DL!G25="?"),RIGHT(Prévisions!D25,1)="+")),"Film(s) en cours (non précisé)",IF(AND(Prévisions!E25="Terminée",AND(Prévisions!G25*1&lt;=TODAY(),OR(DL!G25="!",DL!G25="?"))),"Film(s) en cours",IF(AND(Prévisions!E25="Terminée",AND(LEN(Prévisions!F25)-LEN(SUBSTITUTE(Prévisions!F25,"/",""))=2,Prévisions!F25*1&gt;TODAY(),DL!E25="!"),AND(LEN(Prévisions!G25)-LEN(SUBSTITUTE(Prévisions!G25,"/",""))=2,Prévisions!G25*1&gt;TODAY(),DL!G25="!")),"OAV(s) et Film(s) à venir",IF(AND(Prévisions!E25="Terminée",AND(LEN(Prévisions!F25)-LEN(SUBSTITUTE(Prévisions!F25,"/",""))=2,Prévisions!F25*1&gt;TODAY(),DL!E25="!")),"OAV(s) à venir",IF(AND(Prévisions!E25="Terminée",AND(LEN(Prévisions!G25)-LEN(SUBSTITUTE(Prévisions!G25,"/",""))=2,Prévisions!G25*1&gt;TODAY(),DL!G25="!")),"Film(s) à venir",IF(AND(Prévisions!E25="Terminée",OR(AND(Prévisions!F25*1&lt;=TODAY(),Prévisions!C25=DL!E25),ISBLANK(Prévisions!F25),Prévisions!F25="Terminé(s)"),OR(AND(Prévisions!G25*1&lt;=TODAY(),Prévisions!D25=DL!G25),ISBLANK(Prévisions!G25),Prévisions!G25="Terminé(s)")),"Série terminée","Try Again")))))))))))),IF(AND(OR(Prévisions!E25="A venir",LEN(Prévisions!E25)-LEN(SUBSTITUTE(Prévisions!E25,"/",""))=1),DL!C25="!"),"Série à venir (non précisé)",IF(AND(OR(Prévisions!F25="A venir",LEN(Prévisions!F25)-LEN(SUBSTITUTE(Prévisions!F25,"/",""))=1),DL!E25="!"),"OAV(s) à venir (non précisé)",IF(AND(OR(Prévisions!G25="A venir",LEN(Prévisions!G25)-LEN(SUBSTITUTE(Prévisions!G25,"/",""))=1),DL!G25="!"),"Film(s) à venir (non précisé)",IF(Prévisions!E25="En pause","Suite possible",IF(Prévisions!F25="En pause","Suite possible",IF(AND(LEN(Prévisions!F25)-LEN(SUBSTITUTE(Prévisions!F25,"/",""))=1,DL!E25="!"),"OAV(s) à venir (non précisé)",IF(AND(LEN(Prévisions!G25)-LEN(SUBSTITUTE(Prévisions!G25,"/",""))=1,DL!E25="!"),"Film(s) à venir (non précisé)",IF(Prévisions!G25="Terminé(s)","Film(s) terminé(s)",IF(Prévisions!F25="Terminé(s)","OAV(s) terminé(s)",IF(AND(Prévisions!E25*1&gt;TODAY(),DL!C25="!"),"Série à venir",IF(AND(Prévisions!F25*1&gt;TODAY(),DL!E25="!"),"OAV(s) à venir",IF(AND(Prévisions!G25*1&gt;TODAY(),DL!G25="!"),"Film(s) à venir",IF(AND(ISBLANK(Prévisions!E25),Prévisions!F25*1&lt;=TODAY(),OR(DL!E25="!",DL!E25="?")),"OAV(s) en cours",IF(AND(ISBLANK(Prévisions!E25),ISBLANK(Prévisions!F25),AND(Prévisions!G25*1&lt;=TODAY(),Prévisions!D25=DL!G25)),"Film(s) terminé(s)",IF(AND(ISBLANK(Prévisions!E25),ISBLANK(Prévisions!G25),AND(Prévisions!F25*1&lt;=TODAY(),Prévisions!C25=DL!E25)),"OAV(s) terminé(s)","Tryagain"))))))))))))))))))</f>
        <v>OAV(s) en cours</v>
      </c>
      <c r="I25" s="5" t="str">
        <f ca="1">IF(H25="Attendre les Bluray","Patience... patience...",IF(AND(OR(H25="Série et OAV(s) en cours",H25="Série et OAV(s) en cours (non précisé)",H25="Série en cours",H25="OAV(s) en cours",H25="Film(s) en cours",H25="Série en cours (non précisé)",H25="OAV(s) en cours (non précisé)",H25="Film(s) en cours (non précisé)"),B25=C25,D25=E25,F25=G25),"A jour",IF(H25="Film(s) à venir","Dans "&amp;Prévisions!G25*1-TODAY()&amp;" jour(s)",IF(H25="OAV(s) à venir","Dans "&amp;Prévisions!F25*1-TODAY()&amp;" jour(s)",IF(H25="Série à venir","Dans "&amp;Prévisions!E25*1-TODAY()&amp;" jour(s)",IF(OR(H25="Série et OAV(s) à venir (non précisé)",H25="Série à venir (non précisé)",H25="OAV(s) à venir (non précisé)",H25="Film(s) à venir (non précisé)",H25="Série et film(s) à venir (non précisé)"),"Dans ?? jour(s)",IF(AND(H25="Film(s) terminé(s)",F25=G25),"Fini(s)",IF(AND(B25=C25,D25=E25,F25=G25),"Finie",IF(OR(DL!B25="x",DL!D25="x",DL!F25="x"),"Série Abandonnée",IF(AND(B25&lt;C25,D25&lt;E25,F25&lt;G25),C25-B25&amp;" Episode(s), "&amp;E25-D25&amp;" OAV(s) et "&amp;G25-F25&amp;" Film(s) à regarder",IF(AND(B25&lt;C25,D25&lt;E25),C25-B25&amp;" Episode(s) et "&amp;E25-D25&amp;" OAV(s) à regarder",IF(AND(B25&lt;C25,F25&lt;G25),C25-B25&amp;" Episode(s) et "&amp;G25-F25&amp;" Film(s) à regarder",IF(AND(D25&lt;E25,F25&lt;G25),E25-D25&amp;" OAV(s) et "&amp;G25-F25&amp;" Film(s) à regarder",IF(B25&lt;C25,C25-B25&amp;" Episode(s) à regarder",IF(D25&lt;E25,E25-D25&amp;" OAV(s) à regarder",IF(F25&lt;G25,G25-F25&amp;" Film(s) à regarder",""))))))))))))))))</f>
        <v>A jour</v>
      </c>
    </row>
    <row r="26" spans="1:13" s="7" customFormat="1" ht="17.25" customHeight="1">
      <c r="A26" s="30" t="s">
        <v>735</v>
      </c>
      <c r="B26" s="5">
        <v>0</v>
      </c>
      <c r="C26" s="5">
        <v>10</v>
      </c>
      <c r="D26" s="5"/>
      <c r="E26" s="5"/>
      <c r="F26" s="5"/>
      <c r="G26" s="5"/>
      <c r="H26" s="5" t="str">
        <f ca="1">IF(DL!C26="/","Attendre les Bluray",IF(AND(OR(LEN(Prévisions!E26)-LEN(SUBSTITUTE(Prévisions!E26,"/",""))=2,LEN(Prévisions!E26)-LEN(SUBSTITUTE(Prévisions!E26,"/",""))=1),OR(ISBLANK(Prévisions!F26),LEN(Prévisions!F26)-LEN(SUBSTITUTE(Prévisions!F26,"/",""))=2,LEN(Prévisions!F26)-LEN(SUBSTITUTE(Prévisions!F26,"/",""))=1),OR(ISBLANK(Prévisions!G26),LEN(Prévisions!G26)-LEN(SUBSTITUTE(Prévisions!G26,"/",""))=2,LEN(Prévisions!G26)-LEN(SUBSTITUTE(Prévisions!G26,"/",""))=1)),IF(AND(Prévisions!G26*1&lt;=TODAY(),OR(DL!G26="!",DL!G26="?")),"Film(s) en cours",IF(AND(AND(Prévisions!E26*1&lt;=TODAY(),OR(DL!C26="!",DL!C26="?")),AND(Prévisions!F26*1&lt;=TODAY(),OR(DL!E26="!",DL!E26="?")),AND(Prévisions!G26*1&lt;=TODAY(),OR(DL!G26="!",DL!G26="?"))),"Série, OAV(s) et Film(s) en cours",IF(AND(AND(Prévisions!E26*1&lt;=TODAY(),OR(DL!C26="!",DL!C26="?")),AND(Prévisions!F26*1&lt;=TODAY(),OR(DL!E26="!",DL!E26="?"))),"Série et OAV(s) en cours",IF(AND(AND(Prévisions!E26*1&lt;=TODAY(),OR(DL!C26="!",DL!C26="?")),AND(Prévisions!G26*1&lt;=TODAY(),OR(DL!G26="!",DL!G26="?"))),"Série et Film(s) en cours",IF(AND(AND(Prévisions!F26*1&lt;=TODAY(),OR(DL!E26="!",DL!E26="?")),AND(Prévisions!G26*1&lt;=TODAY(),OR(DL!G26="!",DL!G26="?"))),"OAV(s) et Film(s) en cours",IF(AND(Prévisions!E26*1&lt;=TODAY(),OR(DL!C26="!",DL!C26="?"),RIGHT(Prévisions!B26,1)="+"),"Série en cours (non précisé)",IF(AND(Prévisions!E26*1&lt;=TODAY(),OR(DL!C26="!",DL!C26="?")),"Série en cours",IF(AND(Prévisions!F26*1&lt;=TODAY(),OR(DL!E26="!",DL!E26="?"),RIGHT(Prévisions!C26,1)="+"),"OAV(s) en cours (non précisé)",IF(AND(Prévisions!F26*1&lt;=TODAY(),OR(DL!E26="!",DL!E26="?")),"OAV(s) en cours",IF(AND(Prévisions!G26*1&lt;=TODAY(),OR(DL!G26="!",DL!G26="?"),RIGHT(Prévisions!D26,1)="+"),"Film(s) en cours (non précisé)",IF(AND(LEN(Prévisions!E26)-LEN(SUBSTITUTE(Prévisions!E26,"/",""))=1,LEN(Prévisions!F26)-LEN(SUBSTITUTE(Prévisions!F26,"/",""))=1,LEN(Prévisions!G26)-LEN(SUBSTITUTE(Prévisions!G26,"/",""))=1),"Série, OAV(s) et Film(s) à venir (non précisé)",IF(AND(OR(LEN(Prévisions!E26)-LEN(SUBSTITUTE(Prévisions!E26,"/",""))=1,Prévisions!E26="A venir"),OR(LEN(Prévisions!F26)-LEN(SUBSTITUTE(Prévisions!F26,"/",""))=1,Prévisions!F26="A venir")),"Série et OAV(s) à venir (non précisé)",IF(AND(OR(LEN(Prévisions!E26)-LEN(SUBSTITUTE(Prévisions!E26,"/",""))=1,Prévisions!E26="A venir"),OR(LEN(Prévisions!G26)-LEN(SUBSTITUTE(Prévisions!G26,"/",""))=1,Prévisions!G26="A venir")),"Série et Film(s) à venir (non précisé)",IF(OR(LEN(Prévisions!E26)-LEN(SUBSTITUTE(Prévisions!E26,"/",""))=1,Prévisions!E26="A venir"),"Série à venir (non précisé)",IF(OR(LEN(Prévisions!F26)-LEN(SUBSTITUTE(Prévisions!F26,"/",""))=1,Prévisions!F26="A venir"),"OAV(s) à venir (non précisé)",IF(AND(AND(Prévisions!E26*1&lt;=TODAY(),Prévisions!B26=DL!C26),AND(Prévisions!F26*1&lt;=TODAY(),Prévisions!C26=DL!E26),AND(Prévisions!G26*1&lt;=TODAY(),Prévisions!D26=DL!G26)),"Série terminée",IF(AND(AND(Prévisions!E26*1&gt;TODAY(),DL!C26="!"),AND(Prévisions!F26*1&gt;TODAY(),DL!E26="!"),AND(Prévisions!G26*1&gt;TODAY(),DL!G26="!")),"Série, OAV(s) et Film(s) à venir",IF(AND(AND(Prévisions!E26*1&gt;TODAY(),DL!C26="!"),AND(Prévisions!F26*1&gt;TODAY(),DL!E26="!")),"Série et OAV(s) à venir",IF(AND(AND(Prévisions!E26*1&gt;TODAY(),DL!C26="!"),AND(Prévisions!G26*1&gt;TODAY(),DL!G26="!")),"Série et Film(s) à venir",IF(AND(AND(Prévisions!F26*1&gt;TODAY(),DL!E26="!"),AND(Prévisions!G26*1&gt;TODAY(),DL!G26="!")),"OAV(s) et Film(s) à venir",IF(AND(Prévisions!E26*1&gt;TODAY(),DL!C26="!"),"Série à venir",IF(AND(Prévisions!F26*1&gt;TODAY(),DL!E26="!"),"OAV(s) à venir",IF(AND(Prévisions!G26*1&gt;TODAY(),DL!G26="!"),"Film(s) à venir","Try Again"))))))))))))))))))))))),IF(AND(Prévisions!E26="Terminée",OR(ISBLANK(Prévisions!F26),LEN(Prévisions!F26)-LEN(SUBSTITUTE(Prévisions!F26,"/",""))=2,LEN(Prévisions!F26)-LEN(SUBSTITUTE(Prévisions!F26,"/",""))=1,Prévisions!F26="Terminé(s)"),OR(ISBLANK(Prévisions!G26),LEN(Prévisions!G26)-LEN(SUBSTITUTE(Prévisions!G26,"/",""))=2,,LEN(Prévisions!G26)-LEN(SUBSTITUTE(Prévisions!G26,"/",""))=1,Prévisions!G26="Terminé(s)")),IF(AND(OR(LEN(Prévisions!F26)-LEN(SUBSTITUTE(Prévisions!F26,"/",""))=1,Prévisions!F26="A venir"),OR(LEN(Prévisions!G26)-LEN(SUBSTITUTE(Prévisions!G26,"/",""))=1,Prévisions!G26="A venir")),"OAV(s) et Film(s) à venir (non précisé)",IF(OR(LEN(Prévisions!F26)-LEN(SUBSTITUTE(Prévisions!F26,"/",""))=1,Prévisions!F26="A venir"),"OAV(s) à venir (non précisé)",IF(OR(LEN(Prévisions!G26)-LEN(SUBSTITUTE(Prévisions!G26,"/",""))=1,Prévisions!G26="A venir"),"Film(s) à venir (non précisé)",IF(AND(Prévisions!E26="Terminée",AND(Prévisions!F26*1&lt;=TODAY(),OR(DL!E26="!",DL!E26="?")),AND(Prévisions!G26*1&lt;=TODAY(),OR(DL!G26="!",DL!G26="?"))),"OAV(s) et Film(s) en cours",IF(AND(Prévisions!E26="Terminée",AND(Prévisions!F26*1&lt;=TODAY(),OR(DL!E26="!",DL!E26="?"),RIGHT(Prévisions!C26,1)="+")),"OAV(s) en cours (non précisé)",IF(AND(Prévisions!E26="Terminée",AND(Prévisions!F26*1&lt;=TODAY(),OR(DL!E26="!",DL!E26="?"))),"OAV(s) en cours",IF(AND(Prévisions!E26="Terminée",AND(Prévisions!G26*1&lt;=TODAY(),OR(DL!G26="!",DL!G26="?"),RIGHT(Prévisions!D26,1)="+")),"Film(s) en cours (non précisé)",IF(AND(Prévisions!E26="Terminée",AND(Prévisions!G26*1&lt;=TODAY(),OR(DL!G26="!",DL!G26="?"))),"Film(s) en cours",IF(AND(Prévisions!E26="Terminée",AND(LEN(Prévisions!F26)-LEN(SUBSTITUTE(Prévisions!F26,"/",""))=2,Prévisions!F26*1&gt;TODAY(),DL!E26="!"),AND(LEN(Prévisions!G26)-LEN(SUBSTITUTE(Prévisions!G26,"/",""))=2,Prévisions!G26*1&gt;TODAY(),DL!G26="!")),"OAV(s) et Film(s) à venir",IF(AND(Prévisions!E26="Terminée",AND(LEN(Prévisions!F26)-LEN(SUBSTITUTE(Prévisions!F26,"/",""))=2,Prévisions!F26*1&gt;TODAY(),DL!E26="!")),"OAV(s) à venir",IF(AND(Prévisions!E26="Terminée",AND(LEN(Prévisions!G26)-LEN(SUBSTITUTE(Prévisions!G26,"/",""))=2,Prévisions!G26*1&gt;TODAY(),DL!G26="!")),"Film(s) à venir",IF(AND(Prévisions!E26="Terminée",OR(AND(Prévisions!F26*1&lt;=TODAY(),Prévisions!C26=DL!E26),ISBLANK(Prévisions!F26),Prévisions!F26="Terminé(s)"),OR(AND(Prévisions!G26*1&lt;=TODAY(),Prévisions!D26=DL!G26),ISBLANK(Prévisions!G26),Prévisions!G26="Terminé(s)")),"Série terminée","Try Again")))))))))))),IF(AND(OR(Prévisions!E26="A venir",LEN(Prévisions!E26)-LEN(SUBSTITUTE(Prévisions!E26,"/",""))=1),DL!C26="!"),"Série à venir (non précisé)",IF(AND(OR(Prévisions!F26="A venir",LEN(Prévisions!F26)-LEN(SUBSTITUTE(Prévisions!F26,"/",""))=1),DL!E26="!"),"OAV(s) à venir (non précisé)",IF(AND(OR(Prévisions!G26="A venir",LEN(Prévisions!G26)-LEN(SUBSTITUTE(Prévisions!G26,"/",""))=1),DL!G26="!"),"Film(s) à venir (non précisé)",IF(Prévisions!E26="En pause","Suite possible",IF(Prévisions!F26="En pause","Suite possible",IF(AND(LEN(Prévisions!F26)-LEN(SUBSTITUTE(Prévisions!F26,"/",""))=1,DL!E26="!"),"OAV(s) à venir (non précisé)",IF(AND(LEN(Prévisions!G26)-LEN(SUBSTITUTE(Prévisions!G26,"/",""))=1,DL!E26="!"),"Film(s) à venir (non précisé)",IF(Prévisions!G26="Terminé(s)","Film(s) terminé(s)",IF(Prévisions!F26="Terminé(s)","OAV(s) terminé(s)",IF(AND(Prévisions!E26*1&gt;TODAY(),DL!C26="!"),"Série à venir",IF(AND(Prévisions!F26*1&gt;TODAY(),DL!E26="!"),"OAV(s) à venir",IF(AND(Prévisions!G26*1&gt;TODAY(),DL!G26="!"),"Film(s) à venir",IF(AND(ISBLANK(Prévisions!E26),Prévisions!F26*1&lt;=TODAY(),OR(DL!E26="!",DL!E26="?")),"OAV(s) en cours",IF(AND(ISBLANK(Prévisions!E26),ISBLANK(Prévisions!F26),AND(Prévisions!G26*1&lt;=TODAY(),Prévisions!D26=DL!G26)),"Film(s) terminé(s)",IF(AND(ISBLANK(Prévisions!E26),ISBLANK(Prévisions!G26),AND(Prévisions!F26*1&lt;=TODAY(),Prévisions!C26=DL!E26)),"OAV(s) terminé(s)","Tryagain"))))))))))))))))))</f>
        <v>Série en cours (non précisé)</v>
      </c>
      <c r="I26" s="5" t="str">
        <f ca="1">IF(H26="Attendre les Bluray","Patience... patience...",IF(AND(OR(H26="Série et OAV(s) en cours",H26="Série et OAV(s) en cours (non précisé)",H26="Série en cours",H26="OAV(s) en cours",H26="Film(s) en cours",H26="Série en cours (non précisé)",H26="OAV(s) en cours (non précisé)",H26="Film(s) en cours (non précisé)"),B26=C26,D26=E26,F26=G26),"A jour",IF(H26="Film(s) à venir","Dans "&amp;Prévisions!G26*1-TODAY()&amp;" jour(s)",IF(H26="OAV(s) à venir","Dans "&amp;Prévisions!F26*1-TODAY()&amp;" jour(s)",IF(H26="Série à venir","Dans "&amp;Prévisions!E26*1-TODAY()&amp;" jour(s)",IF(OR(H26="Série et OAV(s) à venir (non précisé)",H26="Série à venir (non précisé)",H26="OAV(s) à venir (non précisé)",H26="Film(s) à venir (non précisé)",H26="Série et film(s) à venir (non précisé)"),"Dans ?? jour(s)",IF(AND(H26="Film(s) terminé(s)",F26=G26),"Fini(s)",IF(AND(B26=C26,D26=E26,F26=G26),"Finie",IF(OR(DL!B26="x",DL!D26="x",DL!F26="x"),"Série Abandonnée",IF(AND(B26&lt;C26,D26&lt;E26,F26&lt;G26),C26-B26&amp;" Episode(s), "&amp;E26-D26&amp;" OAV(s) et "&amp;G26-F26&amp;" Film(s) à regarder",IF(AND(B26&lt;C26,D26&lt;E26),C26-B26&amp;" Episode(s) et "&amp;E26-D26&amp;" OAV(s) à regarder",IF(AND(B26&lt;C26,F26&lt;G26),C26-B26&amp;" Episode(s) et "&amp;G26-F26&amp;" Film(s) à regarder",IF(AND(D26&lt;E26,F26&lt;G26),E26-D26&amp;" OAV(s) et "&amp;G26-F26&amp;" Film(s) à regarder",IF(B26&lt;C26,C26-B26&amp;" Episode(s) à regarder",IF(D26&lt;E26,E26-D26&amp;" OAV(s) à regarder",IF(F26&lt;G26,G26-F26&amp;" Film(s) à regarder",""))))))))))))))))</f>
        <v>10 Episode(s) à regarder</v>
      </c>
    </row>
    <row r="27" spans="1:13" ht="17.25" customHeight="1">
      <c r="A27" s="30" t="s">
        <v>34</v>
      </c>
      <c r="B27" s="5">
        <v>0</v>
      </c>
      <c r="C27" s="5">
        <v>27</v>
      </c>
      <c r="D27" s="5">
        <v>0</v>
      </c>
      <c r="E27" s="5">
        <v>9</v>
      </c>
      <c r="F27" s="5">
        <v>0</v>
      </c>
      <c r="G27" s="5">
        <v>1</v>
      </c>
      <c r="H27" s="5" t="str">
        <f ca="1">IF(DL!C27="/","Attendre les Bluray",IF(AND(OR(LEN(Prévisions!E27)-LEN(SUBSTITUTE(Prévisions!E27,"/",""))=2,LEN(Prévisions!E27)-LEN(SUBSTITUTE(Prévisions!E27,"/",""))=1),OR(ISBLANK(Prévisions!F27),LEN(Prévisions!F27)-LEN(SUBSTITUTE(Prévisions!F27,"/",""))=2,LEN(Prévisions!F27)-LEN(SUBSTITUTE(Prévisions!F27,"/",""))=1),OR(ISBLANK(Prévisions!G27),LEN(Prévisions!G27)-LEN(SUBSTITUTE(Prévisions!G27,"/",""))=2,LEN(Prévisions!G27)-LEN(SUBSTITUTE(Prévisions!G27,"/",""))=1)),IF(AND(Prévisions!G27*1&lt;=TODAY(),OR(DL!G27="!",DL!G27="?")),"Film(s) en cours",IF(AND(AND(Prévisions!E27*1&lt;=TODAY(),OR(DL!C27="!",DL!C27="?")),AND(Prévisions!F27*1&lt;=TODAY(),OR(DL!E27="!",DL!E27="?")),AND(Prévisions!G27*1&lt;=TODAY(),OR(DL!G27="!",DL!G27="?"))),"Série, OAV(s) et Film(s) en cours",IF(AND(AND(Prévisions!E27*1&lt;=TODAY(),OR(DL!C27="!",DL!C27="?")),AND(Prévisions!F27*1&lt;=TODAY(),OR(DL!E27="!",DL!E27="?"))),"Série et OAV(s) en cours",IF(AND(AND(Prévisions!E27*1&lt;=TODAY(),OR(DL!C27="!",DL!C27="?")),AND(Prévisions!G27*1&lt;=TODAY(),OR(DL!G27="!",DL!G27="?"))),"Série et Film(s) en cours",IF(AND(AND(Prévisions!F27*1&lt;=TODAY(),OR(DL!E27="!",DL!E27="?")),AND(Prévisions!G27*1&lt;=TODAY(),OR(DL!G27="!",DL!G27="?"))),"OAV(s) et Film(s) en cours",IF(AND(Prévisions!E27*1&lt;=TODAY(),OR(DL!C27="!",DL!C27="?"),RIGHT(Prévisions!B27,1)="+"),"Série en cours (non précisé)",IF(AND(Prévisions!E27*1&lt;=TODAY(),OR(DL!C27="!",DL!C27="?")),"Série en cours",IF(AND(Prévisions!F27*1&lt;=TODAY(),OR(DL!E27="!",DL!E27="?"),RIGHT(Prévisions!C27,1)="+"),"OAV(s) en cours (non précisé)",IF(AND(Prévisions!F27*1&lt;=TODAY(),OR(DL!E27="!",DL!E27="?")),"OAV(s) en cours",IF(AND(Prévisions!G27*1&lt;=TODAY(),OR(DL!G27="!",DL!G27="?"),RIGHT(Prévisions!D27,1)="+"),"Film(s) en cours (non précisé)",IF(AND(LEN(Prévisions!E27)-LEN(SUBSTITUTE(Prévisions!E27,"/",""))=1,LEN(Prévisions!F27)-LEN(SUBSTITUTE(Prévisions!F27,"/",""))=1,LEN(Prévisions!G27)-LEN(SUBSTITUTE(Prévisions!G27,"/",""))=1),"Série, OAV(s) et Film(s) à venir (non précisé)",IF(AND(OR(LEN(Prévisions!E27)-LEN(SUBSTITUTE(Prévisions!E27,"/",""))=1,Prévisions!E27="A venir"),OR(LEN(Prévisions!F27)-LEN(SUBSTITUTE(Prévisions!F27,"/",""))=1,Prévisions!F27="A venir")),"Série et OAV(s) à venir (non précisé)",IF(AND(OR(LEN(Prévisions!E27)-LEN(SUBSTITUTE(Prévisions!E27,"/",""))=1,Prévisions!E27="A venir"),OR(LEN(Prévisions!G27)-LEN(SUBSTITUTE(Prévisions!G27,"/",""))=1,Prévisions!G27="A venir")),"Série et Film(s) à venir (non précisé)",IF(OR(LEN(Prévisions!E27)-LEN(SUBSTITUTE(Prévisions!E27,"/",""))=1,Prévisions!E27="A venir"),"Série à venir (non précisé)",IF(OR(LEN(Prévisions!F27)-LEN(SUBSTITUTE(Prévisions!F27,"/",""))=1,Prévisions!F27="A venir"),"OAV(s) à venir (non précisé)",IF(AND(AND(Prévisions!E27*1&lt;=TODAY(),Prévisions!B27=DL!C27),AND(Prévisions!F27*1&lt;=TODAY(),Prévisions!C27=DL!E27),AND(Prévisions!G27*1&lt;=TODAY(),Prévisions!D27=DL!G27)),"Série terminée",IF(AND(AND(Prévisions!E27*1&gt;TODAY(),DL!C27="!"),AND(Prévisions!F27*1&gt;TODAY(),DL!E27="!"),AND(Prévisions!G27*1&gt;TODAY(),DL!G27="!")),"Série, OAV(s) et Film(s) à venir",IF(AND(AND(Prévisions!E27*1&gt;TODAY(),DL!C27="!"),AND(Prévisions!F27*1&gt;TODAY(),DL!E27="!")),"Série et OAV(s) à venir",IF(AND(AND(Prévisions!E27*1&gt;TODAY(),DL!C27="!"),AND(Prévisions!G27*1&gt;TODAY(),DL!G27="!")),"Série et Film(s) à venir",IF(AND(AND(Prévisions!F27*1&gt;TODAY(),DL!E27="!"),AND(Prévisions!G27*1&gt;TODAY(),DL!G27="!")),"OAV(s) et Film(s) à venir",IF(AND(Prévisions!E27*1&gt;TODAY(),DL!C27="!"),"Série à venir",IF(AND(Prévisions!F27*1&gt;TODAY(),DL!E27="!"),"OAV(s) à venir",IF(AND(Prévisions!G27*1&gt;TODAY(),DL!G27="!"),"Film(s) à venir","Try Again"))))))))))))))))))))))),IF(AND(Prévisions!E27="Terminée",OR(ISBLANK(Prévisions!F27),LEN(Prévisions!F27)-LEN(SUBSTITUTE(Prévisions!F27,"/",""))=2,LEN(Prévisions!F27)-LEN(SUBSTITUTE(Prévisions!F27,"/",""))=1,Prévisions!F27="Terminé(s)"),OR(ISBLANK(Prévisions!G27),LEN(Prévisions!G27)-LEN(SUBSTITUTE(Prévisions!G27,"/",""))=2,,LEN(Prévisions!G27)-LEN(SUBSTITUTE(Prévisions!G27,"/",""))=1,Prévisions!G27="Terminé(s)")),IF(AND(OR(LEN(Prévisions!F27)-LEN(SUBSTITUTE(Prévisions!F27,"/",""))=1,Prévisions!F27="A venir"),OR(LEN(Prévisions!G27)-LEN(SUBSTITUTE(Prévisions!G27,"/",""))=1,Prévisions!G27="A venir")),"OAV(s) et Film(s) à venir (non précisé)",IF(OR(LEN(Prévisions!F27)-LEN(SUBSTITUTE(Prévisions!F27,"/",""))=1,Prévisions!F27="A venir"),"OAV(s) à venir (non précisé)",IF(OR(LEN(Prévisions!G27)-LEN(SUBSTITUTE(Prévisions!G27,"/",""))=1,Prévisions!G27="A venir"),"Film(s) à venir (non précisé)",IF(AND(Prévisions!E27="Terminée",AND(Prévisions!F27*1&lt;=TODAY(),OR(DL!E27="!",DL!E27="?")),AND(Prévisions!G27*1&lt;=TODAY(),OR(DL!G27="!",DL!G27="?"))),"OAV(s) et Film(s) en cours",IF(AND(Prévisions!E27="Terminée",AND(Prévisions!F27*1&lt;=TODAY(),OR(DL!E27="!",DL!E27="?"),RIGHT(Prévisions!C27,1)="+")),"OAV(s) en cours (non précisé)",IF(AND(Prévisions!E27="Terminée",AND(Prévisions!F27*1&lt;=TODAY(),OR(DL!E27="!",DL!E27="?"))),"OAV(s) en cours",IF(AND(Prévisions!E27="Terminée",AND(Prévisions!G27*1&lt;=TODAY(),OR(DL!G27="!",DL!G27="?"),RIGHT(Prévisions!D27,1)="+")),"Film(s) en cours (non précisé)",IF(AND(Prévisions!E27="Terminée",AND(Prévisions!G27*1&lt;=TODAY(),OR(DL!G27="!",DL!G27="?"))),"Film(s) en cours",IF(AND(Prévisions!E27="Terminée",AND(LEN(Prévisions!F27)-LEN(SUBSTITUTE(Prévisions!F27,"/",""))=2,Prévisions!F27*1&gt;TODAY(),DL!E27="!"),AND(LEN(Prévisions!G27)-LEN(SUBSTITUTE(Prévisions!G27,"/",""))=2,Prévisions!G27*1&gt;TODAY(),DL!G27="!")),"OAV(s) et Film(s) à venir",IF(AND(Prévisions!E27="Terminée",AND(LEN(Prévisions!F27)-LEN(SUBSTITUTE(Prévisions!F27,"/",""))=2,Prévisions!F27*1&gt;TODAY(),DL!E27="!")),"OAV(s) à venir",IF(AND(Prévisions!E27="Terminée",AND(LEN(Prévisions!G27)-LEN(SUBSTITUTE(Prévisions!G27,"/",""))=2,Prévisions!G27*1&gt;TODAY(),DL!G27="!")),"Film(s) à venir",IF(AND(Prévisions!E27="Terminée",OR(AND(Prévisions!F27*1&lt;=TODAY(),Prévisions!C27=DL!E27),ISBLANK(Prévisions!F27),Prévisions!F27="Terminé(s)"),OR(AND(Prévisions!G27*1&lt;=TODAY(),Prévisions!D27=DL!G27),ISBLANK(Prévisions!G27),Prévisions!G27="Terminé(s)")),"Série terminée","Try Again")))))))))))),IF(AND(OR(Prévisions!E27="A venir",LEN(Prévisions!E27)-LEN(SUBSTITUTE(Prévisions!E27,"/",""))=1),DL!C27="!"),"Série à venir (non précisé)",IF(AND(OR(Prévisions!F27="A venir",LEN(Prévisions!F27)-LEN(SUBSTITUTE(Prévisions!F27,"/",""))=1),DL!E27="!"),"OAV(s) à venir (non précisé)",IF(AND(OR(Prévisions!G27="A venir",LEN(Prévisions!G27)-LEN(SUBSTITUTE(Prévisions!G27,"/",""))=1),DL!G27="!"),"Film(s) à venir (non précisé)",IF(Prévisions!E27="En pause","Suite possible",IF(Prévisions!F27="En pause","Suite possible",IF(AND(LEN(Prévisions!F27)-LEN(SUBSTITUTE(Prévisions!F27,"/",""))=1,DL!E27="!"),"OAV(s) à venir (non précisé)",IF(AND(LEN(Prévisions!G27)-LEN(SUBSTITUTE(Prévisions!G27,"/",""))=1,DL!E27="!"),"Film(s) à venir (non précisé)",IF(Prévisions!G27="Terminé(s)","Film(s) terminé(s)",IF(Prévisions!F27="Terminé(s)","OAV(s) terminé(s)",IF(AND(Prévisions!E27*1&gt;TODAY(),DL!C27="!"),"Série à venir",IF(AND(Prévisions!F27*1&gt;TODAY(),DL!E27="!"),"OAV(s) à venir",IF(AND(Prévisions!G27*1&gt;TODAY(),DL!G27="!"),"Film(s) à venir",IF(AND(ISBLANK(Prévisions!E27),Prévisions!F27*1&lt;=TODAY(),OR(DL!E27="!",DL!E27="?")),"OAV(s) en cours",IF(AND(ISBLANK(Prévisions!E27),ISBLANK(Prévisions!F27),AND(Prévisions!G27*1&lt;=TODAY(),Prévisions!D27=DL!G27)),"Film(s) terminé(s)",IF(AND(ISBLANK(Prévisions!E27),ISBLANK(Prévisions!G27),AND(Prévisions!F27*1&lt;=TODAY(),Prévisions!C27=DL!E27)),"OAV(s) terminé(s)","Tryagain"))))))))))))))))))</f>
        <v>Série terminée</v>
      </c>
      <c r="I27" s="5" t="str">
        <f ca="1">IF(H27="Attendre les Bluray","Patience... patience...",IF(AND(OR(H27="Série et OAV(s) en cours",H27="Série et OAV(s) en cours (non précisé)",H27="Série en cours",H27="OAV(s) en cours",H27="Film(s) en cours",H27="Série en cours (non précisé)",H27="OAV(s) en cours (non précisé)",H27="Film(s) en cours (non précisé)"),B27=C27,D27=E27,F27=G27),"A jour",IF(H27="Film(s) à venir","Dans "&amp;Prévisions!G27*1-TODAY()&amp;" jour(s)",IF(H27="OAV(s) à venir","Dans "&amp;Prévisions!F27*1-TODAY()&amp;" jour(s)",IF(H27="Série à venir","Dans "&amp;Prévisions!E27*1-TODAY()&amp;" jour(s)",IF(OR(H27="Série et OAV(s) à venir (non précisé)",H27="Série à venir (non précisé)",H27="OAV(s) à venir (non précisé)",H27="Film(s) à venir (non précisé)",H27="Série et film(s) à venir (non précisé)"),"Dans ?? jour(s)",IF(AND(H27="Film(s) terminé(s)",F27=G27),"Fini(s)",IF(AND(B27=C27,D27=E27,F27=G27),"Finie",IF(OR(DL!B27="x",DL!D27="x",DL!F27="x"),"Série Abandonnée",IF(AND(B27&lt;C27,D27&lt;E27,F27&lt;G27),C27-B27&amp;" Episode(s), "&amp;E27-D27&amp;" OAV(s) et "&amp;G27-F27&amp;" Film(s) à regarder",IF(AND(B27&lt;C27,D27&lt;E27),C27-B27&amp;" Episode(s) et "&amp;E27-D27&amp;" OAV(s) à regarder",IF(AND(B27&lt;C27,F27&lt;G27),C27-B27&amp;" Episode(s) et "&amp;G27-F27&amp;" Film(s) à regarder",IF(AND(D27&lt;E27,F27&lt;G27),E27-D27&amp;" OAV(s) et "&amp;G27-F27&amp;" Film(s) à regarder",IF(B27&lt;C27,C27-B27&amp;" Episode(s) à regarder",IF(D27&lt;E27,E27-D27&amp;" OAV(s) à regarder",IF(F27&lt;G27,G27-F27&amp;" Film(s) à regarder",""))))))))))))))))</f>
        <v>27 Episode(s), 9 OAV(s) et 1 Film(s) à regarder</v>
      </c>
    </row>
    <row r="28" spans="1:13" s="6" customFormat="1" ht="17.25" customHeight="1">
      <c r="A28" s="30" t="s">
        <v>296</v>
      </c>
      <c r="B28" s="5">
        <v>0</v>
      </c>
      <c r="C28" s="5">
        <v>22</v>
      </c>
      <c r="D28" s="5"/>
      <c r="E28" s="5"/>
      <c r="F28" s="5"/>
      <c r="G28" s="5"/>
      <c r="H28" s="5" t="str">
        <f ca="1">IF(DL!C28="/","Attendre les Bluray",IF(AND(OR(LEN(Prévisions!E28)-LEN(SUBSTITUTE(Prévisions!E28,"/",""))=2,LEN(Prévisions!E28)-LEN(SUBSTITUTE(Prévisions!E28,"/",""))=1),OR(ISBLANK(Prévisions!F28),LEN(Prévisions!F28)-LEN(SUBSTITUTE(Prévisions!F28,"/",""))=2,LEN(Prévisions!F28)-LEN(SUBSTITUTE(Prévisions!F28,"/",""))=1),OR(ISBLANK(Prévisions!G28),LEN(Prévisions!G28)-LEN(SUBSTITUTE(Prévisions!G28,"/",""))=2,LEN(Prévisions!G28)-LEN(SUBSTITUTE(Prévisions!G28,"/",""))=1)),IF(AND(Prévisions!G28*1&lt;=TODAY(),OR(DL!G28="!",DL!G28="?")),"Film(s) en cours",IF(AND(AND(Prévisions!E28*1&lt;=TODAY(),OR(DL!C28="!",DL!C28="?")),AND(Prévisions!F28*1&lt;=TODAY(),OR(DL!E28="!",DL!E28="?")),AND(Prévisions!G28*1&lt;=TODAY(),OR(DL!G28="!",DL!G28="?"))),"Série, OAV(s) et Film(s) en cours",IF(AND(AND(Prévisions!E28*1&lt;=TODAY(),OR(DL!C28="!",DL!C28="?")),AND(Prévisions!F28*1&lt;=TODAY(),OR(DL!E28="!",DL!E28="?"))),"Série et OAV(s) en cours",IF(AND(AND(Prévisions!E28*1&lt;=TODAY(),OR(DL!C28="!",DL!C28="?")),AND(Prévisions!G28*1&lt;=TODAY(),OR(DL!G28="!",DL!G28="?"))),"Série et Film(s) en cours",IF(AND(AND(Prévisions!F28*1&lt;=TODAY(),OR(DL!E28="!",DL!E28="?")),AND(Prévisions!G28*1&lt;=TODAY(),OR(DL!G28="!",DL!G28="?"))),"OAV(s) et Film(s) en cours",IF(AND(Prévisions!E28*1&lt;=TODAY(),OR(DL!C28="!",DL!C28="?"),RIGHT(Prévisions!B28,1)="+"),"Série en cours (non précisé)",IF(AND(Prévisions!E28*1&lt;=TODAY(),OR(DL!C28="!",DL!C28="?")),"Série en cours",IF(AND(Prévisions!F28*1&lt;=TODAY(),OR(DL!E28="!",DL!E28="?"),RIGHT(Prévisions!C28,1)="+"),"OAV(s) en cours (non précisé)",IF(AND(Prévisions!F28*1&lt;=TODAY(),OR(DL!E28="!",DL!E28="?")),"OAV(s) en cours",IF(AND(Prévisions!G28*1&lt;=TODAY(),OR(DL!G28="!",DL!G28="?"),RIGHT(Prévisions!D28,1)="+"),"Film(s) en cours (non précisé)",IF(AND(LEN(Prévisions!E28)-LEN(SUBSTITUTE(Prévisions!E28,"/",""))=1,LEN(Prévisions!F28)-LEN(SUBSTITUTE(Prévisions!F28,"/",""))=1,LEN(Prévisions!G28)-LEN(SUBSTITUTE(Prévisions!G28,"/",""))=1),"Série, OAV(s) et Film(s) à venir (non précisé)",IF(AND(OR(LEN(Prévisions!E28)-LEN(SUBSTITUTE(Prévisions!E28,"/",""))=1,Prévisions!E28="A venir"),OR(LEN(Prévisions!F28)-LEN(SUBSTITUTE(Prévisions!F28,"/",""))=1,Prévisions!F28="A venir")),"Série et OAV(s) à venir (non précisé)",IF(AND(OR(LEN(Prévisions!E28)-LEN(SUBSTITUTE(Prévisions!E28,"/",""))=1,Prévisions!E28="A venir"),OR(LEN(Prévisions!G28)-LEN(SUBSTITUTE(Prévisions!G28,"/",""))=1,Prévisions!G28="A venir")),"Série et Film(s) à venir (non précisé)",IF(OR(LEN(Prévisions!E28)-LEN(SUBSTITUTE(Prévisions!E28,"/",""))=1,Prévisions!E28="A venir"),"Série à venir (non précisé)",IF(OR(LEN(Prévisions!F28)-LEN(SUBSTITUTE(Prévisions!F28,"/",""))=1,Prévisions!F28="A venir"),"OAV(s) à venir (non précisé)",IF(AND(AND(Prévisions!E28*1&lt;=TODAY(),Prévisions!B28=DL!C28),AND(Prévisions!F28*1&lt;=TODAY(),Prévisions!C28=DL!E28),AND(Prévisions!G28*1&lt;=TODAY(),Prévisions!D28=DL!G28)),"Série terminée",IF(AND(AND(Prévisions!E28*1&gt;TODAY(),DL!C28="!"),AND(Prévisions!F28*1&gt;TODAY(),DL!E28="!"),AND(Prévisions!G28*1&gt;TODAY(),DL!G28="!")),"Série, OAV(s) et Film(s) à venir",IF(AND(AND(Prévisions!E28*1&gt;TODAY(),DL!C28="!"),AND(Prévisions!F28*1&gt;TODAY(),DL!E28="!")),"Série et OAV(s) à venir",IF(AND(AND(Prévisions!E28*1&gt;TODAY(),DL!C28="!"),AND(Prévisions!G28*1&gt;TODAY(),DL!G28="!")),"Série et Film(s) à venir",IF(AND(AND(Prévisions!F28*1&gt;TODAY(),DL!E28="!"),AND(Prévisions!G28*1&gt;TODAY(),DL!G28="!")),"OAV(s) et Film(s) à venir",IF(AND(Prévisions!E28*1&gt;TODAY(),DL!C28="!"),"Série à venir",IF(AND(Prévisions!F28*1&gt;TODAY(),DL!E28="!"),"OAV(s) à venir",IF(AND(Prévisions!G28*1&gt;TODAY(),DL!G28="!"),"Film(s) à venir","Try Again"))))))))))))))))))))))),IF(AND(Prévisions!E28="Terminée",OR(ISBLANK(Prévisions!F28),LEN(Prévisions!F28)-LEN(SUBSTITUTE(Prévisions!F28,"/",""))=2,LEN(Prévisions!F28)-LEN(SUBSTITUTE(Prévisions!F28,"/",""))=1,Prévisions!F28="Terminé(s)"),OR(ISBLANK(Prévisions!G28),LEN(Prévisions!G28)-LEN(SUBSTITUTE(Prévisions!G28,"/",""))=2,,LEN(Prévisions!G28)-LEN(SUBSTITUTE(Prévisions!G28,"/",""))=1,Prévisions!G28="Terminé(s)")),IF(AND(OR(LEN(Prévisions!F28)-LEN(SUBSTITUTE(Prévisions!F28,"/",""))=1,Prévisions!F28="A venir"),OR(LEN(Prévisions!G28)-LEN(SUBSTITUTE(Prévisions!G28,"/",""))=1,Prévisions!G28="A venir")),"OAV(s) et Film(s) à venir (non précisé)",IF(OR(LEN(Prévisions!F28)-LEN(SUBSTITUTE(Prévisions!F28,"/",""))=1,Prévisions!F28="A venir"),"OAV(s) à venir (non précisé)",IF(OR(LEN(Prévisions!G28)-LEN(SUBSTITUTE(Prévisions!G28,"/",""))=1,Prévisions!G28="A venir"),"Film(s) à venir (non précisé)",IF(AND(Prévisions!E28="Terminée",AND(Prévisions!F28*1&lt;=TODAY(),OR(DL!E28="!",DL!E28="?")),AND(Prévisions!G28*1&lt;=TODAY(),OR(DL!G28="!",DL!G28="?"))),"OAV(s) et Film(s) en cours",IF(AND(Prévisions!E28="Terminée",AND(Prévisions!F28*1&lt;=TODAY(),OR(DL!E28="!",DL!E28="?"),RIGHT(Prévisions!C28,1)="+")),"OAV(s) en cours (non précisé)",IF(AND(Prévisions!E28="Terminée",AND(Prévisions!F28*1&lt;=TODAY(),OR(DL!E28="!",DL!E28="?"))),"OAV(s) en cours",IF(AND(Prévisions!E28="Terminée",AND(Prévisions!G28*1&lt;=TODAY(),OR(DL!G28="!",DL!G28="?"),RIGHT(Prévisions!D28,1)="+")),"Film(s) en cours (non précisé)",IF(AND(Prévisions!E28="Terminée",AND(Prévisions!G28*1&lt;=TODAY(),OR(DL!G28="!",DL!G28="?"))),"Film(s) en cours",IF(AND(Prévisions!E28="Terminée",AND(LEN(Prévisions!F28)-LEN(SUBSTITUTE(Prévisions!F28,"/",""))=2,Prévisions!F28*1&gt;TODAY(),DL!E28="!"),AND(LEN(Prévisions!G28)-LEN(SUBSTITUTE(Prévisions!G28,"/",""))=2,Prévisions!G28*1&gt;TODAY(),DL!G28="!")),"OAV(s) et Film(s) à venir",IF(AND(Prévisions!E28="Terminée",AND(LEN(Prévisions!F28)-LEN(SUBSTITUTE(Prévisions!F28,"/",""))=2,Prévisions!F28*1&gt;TODAY(),DL!E28="!")),"OAV(s) à venir",IF(AND(Prévisions!E28="Terminée",AND(LEN(Prévisions!G28)-LEN(SUBSTITUTE(Prévisions!G28,"/",""))=2,Prévisions!G28*1&gt;TODAY(),DL!G28="!")),"Film(s) à venir",IF(AND(Prévisions!E28="Terminée",OR(AND(Prévisions!F28*1&lt;=TODAY(),Prévisions!C28=DL!E28),ISBLANK(Prévisions!F28),Prévisions!F28="Terminé(s)"),OR(AND(Prévisions!G28*1&lt;=TODAY(),Prévisions!D28=DL!G28),ISBLANK(Prévisions!G28),Prévisions!G28="Terminé(s)")),"Série terminée","Try Again")))))))))))),IF(AND(OR(Prévisions!E28="A venir",LEN(Prévisions!E28)-LEN(SUBSTITUTE(Prévisions!E28,"/",""))=1),DL!C28="!"),"Série à venir (non précisé)",IF(AND(OR(Prévisions!F28="A venir",LEN(Prévisions!F28)-LEN(SUBSTITUTE(Prévisions!F28,"/",""))=1),DL!E28="!"),"OAV(s) à venir (non précisé)",IF(AND(OR(Prévisions!G28="A venir",LEN(Prévisions!G28)-LEN(SUBSTITUTE(Prévisions!G28,"/",""))=1),DL!G28="!"),"Film(s) à venir (non précisé)",IF(Prévisions!E28="En pause","Suite possible",IF(Prévisions!F28="En pause","Suite possible",IF(AND(LEN(Prévisions!F28)-LEN(SUBSTITUTE(Prévisions!F28,"/",""))=1,DL!E28="!"),"OAV(s) à venir (non précisé)",IF(AND(LEN(Prévisions!G28)-LEN(SUBSTITUTE(Prévisions!G28,"/",""))=1,DL!E28="!"),"Film(s) à venir (non précisé)",IF(Prévisions!G28="Terminé(s)","Film(s) terminé(s)",IF(Prévisions!F28="Terminé(s)","OAV(s) terminé(s)",IF(AND(Prévisions!E28*1&gt;TODAY(),DL!C28="!"),"Série à venir",IF(AND(Prévisions!F28*1&gt;TODAY(),DL!E28="!"),"OAV(s) à venir",IF(AND(Prévisions!G28*1&gt;TODAY(),DL!G28="!"),"Film(s) à venir",IF(AND(ISBLANK(Prévisions!E28),Prévisions!F28*1&lt;=TODAY(),OR(DL!E28="!",DL!E28="?")),"OAV(s) en cours",IF(AND(ISBLANK(Prévisions!E28),ISBLANK(Prévisions!F28),AND(Prévisions!G28*1&lt;=TODAY(),Prévisions!D28=DL!G28)),"Film(s) terminé(s)",IF(AND(ISBLANK(Prévisions!E28),ISBLANK(Prévisions!G28),AND(Prévisions!F28*1&lt;=TODAY(),Prévisions!C28=DL!E28)),"OAV(s) terminé(s)","Tryagain"))))))))))))))))))</f>
        <v>Série terminée</v>
      </c>
      <c r="I28" s="5" t="str">
        <f ca="1">IF(H28="Attendre les Bluray","Patience... patience...",IF(AND(OR(H28="Série et OAV(s) en cours",H28="Série et OAV(s) en cours (non précisé)",H28="Série en cours",H28="OAV(s) en cours",H28="Film(s) en cours",H28="Série en cours (non précisé)",H28="OAV(s) en cours (non précisé)",H28="Film(s) en cours (non précisé)"),B28=C28,D28=E28,F28=G28),"A jour",IF(H28="Film(s) à venir","Dans "&amp;Prévisions!G28*1-TODAY()&amp;" jour(s)",IF(H28="OAV(s) à venir","Dans "&amp;Prévisions!F28*1-TODAY()&amp;" jour(s)",IF(H28="Série à venir","Dans "&amp;Prévisions!E28*1-TODAY()&amp;" jour(s)",IF(OR(H28="Série et OAV(s) à venir (non précisé)",H28="Série à venir (non précisé)",H28="OAV(s) à venir (non précisé)",H28="Film(s) à venir (non précisé)",H28="Série et film(s) à venir (non précisé)"),"Dans ?? jour(s)",IF(AND(H28="Film(s) terminé(s)",F28=G28),"Fini(s)",IF(AND(B28=C28,D28=E28,F28=G28),"Finie",IF(OR(DL!B28="x",DL!D28="x",DL!F28="x"),"Série Abandonnée",IF(AND(B28&lt;C28,D28&lt;E28,F28&lt;G28),C28-B28&amp;" Episode(s), "&amp;E28-D28&amp;" OAV(s) et "&amp;G28-F28&amp;" Film(s) à regarder",IF(AND(B28&lt;C28,D28&lt;E28),C28-B28&amp;" Episode(s) et "&amp;E28-D28&amp;" OAV(s) à regarder",IF(AND(B28&lt;C28,F28&lt;G28),C28-B28&amp;" Episode(s) et "&amp;G28-F28&amp;" Film(s) à regarder",IF(AND(D28&lt;E28,F28&lt;G28),E28-D28&amp;" OAV(s) et "&amp;G28-F28&amp;" Film(s) à regarder",IF(B28&lt;C28,C28-B28&amp;" Episode(s) à regarder",IF(D28&lt;E28,E28-D28&amp;" OAV(s) à regarder",IF(F28&lt;G28,G28-F28&amp;" Film(s) à regarder",""))))))))))))))))</f>
        <v>22 Episode(s) à regarder</v>
      </c>
    </row>
    <row r="29" spans="1:13" s="7" customFormat="1" ht="17.25" customHeight="1">
      <c r="A29" s="30" t="s">
        <v>505</v>
      </c>
      <c r="B29" s="5">
        <v>0</v>
      </c>
      <c r="C29" s="5">
        <v>60</v>
      </c>
      <c r="D29" s="5"/>
      <c r="E29" s="5"/>
      <c r="F29" s="5"/>
      <c r="G29" s="5"/>
      <c r="H29" s="5" t="str">
        <f ca="1">IF(DL!C29="/","Attendre les Bluray",IF(AND(OR(LEN(Prévisions!E29)-LEN(SUBSTITUTE(Prévisions!E29,"/",""))=2,LEN(Prévisions!E29)-LEN(SUBSTITUTE(Prévisions!E29,"/",""))=1),OR(ISBLANK(Prévisions!F29),LEN(Prévisions!F29)-LEN(SUBSTITUTE(Prévisions!F29,"/",""))=2,LEN(Prévisions!F29)-LEN(SUBSTITUTE(Prévisions!F29,"/",""))=1),OR(ISBLANK(Prévisions!G29),LEN(Prévisions!G29)-LEN(SUBSTITUTE(Prévisions!G29,"/",""))=2,LEN(Prévisions!G29)-LEN(SUBSTITUTE(Prévisions!G29,"/",""))=1)),IF(AND(Prévisions!G29*1&lt;=TODAY(),OR(DL!G29="!",DL!G29="?")),"Film(s) en cours",IF(AND(AND(Prévisions!E29*1&lt;=TODAY(),OR(DL!C29="!",DL!C29="?")),AND(Prévisions!F29*1&lt;=TODAY(),OR(DL!E29="!",DL!E29="?")),AND(Prévisions!G29*1&lt;=TODAY(),OR(DL!G29="!",DL!G29="?"))),"Série, OAV(s) et Film(s) en cours",IF(AND(AND(Prévisions!E29*1&lt;=TODAY(),OR(DL!C29="!",DL!C29="?")),AND(Prévisions!F29*1&lt;=TODAY(),OR(DL!E29="!",DL!E29="?"))),"Série et OAV(s) en cours",IF(AND(AND(Prévisions!E29*1&lt;=TODAY(),OR(DL!C29="!",DL!C29="?")),AND(Prévisions!G29*1&lt;=TODAY(),OR(DL!G29="!",DL!G29="?"))),"Série et Film(s) en cours",IF(AND(AND(Prévisions!F29*1&lt;=TODAY(),OR(DL!E29="!",DL!E29="?")),AND(Prévisions!G29*1&lt;=TODAY(),OR(DL!G29="!",DL!G29="?"))),"OAV(s) et Film(s) en cours",IF(AND(Prévisions!E29*1&lt;=TODAY(),OR(DL!C29="!",DL!C29="?"),RIGHT(Prévisions!B29,1)="+"),"Série en cours (non précisé)",IF(AND(Prévisions!E29*1&lt;=TODAY(),OR(DL!C29="!",DL!C29="?")),"Série en cours",IF(AND(Prévisions!F29*1&lt;=TODAY(),OR(DL!E29="!",DL!E29="?"),RIGHT(Prévisions!C29,1)="+"),"OAV(s) en cours (non précisé)",IF(AND(Prévisions!F29*1&lt;=TODAY(),OR(DL!E29="!",DL!E29="?")),"OAV(s) en cours",IF(AND(Prévisions!G29*1&lt;=TODAY(),OR(DL!G29="!",DL!G29="?"),RIGHT(Prévisions!D29,1)="+"),"Film(s) en cours (non précisé)",IF(AND(LEN(Prévisions!E29)-LEN(SUBSTITUTE(Prévisions!E29,"/",""))=1,LEN(Prévisions!F29)-LEN(SUBSTITUTE(Prévisions!F29,"/",""))=1,LEN(Prévisions!G29)-LEN(SUBSTITUTE(Prévisions!G29,"/",""))=1),"Série, OAV(s) et Film(s) à venir (non précisé)",IF(AND(OR(LEN(Prévisions!E29)-LEN(SUBSTITUTE(Prévisions!E29,"/",""))=1,Prévisions!E29="A venir"),OR(LEN(Prévisions!F29)-LEN(SUBSTITUTE(Prévisions!F29,"/",""))=1,Prévisions!F29="A venir")),"Série et OAV(s) à venir (non précisé)",IF(AND(OR(LEN(Prévisions!E29)-LEN(SUBSTITUTE(Prévisions!E29,"/",""))=1,Prévisions!E29="A venir"),OR(LEN(Prévisions!G29)-LEN(SUBSTITUTE(Prévisions!G29,"/",""))=1,Prévisions!G29="A venir")),"Série et Film(s) à venir (non précisé)",IF(OR(LEN(Prévisions!E29)-LEN(SUBSTITUTE(Prévisions!E29,"/",""))=1,Prévisions!E29="A venir"),"Série à venir (non précisé)",IF(OR(LEN(Prévisions!F29)-LEN(SUBSTITUTE(Prévisions!F29,"/",""))=1,Prévisions!F29="A venir"),"OAV(s) à venir (non précisé)",IF(AND(AND(Prévisions!E29*1&lt;=TODAY(),Prévisions!B29=DL!C29),AND(Prévisions!F29*1&lt;=TODAY(),Prévisions!C29=DL!E29),AND(Prévisions!G29*1&lt;=TODAY(),Prévisions!D29=DL!G29)),"Série terminée",IF(AND(AND(Prévisions!E29*1&gt;TODAY(),DL!C29="!"),AND(Prévisions!F29*1&gt;TODAY(),DL!E29="!"),AND(Prévisions!G29*1&gt;TODAY(),DL!G29="!")),"Série, OAV(s) et Film(s) à venir",IF(AND(AND(Prévisions!E29*1&gt;TODAY(),DL!C29="!"),AND(Prévisions!F29*1&gt;TODAY(),DL!E29="!")),"Série et OAV(s) à venir",IF(AND(AND(Prévisions!E29*1&gt;TODAY(),DL!C29="!"),AND(Prévisions!G29*1&gt;TODAY(),DL!G29="!")),"Série et Film(s) à venir",IF(AND(AND(Prévisions!F29*1&gt;TODAY(),DL!E29="!"),AND(Prévisions!G29*1&gt;TODAY(),DL!G29="!")),"OAV(s) et Film(s) à venir",IF(AND(Prévisions!E29*1&gt;TODAY(),DL!C29="!"),"Série à venir",IF(AND(Prévisions!F29*1&gt;TODAY(),DL!E29="!"),"OAV(s) à venir",IF(AND(Prévisions!G29*1&gt;TODAY(),DL!G29="!"),"Film(s) à venir","Try Again"))))))))))))))))))))))),IF(AND(Prévisions!E29="Terminée",OR(ISBLANK(Prévisions!F29),LEN(Prévisions!F29)-LEN(SUBSTITUTE(Prévisions!F29,"/",""))=2,LEN(Prévisions!F29)-LEN(SUBSTITUTE(Prévisions!F29,"/",""))=1,Prévisions!F29="Terminé(s)"),OR(ISBLANK(Prévisions!G29),LEN(Prévisions!G29)-LEN(SUBSTITUTE(Prévisions!G29,"/",""))=2,,LEN(Prévisions!G29)-LEN(SUBSTITUTE(Prévisions!G29,"/",""))=1,Prévisions!G29="Terminé(s)")),IF(AND(OR(LEN(Prévisions!F29)-LEN(SUBSTITUTE(Prévisions!F29,"/",""))=1,Prévisions!F29="A venir"),OR(LEN(Prévisions!G29)-LEN(SUBSTITUTE(Prévisions!G29,"/",""))=1,Prévisions!G29="A venir")),"OAV(s) et Film(s) à venir (non précisé)",IF(OR(LEN(Prévisions!F29)-LEN(SUBSTITUTE(Prévisions!F29,"/",""))=1,Prévisions!F29="A venir"),"OAV(s) à venir (non précisé)",IF(OR(LEN(Prévisions!G29)-LEN(SUBSTITUTE(Prévisions!G29,"/",""))=1,Prévisions!G29="A venir"),"Film(s) à venir (non précisé)",IF(AND(Prévisions!E29="Terminée",AND(Prévisions!F29*1&lt;=TODAY(),OR(DL!E29="!",DL!E29="?")),AND(Prévisions!G29*1&lt;=TODAY(),OR(DL!G29="!",DL!G29="?"))),"OAV(s) et Film(s) en cours",IF(AND(Prévisions!E29="Terminée",AND(Prévisions!F29*1&lt;=TODAY(),OR(DL!E29="!",DL!E29="?"),RIGHT(Prévisions!C29,1)="+")),"OAV(s) en cours (non précisé)",IF(AND(Prévisions!E29="Terminée",AND(Prévisions!F29*1&lt;=TODAY(),OR(DL!E29="!",DL!E29="?"))),"OAV(s) en cours",IF(AND(Prévisions!E29="Terminée",AND(Prévisions!G29*1&lt;=TODAY(),OR(DL!G29="!",DL!G29="?"),RIGHT(Prévisions!D29,1)="+")),"Film(s) en cours (non précisé)",IF(AND(Prévisions!E29="Terminée",AND(Prévisions!G29*1&lt;=TODAY(),OR(DL!G29="!",DL!G29="?"))),"Film(s) en cours",IF(AND(Prévisions!E29="Terminée",AND(LEN(Prévisions!F29)-LEN(SUBSTITUTE(Prévisions!F29,"/",""))=2,Prévisions!F29*1&gt;TODAY(),DL!E29="!"),AND(LEN(Prévisions!G29)-LEN(SUBSTITUTE(Prévisions!G29,"/",""))=2,Prévisions!G29*1&gt;TODAY(),DL!G29="!")),"OAV(s) et Film(s) à venir",IF(AND(Prévisions!E29="Terminée",AND(LEN(Prévisions!F29)-LEN(SUBSTITUTE(Prévisions!F29,"/",""))=2,Prévisions!F29*1&gt;TODAY(),DL!E29="!")),"OAV(s) à venir",IF(AND(Prévisions!E29="Terminée",AND(LEN(Prévisions!G29)-LEN(SUBSTITUTE(Prévisions!G29,"/",""))=2,Prévisions!G29*1&gt;TODAY(),DL!G29="!")),"Film(s) à venir",IF(AND(Prévisions!E29="Terminée",OR(AND(Prévisions!F29*1&lt;=TODAY(),Prévisions!C29=DL!E29),ISBLANK(Prévisions!F29),Prévisions!F29="Terminé(s)"),OR(AND(Prévisions!G29*1&lt;=TODAY(),Prévisions!D29=DL!G29),ISBLANK(Prévisions!G29),Prévisions!G29="Terminé(s)")),"Série terminée","Try Again")))))))))))),IF(AND(OR(Prévisions!E29="A venir",LEN(Prévisions!E29)-LEN(SUBSTITUTE(Prévisions!E29,"/",""))=1),DL!C29="!"),"Série à venir (non précisé)",IF(AND(OR(Prévisions!F29="A venir",LEN(Prévisions!F29)-LEN(SUBSTITUTE(Prévisions!F29,"/",""))=1),DL!E29="!"),"OAV(s) à venir (non précisé)",IF(AND(OR(Prévisions!G29="A venir",LEN(Prévisions!G29)-LEN(SUBSTITUTE(Prévisions!G29,"/",""))=1),DL!G29="!"),"Film(s) à venir (non précisé)",IF(Prévisions!E29="En pause","Suite possible",IF(Prévisions!F29="En pause","Suite possible",IF(AND(LEN(Prévisions!F29)-LEN(SUBSTITUTE(Prévisions!F29,"/",""))=1,DL!E29="!"),"OAV(s) à venir (non précisé)",IF(AND(LEN(Prévisions!G29)-LEN(SUBSTITUTE(Prévisions!G29,"/",""))=1,DL!E29="!"),"Film(s) à venir (non précisé)",IF(Prévisions!G29="Terminé(s)","Film(s) terminé(s)",IF(Prévisions!F29="Terminé(s)","OAV(s) terminé(s)",IF(AND(Prévisions!E29*1&gt;TODAY(),DL!C29="!"),"Série à venir",IF(AND(Prévisions!F29*1&gt;TODAY(),DL!E29="!"),"OAV(s) à venir",IF(AND(Prévisions!G29*1&gt;TODAY(),DL!G29="!"),"Film(s) à venir",IF(AND(ISBLANK(Prévisions!E29),Prévisions!F29*1&lt;=TODAY(),OR(DL!E29="!",DL!E29="?")),"OAV(s) en cours",IF(AND(ISBLANK(Prévisions!E29),ISBLANK(Prévisions!F29),AND(Prévisions!G29*1&lt;=TODAY(),Prévisions!D29=DL!G29)),"Film(s) terminé(s)",IF(AND(ISBLANK(Prévisions!E29),ISBLANK(Prévisions!G29),AND(Prévisions!F29*1&lt;=TODAY(),Prévisions!C29=DL!E29)),"OAV(s) terminé(s)","Tryagain"))))))))))))))))))</f>
        <v>Série terminée</v>
      </c>
      <c r="I29" s="5" t="str">
        <f ca="1">IF(H29="Attendre les Bluray","Patience... patience...",IF(AND(OR(H29="Série et OAV(s) en cours",H29="Série et OAV(s) en cours (non précisé)",H29="Série en cours",H29="OAV(s) en cours",H29="Film(s) en cours",H29="Série en cours (non précisé)",H29="OAV(s) en cours (non précisé)",H29="Film(s) en cours (non précisé)"),B29=C29,D29=E29,F29=G29),"A jour",IF(H29="Film(s) à venir","Dans "&amp;Prévisions!G29*1-TODAY()&amp;" jour(s)",IF(H29="OAV(s) à venir","Dans "&amp;Prévisions!F29*1-TODAY()&amp;" jour(s)",IF(H29="Série à venir","Dans "&amp;Prévisions!E29*1-TODAY()&amp;" jour(s)",IF(OR(H29="Série et OAV(s) à venir (non précisé)",H29="Série à venir (non précisé)",H29="OAV(s) à venir (non précisé)",H29="Film(s) à venir (non précisé)",H29="Série et film(s) à venir (non précisé)"),"Dans ?? jour(s)",IF(AND(H29="Film(s) terminé(s)",F29=G29),"Fini(s)",IF(AND(B29=C29,D29=E29,F29=G29),"Finie",IF(OR(DL!B29="x",DL!D29="x",DL!F29="x"),"Série Abandonnée",IF(AND(B29&lt;C29,D29&lt;E29,F29&lt;G29),C29-B29&amp;" Episode(s), "&amp;E29-D29&amp;" OAV(s) et "&amp;G29-F29&amp;" Film(s) à regarder",IF(AND(B29&lt;C29,D29&lt;E29),C29-B29&amp;" Episode(s) et "&amp;E29-D29&amp;" OAV(s) à regarder",IF(AND(B29&lt;C29,F29&lt;G29),C29-B29&amp;" Episode(s) et "&amp;G29-F29&amp;" Film(s) à regarder",IF(AND(D29&lt;E29,F29&lt;G29),E29-D29&amp;" OAV(s) et "&amp;G29-F29&amp;" Film(s) à regarder",IF(B29&lt;C29,C29-B29&amp;" Episode(s) à regarder",IF(D29&lt;E29,E29-D29&amp;" OAV(s) à regarder",IF(F29&lt;G29,G29-F29&amp;" Film(s) à regarder",""))))))))))))))))</f>
        <v>60 Episode(s) à regarder</v>
      </c>
    </row>
    <row r="30" spans="1:13" ht="17.25" customHeight="1">
      <c r="A30" s="30" t="s">
        <v>33</v>
      </c>
      <c r="B30" s="5">
        <v>7</v>
      </c>
      <c r="C30" s="5">
        <v>24</v>
      </c>
      <c r="D30" s="5">
        <v>0</v>
      </c>
      <c r="E30" s="5">
        <v>1</v>
      </c>
      <c r="F30" s="5"/>
      <c r="G30" s="5"/>
      <c r="H30" s="5" t="str">
        <f ca="1">IF(DL!C30="/","Attendre les Bluray",IF(AND(OR(LEN(Prévisions!E30)-LEN(SUBSTITUTE(Prévisions!E30,"/",""))=2,LEN(Prévisions!E30)-LEN(SUBSTITUTE(Prévisions!E30,"/",""))=1),OR(ISBLANK(Prévisions!F30),LEN(Prévisions!F30)-LEN(SUBSTITUTE(Prévisions!F30,"/",""))=2,LEN(Prévisions!F30)-LEN(SUBSTITUTE(Prévisions!F30,"/",""))=1),OR(ISBLANK(Prévisions!G30),LEN(Prévisions!G30)-LEN(SUBSTITUTE(Prévisions!G30,"/",""))=2,LEN(Prévisions!G30)-LEN(SUBSTITUTE(Prévisions!G30,"/",""))=1)),IF(AND(Prévisions!G30*1&lt;=TODAY(),OR(DL!G30="!",DL!G30="?")),"Film(s) en cours",IF(AND(AND(Prévisions!E30*1&lt;=TODAY(),OR(DL!C30="!",DL!C30="?")),AND(Prévisions!F30*1&lt;=TODAY(),OR(DL!E30="!",DL!E30="?")),AND(Prévisions!G30*1&lt;=TODAY(),OR(DL!G30="!",DL!G30="?"))),"Série, OAV(s) et Film(s) en cours",IF(AND(AND(Prévisions!E30*1&lt;=TODAY(),OR(DL!C30="!",DL!C30="?")),AND(Prévisions!F30*1&lt;=TODAY(),OR(DL!E30="!",DL!E30="?"))),"Série et OAV(s) en cours",IF(AND(AND(Prévisions!E30*1&lt;=TODAY(),OR(DL!C30="!",DL!C30="?")),AND(Prévisions!G30*1&lt;=TODAY(),OR(DL!G30="!",DL!G30="?"))),"Série et Film(s) en cours",IF(AND(AND(Prévisions!F30*1&lt;=TODAY(),OR(DL!E30="!",DL!E30="?")),AND(Prévisions!G30*1&lt;=TODAY(),OR(DL!G30="!",DL!G30="?"))),"OAV(s) et Film(s) en cours",IF(AND(Prévisions!E30*1&lt;=TODAY(),OR(DL!C30="!",DL!C30="?"),RIGHT(Prévisions!B30,1)="+"),"Série en cours (non précisé)",IF(AND(Prévisions!E30*1&lt;=TODAY(),OR(DL!C30="!",DL!C30="?")),"Série en cours",IF(AND(Prévisions!F30*1&lt;=TODAY(),OR(DL!E30="!",DL!E30="?"),RIGHT(Prévisions!C30,1)="+"),"OAV(s) en cours (non précisé)",IF(AND(Prévisions!F30*1&lt;=TODAY(),OR(DL!E30="!",DL!E30="?")),"OAV(s) en cours",IF(AND(Prévisions!G30*1&lt;=TODAY(),OR(DL!G30="!",DL!G30="?"),RIGHT(Prévisions!D30,1)="+"),"Film(s) en cours (non précisé)",IF(AND(LEN(Prévisions!E30)-LEN(SUBSTITUTE(Prévisions!E30,"/",""))=1,LEN(Prévisions!F30)-LEN(SUBSTITUTE(Prévisions!F30,"/",""))=1,LEN(Prévisions!G30)-LEN(SUBSTITUTE(Prévisions!G30,"/",""))=1),"Série, OAV(s) et Film(s) à venir (non précisé)",IF(AND(OR(LEN(Prévisions!E30)-LEN(SUBSTITUTE(Prévisions!E30,"/",""))=1,Prévisions!E30="A venir"),OR(LEN(Prévisions!F30)-LEN(SUBSTITUTE(Prévisions!F30,"/",""))=1,Prévisions!F30="A venir")),"Série et OAV(s) à venir (non précisé)",IF(AND(OR(LEN(Prévisions!E30)-LEN(SUBSTITUTE(Prévisions!E30,"/",""))=1,Prévisions!E30="A venir"),OR(LEN(Prévisions!G30)-LEN(SUBSTITUTE(Prévisions!G30,"/",""))=1,Prévisions!G30="A venir")),"Série et Film(s) à venir (non précisé)",IF(OR(LEN(Prévisions!E30)-LEN(SUBSTITUTE(Prévisions!E30,"/",""))=1,Prévisions!E30="A venir"),"Série à venir (non précisé)",IF(OR(LEN(Prévisions!F30)-LEN(SUBSTITUTE(Prévisions!F30,"/",""))=1,Prévisions!F30="A venir"),"OAV(s) à venir (non précisé)",IF(AND(AND(Prévisions!E30*1&lt;=TODAY(),Prévisions!B30=DL!C30),AND(Prévisions!F30*1&lt;=TODAY(),Prévisions!C30=DL!E30),AND(Prévisions!G30*1&lt;=TODAY(),Prévisions!D30=DL!G30)),"Série terminée",IF(AND(AND(Prévisions!E30*1&gt;TODAY(),DL!C30="!"),AND(Prévisions!F30*1&gt;TODAY(),DL!E30="!"),AND(Prévisions!G30*1&gt;TODAY(),DL!G30="!")),"Série, OAV(s) et Film(s) à venir",IF(AND(AND(Prévisions!E30*1&gt;TODAY(),DL!C30="!"),AND(Prévisions!F30*1&gt;TODAY(),DL!E30="!")),"Série et OAV(s) à venir",IF(AND(AND(Prévisions!E30*1&gt;TODAY(),DL!C30="!"),AND(Prévisions!G30*1&gt;TODAY(),DL!G30="!")),"Série et Film(s) à venir",IF(AND(AND(Prévisions!F30*1&gt;TODAY(),DL!E30="!"),AND(Prévisions!G30*1&gt;TODAY(),DL!G30="!")),"OAV(s) et Film(s) à venir",IF(AND(Prévisions!E30*1&gt;TODAY(),DL!C30="!"),"Série à venir",IF(AND(Prévisions!F30*1&gt;TODAY(),DL!E30="!"),"OAV(s) à venir",IF(AND(Prévisions!G30*1&gt;TODAY(),DL!G30="!"),"Film(s) à venir","Try Again"))))))))))))))))))))))),IF(AND(Prévisions!E30="Terminée",OR(ISBLANK(Prévisions!F30),LEN(Prévisions!F30)-LEN(SUBSTITUTE(Prévisions!F30,"/",""))=2,LEN(Prévisions!F30)-LEN(SUBSTITUTE(Prévisions!F30,"/",""))=1,Prévisions!F30="Terminé(s)"),OR(ISBLANK(Prévisions!G30),LEN(Prévisions!G30)-LEN(SUBSTITUTE(Prévisions!G30,"/",""))=2,,LEN(Prévisions!G30)-LEN(SUBSTITUTE(Prévisions!G30,"/",""))=1,Prévisions!G30="Terminé(s)")),IF(AND(OR(LEN(Prévisions!F30)-LEN(SUBSTITUTE(Prévisions!F30,"/",""))=1,Prévisions!F30="A venir"),OR(LEN(Prévisions!G30)-LEN(SUBSTITUTE(Prévisions!G30,"/",""))=1,Prévisions!G30="A venir")),"OAV(s) et Film(s) à venir (non précisé)",IF(OR(LEN(Prévisions!F30)-LEN(SUBSTITUTE(Prévisions!F30,"/",""))=1,Prévisions!F30="A venir"),"OAV(s) à venir (non précisé)",IF(OR(LEN(Prévisions!G30)-LEN(SUBSTITUTE(Prévisions!G30,"/",""))=1,Prévisions!G30="A venir"),"Film(s) à venir (non précisé)",IF(AND(Prévisions!E30="Terminée",AND(Prévisions!F30*1&lt;=TODAY(),OR(DL!E30="!",DL!E30="?")),AND(Prévisions!G30*1&lt;=TODAY(),OR(DL!G30="!",DL!G30="?"))),"OAV(s) et Film(s) en cours",IF(AND(Prévisions!E30="Terminée",AND(Prévisions!F30*1&lt;=TODAY(),OR(DL!E30="!",DL!E30="?"),RIGHT(Prévisions!C30,1)="+")),"OAV(s) en cours (non précisé)",IF(AND(Prévisions!E30="Terminée",AND(Prévisions!F30*1&lt;=TODAY(),OR(DL!E30="!",DL!E30="?"))),"OAV(s) en cours",IF(AND(Prévisions!E30="Terminée",AND(Prévisions!G30*1&lt;=TODAY(),OR(DL!G30="!",DL!G30="?"),RIGHT(Prévisions!D30,1)="+")),"Film(s) en cours (non précisé)",IF(AND(Prévisions!E30="Terminée",AND(Prévisions!G30*1&lt;=TODAY(),OR(DL!G30="!",DL!G30="?"))),"Film(s) en cours",IF(AND(Prévisions!E30="Terminée",AND(LEN(Prévisions!F30)-LEN(SUBSTITUTE(Prévisions!F30,"/",""))=2,Prévisions!F30*1&gt;TODAY(),DL!E30="!"),AND(LEN(Prévisions!G30)-LEN(SUBSTITUTE(Prévisions!G30,"/",""))=2,Prévisions!G30*1&gt;TODAY(),DL!G30="!")),"OAV(s) et Film(s) à venir",IF(AND(Prévisions!E30="Terminée",AND(LEN(Prévisions!F30)-LEN(SUBSTITUTE(Prévisions!F30,"/",""))=2,Prévisions!F30*1&gt;TODAY(),DL!E30="!")),"OAV(s) à venir",IF(AND(Prévisions!E30="Terminée",AND(LEN(Prévisions!G30)-LEN(SUBSTITUTE(Prévisions!G30,"/",""))=2,Prévisions!G30*1&gt;TODAY(),DL!G30="!")),"Film(s) à venir",IF(AND(Prévisions!E30="Terminée",OR(AND(Prévisions!F30*1&lt;=TODAY(),Prévisions!C30=DL!E30),ISBLANK(Prévisions!F30),Prévisions!F30="Terminé(s)"),OR(AND(Prévisions!G30*1&lt;=TODAY(),Prévisions!D30=DL!G30),ISBLANK(Prévisions!G30),Prévisions!G30="Terminé(s)")),"Série terminée","Try Again")))))))))))),IF(AND(OR(Prévisions!E30="A venir",LEN(Prévisions!E30)-LEN(SUBSTITUTE(Prévisions!E30,"/",""))=1),DL!C30="!"),"Série à venir (non précisé)",IF(AND(OR(Prévisions!F30="A venir",LEN(Prévisions!F30)-LEN(SUBSTITUTE(Prévisions!F30,"/",""))=1),DL!E30="!"),"OAV(s) à venir (non précisé)",IF(AND(OR(Prévisions!G30="A venir",LEN(Prévisions!G30)-LEN(SUBSTITUTE(Prévisions!G30,"/",""))=1),DL!G30="!"),"Film(s) à venir (non précisé)",IF(Prévisions!E30="En pause","Suite possible",IF(Prévisions!F30="En pause","Suite possible",IF(AND(LEN(Prévisions!F30)-LEN(SUBSTITUTE(Prévisions!F30,"/",""))=1,DL!E30="!"),"OAV(s) à venir (non précisé)",IF(AND(LEN(Prévisions!G30)-LEN(SUBSTITUTE(Prévisions!G30,"/",""))=1,DL!E30="!"),"Film(s) à venir (non précisé)",IF(Prévisions!G30="Terminé(s)","Film(s) terminé(s)",IF(Prévisions!F30="Terminé(s)","OAV(s) terminé(s)",IF(AND(Prévisions!E30*1&gt;TODAY(),DL!C30="!"),"Série à venir",IF(AND(Prévisions!F30*1&gt;TODAY(),DL!E30="!"),"OAV(s) à venir",IF(AND(Prévisions!G30*1&gt;TODAY(),DL!G30="!"),"Film(s) à venir",IF(AND(ISBLANK(Prévisions!E30),Prévisions!F30*1&lt;=TODAY(),OR(DL!E30="!",DL!E30="?")),"OAV(s) en cours",IF(AND(ISBLANK(Prévisions!E30),ISBLANK(Prévisions!F30),AND(Prévisions!G30*1&lt;=TODAY(),Prévisions!D30=DL!G30)),"Film(s) terminé(s)",IF(AND(ISBLANK(Prévisions!E30),ISBLANK(Prévisions!G30),AND(Prévisions!F30*1&lt;=TODAY(),Prévisions!C30=DL!E30)),"OAV(s) terminé(s)","Tryagain"))))))))))))))))))</f>
        <v>Série terminée</v>
      </c>
      <c r="I30" s="5" t="str">
        <f ca="1">IF(H30="Attendre les Bluray","Patience... patience...",IF(AND(OR(H30="Série et OAV(s) en cours",H30="Série et OAV(s) en cours (non précisé)",H30="Série en cours",H30="OAV(s) en cours",H30="Film(s) en cours",H30="Série en cours (non précisé)",H30="OAV(s) en cours (non précisé)",H30="Film(s) en cours (non précisé)"),B30=C30,D30=E30,F30=G30),"A jour",IF(H30="Film(s) à venir","Dans "&amp;Prévisions!G30*1-TODAY()&amp;" jour(s)",IF(H30="OAV(s) à venir","Dans "&amp;Prévisions!F30*1-TODAY()&amp;" jour(s)",IF(H30="Série à venir","Dans "&amp;Prévisions!E30*1-TODAY()&amp;" jour(s)",IF(OR(H30="Série et OAV(s) à venir (non précisé)",H30="Série à venir (non précisé)",H30="OAV(s) à venir (non précisé)",H30="Film(s) à venir (non précisé)",H30="Série et film(s) à venir (non précisé)"),"Dans ?? jour(s)",IF(AND(H30="Film(s) terminé(s)",F30=G30),"Fini(s)",IF(AND(B30=C30,D30=E30,F30=G30),"Finie",IF(OR(DL!B30="x",DL!D30="x",DL!F30="x"),"Série Abandonnée",IF(AND(B30&lt;C30,D30&lt;E30,F30&lt;G30),C30-B30&amp;" Episode(s), "&amp;E30-D30&amp;" OAV(s) et "&amp;G30-F30&amp;" Film(s) à regarder",IF(AND(B30&lt;C30,D30&lt;E30),C30-B30&amp;" Episode(s) et "&amp;E30-D30&amp;" OAV(s) à regarder",IF(AND(B30&lt;C30,F30&lt;G30),C30-B30&amp;" Episode(s) et "&amp;G30-F30&amp;" Film(s) à regarder",IF(AND(D30&lt;E30,F30&lt;G30),E30-D30&amp;" OAV(s) et "&amp;G30-F30&amp;" Film(s) à regarder",IF(B30&lt;C30,C30-B30&amp;" Episode(s) à regarder",IF(D30&lt;E30,E30-D30&amp;" OAV(s) à regarder",IF(F30&lt;G30,G30-F30&amp;" Film(s) à regarder",""))))))))))))))))</f>
        <v>17 Episode(s) et 1 OAV(s) à regarder</v>
      </c>
    </row>
    <row r="31" spans="1:13" s="6" customFormat="1" ht="17.25" customHeight="1">
      <c r="A31" s="30" t="s">
        <v>307</v>
      </c>
      <c r="B31" s="5">
        <v>0</v>
      </c>
      <c r="C31" s="5">
        <v>12</v>
      </c>
      <c r="D31" s="5">
        <v>0</v>
      </c>
      <c r="E31" s="5">
        <v>1</v>
      </c>
      <c r="F31" s="5"/>
      <c r="G31" s="5"/>
      <c r="H31" s="5" t="str">
        <f ca="1">IF(DL!C31="/","Attendre les Bluray",IF(AND(OR(LEN(Prévisions!E31)-LEN(SUBSTITUTE(Prévisions!E31,"/",""))=2,LEN(Prévisions!E31)-LEN(SUBSTITUTE(Prévisions!E31,"/",""))=1),OR(ISBLANK(Prévisions!F31),LEN(Prévisions!F31)-LEN(SUBSTITUTE(Prévisions!F31,"/",""))=2,LEN(Prévisions!F31)-LEN(SUBSTITUTE(Prévisions!F31,"/",""))=1),OR(ISBLANK(Prévisions!G31),LEN(Prévisions!G31)-LEN(SUBSTITUTE(Prévisions!G31,"/",""))=2,LEN(Prévisions!G31)-LEN(SUBSTITUTE(Prévisions!G31,"/",""))=1)),IF(AND(Prévisions!G31*1&lt;=TODAY(),OR(DL!G31="!",DL!G31="?")),"Film(s) en cours",IF(AND(AND(Prévisions!E31*1&lt;=TODAY(),OR(DL!C31="!",DL!C31="?")),AND(Prévisions!F31*1&lt;=TODAY(),OR(DL!E31="!",DL!E31="?")),AND(Prévisions!G31*1&lt;=TODAY(),OR(DL!G31="!",DL!G31="?"))),"Série, OAV(s) et Film(s) en cours",IF(AND(AND(Prévisions!E31*1&lt;=TODAY(),OR(DL!C31="!",DL!C31="?")),AND(Prévisions!F31*1&lt;=TODAY(),OR(DL!E31="!",DL!E31="?"))),"Série et OAV(s) en cours",IF(AND(AND(Prévisions!E31*1&lt;=TODAY(),OR(DL!C31="!",DL!C31="?")),AND(Prévisions!G31*1&lt;=TODAY(),OR(DL!G31="!",DL!G31="?"))),"Série et Film(s) en cours",IF(AND(AND(Prévisions!F31*1&lt;=TODAY(),OR(DL!E31="!",DL!E31="?")),AND(Prévisions!G31*1&lt;=TODAY(),OR(DL!G31="!",DL!G31="?"))),"OAV(s) et Film(s) en cours",IF(AND(Prévisions!E31*1&lt;=TODAY(),OR(DL!C31="!",DL!C31="?"),RIGHT(Prévisions!B31,1)="+"),"Série en cours (non précisé)",IF(AND(Prévisions!E31*1&lt;=TODAY(),OR(DL!C31="!",DL!C31="?")),"Série en cours",IF(AND(Prévisions!F31*1&lt;=TODAY(),OR(DL!E31="!",DL!E31="?"),RIGHT(Prévisions!C31,1)="+"),"OAV(s) en cours (non précisé)",IF(AND(Prévisions!F31*1&lt;=TODAY(),OR(DL!E31="!",DL!E31="?")),"OAV(s) en cours",IF(AND(Prévisions!G31*1&lt;=TODAY(),OR(DL!G31="!",DL!G31="?"),RIGHT(Prévisions!D31,1)="+"),"Film(s) en cours (non précisé)",IF(AND(LEN(Prévisions!E31)-LEN(SUBSTITUTE(Prévisions!E31,"/",""))=1,LEN(Prévisions!F31)-LEN(SUBSTITUTE(Prévisions!F31,"/",""))=1,LEN(Prévisions!G31)-LEN(SUBSTITUTE(Prévisions!G31,"/",""))=1),"Série, OAV(s) et Film(s) à venir (non précisé)",IF(AND(OR(LEN(Prévisions!E31)-LEN(SUBSTITUTE(Prévisions!E31,"/",""))=1,Prévisions!E31="A venir"),OR(LEN(Prévisions!F31)-LEN(SUBSTITUTE(Prévisions!F31,"/",""))=1,Prévisions!F31="A venir")),"Série et OAV(s) à venir (non précisé)",IF(AND(OR(LEN(Prévisions!E31)-LEN(SUBSTITUTE(Prévisions!E31,"/",""))=1,Prévisions!E31="A venir"),OR(LEN(Prévisions!G31)-LEN(SUBSTITUTE(Prévisions!G31,"/",""))=1,Prévisions!G31="A venir")),"Série et Film(s) à venir (non précisé)",IF(OR(LEN(Prévisions!E31)-LEN(SUBSTITUTE(Prévisions!E31,"/",""))=1,Prévisions!E31="A venir"),"Série à venir (non précisé)",IF(OR(LEN(Prévisions!F31)-LEN(SUBSTITUTE(Prévisions!F31,"/",""))=1,Prévisions!F31="A venir"),"OAV(s) à venir (non précisé)",IF(AND(AND(Prévisions!E31*1&lt;=TODAY(),Prévisions!B31=DL!C31),AND(Prévisions!F31*1&lt;=TODAY(),Prévisions!C31=DL!E31),AND(Prévisions!G31*1&lt;=TODAY(),Prévisions!D31=DL!G31)),"Série terminée",IF(AND(AND(Prévisions!E31*1&gt;TODAY(),DL!C31="!"),AND(Prévisions!F31*1&gt;TODAY(),DL!E31="!"),AND(Prévisions!G31*1&gt;TODAY(),DL!G31="!")),"Série, OAV(s) et Film(s) à venir",IF(AND(AND(Prévisions!E31*1&gt;TODAY(),DL!C31="!"),AND(Prévisions!F31*1&gt;TODAY(),DL!E31="!")),"Série et OAV(s) à venir",IF(AND(AND(Prévisions!E31*1&gt;TODAY(),DL!C31="!"),AND(Prévisions!G31*1&gt;TODAY(),DL!G31="!")),"Série et Film(s) à venir",IF(AND(AND(Prévisions!F31*1&gt;TODAY(),DL!E31="!"),AND(Prévisions!G31*1&gt;TODAY(),DL!G31="!")),"OAV(s) et Film(s) à venir",IF(AND(Prévisions!E31*1&gt;TODAY(),DL!C31="!"),"Série à venir",IF(AND(Prévisions!F31*1&gt;TODAY(),DL!E31="!"),"OAV(s) à venir",IF(AND(Prévisions!G31*1&gt;TODAY(),DL!G31="!"),"Film(s) à venir","Try Again"))))))))))))))))))))))),IF(AND(Prévisions!E31="Terminée",OR(ISBLANK(Prévisions!F31),LEN(Prévisions!F31)-LEN(SUBSTITUTE(Prévisions!F31,"/",""))=2,LEN(Prévisions!F31)-LEN(SUBSTITUTE(Prévisions!F31,"/",""))=1,Prévisions!F31="Terminé(s)"),OR(ISBLANK(Prévisions!G31),LEN(Prévisions!G31)-LEN(SUBSTITUTE(Prévisions!G31,"/",""))=2,,LEN(Prévisions!G31)-LEN(SUBSTITUTE(Prévisions!G31,"/",""))=1,Prévisions!G31="Terminé(s)")),IF(AND(OR(LEN(Prévisions!F31)-LEN(SUBSTITUTE(Prévisions!F31,"/",""))=1,Prévisions!F31="A venir"),OR(LEN(Prévisions!G31)-LEN(SUBSTITUTE(Prévisions!G31,"/",""))=1,Prévisions!G31="A venir")),"OAV(s) et Film(s) à venir (non précisé)",IF(OR(LEN(Prévisions!F31)-LEN(SUBSTITUTE(Prévisions!F31,"/",""))=1,Prévisions!F31="A venir"),"OAV(s) à venir (non précisé)",IF(OR(LEN(Prévisions!G31)-LEN(SUBSTITUTE(Prévisions!G31,"/",""))=1,Prévisions!G31="A venir"),"Film(s) à venir (non précisé)",IF(AND(Prévisions!E31="Terminée",AND(Prévisions!F31*1&lt;=TODAY(),OR(DL!E31="!",DL!E31="?")),AND(Prévisions!G31*1&lt;=TODAY(),OR(DL!G31="!",DL!G31="?"))),"OAV(s) et Film(s) en cours",IF(AND(Prévisions!E31="Terminée",AND(Prévisions!F31*1&lt;=TODAY(),OR(DL!E31="!",DL!E31="?"),RIGHT(Prévisions!C31,1)="+")),"OAV(s) en cours (non précisé)",IF(AND(Prévisions!E31="Terminée",AND(Prévisions!F31*1&lt;=TODAY(),OR(DL!E31="!",DL!E31="?"))),"OAV(s) en cours",IF(AND(Prévisions!E31="Terminée",AND(Prévisions!G31*1&lt;=TODAY(),OR(DL!G31="!",DL!G31="?"),RIGHT(Prévisions!D31,1)="+")),"Film(s) en cours (non précisé)",IF(AND(Prévisions!E31="Terminée",AND(Prévisions!G31*1&lt;=TODAY(),OR(DL!G31="!",DL!G31="?"))),"Film(s) en cours",IF(AND(Prévisions!E31="Terminée",AND(LEN(Prévisions!F31)-LEN(SUBSTITUTE(Prévisions!F31,"/",""))=2,Prévisions!F31*1&gt;TODAY(),DL!E31="!"),AND(LEN(Prévisions!G31)-LEN(SUBSTITUTE(Prévisions!G31,"/",""))=2,Prévisions!G31*1&gt;TODAY(),DL!G31="!")),"OAV(s) et Film(s) à venir",IF(AND(Prévisions!E31="Terminée",AND(LEN(Prévisions!F31)-LEN(SUBSTITUTE(Prévisions!F31,"/",""))=2,Prévisions!F31*1&gt;TODAY(),DL!E31="!")),"OAV(s) à venir",IF(AND(Prévisions!E31="Terminée",AND(LEN(Prévisions!G31)-LEN(SUBSTITUTE(Prévisions!G31,"/",""))=2,Prévisions!G31*1&gt;TODAY(),DL!G31="!")),"Film(s) à venir",IF(AND(Prévisions!E31="Terminée",OR(AND(Prévisions!F31*1&lt;=TODAY(),Prévisions!C31=DL!E31),ISBLANK(Prévisions!F31),Prévisions!F31="Terminé(s)"),OR(AND(Prévisions!G31*1&lt;=TODAY(),Prévisions!D31=DL!G31),ISBLANK(Prévisions!G31),Prévisions!G31="Terminé(s)")),"Série terminée","Try Again")))))))))))),IF(AND(OR(Prévisions!E31="A venir",LEN(Prévisions!E31)-LEN(SUBSTITUTE(Prévisions!E31,"/",""))=1),DL!C31="!"),"Série à venir (non précisé)",IF(AND(OR(Prévisions!F31="A venir",LEN(Prévisions!F31)-LEN(SUBSTITUTE(Prévisions!F31,"/",""))=1),DL!E31="!"),"OAV(s) à venir (non précisé)",IF(AND(OR(Prévisions!G31="A venir",LEN(Prévisions!G31)-LEN(SUBSTITUTE(Prévisions!G31,"/",""))=1),DL!G31="!"),"Film(s) à venir (non précisé)",IF(Prévisions!E31="En pause","Suite possible",IF(Prévisions!F31="En pause","Suite possible",IF(AND(LEN(Prévisions!F31)-LEN(SUBSTITUTE(Prévisions!F31,"/",""))=1,DL!E31="!"),"OAV(s) à venir (non précisé)",IF(AND(LEN(Prévisions!G31)-LEN(SUBSTITUTE(Prévisions!G31,"/",""))=1,DL!E31="!"),"Film(s) à venir (non précisé)",IF(Prévisions!G31="Terminé(s)","Film(s) terminé(s)",IF(Prévisions!F31="Terminé(s)","OAV(s) terminé(s)",IF(AND(Prévisions!E31*1&gt;TODAY(),DL!C31="!"),"Série à venir",IF(AND(Prévisions!F31*1&gt;TODAY(),DL!E31="!"),"OAV(s) à venir",IF(AND(Prévisions!G31*1&gt;TODAY(),DL!G31="!"),"Film(s) à venir",IF(AND(ISBLANK(Prévisions!E31),Prévisions!F31*1&lt;=TODAY(),OR(DL!E31="!",DL!E31="?")),"OAV(s) en cours",IF(AND(ISBLANK(Prévisions!E31),ISBLANK(Prévisions!F31),AND(Prévisions!G31*1&lt;=TODAY(),Prévisions!D31=DL!G31)),"Film(s) terminé(s)",IF(AND(ISBLANK(Prévisions!E31),ISBLANK(Prévisions!G31),AND(Prévisions!F31*1&lt;=TODAY(),Prévisions!C31=DL!E31)),"OAV(s) terminé(s)","Tryagain"))))))))))))))))))</f>
        <v>Série terminée</v>
      </c>
      <c r="I31" s="5" t="str">
        <f ca="1">IF(H31="Attendre les Bluray","Patience... patience...",IF(AND(OR(H31="Série et OAV(s) en cours",H31="Série et OAV(s) en cours (non précisé)",H31="Série en cours",H31="OAV(s) en cours",H31="Film(s) en cours",H31="Série en cours (non précisé)",H31="OAV(s) en cours (non précisé)",H31="Film(s) en cours (non précisé)"),B31=C31,D31=E31,F31=G31),"A jour",IF(H31="Film(s) à venir","Dans "&amp;Prévisions!G31*1-TODAY()&amp;" jour(s)",IF(H31="OAV(s) à venir","Dans "&amp;Prévisions!F31*1-TODAY()&amp;" jour(s)",IF(H31="Série à venir","Dans "&amp;Prévisions!E31*1-TODAY()&amp;" jour(s)",IF(OR(H31="Série et OAV(s) à venir (non précisé)",H31="Série à venir (non précisé)",H31="OAV(s) à venir (non précisé)",H31="Film(s) à venir (non précisé)",H31="Série et film(s) à venir (non précisé)"),"Dans ?? jour(s)",IF(AND(H31="Film(s) terminé(s)",F31=G31),"Fini(s)",IF(AND(B31=C31,D31=E31,F31=G31),"Finie",IF(OR(DL!B31="x",DL!D31="x",DL!F31="x"),"Série Abandonnée",IF(AND(B31&lt;C31,D31&lt;E31,F31&lt;G31),C31-B31&amp;" Episode(s), "&amp;E31-D31&amp;" OAV(s) et "&amp;G31-F31&amp;" Film(s) à regarder",IF(AND(B31&lt;C31,D31&lt;E31),C31-B31&amp;" Episode(s) et "&amp;E31-D31&amp;" OAV(s) à regarder",IF(AND(B31&lt;C31,F31&lt;G31),C31-B31&amp;" Episode(s) et "&amp;G31-F31&amp;" Film(s) à regarder",IF(AND(D31&lt;E31,F31&lt;G31),E31-D31&amp;" OAV(s) et "&amp;G31-F31&amp;" Film(s) à regarder",IF(B31&lt;C31,C31-B31&amp;" Episode(s) à regarder",IF(D31&lt;E31,E31-D31&amp;" OAV(s) à regarder",IF(F31&lt;G31,G31-F31&amp;" Film(s) à regarder",""))))))))))))))))</f>
        <v>12 Episode(s) et 1 OAV(s) à regarder</v>
      </c>
    </row>
    <row r="32" spans="1:13" ht="17.25" customHeight="1">
      <c r="A32" s="30" t="s">
        <v>2</v>
      </c>
      <c r="B32" s="5">
        <v>25</v>
      </c>
      <c r="C32" s="5">
        <v>25</v>
      </c>
      <c r="D32" s="5">
        <v>4</v>
      </c>
      <c r="E32" s="5">
        <v>4</v>
      </c>
      <c r="F32" s="5"/>
      <c r="G32" s="5"/>
      <c r="H32" s="5" t="str">
        <f ca="1">IF(DL!C32="/","Attendre les Bluray",IF(AND(OR(LEN(Prévisions!E32)-LEN(SUBSTITUTE(Prévisions!E32,"/",""))=2,LEN(Prévisions!E32)-LEN(SUBSTITUTE(Prévisions!E32,"/",""))=1),OR(ISBLANK(Prévisions!F32),LEN(Prévisions!F32)-LEN(SUBSTITUTE(Prévisions!F32,"/",""))=2,LEN(Prévisions!F32)-LEN(SUBSTITUTE(Prévisions!F32,"/",""))=1),OR(ISBLANK(Prévisions!G32),LEN(Prévisions!G32)-LEN(SUBSTITUTE(Prévisions!G32,"/",""))=2,LEN(Prévisions!G32)-LEN(SUBSTITUTE(Prévisions!G32,"/",""))=1)),IF(AND(Prévisions!G32*1&lt;=TODAY(),OR(DL!G32="!",DL!G32="?")),"Film(s) en cours",IF(AND(AND(Prévisions!E32*1&lt;=TODAY(),OR(DL!C32="!",DL!C32="?")),AND(Prévisions!F32*1&lt;=TODAY(),OR(DL!E32="!",DL!E32="?")),AND(Prévisions!G32*1&lt;=TODAY(),OR(DL!G32="!",DL!G32="?"))),"Série, OAV(s) et Film(s) en cours",IF(AND(AND(Prévisions!E32*1&lt;=TODAY(),OR(DL!C32="!",DL!C32="?")),AND(Prévisions!F32*1&lt;=TODAY(),OR(DL!E32="!",DL!E32="?"))),"Série et OAV(s) en cours",IF(AND(AND(Prévisions!E32*1&lt;=TODAY(),OR(DL!C32="!",DL!C32="?")),AND(Prévisions!G32*1&lt;=TODAY(),OR(DL!G32="!",DL!G32="?"))),"Série et Film(s) en cours",IF(AND(AND(Prévisions!F32*1&lt;=TODAY(),OR(DL!E32="!",DL!E32="?")),AND(Prévisions!G32*1&lt;=TODAY(),OR(DL!G32="!",DL!G32="?"))),"OAV(s) et Film(s) en cours",IF(AND(Prévisions!E32*1&lt;=TODAY(),OR(DL!C32="!",DL!C32="?"),RIGHT(Prévisions!B32,1)="+"),"Série en cours (non précisé)",IF(AND(Prévisions!E32*1&lt;=TODAY(),OR(DL!C32="!",DL!C32="?")),"Série en cours",IF(AND(Prévisions!F32*1&lt;=TODAY(),OR(DL!E32="!",DL!E32="?"),RIGHT(Prévisions!C32,1)="+"),"OAV(s) en cours (non précisé)",IF(AND(Prévisions!F32*1&lt;=TODAY(),OR(DL!E32="!",DL!E32="?")),"OAV(s) en cours",IF(AND(Prévisions!G32*1&lt;=TODAY(),OR(DL!G32="!",DL!G32="?"),RIGHT(Prévisions!D32,1)="+"),"Film(s) en cours (non précisé)",IF(AND(LEN(Prévisions!E32)-LEN(SUBSTITUTE(Prévisions!E32,"/",""))=1,LEN(Prévisions!F32)-LEN(SUBSTITUTE(Prévisions!F32,"/",""))=1,LEN(Prévisions!G32)-LEN(SUBSTITUTE(Prévisions!G32,"/",""))=1),"Série, OAV(s) et Film(s) à venir (non précisé)",IF(AND(OR(LEN(Prévisions!E32)-LEN(SUBSTITUTE(Prévisions!E32,"/",""))=1,Prévisions!E32="A venir"),OR(LEN(Prévisions!F32)-LEN(SUBSTITUTE(Prévisions!F32,"/",""))=1,Prévisions!F32="A venir")),"Série et OAV(s) à venir (non précisé)",IF(AND(OR(LEN(Prévisions!E32)-LEN(SUBSTITUTE(Prévisions!E32,"/",""))=1,Prévisions!E32="A venir"),OR(LEN(Prévisions!G32)-LEN(SUBSTITUTE(Prévisions!G32,"/",""))=1,Prévisions!G32="A venir")),"Série et Film(s) à venir (non précisé)",IF(OR(LEN(Prévisions!E32)-LEN(SUBSTITUTE(Prévisions!E32,"/",""))=1,Prévisions!E32="A venir"),"Série à venir (non précisé)",IF(OR(LEN(Prévisions!F32)-LEN(SUBSTITUTE(Prévisions!F32,"/",""))=1,Prévisions!F32="A venir"),"OAV(s) à venir (non précisé)",IF(AND(AND(Prévisions!E32*1&lt;=TODAY(),Prévisions!B32=DL!C32),AND(Prévisions!F32*1&lt;=TODAY(),Prévisions!C32=DL!E32),AND(Prévisions!G32*1&lt;=TODAY(),Prévisions!D32=DL!G32)),"Série terminée",IF(AND(AND(Prévisions!E32*1&gt;TODAY(),DL!C32="!"),AND(Prévisions!F32*1&gt;TODAY(),DL!E32="!"),AND(Prévisions!G32*1&gt;TODAY(),DL!G32="!")),"Série, OAV(s) et Film(s) à venir",IF(AND(AND(Prévisions!E32*1&gt;TODAY(),DL!C32="!"),AND(Prévisions!F32*1&gt;TODAY(),DL!E32="!")),"Série et OAV(s) à venir",IF(AND(AND(Prévisions!E32*1&gt;TODAY(),DL!C32="!"),AND(Prévisions!G32*1&gt;TODAY(),DL!G32="!")),"Série et Film(s) à venir",IF(AND(AND(Prévisions!F32*1&gt;TODAY(),DL!E32="!"),AND(Prévisions!G32*1&gt;TODAY(),DL!G32="!")),"OAV(s) et Film(s) à venir",IF(AND(Prévisions!E32*1&gt;TODAY(),DL!C32="!"),"Série à venir",IF(AND(Prévisions!F32*1&gt;TODAY(),DL!E32="!"),"OAV(s) à venir",IF(AND(Prévisions!G32*1&gt;TODAY(),DL!G32="!"),"Film(s) à venir","Try Again"))))))))))))))))))))))),IF(AND(Prévisions!E32="Terminée",OR(ISBLANK(Prévisions!F32),LEN(Prévisions!F32)-LEN(SUBSTITUTE(Prévisions!F32,"/",""))=2,LEN(Prévisions!F32)-LEN(SUBSTITUTE(Prévisions!F32,"/",""))=1,Prévisions!F32="Terminé(s)"),OR(ISBLANK(Prévisions!G32),LEN(Prévisions!G32)-LEN(SUBSTITUTE(Prévisions!G32,"/",""))=2,,LEN(Prévisions!G32)-LEN(SUBSTITUTE(Prévisions!G32,"/",""))=1,Prévisions!G32="Terminé(s)")),IF(AND(OR(LEN(Prévisions!F32)-LEN(SUBSTITUTE(Prévisions!F32,"/",""))=1,Prévisions!F32="A venir"),OR(LEN(Prévisions!G32)-LEN(SUBSTITUTE(Prévisions!G32,"/",""))=1,Prévisions!G32="A venir")),"OAV(s) et Film(s) à venir (non précisé)",IF(OR(LEN(Prévisions!F32)-LEN(SUBSTITUTE(Prévisions!F32,"/",""))=1,Prévisions!F32="A venir"),"OAV(s) à venir (non précisé)",IF(OR(LEN(Prévisions!G32)-LEN(SUBSTITUTE(Prévisions!G32,"/",""))=1,Prévisions!G32="A venir"),"Film(s) à venir (non précisé)",IF(AND(Prévisions!E32="Terminée",AND(Prévisions!F32*1&lt;=TODAY(),OR(DL!E32="!",DL!E32="?")),AND(Prévisions!G32*1&lt;=TODAY(),OR(DL!G32="!",DL!G32="?"))),"OAV(s) et Film(s) en cours",IF(AND(Prévisions!E32="Terminée",AND(Prévisions!F32*1&lt;=TODAY(),OR(DL!E32="!",DL!E32="?"),RIGHT(Prévisions!C32,1)="+")),"OAV(s) en cours (non précisé)",IF(AND(Prévisions!E32="Terminée",AND(Prévisions!F32*1&lt;=TODAY(),OR(DL!E32="!",DL!E32="?"))),"OAV(s) en cours",IF(AND(Prévisions!E32="Terminée",AND(Prévisions!G32*1&lt;=TODAY(),OR(DL!G32="!",DL!G32="?"),RIGHT(Prévisions!D32,1)="+")),"Film(s) en cours (non précisé)",IF(AND(Prévisions!E32="Terminée",AND(Prévisions!G32*1&lt;=TODAY(),OR(DL!G32="!",DL!G32="?"))),"Film(s) en cours",IF(AND(Prévisions!E32="Terminée",AND(LEN(Prévisions!F32)-LEN(SUBSTITUTE(Prévisions!F32,"/",""))=2,Prévisions!F32*1&gt;TODAY(),DL!E32="!"),AND(LEN(Prévisions!G32)-LEN(SUBSTITUTE(Prévisions!G32,"/",""))=2,Prévisions!G32*1&gt;TODAY(),DL!G32="!")),"OAV(s) et Film(s) à venir",IF(AND(Prévisions!E32="Terminée",AND(LEN(Prévisions!F32)-LEN(SUBSTITUTE(Prévisions!F32,"/",""))=2,Prévisions!F32*1&gt;TODAY(),DL!E32="!")),"OAV(s) à venir",IF(AND(Prévisions!E32="Terminée",AND(LEN(Prévisions!G32)-LEN(SUBSTITUTE(Prévisions!G32,"/",""))=2,Prévisions!G32*1&gt;TODAY(),DL!G32="!")),"Film(s) à venir",IF(AND(Prévisions!E32="Terminée",OR(AND(Prévisions!F32*1&lt;=TODAY(),Prévisions!C32=DL!E32),ISBLANK(Prévisions!F32),Prévisions!F32="Terminé(s)"),OR(AND(Prévisions!G32*1&lt;=TODAY(),Prévisions!D32=DL!G32),ISBLANK(Prévisions!G32),Prévisions!G32="Terminé(s)")),"Série terminée","Try Again")))))))))))),IF(AND(OR(Prévisions!E32="A venir",LEN(Prévisions!E32)-LEN(SUBSTITUTE(Prévisions!E32,"/",""))=1),DL!C32="!"),"Série à venir (non précisé)",IF(AND(OR(Prévisions!F32="A venir",LEN(Prévisions!F32)-LEN(SUBSTITUTE(Prévisions!F32,"/",""))=1),DL!E32="!"),"OAV(s) à venir (non précisé)",IF(AND(OR(Prévisions!G32="A venir",LEN(Prévisions!G32)-LEN(SUBSTITUTE(Prévisions!G32,"/",""))=1),DL!G32="!"),"Film(s) à venir (non précisé)",IF(Prévisions!E32="En pause","Suite possible",IF(Prévisions!F32="En pause","Suite possible",IF(AND(LEN(Prévisions!F32)-LEN(SUBSTITUTE(Prévisions!F32,"/",""))=1,DL!E32="!"),"OAV(s) à venir (non précisé)",IF(AND(LEN(Prévisions!G32)-LEN(SUBSTITUTE(Prévisions!G32,"/",""))=1,DL!E32="!"),"Film(s) à venir (non précisé)",IF(Prévisions!G32="Terminé(s)","Film(s) terminé(s)",IF(Prévisions!F32="Terminé(s)","OAV(s) terminé(s)",IF(AND(Prévisions!E32*1&gt;TODAY(),DL!C32="!"),"Série à venir",IF(AND(Prévisions!F32*1&gt;TODAY(),DL!E32="!"),"OAV(s) à venir",IF(AND(Prévisions!G32*1&gt;TODAY(),DL!G32="!"),"Film(s) à venir",IF(AND(ISBLANK(Prévisions!E32),Prévisions!F32*1&lt;=TODAY(),OR(DL!E32="!",DL!E32="?")),"OAV(s) en cours",IF(AND(ISBLANK(Prévisions!E32),ISBLANK(Prévisions!F32),AND(Prévisions!G32*1&lt;=TODAY(),Prévisions!D32=DL!G32)),"Film(s) terminé(s)",IF(AND(ISBLANK(Prévisions!E32),ISBLANK(Prévisions!G32),AND(Prévisions!F32*1&lt;=TODAY(),Prévisions!C32=DL!E32)),"OAV(s) terminé(s)","Tryagain"))))))))))))))))))</f>
        <v>Série terminée</v>
      </c>
      <c r="I32" s="5" t="str">
        <f ca="1">IF(H32="Attendre les Bluray","Patience... patience...",IF(AND(OR(H32="Série et OAV(s) en cours",H32="Série et OAV(s) en cours (non précisé)",H32="Série en cours",H32="OAV(s) en cours",H32="Film(s) en cours",H32="Série en cours (non précisé)",H32="OAV(s) en cours (non précisé)",H32="Film(s) en cours (non précisé)"),B32=C32,D32=E32,F32=G32),"A jour",IF(H32="Film(s) à venir","Dans "&amp;Prévisions!G32*1-TODAY()&amp;" jour(s)",IF(H32="OAV(s) à venir","Dans "&amp;Prévisions!F32*1-TODAY()&amp;" jour(s)",IF(H32="Série à venir","Dans "&amp;Prévisions!E32*1-TODAY()&amp;" jour(s)",IF(OR(H32="Série et OAV(s) à venir (non précisé)",H32="Série à venir (non précisé)",H32="OAV(s) à venir (non précisé)",H32="Film(s) à venir (non précisé)",H32="Série et film(s) à venir (non précisé)"),"Dans ?? jour(s)",IF(AND(H32="Film(s) terminé(s)",F32=G32),"Fini(s)",IF(AND(B32=C32,D32=E32,F32=G32),"Finie",IF(OR(DL!B32="x",DL!D32="x",DL!F32="x"),"Série Abandonnée",IF(AND(B32&lt;C32,D32&lt;E32,F32&lt;G32),C32-B32&amp;" Episode(s), "&amp;E32-D32&amp;" OAV(s) et "&amp;G32-F32&amp;" Film(s) à regarder",IF(AND(B32&lt;C32,D32&lt;E32),C32-B32&amp;" Episode(s) et "&amp;E32-D32&amp;" OAV(s) à regarder",IF(AND(B32&lt;C32,F32&lt;G32),C32-B32&amp;" Episode(s) et "&amp;G32-F32&amp;" Film(s) à regarder",IF(AND(D32&lt;E32,F32&lt;G32),E32-D32&amp;" OAV(s) et "&amp;G32-F32&amp;" Film(s) à regarder",IF(B32&lt;C32,C32-B32&amp;" Episode(s) à regarder",IF(D32&lt;E32,E32-D32&amp;" OAV(s) à regarder",IF(F32&lt;G32,G32-F32&amp;" Film(s) à regarder",""))))))))))))))))</f>
        <v>Finie</v>
      </c>
    </row>
    <row r="33" spans="1:9" ht="17.25" customHeight="1">
      <c r="A33" s="30" t="s">
        <v>3</v>
      </c>
      <c r="B33" s="5">
        <v>21</v>
      </c>
      <c r="C33" s="5">
        <v>26</v>
      </c>
      <c r="D33" s="5"/>
      <c r="E33" s="5"/>
      <c r="F33" s="5"/>
      <c r="G33" s="5"/>
      <c r="H33" s="5" t="str">
        <f ca="1">IF(DL!C33="/","Attendre les Bluray",IF(AND(OR(LEN(Prévisions!E33)-LEN(SUBSTITUTE(Prévisions!E33,"/",""))=2,LEN(Prévisions!E33)-LEN(SUBSTITUTE(Prévisions!E33,"/",""))=1),OR(ISBLANK(Prévisions!F33),LEN(Prévisions!F33)-LEN(SUBSTITUTE(Prévisions!F33,"/",""))=2,LEN(Prévisions!F33)-LEN(SUBSTITUTE(Prévisions!F33,"/",""))=1),OR(ISBLANK(Prévisions!G33),LEN(Prévisions!G33)-LEN(SUBSTITUTE(Prévisions!G33,"/",""))=2,LEN(Prévisions!G33)-LEN(SUBSTITUTE(Prévisions!G33,"/",""))=1)),IF(AND(Prévisions!G33*1&lt;=TODAY(),OR(DL!G33="!",DL!G33="?")),"Film(s) en cours",IF(AND(AND(Prévisions!E33*1&lt;=TODAY(),OR(DL!C33="!",DL!C33="?")),AND(Prévisions!F33*1&lt;=TODAY(),OR(DL!E33="!",DL!E33="?")),AND(Prévisions!G33*1&lt;=TODAY(),OR(DL!G33="!",DL!G33="?"))),"Série, OAV(s) et Film(s) en cours",IF(AND(AND(Prévisions!E33*1&lt;=TODAY(),OR(DL!C33="!",DL!C33="?")),AND(Prévisions!F33*1&lt;=TODAY(),OR(DL!E33="!",DL!E33="?"))),"Série et OAV(s) en cours",IF(AND(AND(Prévisions!E33*1&lt;=TODAY(),OR(DL!C33="!",DL!C33="?")),AND(Prévisions!G33*1&lt;=TODAY(),OR(DL!G33="!",DL!G33="?"))),"Série et Film(s) en cours",IF(AND(AND(Prévisions!F33*1&lt;=TODAY(),OR(DL!E33="!",DL!E33="?")),AND(Prévisions!G33*1&lt;=TODAY(),OR(DL!G33="!",DL!G33="?"))),"OAV(s) et Film(s) en cours",IF(AND(Prévisions!E33*1&lt;=TODAY(),OR(DL!C33="!",DL!C33="?"),RIGHT(Prévisions!B33,1)="+"),"Série en cours (non précisé)",IF(AND(Prévisions!E33*1&lt;=TODAY(),OR(DL!C33="!",DL!C33="?")),"Série en cours",IF(AND(Prévisions!F33*1&lt;=TODAY(),OR(DL!E33="!",DL!E33="?"),RIGHT(Prévisions!C33,1)="+"),"OAV(s) en cours (non précisé)",IF(AND(Prévisions!F33*1&lt;=TODAY(),OR(DL!E33="!",DL!E33="?")),"OAV(s) en cours",IF(AND(Prévisions!G33*1&lt;=TODAY(),OR(DL!G33="!",DL!G33="?"),RIGHT(Prévisions!D33,1)="+"),"Film(s) en cours (non précisé)",IF(AND(LEN(Prévisions!E33)-LEN(SUBSTITUTE(Prévisions!E33,"/",""))=1,LEN(Prévisions!F33)-LEN(SUBSTITUTE(Prévisions!F33,"/",""))=1,LEN(Prévisions!G33)-LEN(SUBSTITUTE(Prévisions!G33,"/",""))=1),"Série, OAV(s) et Film(s) à venir (non précisé)",IF(AND(OR(LEN(Prévisions!E33)-LEN(SUBSTITUTE(Prévisions!E33,"/",""))=1,Prévisions!E33="A venir"),OR(LEN(Prévisions!F33)-LEN(SUBSTITUTE(Prévisions!F33,"/",""))=1,Prévisions!F33="A venir")),"Série et OAV(s) à venir (non précisé)",IF(AND(OR(LEN(Prévisions!E33)-LEN(SUBSTITUTE(Prévisions!E33,"/",""))=1,Prévisions!E33="A venir"),OR(LEN(Prévisions!G33)-LEN(SUBSTITUTE(Prévisions!G33,"/",""))=1,Prévisions!G33="A venir")),"Série et Film(s) à venir (non précisé)",IF(OR(LEN(Prévisions!E33)-LEN(SUBSTITUTE(Prévisions!E33,"/",""))=1,Prévisions!E33="A venir"),"Série à venir (non précisé)",IF(OR(LEN(Prévisions!F33)-LEN(SUBSTITUTE(Prévisions!F33,"/",""))=1,Prévisions!F33="A venir"),"OAV(s) à venir (non précisé)",IF(AND(AND(Prévisions!E33*1&lt;=TODAY(),Prévisions!B33=DL!C33),AND(Prévisions!F33*1&lt;=TODAY(),Prévisions!C33=DL!E33),AND(Prévisions!G33*1&lt;=TODAY(),Prévisions!D33=DL!G33)),"Série terminée",IF(AND(AND(Prévisions!E33*1&gt;TODAY(),DL!C33="!"),AND(Prévisions!F33*1&gt;TODAY(),DL!E33="!"),AND(Prévisions!G33*1&gt;TODAY(),DL!G33="!")),"Série, OAV(s) et Film(s) à venir",IF(AND(AND(Prévisions!E33*1&gt;TODAY(),DL!C33="!"),AND(Prévisions!F33*1&gt;TODAY(),DL!E33="!")),"Série et OAV(s) à venir",IF(AND(AND(Prévisions!E33*1&gt;TODAY(),DL!C33="!"),AND(Prévisions!G33*1&gt;TODAY(),DL!G33="!")),"Série et Film(s) à venir",IF(AND(AND(Prévisions!F33*1&gt;TODAY(),DL!E33="!"),AND(Prévisions!G33*1&gt;TODAY(),DL!G33="!")),"OAV(s) et Film(s) à venir",IF(AND(Prévisions!E33*1&gt;TODAY(),DL!C33="!"),"Série à venir",IF(AND(Prévisions!F33*1&gt;TODAY(),DL!E33="!"),"OAV(s) à venir",IF(AND(Prévisions!G33*1&gt;TODAY(),DL!G33="!"),"Film(s) à venir","Try Again"))))))))))))))))))))))),IF(AND(Prévisions!E33="Terminée",OR(ISBLANK(Prévisions!F33),LEN(Prévisions!F33)-LEN(SUBSTITUTE(Prévisions!F33,"/",""))=2,LEN(Prévisions!F33)-LEN(SUBSTITUTE(Prévisions!F33,"/",""))=1,Prévisions!F33="Terminé(s)"),OR(ISBLANK(Prévisions!G33),LEN(Prévisions!G33)-LEN(SUBSTITUTE(Prévisions!G33,"/",""))=2,,LEN(Prévisions!G33)-LEN(SUBSTITUTE(Prévisions!G33,"/",""))=1,Prévisions!G33="Terminé(s)")),IF(AND(OR(LEN(Prévisions!F33)-LEN(SUBSTITUTE(Prévisions!F33,"/",""))=1,Prévisions!F33="A venir"),OR(LEN(Prévisions!G33)-LEN(SUBSTITUTE(Prévisions!G33,"/",""))=1,Prévisions!G33="A venir")),"OAV(s) et Film(s) à venir (non précisé)",IF(OR(LEN(Prévisions!F33)-LEN(SUBSTITUTE(Prévisions!F33,"/",""))=1,Prévisions!F33="A venir"),"OAV(s) à venir (non précisé)",IF(OR(LEN(Prévisions!G33)-LEN(SUBSTITUTE(Prévisions!G33,"/",""))=1,Prévisions!G33="A venir"),"Film(s) à venir (non précisé)",IF(AND(Prévisions!E33="Terminée",AND(Prévisions!F33*1&lt;=TODAY(),OR(DL!E33="!",DL!E33="?")),AND(Prévisions!G33*1&lt;=TODAY(),OR(DL!G33="!",DL!G33="?"))),"OAV(s) et Film(s) en cours",IF(AND(Prévisions!E33="Terminée",AND(Prévisions!F33*1&lt;=TODAY(),OR(DL!E33="!",DL!E33="?"),RIGHT(Prévisions!C33,1)="+")),"OAV(s) en cours (non précisé)",IF(AND(Prévisions!E33="Terminée",AND(Prévisions!F33*1&lt;=TODAY(),OR(DL!E33="!",DL!E33="?"))),"OAV(s) en cours",IF(AND(Prévisions!E33="Terminée",AND(Prévisions!G33*1&lt;=TODAY(),OR(DL!G33="!",DL!G33="?"),RIGHT(Prévisions!D33,1)="+")),"Film(s) en cours (non précisé)",IF(AND(Prévisions!E33="Terminée",AND(Prévisions!G33*1&lt;=TODAY(),OR(DL!G33="!",DL!G33="?"))),"Film(s) en cours",IF(AND(Prévisions!E33="Terminée",AND(LEN(Prévisions!F33)-LEN(SUBSTITUTE(Prévisions!F33,"/",""))=2,Prévisions!F33*1&gt;TODAY(),DL!E33="!"),AND(LEN(Prévisions!G33)-LEN(SUBSTITUTE(Prévisions!G33,"/",""))=2,Prévisions!G33*1&gt;TODAY(),DL!G33="!")),"OAV(s) et Film(s) à venir",IF(AND(Prévisions!E33="Terminée",AND(LEN(Prévisions!F33)-LEN(SUBSTITUTE(Prévisions!F33,"/",""))=2,Prévisions!F33*1&gt;TODAY(),DL!E33="!")),"OAV(s) à venir",IF(AND(Prévisions!E33="Terminée",AND(LEN(Prévisions!G33)-LEN(SUBSTITUTE(Prévisions!G33,"/",""))=2,Prévisions!G33*1&gt;TODAY(),DL!G33="!")),"Film(s) à venir",IF(AND(Prévisions!E33="Terminée",OR(AND(Prévisions!F33*1&lt;=TODAY(),Prévisions!C33=DL!E33),ISBLANK(Prévisions!F33),Prévisions!F33="Terminé(s)"),OR(AND(Prévisions!G33*1&lt;=TODAY(),Prévisions!D33=DL!G33),ISBLANK(Prévisions!G33),Prévisions!G33="Terminé(s)")),"Série terminée","Try Again")))))))))))),IF(AND(OR(Prévisions!E33="A venir",LEN(Prévisions!E33)-LEN(SUBSTITUTE(Prévisions!E33,"/",""))=1),DL!C33="!"),"Série à venir (non précisé)",IF(AND(OR(Prévisions!F33="A venir",LEN(Prévisions!F33)-LEN(SUBSTITUTE(Prévisions!F33,"/",""))=1),DL!E33="!"),"OAV(s) à venir (non précisé)",IF(AND(OR(Prévisions!G33="A venir",LEN(Prévisions!G33)-LEN(SUBSTITUTE(Prévisions!G33,"/",""))=1),DL!G33="!"),"Film(s) à venir (non précisé)",IF(Prévisions!E33="En pause","Suite possible",IF(Prévisions!F33="En pause","Suite possible",IF(AND(LEN(Prévisions!F33)-LEN(SUBSTITUTE(Prévisions!F33,"/",""))=1,DL!E33="!"),"OAV(s) à venir (non précisé)",IF(AND(LEN(Prévisions!G33)-LEN(SUBSTITUTE(Prévisions!G33,"/",""))=1,DL!E33="!"),"Film(s) à venir (non précisé)",IF(Prévisions!G33="Terminé(s)","Film(s) terminé(s)",IF(Prévisions!F33="Terminé(s)","OAV(s) terminé(s)",IF(AND(Prévisions!E33*1&gt;TODAY(),DL!C33="!"),"Série à venir",IF(AND(Prévisions!F33*1&gt;TODAY(),DL!E33="!"),"OAV(s) à venir",IF(AND(Prévisions!G33*1&gt;TODAY(),DL!G33="!"),"Film(s) à venir",IF(AND(ISBLANK(Prévisions!E33),Prévisions!F33*1&lt;=TODAY(),OR(DL!E33="!",DL!E33="?")),"OAV(s) en cours",IF(AND(ISBLANK(Prévisions!E33),ISBLANK(Prévisions!F33),AND(Prévisions!G33*1&lt;=TODAY(),Prévisions!D33=DL!G33)),"Film(s) terminé(s)",IF(AND(ISBLANK(Prévisions!E33),ISBLANK(Prévisions!G33),AND(Prévisions!F33*1&lt;=TODAY(),Prévisions!C33=DL!E33)),"OAV(s) terminé(s)","Tryagain"))))))))))))))))))</f>
        <v>Série terminée</v>
      </c>
      <c r="I33" s="5" t="str">
        <f ca="1">IF(H33="Attendre les Bluray","Patience... patience...",IF(AND(OR(H33="Série et OAV(s) en cours",H33="Série et OAV(s) en cours (non précisé)",H33="Série en cours",H33="OAV(s) en cours",H33="Film(s) en cours",H33="Série en cours (non précisé)",H33="OAV(s) en cours (non précisé)",H33="Film(s) en cours (non précisé)"),B33=C33,D33=E33,F33=G33),"A jour",IF(H33="Film(s) à venir","Dans "&amp;Prévisions!G33*1-TODAY()&amp;" jour(s)",IF(H33="OAV(s) à venir","Dans "&amp;Prévisions!F33*1-TODAY()&amp;" jour(s)",IF(H33="Série à venir","Dans "&amp;Prévisions!E33*1-TODAY()&amp;" jour(s)",IF(OR(H33="Série et OAV(s) à venir (non précisé)",H33="Série à venir (non précisé)",H33="OAV(s) à venir (non précisé)",H33="Film(s) à venir (non précisé)",H33="Série et film(s) à venir (non précisé)"),"Dans ?? jour(s)",IF(AND(H33="Film(s) terminé(s)",F33=G33),"Fini(s)",IF(AND(B33=C33,D33=E33,F33=G33),"Finie",IF(OR(DL!B33="x",DL!D33="x",DL!F33="x"),"Série Abandonnée",IF(AND(B33&lt;C33,D33&lt;E33,F33&lt;G33),C33-B33&amp;" Episode(s), "&amp;E33-D33&amp;" OAV(s) et "&amp;G33-F33&amp;" Film(s) à regarder",IF(AND(B33&lt;C33,D33&lt;E33),C33-B33&amp;" Episode(s) et "&amp;E33-D33&amp;" OAV(s) à regarder",IF(AND(B33&lt;C33,F33&lt;G33),C33-B33&amp;" Episode(s) et "&amp;G33-F33&amp;" Film(s) à regarder",IF(AND(D33&lt;E33,F33&lt;G33),E33-D33&amp;" OAV(s) et "&amp;G33-F33&amp;" Film(s) à regarder",IF(B33&lt;C33,C33-B33&amp;" Episode(s) à regarder",IF(D33&lt;E33,E33-D33&amp;" OAV(s) à regarder",IF(F33&lt;G33,G33-F33&amp;" Film(s) à regarder",""))))))))))))))))</f>
        <v>5 Episode(s) à regarder</v>
      </c>
    </row>
    <row r="34" spans="1:9" s="7" customFormat="1" ht="17.25" customHeight="1">
      <c r="A34" s="30" t="s">
        <v>740</v>
      </c>
      <c r="B34" s="5"/>
      <c r="C34" s="5"/>
      <c r="D34" s="5"/>
      <c r="E34" s="5"/>
      <c r="F34" s="5">
        <v>0</v>
      </c>
      <c r="G34" s="5">
        <v>0</v>
      </c>
      <c r="H34" s="5" t="str">
        <f ca="1">IF(DL!C34="/","Attendre les Bluray",IF(AND(OR(LEN(Prévisions!E34)-LEN(SUBSTITUTE(Prévisions!E34,"/",""))=2,LEN(Prévisions!E34)-LEN(SUBSTITUTE(Prévisions!E34,"/",""))=1),OR(ISBLANK(Prévisions!F34),LEN(Prévisions!F34)-LEN(SUBSTITUTE(Prévisions!F34,"/",""))=2,LEN(Prévisions!F34)-LEN(SUBSTITUTE(Prévisions!F34,"/",""))=1),OR(ISBLANK(Prévisions!G34),LEN(Prévisions!G34)-LEN(SUBSTITUTE(Prévisions!G34,"/",""))=2,LEN(Prévisions!G34)-LEN(SUBSTITUTE(Prévisions!G34,"/",""))=1)),IF(AND(Prévisions!G34*1&lt;=TODAY(),OR(DL!G34="!",DL!G34="?")),"Film(s) en cours",IF(AND(AND(Prévisions!E34*1&lt;=TODAY(),OR(DL!C34="!",DL!C34="?")),AND(Prévisions!F34*1&lt;=TODAY(),OR(DL!E34="!",DL!E34="?")),AND(Prévisions!G34*1&lt;=TODAY(),OR(DL!G34="!",DL!G34="?"))),"Série, OAV(s) et Film(s) en cours",IF(AND(AND(Prévisions!E34*1&lt;=TODAY(),OR(DL!C34="!",DL!C34="?")),AND(Prévisions!F34*1&lt;=TODAY(),OR(DL!E34="!",DL!E34="?"))),"Série et OAV(s) en cours",IF(AND(AND(Prévisions!E34*1&lt;=TODAY(),OR(DL!C34="!",DL!C34="?")),AND(Prévisions!G34*1&lt;=TODAY(),OR(DL!G34="!",DL!G34="?"))),"Série et Film(s) en cours",IF(AND(AND(Prévisions!F34*1&lt;=TODAY(),OR(DL!E34="!",DL!E34="?")),AND(Prévisions!G34*1&lt;=TODAY(),OR(DL!G34="!",DL!G34="?"))),"OAV(s) et Film(s) en cours",IF(AND(Prévisions!E34*1&lt;=TODAY(),OR(DL!C34="!",DL!C34="?"),RIGHT(Prévisions!B34,1)="+"),"Série en cours (non précisé)",IF(AND(Prévisions!E34*1&lt;=TODAY(),OR(DL!C34="!",DL!C34="?")),"Série en cours",IF(AND(Prévisions!F34*1&lt;=TODAY(),OR(DL!E34="!",DL!E34="?"),RIGHT(Prévisions!C34,1)="+"),"OAV(s) en cours (non précisé)",IF(AND(Prévisions!F34*1&lt;=TODAY(),OR(DL!E34="!",DL!E34="?")),"OAV(s) en cours",IF(AND(Prévisions!G34*1&lt;=TODAY(),OR(DL!G34="!",DL!G34="?"),RIGHT(Prévisions!D34,1)="+"),"Film(s) en cours (non précisé)",IF(AND(LEN(Prévisions!E34)-LEN(SUBSTITUTE(Prévisions!E34,"/",""))=1,LEN(Prévisions!F34)-LEN(SUBSTITUTE(Prévisions!F34,"/",""))=1,LEN(Prévisions!G34)-LEN(SUBSTITUTE(Prévisions!G34,"/",""))=1),"Série, OAV(s) et Film(s) à venir (non précisé)",IF(AND(OR(LEN(Prévisions!E34)-LEN(SUBSTITUTE(Prévisions!E34,"/",""))=1,Prévisions!E34="A venir"),OR(LEN(Prévisions!F34)-LEN(SUBSTITUTE(Prévisions!F34,"/",""))=1,Prévisions!F34="A venir")),"Série et OAV(s) à venir (non précisé)",IF(AND(OR(LEN(Prévisions!E34)-LEN(SUBSTITUTE(Prévisions!E34,"/",""))=1,Prévisions!E34="A venir"),OR(LEN(Prévisions!G34)-LEN(SUBSTITUTE(Prévisions!G34,"/",""))=1,Prévisions!G34="A venir")),"Série et Film(s) à venir (non précisé)",IF(OR(LEN(Prévisions!E34)-LEN(SUBSTITUTE(Prévisions!E34,"/",""))=1,Prévisions!E34="A venir"),"Série à venir (non précisé)",IF(OR(LEN(Prévisions!F34)-LEN(SUBSTITUTE(Prévisions!F34,"/",""))=1,Prévisions!F34="A venir"),"OAV(s) à venir (non précisé)",IF(AND(AND(Prévisions!E34*1&lt;=TODAY(),Prévisions!B34=DL!C34),AND(Prévisions!F34*1&lt;=TODAY(),Prévisions!C34=DL!E34),AND(Prévisions!G34*1&lt;=TODAY(),Prévisions!D34=DL!G34)),"Série terminée",IF(AND(AND(Prévisions!E34*1&gt;TODAY(),DL!C34="!"),AND(Prévisions!F34*1&gt;TODAY(),DL!E34="!"),AND(Prévisions!G34*1&gt;TODAY(),DL!G34="!")),"Série, OAV(s) et Film(s) à venir",IF(AND(AND(Prévisions!E34*1&gt;TODAY(),DL!C34="!"),AND(Prévisions!F34*1&gt;TODAY(),DL!E34="!")),"Série et OAV(s) à venir",IF(AND(AND(Prévisions!E34*1&gt;TODAY(),DL!C34="!"),AND(Prévisions!G34*1&gt;TODAY(),DL!G34="!")),"Série et Film(s) à venir",IF(AND(AND(Prévisions!F34*1&gt;TODAY(),DL!E34="!"),AND(Prévisions!G34*1&gt;TODAY(),DL!G34="!")),"OAV(s) et Film(s) à venir",IF(AND(Prévisions!E34*1&gt;TODAY(),DL!C34="!"),"Série à venir",IF(AND(Prévisions!F34*1&gt;TODAY(),DL!E34="!"),"OAV(s) à venir",IF(AND(Prévisions!G34*1&gt;TODAY(),DL!G34="!"),"Film(s) à venir","Try Again"))))))))))))))))))))))),IF(AND(Prévisions!E34="Terminée",OR(ISBLANK(Prévisions!F34),LEN(Prévisions!F34)-LEN(SUBSTITUTE(Prévisions!F34,"/",""))=2,LEN(Prévisions!F34)-LEN(SUBSTITUTE(Prévisions!F34,"/",""))=1,Prévisions!F34="Terminé(s)"),OR(ISBLANK(Prévisions!G34),LEN(Prévisions!G34)-LEN(SUBSTITUTE(Prévisions!G34,"/",""))=2,,LEN(Prévisions!G34)-LEN(SUBSTITUTE(Prévisions!G34,"/",""))=1,Prévisions!G34="Terminé(s)")),IF(AND(OR(LEN(Prévisions!F34)-LEN(SUBSTITUTE(Prévisions!F34,"/",""))=1,Prévisions!F34="A venir"),OR(LEN(Prévisions!G34)-LEN(SUBSTITUTE(Prévisions!G34,"/",""))=1,Prévisions!G34="A venir")),"OAV(s) et Film(s) à venir (non précisé)",IF(OR(LEN(Prévisions!F34)-LEN(SUBSTITUTE(Prévisions!F34,"/",""))=1,Prévisions!F34="A venir"),"OAV(s) à venir (non précisé)",IF(OR(LEN(Prévisions!G34)-LEN(SUBSTITUTE(Prévisions!G34,"/",""))=1,Prévisions!G34="A venir"),"Film(s) à venir (non précisé)",IF(AND(Prévisions!E34="Terminée",AND(Prévisions!F34*1&lt;=TODAY(),OR(DL!E34="!",DL!E34="?")),AND(Prévisions!G34*1&lt;=TODAY(),OR(DL!G34="!",DL!G34="?"))),"OAV(s) et Film(s) en cours",IF(AND(Prévisions!E34="Terminée",AND(Prévisions!F34*1&lt;=TODAY(),OR(DL!E34="!",DL!E34="?"),RIGHT(Prévisions!C34,1)="+")),"OAV(s) en cours (non précisé)",IF(AND(Prévisions!E34="Terminée",AND(Prévisions!F34*1&lt;=TODAY(),OR(DL!E34="!",DL!E34="?"))),"OAV(s) en cours",IF(AND(Prévisions!E34="Terminée",AND(Prévisions!G34*1&lt;=TODAY(),OR(DL!G34="!",DL!G34="?"),RIGHT(Prévisions!D34,1)="+")),"Film(s) en cours (non précisé)",IF(AND(Prévisions!E34="Terminée",AND(Prévisions!G34*1&lt;=TODAY(),OR(DL!G34="!",DL!G34="?"))),"Film(s) en cours",IF(AND(Prévisions!E34="Terminée",AND(LEN(Prévisions!F34)-LEN(SUBSTITUTE(Prévisions!F34,"/",""))=2,Prévisions!F34*1&gt;TODAY(),DL!E34="!"),AND(LEN(Prévisions!G34)-LEN(SUBSTITUTE(Prévisions!G34,"/",""))=2,Prévisions!G34*1&gt;TODAY(),DL!G34="!")),"OAV(s) et Film(s) à venir",IF(AND(Prévisions!E34="Terminée",AND(LEN(Prévisions!F34)-LEN(SUBSTITUTE(Prévisions!F34,"/",""))=2,Prévisions!F34*1&gt;TODAY(),DL!E34="!")),"OAV(s) à venir",IF(AND(Prévisions!E34="Terminée",AND(LEN(Prévisions!G34)-LEN(SUBSTITUTE(Prévisions!G34,"/",""))=2,Prévisions!G34*1&gt;TODAY(),DL!G34="!")),"Film(s) à venir",IF(AND(Prévisions!E34="Terminée",OR(AND(Prévisions!F34*1&lt;=TODAY(),Prévisions!C34=DL!E34),ISBLANK(Prévisions!F34),Prévisions!F34="Terminé(s)"),OR(AND(Prévisions!G34*1&lt;=TODAY(),Prévisions!D34=DL!G34),ISBLANK(Prévisions!G34),Prévisions!G34="Terminé(s)")),"Série terminée","Try Again")))))))))))),IF(AND(OR(Prévisions!E34="A venir",LEN(Prévisions!E34)-LEN(SUBSTITUTE(Prévisions!E34,"/",""))=1),DL!C34="!"),"Série à venir (non précisé)",IF(AND(OR(Prévisions!F34="A venir",LEN(Prévisions!F34)-LEN(SUBSTITUTE(Prévisions!F34,"/",""))=1),DL!E34="!"),"OAV(s) à venir (non précisé)",IF(AND(OR(Prévisions!G34="A venir",LEN(Prévisions!G34)-LEN(SUBSTITUTE(Prévisions!G34,"/",""))=1),DL!G34="!"),"Film(s) à venir (non précisé)",IF(Prévisions!E34="En pause","Suite possible",IF(Prévisions!F34="En pause","Suite possible",IF(AND(LEN(Prévisions!F34)-LEN(SUBSTITUTE(Prévisions!F34,"/",""))=1,DL!E34="!"),"OAV(s) à venir (non précisé)",IF(AND(LEN(Prévisions!G34)-LEN(SUBSTITUTE(Prévisions!G34,"/",""))=1,DL!E34="!"),"Film(s) à venir (non précisé)",IF(Prévisions!G34="Terminé(s)","Film(s) terminé(s)",IF(Prévisions!F34="Terminé(s)","OAV(s) terminé(s)",IF(AND(Prévisions!E34*1&gt;TODAY(),DL!C34="!"),"Série à venir",IF(AND(Prévisions!F34*1&gt;TODAY(),DL!E34="!"),"OAV(s) à venir",IF(AND(Prévisions!G34*1&gt;TODAY(),DL!G34="!"),"Film(s) à venir",IF(AND(ISBLANK(Prévisions!E34),Prévisions!F34*1&lt;=TODAY(),OR(DL!E34="!",DL!E34="?")),"OAV(s) en cours",IF(AND(ISBLANK(Prévisions!E34),ISBLANK(Prévisions!F34),AND(Prévisions!G34*1&lt;=TODAY(),Prévisions!D34=DL!G34)),"Film(s) terminé(s)",IF(AND(ISBLANK(Prévisions!E34),ISBLANK(Prévisions!G34),AND(Prévisions!F34*1&lt;=TODAY(),Prévisions!C34=DL!E34)),"OAV(s) terminé(s)","Tryagain"))))))))))))))))))</f>
        <v>Film(s) à venir (non précisé)</v>
      </c>
      <c r="I34" s="5" t="str">
        <f ca="1">IF(H34="Attendre les Bluray","Patience... patience...",IF(AND(OR(H34="Série et OAV(s) en cours",H34="Série et OAV(s) en cours (non précisé)",H34="Série en cours",H34="OAV(s) en cours",H34="Film(s) en cours",H34="Série en cours (non précisé)",H34="OAV(s) en cours (non précisé)",H34="Film(s) en cours (non précisé)"),B34=C34,D34=E34,F34=G34),"A jour",IF(H34="Film(s) à venir","Dans "&amp;Prévisions!G34*1-TODAY()&amp;" jour(s)",IF(H34="OAV(s) à venir","Dans "&amp;Prévisions!F34*1-TODAY()&amp;" jour(s)",IF(H34="Série à venir","Dans "&amp;Prévisions!E34*1-TODAY()&amp;" jour(s)",IF(OR(H34="Série et OAV(s) à venir (non précisé)",H34="Série à venir (non précisé)",H34="OAV(s) à venir (non précisé)",H34="Film(s) à venir (non précisé)",H34="Série et film(s) à venir (non précisé)"),"Dans ?? jour(s)",IF(AND(H34="Film(s) terminé(s)",F34=G34),"Fini(s)",IF(AND(B34=C34,D34=E34,F34=G34),"Finie",IF(OR(DL!B34="x",DL!D34="x",DL!F34="x"),"Série Abandonnée",IF(AND(B34&lt;C34,D34&lt;E34,F34&lt;G34),C34-B34&amp;" Episode(s), "&amp;E34-D34&amp;" OAV(s) et "&amp;G34-F34&amp;" Film(s) à regarder",IF(AND(B34&lt;C34,D34&lt;E34),C34-B34&amp;" Episode(s) et "&amp;E34-D34&amp;" OAV(s) à regarder",IF(AND(B34&lt;C34,F34&lt;G34),C34-B34&amp;" Episode(s) et "&amp;G34-F34&amp;" Film(s) à regarder",IF(AND(D34&lt;E34,F34&lt;G34),E34-D34&amp;" OAV(s) et "&amp;G34-F34&amp;" Film(s) à regarder",IF(B34&lt;C34,C34-B34&amp;" Episode(s) à regarder",IF(D34&lt;E34,E34-D34&amp;" OAV(s) à regarder",IF(F34&lt;G34,G34-F34&amp;" Film(s) à regarder",""))))))))))))))))</f>
        <v>Dans ?? jour(s)</v>
      </c>
    </row>
    <row r="35" spans="1:9" s="7" customFormat="1" ht="17.25" customHeight="1">
      <c r="A35" s="30" t="s">
        <v>732</v>
      </c>
      <c r="B35" s="5">
        <v>0</v>
      </c>
      <c r="C35" s="5">
        <v>0</v>
      </c>
      <c r="D35" s="5"/>
      <c r="E35" s="5"/>
      <c r="F35" s="5"/>
      <c r="G35" s="5"/>
      <c r="H35" s="5" t="str">
        <f ca="1">IF(DL!C35="/","Attendre les Bluray",IF(AND(OR(LEN(Prévisions!E35)-LEN(SUBSTITUTE(Prévisions!E35,"/",""))=2,LEN(Prévisions!E35)-LEN(SUBSTITUTE(Prévisions!E35,"/",""))=1),OR(ISBLANK(Prévisions!F35),LEN(Prévisions!F35)-LEN(SUBSTITUTE(Prévisions!F35,"/",""))=2,LEN(Prévisions!F35)-LEN(SUBSTITUTE(Prévisions!F35,"/",""))=1),OR(ISBLANK(Prévisions!G35),LEN(Prévisions!G35)-LEN(SUBSTITUTE(Prévisions!G35,"/",""))=2,LEN(Prévisions!G35)-LEN(SUBSTITUTE(Prévisions!G35,"/",""))=1)),IF(AND(Prévisions!G35*1&lt;=TODAY(),OR(DL!G35="!",DL!G35="?")),"Film(s) en cours",IF(AND(AND(Prévisions!E35*1&lt;=TODAY(),OR(DL!C35="!",DL!C35="?")),AND(Prévisions!F35*1&lt;=TODAY(),OR(DL!E35="!",DL!E35="?")),AND(Prévisions!G35*1&lt;=TODAY(),OR(DL!G35="!",DL!G35="?"))),"Série, OAV(s) et Film(s) en cours",IF(AND(AND(Prévisions!E35*1&lt;=TODAY(),OR(DL!C35="!",DL!C35="?")),AND(Prévisions!F35*1&lt;=TODAY(),OR(DL!E35="!",DL!E35="?"))),"Série et OAV(s) en cours",IF(AND(AND(Prévisions!E35*1&lt;=TODAY(),OR(DL!C35="!",DL!C35="?")),AND(Prévisions!G35*1&lt;=TODAY(),OR(DL!G35="!",DL!G35="?"))),"Série et Film(s) en cours",IF(AND(AND(Prévisions!F35*1&lt;=TODAY(),OR(DL!E35="!",DL!E35="?")),AND(Prévisions!G35*1&lt;=TODAY(),OR(DL!G35="!",DL!G35="?"))),"OAV(s) et Film(s) en cours",IF(AND(Prévisions!E35*1&lt;=TODAY(),OR(DL!C35="!",DL!C35="?"),RIGHT(Prévisions!B35,1)="+"),"Série en cours (non précisé)",IF(AND(Prévisions!E35*1&lt;=TODAY(),OR(DL!C35="!",DL!C35="?")),"Série en cours",IF(AND(Prévisions!F35*1&lt;=TODAY(),OR(DL!E35="!",DL!E35="?"),RIGHT(Prévisions!C35,1)="+"),"OAV(s) en cours (non précisé)",IF(AND(Prévisions!F35*1&lt;=TODAY(),OR(DL!E35="!",DL!E35="?")),"OAV(s) en cours",IF(AND(Prévisions!G35*1&lt;=TODAY(),OR(DL!G35="!",DL!G35="?"),RIGHT(Prévisions!D35,1)="+"),"Film(s) en cours (non précisé)",IF(AND(LEN(Prévisions!E35)-LEN(SUBSTITUTE(Prévisions!E35,"/",""))=1,LEN(Prévisions!F35)-LEN(SUBSTITUTE(Prévisions!F35,"/",""))=1,LEN(Prévisions!G35)-LEN(SUBSTITUTE(Prévisions!G35,"/",""))=1),"Série, OAV(s) et Film(s) à venir (non précisé)",IF(AND(OR(LEN(Prévisions!E35)-LEN(SUBSTITUTE(Prévisions!E35,"/",""))=1,Prévisions!E35="A venir"),OR(LEN(Prévisions!F35)-LEN(SUBSTITUTE(Prévisions!F35,"/",""))=1,Prévisions!F35="A venir")),"Série et OAV(s) à venir (non précisé)",IF(AND(OR(LEN(Prévisions!E35)-LEN(SUBSTITUTE(Prévisions!E35,"/",""))=1,Prévisions!E35="A venir"),OR(LEN(Prévisions!G35)-LEN(SUBSTITUTE(Prévisions!G35,"/",""))=1,Prévisions!G35="A venir")),"Série et Film(s) à venir (non précisé)",IF(OR(LEN(Prévisions!E35)-LEN(SUBSTITUTE(Prévisions!E35,"/",""))=1,Prévisions!E35="A venir"),"Série à venir (non précisé)",IF(OR(LEN(Prévisions!F35)-LEN(SUBSTITUTE(Prévisions!F35,"/",""))=1,Prévisions!F35="A venir"),"OAV(s) à venir (non précisé)",IF(AND(AND(Prévisions!E35*1&lt;=TODAY(),Prévisions!B35=DL!C35),AND(Prévisions!F35*1&lt;=TODAY(),Prévisions!C35=DL!E35),AND(Prévisions!G35*1&lt;=TODAY(),Prévisions!D35=DL!G35)),"Série terminée",IF(AND(AND(Prévisions!E35*1&gt;TODAY(),DL!C35="!"),AND(Prévisions!F35*1&gt;TODAY(),DL!E35="!"),AND(Prévisions!G35*1&gt;TODAY(),DL!G35="!")),"Série, OAV(s) et Film(s) à venir",IF(AND(AND(Prévisions!E35*1&gt;TODAY(),DL!C35="!"),AND(Prévisions!F35*1&gt;TODAY(),DL!E35="!")),"Série et OAV(s) à venir",IF(AND(AND(Prévisions!E35*1&gt;TODAY(),DL!C35="!"),AND(Prévisions!G35*1&gt;TODAY(),DL!G35="!")),"Série et Film(s) à venir",IF(AND(AND(Prévisions!F35*1&gt;TODAY(),DL!E35="!"),AND(Prévisions!G35*1&gt;TODAY(),DL!G35="!")),"OAV(s) et Film(s) à venir",IF(AND(Prévisions!E35*1&gt;TODAY(),DL!C35="!"),"Série à venir",IF(AND(Prévisions!F35*1&gt;TODAY(),DL!E35="!"),"OAV(s) à venir",IF(AND(Prévisions!G35*1&gt;TODAY(),DL!G35="!"),"Film(s) à venir","Try Again"))))))))))))))))))))))),IF(AND(Prévisions!E35="Terminée",OR(ISBLANK(Prévisions!F35),LEN(Prévisions!F35)-LEN(SUBSTITUTE(Prévisions!F35,"/",""))=2,LEN(Prévisions!F35)-LEN(SUBSTITUTE(Prévisions!F35,"/",""))=1,Prévisions!F35="Terminé(s)"),OR(ISBLANK(Prévisions!G35),LEN(Prévisions!G35)-LEN(SUBSTITUTE(Prévisions!G35,"/",""))=2,,LEN(Prévisions!G35)-LEN(SUBSTITUTE(Prévisions!G35,"/",""))=1,Prévisions!G35="Terminé(s)")),IF(AND(OR(LEN(Prévisions!F35)-LEN(SUBSTITUTE(Prévisions!F35,"/",""))=1,Prévisions!F35="A venir"),OR(LEN(Prévisions!G35)-LEN(SUBSTITUTE(Prévisions!G35,"/",""))=1,Prévisions!G35="A venir")),"OAV(s) et Film(s) à venir (non précisé)",IF(OR(LEN(Prévisions!F35)-LEN(SUBSTITUTE(Prévisions!F35,"/",""))=1,Prévisions!F35="A venir"),"OAV(s) à venir (non précisé)",IF(OR(LEN(Prévisions!G35)-LEN(SUBSTITUTE(Prévisions!G35,"/",""))=1,Prévisions!G35="A venir"),"Film(s) à venir (non précisé)",IF(AND(Prévisions!E35="Terminée",AND(Prévisions!F35*1&lt;=TODAY(),OR(DL!E35="!",DL!E35="?")),AND(Prévisions!G35*1&lt;=TODAY(),OR(DL!G35="!",DL!G35="?"))),"OAV(s) et Film(s) en cours",IF(AND(Prévisions!E35="Terminée",AND(Prévisions!F35*1&lt;=TODAY(),OR(DL!E35="!",DL!E35="?"),RIGHT(Prévisions!C35,1)="+")),"OAV(s) en cours (non précisé)",IF(AND(Prévisions!E35="Terminée",AND(Prévisions!F35*1&lt;=TODAY(),OR(DL!E35="!",DL!E35="?"))),"OAV(s) en cours",IF(AND(Prévisions!E35="Terminée",AND(Prévisions!G35*1&lt;=TODAY(),OR(DL!G35="!",DL!G35="?"),RIGHT(Prévisions!D35,1)="+")),"Film(s) en cours (non précisé)",IF(AND(Prévisions!E35="Terminée",AND(Prévisions!G35*1&lt;=TODAY(),OR(DL!G35="!",DL!G35="?"))),"Film(s) en cours",IF(AND(Prévisions!E35="Terminée",AND(LEN(Prévisions!F35)-LEN(SUBSTITUTE(Prévisions!F35,"/",""))=2,Prévisions!F35*1&gt;TODAY(),DL!E35="!"),AND(LEN(Prévisions!G35)-LEN(SUBSTITUTE(Prévisions!G35,"/",""))=2,Prévisions!G35*1&gt;TODAY(),DL!G35="!")),"OAV(s) et Film(s) à venir",IF(AND(Prévisions!E35="Terminée",AND(LEN(Prévisions!F35)-LEN(SUBSTITUTE(Prévisions!F35,"/",""))=2,Prévisions!F35*1&gt;TODAY(),DL!E35="!")),"OAV(s) à venir",IF(AND(Prévisions!E35="Terminée",AND(LEN(Prévisions!G35)-LEN(SUBSTITUTE(Prévisions!G35,"/",""))=2,Prévisions!G35*1&gt;TODAY(),DL!G35="!")),"Film(s) à venir",IF(AND(Prévisions!E35="Terminée",OR(AND(Prévisions!F35*1&lt;=TODAY(),Prévisions!C35=DL!E35),ISBLANK(Prévisions!F35),Prévisions!F35="Terminé(s)"),OR(AND(Prévisions!G35*1&lt;=TODAY(),Prévisions!D35=DL!G35),ISBLANK(Prévisions!G35),Prévisions!G35="Terminé(s)")),"Série terminée","Try Again")))))))))))),IF(AND(OR(Prévisions!E35="A venir",LEN(Prévisions!E35)-LEN(SUBSTITUTE(Prévisions!E35,"/",""))=1),DL!C35="!"),"Série à venir (non précisé)",IF(AND(OR(Prévisions!F35="A venir",LEN(Prévisions!F35)-LEN(SUBSTITUTE(Prévisions!F35,"/",""))=1),DL!E35="!"),"OAV(s) à venir (non précisé)",IF(AND(OR(Prévisions!G35="A venir",LEN(Prévisions!G35)-LEN(SUBSTITUTE(Prévisions!G35,"/",""))=1),DL!G35="!"),"Film(s) à venir (non précisé)",IF(Prévisions!E35="En pause","Suite possible",IF(Prévisions!F35="En pause","Suite possible",IF(AND(LEN(Prévisions!F35)-LEN(SUBSTITUTE(Prévisions!F35,"/",""))=1,DL!E35="!"),"OAV(s) à venir (non précisé)",IF(AND(LEN(Prévisions!G35)-LEN(SUBSTITUTE(Prévisions!G35,"/",""))=1,DL!E35="!"),"Film(s) à venir (non précisé)",IF(Prévisions!G35="Terminé(s)","Film(s) terminé(s)",IF(Prévisions!F35="Terminé(s)","OAV(s) terminé(s)",IF(AND(Prévisions!E35*1&gt;TODAY(),DL!C35="!"),"Série à venir",IF(AND(Prévisions!F35*1&gt;TODAY(),DL!E35="!"),"OAV(s) à venir",IF(AND(Prévisions!G35*1&gt;TODAY(),DL!G35="!"),"Film(s) à venir",IF(AND(ISBLANK(Prévisions!E35),Prévisions!F35*1&lt;=TODAY(),OR(DL!E35="!",DL!E35="?")),"OAV(s) en cours",IF(AND(ISBLANK(Prévisions!E35),ISBLANK(Prévisions!F35),AND(Prévisions!G35*1&lt;=TODAY(),Prévisions!D35=DL!G35)),"Film(s) terminé(s)",IF(AND(ISBLANK(Prévisions!E35),ISBLANK(Prévisions!G35),AND(Prévisions!F35*1&lt;=TODAY(),Prévisions!C35=DL!E35)),"OAV(s) terminé(s)","Tryagain"))))))))))))))))))</f>
        <v>Série à venir (non précisé)</v>
      </c>
      <c r="I35" s="5" t="str">
        <f ca="1">IF(H35="Attendre les Bluray","Patience... patience...",IF(AND(OR(H35="Série et OAV(s) en cours",H35="Série et OAV(s) en cours (non précisé)",H35="Série en cours",H35="OAV(s) en cours",H35="Film(s) en cours",H35="Série en cours (non précisé)",H35="OAV(s) en cours (non précisé)",H35="Film(s) en cours (non précisé)"),B35=C35,D35=E35,F35=G35),"A jour",IF(H35="Film(s) à venir","Dans "&amp;Prévisions!G35*1-TODAY()&amp;" jour(s)",IF(H35="OAV(s) à venir","Dans "&amp;Prévisions!F35*1-TODAY()&amp;" jour(s)",IF(H35="Série à venir","Dans "&amp;Prévisions!E35*1-TODAY()&amp;" jour(s)",IF(OR(H35="Série et OAV(s) à venir (non précisé)",H35="Série à venir (non précisé)",H35="OAV(s) à venir (non précisé)",H35="Film(s) à venir (non précisé)",H35="Série et film(s) à venir (non précisé)"),"Dans ?? jour(s)",IF(AND(H35="Film(s) terminé(s)",F35=G35),"Fini(s)",IF(AND(B35=C35,D35=E35,F35=G35),"Finie",IF(OR(DL!B35="x",DL!D35="x",DL!F35="x"),"Série Abandonnée",IF(AND(B35&lt;C35,D35&lt;E35,F35&lt;G35),C35-B35&amp;" Episode(s), "&amp;E35-D35&amp;" OAV(s) et "&amp;G35-F35&amp;" Film(s) à regarder",IF(AND(B35&lt;C35,D35&lt;E35),C35-B35&amp;" Episode(s) et "&amp;E35-D35&amp;" OAV(s) à regarder",IF(AND(B35&lt;C35,F35&lt;G35),C35-B35&amp;" Episode(s) et "&amp;G35-F35&amp;" Film(s) à regarder",IF(AND(D35&lt;E35,F35&lt;G35),E35-D35&amp;" OAV(s) et "&amp;G35-F35&amp;" Film(s) à regarder",IF(B35&lt;C35,C35-B35&amp;" Episode(s) à regarder",IF(D35&lt;E35,E35-D35&amp;" OAV(s) à regarder",IF(F35&lt;G35,G35-F35&amp;" Film(s) à regarder",""))))))))))))))))</f>
        <v>Dans ?? jour(s)</v>
      </c>
    </row>
    <row r="36" spans="1:9" ht="17.25" customHeight="1">
      <c r="A36" s="30" t="s">
        <v>4</v>
      </c>
      <c r="B36" s="5">
        <v>13</v>
      </c>
      <c r="C36" s="5">
        <v>26</v>
      </c>
      <c r="D36" s="5"/>
      <c r="E36" s="5"/>
      <c r="F36" s="5"/>
      <c r="G36" s="5"/>
      <c r="H36" s="5" t="str">
        <f ca="1">IF(DL!C36="/","Attendre les Bluray",IF(AND(OR(LEN(Prévisions!E36)-LEN(SUBSTITUTE(Prévisions!E36,"/",""))=2,LEN(Prévisions!E36)-LEN(SUBSTITUTE(Prévisions!E36,"/",""))=1),OR(ISBLANK(Prévisions!F36),LEN(Prévisions!F36)-LEN(SUBSTITUTE(Prévisions!F36,"/",""))=2,LEN(Prévisions!F36)-LEN(SUBSTITUTE(Prévisions!F36,"/",""))=1),OR(ISBLANK(Prévisions!G36),LEN(Prévisions!G36)-LEN(SUBSTITUTE(Prévisions!G36,"/",""))=2,LEN(Prévisions!G36)-LEN(SUBSTITUTE(Prévisions!G36,"/",""))=1)),IF(AND(Prévisions!G36*1&lt;=TODAY(),OR(DL!G36="!",DL!G36="?")),"Film(s) en cours",IF(AND(AND(Prévisions!E36*1&lt;=TODAY(),OR(DL!C36="!",DL!C36="?")),AND(Prévisions!F36*1&lt;=TODAY(),OR(DL!E36="!",DL!E36="?")),AND(Prévisions!G36*1&lt;=TODAY(),OR(DL!G36="!",DL!G36="?"))),"Série, OAV(s) et Film(s) en cours",IF(AND(AND(Prévisions!E36*1&lt;=TODAY(),OR(DL!C36="!",DL!C36="?")),AND(Prévisions!F36*1&lt;=TODAY(),OR(DL!E36="!",DL!E36="?"))),"Série et OAV(s) en cours",IF(AND(AND(Prévisions!E36*1&lt;=TODAY(),OR(DL!C36="!",DL!C36="?")),AND(Prévisions!G36*1&lt;=TODAY(),OR(DL!G36="!",DL!G36="?"))),"Série et Film(s) en cours",IF(AND(AND(Prévisions!F36*1&lt;=TODAY(),OR(DL!E36="!",DL!E36="?")),AND(Prévisions!G36*1&lt;=TODAY(),OR(DL!G36="!",DL!G36="?"))),"OAV(s) et Film(s) en cours",IF(AND(Prévisions!E36*1&lt;=TODAY(),OR(DL!C36="!",DL!C36="?"),RIGHT(Prévisions!B36,1)="+"),"Série en cours (non précisé)",IF(AND(Prévisions!E36*1&lt;=TODAY(),OR(DL!C36="!",DL!C36="?")),"Série en cours",IF(AND(Prévisions!F36*1&lt;=TODAY(),OR(DL!E36="!",DL!E36="?"),RIGHT(Prévisions!C36,1)="+"),"OAV(s) en cours (non précisé)",IF(AND(Prévisions!F36*1&lt;=TODAY(),OR(DL!E36="!",DL!E36="?")),"OAV(s) en cours",IF(AND(Prévisions!G36*1&lt;=TODAY(),OR(DL!G36="!",DL!G36="?"),RIGHT(Prévisions!D36,1)="+"),"Film(s) en cours (non précisé)",IF(AND(LEN(Prévisions!E36)-LEN(SUBSTITUTE(Prévisions!E36,"/",""))=1,LEN(Prévisions!F36)-LEN(SUBSTITUTE(Prévisions!F36,"/",""))=1,LEN(Prévisions!G36)-LEN(SUBSTITUTE(Prévisions!G36,"/",""))=1),"Série, OAV(s) et Film(s) à venir (non précisé)",IF(AND(OR(LEN(Prévisions!E36)-LEN(SUBSTITUTE(Prévisions!E36,"/",""))=1,Prévisions!E36="A venir"),OR(LEN(Prévisions!F36)-LEN(SUBSTITUTE(Prévisions!F36,"/",""))=1,Prévisions!F36="A venir")),"Série et OAV(s) à venir (non précisé)",IF(AND(OR(LEN(Prévisions!E36)-LEN(SUBSTITUTE(Prévisions!E36,"/",""))=1,Prévisions!E36="A venir"),OR(LEN(Prévisions!G36)-LEN(SUBSTITUTE(Prévisions!G36,"/",""))=1,Prévisions!G36="A venir")),"Série et Film(s) à venir (non précisé)",IF(OR(LEN(Prévisions!E36)-LEN(SUBSTITUTE(Prévisions!E36,"/",""))=1,Prévisions!E36="A venir"),"Série à venir (non précisé)",IF(OR(LEN(Prévisions!F36)-LEN(SUBSTITUTE(Prévisions!F36,"/",""))=1,Prévisions!F36="A venir"),"OAV(s) à venir (non précisé)",IF(AND(AND(Prévisions!E36*1&lt;=TODAY(),Prévisions!B36=DL!C36),AND(Prévisions!F36*1&lt;=TODAY(),Prévisions!C36=DL!E36),AND(Prévisions!G36*1&lt;=TODAY(),Prévisions!D36=DL!G36)),"Série terminée",IF(AND(AND(Prévisions!E36*1&gt;TODAY(),DL!C36="!"),AND(Prévisions!F36*1&gt;TODAY(),DL!E36="!"),AND(Prévisions!G36*1&gt;TODAY(),DL!G36="!")),"Série, OAV(s) et Film(s) à venir",IF(AND(AND(Prévisions!E36*1&gt;TODAY(),DL!C36="!"),AND(Prévisions!F36*1&gt;TODAY(),DL!E36="!")),"Série et OAV(s) à venir",IF(AND(AND(Prévisions!E36*1&gt;TODAY(),DL!C36="!"),AND(Prévisions!G36*1&gt;TODAY(),DL!G36="!")),"Série et Film(s) à venir",IF(AND(AND(Prévisions!F36*1&gt;TODAY(),DL!E36="!"),AND(Prévisions!G36*1&gt;TODAY(),DL!G36="!")),"OAV(s) et Film(s) à venir",IF(AND(Prévisions!E36*1&gt;TODAY(),DL!C36="!"),"Série à venir",IF(AND(Prévisions!F36*1&gt;TODAY(),DL!E36="!"),"OAV(s) à venir",IF(AND(Prévisions!G36*1&gt;TODAY(),DL!G36="!"),"Film(s) à venir","Try Again"))))))))))))))))))))))),IF(AND(Prévisions!E36="Terminée",OR(ISBLANK(Prévisions!F36),LEN(Prévisions!F36)-LEN(SUBSTITUTE(Prévisions!F36,"/",""))=2,LEN(Prévisions!F36)-LEN(SUBSTITUTE(Prévisions!F36,"/",""))=1,Prévisions!F36="Terminé(s)"),OR(ISBLANK(Prévisions!G36),LEN(Prévisions!G36)-LEN(SUBSTITUTE(Prévisions!G36,"/",""))=2,,LEN(Prévisions!G36)-LEN(SUBSTITUTE(Prévisions!G36,"/",""))=1,Prévisions!G36="Terminé(s)")),IF(AND(OR(LEN(Prévisions!F36)-LEN(SUBSTITUTE(Prévisions!F36,"/",""))=1,Prévisions!F36="A venir"),OR(LEN(Prévisions!G36)-LEN(SUBSTITUTE(Prévisions!G36,"/",""))=1,Prévisions!G36="A venir")),"OAV(s) et Film(s) à venir (non précisé)",IF(OR(LEN(Prévisions!F36)-LEN(SUBSTITUTE(Prévisions!F36,"/",""))=1,Prévisions!F36="A venir"),"OAV(s) à venir (non précisé)",IF(OR(LEN(Prévisions!G36)-LEN(SUBSTITUTE(Prévisions!G36,"/",""))=1,Prévisions!G36="A venir"),"Film(s) à venir (non précisé)",IF(AND(Prévisions!E36="Terminée",AND(Prévisions!F36*1&lt;=TODAY(),OR(DL!E36="!",DL!E36="?")),AND(Prévisions!G36*1&lt;=TODAY(),OR(DL!G36="!",DL!G36="?"))),"OAV(s) et Film(s) en cours",IF(AND(Prévisions!E36="Terminée",AND(Prévisions!F36*1&lt;=TODAY(),OR(DL!E36="!",DL!E36="?"),RIGHT(Prévisions!C36,1)="+")),"OAV(s) en cours (non précisé)",IF(AND(Prévisions!E36="Terminée",AND(Prévisions!F36*1&lt;=TODAY(),OR(DL!E36="!",DL!E36="?"))),"OAV(s) en cours",IF(AND(Prévisions!E36="Terminée",AND(Prévisions!G36*1&lt;=TODAY(),OR(DL!G36="!",DL!G36="?"),RIGHT(Prévisions!D36,1)="+")),"Film(s) en cours (non précisé)",IF(AND(Prévisions!E36="Terminée",AND(Prévisions!G36*1&lt;=TODAY(),OR(DL!G36="!",DL!G36="?"))),"Film(s) en cours",IF(AND(Prévisions!E36="Terminée",AND(LEN(Prévisions!F36)-LEN(SUBSTITUTE(Prévisions!F36,"/",""))=2,Prévisions!F36*1&gt;TODAY(),DL!E36="!"),AND(LEN(Prévisions!G36)-LEN(SUBSTITUTE(Prévisions!G36,"/",""))=2,Prévisions!G36*1&gt;TODAY(),DL!G36="!")),"OAV(s) et Film(s) à venir",IF(AND(Prévisions!E36="Terminée",AND(LEN(Prévisions!F36)-LEN(SUBSTITUTE(Prévisions!F36,"/",""))=2,Prévisions!F36*1&gt;TODAY(),DL!E36="!")),"OAV(s) à venir",IF(AND(Prévisions!E36="Terminée",AND(LEN(Prévisions!G36)-LEN(SUBSTITUTE(Prévisions!G36,"/",""))=2,Prévisions!G36*1&gt;TODAY(),DL!G36="!")),"Film(s) à venir",IF(AND(Prévisions!E36="Terminée",OR(AND(Prévisions!F36*1&lt;=TODAY(),Prévisions!C36=DL!E36),ISBLANK(Prévisions!F36),Prévisions!F36="Terminé(s)"),OR(AND(Prévisions!G36*1&lt;=TODAY(),Prévisions!D36=DL!G36),ISBLANK(Prévisions!G36),Prévisions!G36="Terminé(s)")),"Série terminée","Try Again")))))))))))),IF(AND(OR(Prévisions!E36="A venir",LEN(Prévisions!E36)-LEN(SUBSTITUTE(Prévisions!E36,"/",""))=1),DL!C36="!"),"Série à venir (non précisé)",IF(AND(OR(Prévisions!F36="A venir",LEN(Prévisions!F36)-LEN(SUBSTITUTE(Prévisions!F36,"/",""))=1),DL!E36="!"),"OAV(s) à venir (non précisé)",IF(AND(OR(Prévisions!G36="A venir",LEN(Prévisions!G36)-LEN(SUBSTITUTE(Prévisions!G36,"/",""))=1),DL!G36="!"),"Film(s) à venir (non précisé)",IF(Prévisions!E36="En pause","Suite possible",IF(Prévisions!F36="En pause","Suite possible",IF(AND(LEN(Prévisions!F36)-LEN(SUBSTITUTE(Prévisions!F36,"/",""))=1,DL!E36="!"),"OAV(s) à venir (non précisé)",IF(AND(LEN(Prévisions!G36)-LEN(SUBSTITUTE(Prévisions!G36,"/",""))=1,DL!E36="!"),"Film(s) à venir (non précisé)",IF(Prévisions!G36="Terminé(s)","Film(s) terminé(s)",IF(Prévisions!F36="Terminé(s)","OAV(s) terminé(s)",IF(AND(Prévisions!E36*1&gt;TODAY(),DL!C36="!"),"Série à venir",IF(AND(Prévisions!F36*1&gt;TODAY(),DL!E36="!"),"OAV(s) à venir",IF(AND(Prévisions!G36*1&gt;TODAY(),DL!G36="!"),"Film(s) à venir",IF(AND(ISBLANK(Prévisions!E36),Prévisions!F36*1&lt;=TODAY(),OR(DL!E36="!",DL!E36="?")),"OAV(s) en cours",IF(AND(ISBLANK(Prévisions!E36),ISBLANK(Prévisions!F36),AND(Prévisions!G36*1&lt;=TODAY(),Prévisions!D36=DL!G36)),"Film(s) terminé(s)",IF(AND(ISBLANK(Prévisions!E36),ISBLANK(Prévisions!G36),AND(Prévisions!F36*1&lt;=TODAY(),Prévisions!C36=DL!E36)),"OAV(s) terminé(s)","Tryagain"))))))))))))))))))</f>
        <v>Série terminée</v>
      </c>
      <c r="I36" s="5" t="str">
        <f ca="1">IF(H36="Attendre les Bluray","Patience... patience...",IF(AND(OR(H36="Série et OAV(s) en cours",H36="Série et OAV(s) en cours (non précisé)",H36="Série en cours",H36="OAV(s) en cours",H36="Film(s) en cours",H36="Série en cours (non précisé)",H36="OAV(s) en cours (non précisé)",H36="Film(s) en cours (non précisé)"),B36=C36,D36=E36,F36=G36),"A jour",IF(H36="Film(s) à venir","Dans "&amp;Prévisions!G36*1-TODAY()&amp;" jour(s)",IF(H36="OAV(s) à venir","Dans "&amp;Prévisions!F36*1-TODAY()&amp;" jour(s)",IF(H36="Série à venir","Dans "&amp;Prévisions!E36*1-TODAY()&amp;" jour(s)",IF(OR(H36="Série et OAV(s) à venir (non précisé)",H36="Série à venir (non précisé)",H36="OAV(s) à venir (non précisé)",H36="Film(s) à venir (non précisé)",H36="Série et film(s) à venir (non précisé)"),"Dans ?? jour(s)",IF(AND(H36="Film(s) terminé(s)",F36=G36),"Fini(s)",IF(AND(B36=C36,D36=E36,F36=G36),"Finie",IF(OR(DL!B36="x",DL!D36="x",DL!F36="x"),"Série Abandonnée",IF(AND(B36&lt;C36,D36&lt;E36,F36&lt;G36),C36-B36&amp;" Episode(s), "&amp;E36-D36&amp;" OAV(s) et "&amp;G36-F36&amp;" Film(s) à regarder",IF(AND(B36&lt;C36,D36&lt;E36),C36-B36&amp;" Episode(s) et "&amp;E36-D36&amp;" OAV(s) à regarder",IF(AND(B36&lt;C36,F36&lt;G36),C36-B36&amp;" Episode(s) et "&amp;G36-F36&amp;" Film(s) à regarder",IF(AND(D36&lt;E36,F36&lt;G36),E36-D36&amp;" OAV(s) et "&amp;G36-F36&amp;" Film(s) à regarder",IF(B36&lt;C36,C36-B36&amp;" Episode(s) à regarder",IF(D36&lt;E36,E36-D36&amp;" OAV(s) à regarder",IF(F36&lt;G36,G36-F36&amp;" Film(s) à regarder",""))))))))))))))))</f>
        <v>13 Episode(s) à regarder</v>
      </c>
    </row>
    <row r="37" spans="1:9" s="7" customFormat="1" ht="17.25" customHeight="1">
      <c r="A37" s="30" t="s">
        <v>462</v>
      </c>
      <c r="B37" s="5">
        <v>5</v>
      </c>
      <c r="C37" s="5">
        <v>24</v>
      </c>
      <c r="D37" s="5"/>
      <c r="E37" s="5"/>
      <c r="F37" s="5"/>
      <c r="G37" s="5"/>
      <c r="H37" s="5" t="str">
        <f ca="1">IF(DL!C37="/","Attendre les Bluray",IF(AND(OR(LEN(Prévisions!E37)-LEN(SUBSTITUTE(Prévisions!E37,"/",""))=2,LEN(Prévisions!E37)-LEN(SUBSTITUTE(Prévisions!E37,"/",""))=1),OR(ISBLANK(Prévisions!F37),LEN(Prévisions!F37)-LEN(SUBSTITUTE(Prévisions!F37,"/",""))=2,LEN(Prévisions!F37)-LEN(SUBSTITUTE(Prévisions!F37,"/",""))=1),OR(ISBLANK(Prévisions!G37),LEN(Prévisions!G37)-LEN(SUBSTITUTE(Prévisions!G37,"/",""))=2,LEN(Prévisions!G37)-LEN(SUBSTITUTE(Prévisions!G37,"/",""))=1)),IF(AND(Prévisions!G37*1&lt;=TODAY(),OR(DL!G37="!",DL!G37="?")),"Film(s) en cours",IF(AND(AND(Prévisions!E37*1&lt;=TODAY(),OR(DL!C37="!",DL!C37="?")),AND(Prévisions!F37*1&lt;=TODAY(),OR(DL!E37="!",DL!E37="?")),AND(Prévisions!G37*1&lt;=TODAY(),OR(DL!G37="!",DL!G37="?"))),"Série, OAV(s) et Film(s) en cours",IF(AND(AND(Prévisions!E37*1&lt;=TODAY(),OR(DL!C37="!",DL!C37="?")),AND(Prévisions!F37*1&lt;=TODAY(),OR(DL!E37="!",DL!E37="?"))),"Série et OAV(s) en cours",IF(AND(AND(Prévisions!E37*1&lt;=TODAY(),OR(DL!C37="!",DL!C37="?")),AND(Prévisions!G37*1&lt;=TODAY(),OR(DL!G37="!",DL!G37="?"))),"Série et Film(s) en cours",IF(AND(AND(Prévisions!F37*1&lt;=TODAY(),OR(DL!E37="!",DL!E37="?")),AND(Prévisions!G37*1&lt;=TODAY(),OR(DL!G37="!",DL!G37="?"))),"OAV(s) et Film(s) en cours",IF(AND(Prévisions!E37*1&lt;=TODAY(),OR(DL!C37="!",DL!C37="?"),RIGHT(Prévisions!B37,1)="+"),"Série en cours (non précisé)",IF(AND(Prévisions!E37*1&lt;=TODAY(),OR(DL!C37="!",DL!C37="?")),"Série en cours",IF(AND(Prévisions!F37*1&lt;=TODAY(),OR(DL!E37="!",DL!E37="?"),RIGHT(Prévisions!C37,1)="+"),"OAV(s) en cours (non précisé)",IF(AND(Prévisions!F37*1&lt;=TODAY(),OR(DL!E37="!",DL!E37="?")),"OAV(s) en cours",IF(AND(Prévisions!G37*1&lt;=TODAY(),OR(DL!G37="!",DL!G37="?"),RIGHT(Prévisions!D37,1)="+"),"Film(s) en cours (non précisé)",IF(AND(LEN(Prévisions!E37)-LEN(SUBSTITUTE(Prévisions!E37,"/",""))=1,LEN(Prévisions!F37)-LEN(SUBSTITUTE(Prévisions!F37,"/",""))=1,LEN(Prévisions!G37)-LEN(SUBSTITUTE(Prévisions!G37,"/",""))=1),"Série, OAV(s) et Film(s) à venir (non précisé)",IF(AND(OR(LEN(Prévisions!E37)-LEN(SUBSTITUTE(Prévisions!E37,"/",""))=1,Prévisions!E37="A venir"),OR(LEN(Prévisions!F37)-LEN(SUBSTITUTE(Prévisions!F37,"/",""))=1,Prévisions!F37="A venir")),"Série et OAV(s) à venir (non précisé)",IF(AND(OR(LEN(Prévisions!E37)-LEN(SUBSTITUTE(Prévisions!E37,"/",""))=1,Prévisions!E37="A venir"),OR(LEN(Prévisions!G37)-LEN(SUBSTITUTE(Prévisions!G37,"/",""))=1,Prévisions!G37="A venir")),"Série et Film(s) à venir (non précisé)",IF(OR(LEN(Prévisions!E37)-LEN(SUBSTITUTE(Prévisions!E37,"/",""))=1,Prévisions!E37="A venir"),"Série à venir (non précisé)",IF(OR(LEN(Prévisions!F37)-LEN(SUBSTITUTE(Prévisions!F37,"/",""))=1,Prévisions!F37="A venir"),"OAV(s) à venir (non précisé)",IF(AND(AND(Prévisions!E37*1&lt;=TODAY(),Prévisions!B37=DL!C37),AND(Prévisions!F37*1&lt;=TODAY(),Prévisions!C37=DL!E37),AND(Prévisions!G37*1&lt;=TODAY(),Prévisions!D37=DL!G37)),"Série terminée",IF(AND(AND(Prévisions!E37*1&gt;TODAY(),DL!C37="!"),AND(Prévisions!F37*1&gt;TODAY(),DL!E37="!"),AND(Prévisions!G37*1&gt;TODAY(),DL!G37="!")),"Série, OAV(s) et Film(s) à venir",IF(AND(AND(Prévisions!E37*1&gt;TODAY(),DL!C37="!"),AND(Prévisions!F37*1&gt;TODAY(),DL!E37="!")),"Série et OAV(s) à venir",IF(AND(AND(Prévisions!E37*1&gt;TODAY(),DL!C37="!"),AND(Prévisions!G37*1&gt;TODAY(),DL!G37="!")),"Série et Film(s) à venir",IF(AND(AND(Prévisions!F37*1&gt;TODAY(),DL!E37="!"),AND(Prévisions!G37*1&gt;TODAY(),DL!G37="!")),"OAV(s) et Film(s) à venir",IF(AND(Prévisions!E37*1&gt;TODAY(),DL!C37="!"),"Série à venir",IF(AND(Prévisions!F37*1&gt;TODAY(),DL!E37="!"),"OAV(s) à venir",IF(AND(Prévisions!G37*1&gt;TODAY(),DL!G37="!"),"Film(s) à venir","Try Again"))))))))))))))))))))))),IF(AND(Prévisions!E37="Terminée",OR(ISBLANK(Prévisions!F37),LEN(Prévisions!F37)-LEN(SUBSTITUTE(Prévisions!F37,"/",""))=2,LEN(Prévisions!F37)-LEN(SUBSTITUTE(Prévisions!F37,"/",""))=1,Prévisions!F37="Terminé(s)"),OR(ISBLANK(Prévisions!G37),LEN(Prévisions!G37)-LEN(SUBSTITUTE(Prévisions!G37,"/",""))=2,,LEN(Prévisions!G37)-LEN(SUBSTITUTE(Prévisions!G37,"/",""))=1,Prévisions!G37="Terminé(s)")),IF(AND(OR(LEN(Prévisions!F37)-LEN(SUBSTITUTE(Prévisions!F37,"/",""))=1,Prévisions!F37="A venir"),OR(LEN(Prévisions!G37)-LEN(SUBSTITUTE(Prévisions!G37,"/",""))=1,Prévisions!G37="A venir")),"OAV(s) et Film(s) à venir (non précisé)",IF(OR(LEN(Prévisions!F37)-LEN(SUBSTITUTE(Prévisions!F37,"/",""))=1,Prévisions!F37="A venir"),"OAV(s) à venir (non précisé)",IF(OR(LEN(Prévisions!G37)-LEN(SUBSTITUTE(Prévisions!G37,"/",""))=1,Prévisions!G37="A venir"),"Film(s) à venir (non précisé)",IF(AND(Prévisions!E37="Terminée",AND(Prévisions!F37*1&lt;=TODAY(),OR(DL!E37="!",DL!E37="?")),AND(Prévisions!G37*1&lt;=TODAY(),OR(DL!G37="!",DL!G37="?"))),"OAV(s) et Film(s) en cours",IF(AND(Prévisions!E37="Terminée",AND(Prévisions!F37*1&lt;=TODAY(),OR(DL!E37="!",DL!E37="?"),RIGHT(Prévisions!C37,1)="+")),"OAV(s) en cours (non précisé)",IF(AND(Prévisions!E37="Terminée",AND(Prévisions!F37*1&lt;=TODAY(),OR(DL!E37="!",DL!E37="?"))),"OAV(s) en cours",IF(AND(Prévisions!E37="Terminée",AND(Prévisions!G37*1&lt;=TODAY(),OR(DL!G37="!",DL!G37="?"),RIGHT(Prévisions!D37,1)="+")),"Film(s) en cours (non précisé)",IF(AND(Prévisions!E37="Terminée",AND(Prévisions!G37*1&lt;=TODAY(),OR(DL!G37="!",DL!G37="?"))),"Film(s) en cours",IF(AND(Prévisions!E37="Terminée",AND(LEN(Prévisions!F37)-LEN(SUBSTITUTE(Prévisions!F37,"/",""))=2,Prévisions!F37*1&gt;TODAY(),DL!E37="!"),AND(LEN(Prévisions!G37)-LEN(SUBSTITUTE(Prévisions!G37,"/",""))=2,Prévisions!G37*1&gt;TODAY(),DL!G37="!")),"OAV(s) et Film(s) à venir",IF(AND(Prévisions!E37="Terminée",AND(LEN(Prévisions!F37)-LEN(SUBSTITUTE(Prévisions!F37,"/",""))=2,Prévisions!F37*1&gt;TODAY(),DL!E37="!")),"OAV(s) à venir",IF(AND(Prévisions!E37="Terminée",AND(LEN(Prévisions!G37)-LEN(SUBSTITUTE(Prévisions!G37,"/",""))=2,Prévisions!G37*1&gt;TODAY(),DL!G37="!")),"Film(s) à venir",IF(AND(Prévisions!E37="Terminée",OR(AND(Prévisions!F37*1&lt;=TODAY(),Prévisions!C37=DL!E37),ISBLANK(Prévisions!F37),Prévisions!F37="Terminé(s)"),OR(AND(Prévisions!G37*1&lt;=TODAY(),Prévisions!D37=DL!G37),ISBLANK(Prévisions!G37),Prévisions!G37="Terminé(s)")),"Série terminée","Try Again")))))))))))),IF(AND(OR(Prévisions!E37="A venir",LEN(Prévisions!E37)-LEN(SUBSTITUTE(Prévisions!E37,"/",""))=1),DL!C37="!"),"Série à venir (non précisé)",IF(AND(OR(Prévisions!F37="A venir",LEN(Prévisions!F37)-LEN(SUBSTITUTE(Prévisions!F37,"/",""))=1),DL!E37="!"),"OAV(s) à venir (non précisé)",IF(AND(OR(Prévisions!G37="A venir",LEN(Prévisions!G37)-LEN(SUBSTITUTE(Prévisions!G37,"/",""))=1),DL!G37="!"),"Film(s) à venir (non précisé)",IF(Prévisions!E37="En pause","Suite possible",IF(Prévisions!F37="En pause","Suite possible",IF(AND(LEN(Prévisions!F37)-LEN(SUBSTITUTE(Prévisions!F37,"/",""))=1,DL!E37="!"),"OAV(s) à venir (non précisé)",IF(AND(LEN(Prévisions!G37)-LEN(SUBSTITUTE(Prévisions!G37,"/",""))=1,DL!E37="!"),"Film(s) à venir (non précisé)",IF(Prévisions!G37="Terminé(s)","Film(s) terminé(s)",IF(Prévisions!F37="Terminé(s)","OAV(s) terminé(s)",IF(AND(Prévisions!E37*1&gt;TODAY(),DL!C37="!"),"Série à venir",IF(AND(Prévisions!F37*1&gt;TODAY(),DL!E37="!"),"OAV(s) à venir",IF(AND(Prévisions!G37*1&gt;TODAY(),DL!G37="!"),"Film(s) à venir",IF(AND(ISBLANK(Prévisions!E37),Prévisions!F37*1&lt;=TODAY(),OR(DL!E37="!",DL!E37="?")),"OAV(s) en cours",IF(AND(ISBLANK(Prévisions!E37),ISBLANK(Prévisions!F37),AND(Prévisions!G37*1&lt;=TODAY(),Prévisions!D37=DL!G37)),"Film(s) terminé(s)",IF(AND(ISBLANK(Prévisions!E37),ISBLANK(Prévisions!G37),AND(Prévisions!F37*1&lt;=TODAY(),Prévisions!C37=DL!E37)),"OAV(s) terminé(s)","Tryagain"))))))))))))))))))</f>
        <v>Attendre les Bluray</v>
      </c>
      <c r="I37" s="5" t="str">
        <f ca="1">IF(H37="Attendre les Bluray","Patience... patience...",IF(AND(OR(H37="Série et OAV(s) en cours",H37="Série et OAV(s) en cours (non précisé)",H37="Série en cours",H37="OAV(s) en cours",H37="Film(s) en cours",H37="Série en cours (non précisé)",H37="OAV(s) en cours (non précisé)",H37="Film(s) en cours (non précisé)"),B37=C37,D37=E37,F37=G37),"A jour",IF(H37="Film(s) à venir","Dans "&amp;Prévisions!G37*1-TODAY()&amp;" jour(s)",IF(H37="OAV(s) à venir","Dans "&amp;Prévisions!F37*1-TODAY()&amp;" jour(s)",IF(H37="Série à venir","Dans "&amp;Prévisions!E37*1-TODAY()&amp;" jour(s)",IF(OR(H37="Série et OAV(s) à venir (non précisé)",H37="Série à venir (non précisé)",H37="OAV(s) à venir (non précisé)",H37="Film(s) à venir (non précisé)",H37="Série et film(s) à venir (non précisé)"),"Dans ?? jour(s)",IF(AND(H37="Film(s) terminé(s)",F37=G37),"Fini(s)",IF(AND(B37=C37,D37=E37,F37=G37),"Finie",IF(OR(DL!B37="x",DL!D37="x",DL!F37="x"),"Série Abandonnée",IF(AND(B37&lt;C37,D37&lt;E37,F37&lt;G37),C37-B37&amp;" Episode(s), "&amp;E37-D37&amp;" OAV(s) et "&amp;G37-F37&amp;" Film(s) à regarder",IF(AND(B37&lt;C37,D37&lt;E37),C37-B37&amp;" Episode(s) et "&amp;E37-D37&amp;" OAV(s) à regarder",IF(AND(B37&lt;C37,F37&lt;G37),C37-B37&amp;" Episode(s) et "&amp;G37-F37&amp;" Film(s) à regarder",IF(AND(D37&lt;E37,F37&lt;G37),E37-D37&amp;" OAV(s) et "&amp;G37-F37&amp;" Film(s) à regarder",IF(B37&lt;C37,C37-B37&amp;" Episode(s) à regarder",IF(D37&lt;E37,E37-D37&amp;" OAV(s) à regarder",IF(F37&lt;G37,G37-F37&amp;" Film(s) à regarder",""))))))))))))))))</f>
        <v>Patience... patience...</v>
      </c>
    </row>
  </sheetData>
  <autoFilter ref="A17:M37"/>
  <mergeCells count="2">
    <mergeCell ref="C14:G14"/>
    <mergeCell ref="C12:F12"/>
  </mergeCells>
  <conditionalFormatting sqref="B18:B37">
    <cfRule type="expression" dxfId="285" priority="9">
      <formula>H18="Attendre les Bluray"</formula>
    </cfRule>
    <cfRule type="expression" dxfId="284" priority="15">
      <formula>H18="Série et OAV(s) en cours"</formula>
    </cfRule>
    <cfRule type="expression" dxfId="283" priority="20">
      <formula>H18="OAV(s) en cours (non précisé)"</formula>
    </cfRule>
    <cfRule type="expression" dxfId="282" priority="22">
      <formula>H18="Film(s) en cours (non précisé)"</formula>
    </cfRule>
    <cfRule type="expression" dxfId="281" priority="593">
      <formula>H18="Série et OAV(s) à venir"</formula>
    </cfRule>
    <cfRule type="expression" dxfId="280" priority="1020">
      <formula>H18="Série et film(s) à venir (non précisé)"</formula>
    </cfRule>
    <cfRule type="expression" dxfId="279" priority="1040">
      <formula>H18="Film(s) à venir (non précisé)"</formula>
    </cfRule>
    <cfRule type="expression" dxfId="278" priority="1106">
      <formula>H18="Film(s) à venir"</formula>
    </cfRule>
    <cfRule type="expression" dxfId="277" priority="1107">
      <formula>H18="OAV(s) à venir (non précisé)"</formula>
    </cfRule>
    <cfRule type="expression" dxfId="276" priority="1108">
      <formula>H18="OAV(s) à venir"</formula>
    </cfRule>
    <cfRule type="expression" dxfId="275" priority="1109">
      <formula>H18="Série à venir (non précisé)"</formula>
    </cfRule>
    <cfRule type="expression" dxfId="274" priority="1110">
      <formula>H18="Série à venir"</formula>
    </cfRule>
    <cfRule type="expression" dxfId="273" priority="1111">
      <formula>I18="Série abandonnée"</formula>
    </cfRule>
    <cfRule type="expression" dxfId="272" priority="1112">
      <formula>H18="Suite possible"</formula>
    </cfRule>
    <cfRule type="expression" dxfId="271" priority="1113">
      <formula>H18="Film(s) en cours"</formula>
    </cfRule>
    <cfRule type="expression" dxfId="270" priority="1114">
      <formula>H18="OAV(s) en cours"</formula>
    </cfRule>
    <cfRule type="expression" dxfId="269" priority="1115">
      <formula>H18="Série en cours (non précisé)"</formula>
    </cfRule>
    <cfRule type="expression" dxfId="268" priority="1116">
      <formula>H18="Série en cours"</formula>
    </cfRule>
    <cfRule type="expression" dxfId="267" priority="1117">
      <formula>B18=C18</formula>
    </cfRule>
    <cfRule type="expression" dxfId="266" priority="1118">
      <formula>B18&lt;C18</formula>
    </cfRule>
  </conditionalFormatting>
  <conditionalFormatting sqref="C18:C37">
    <cfRule type="expression" dxfId="265" priority="8">
      <formula>H18="Attendre les Bluray"</formula>
    </cfRule>
    <cfRule type="expression" dxfId="264" priority="14">
      <formula>H18="Série et OAV(s) en cours"</formula>
    </cfRule>
    <cfRule type="expression" dxfId="263" priority="21">
      <formula>H18="Film(s) en cours (non précisé)"</formula>
    </cfRule>
    <cfRule type="expression" dxfId="262" priority="27">
      <formula>H18="OAV(s) en cours (non précisé)"</formula>
    </cfRule>
    <cfRule type="expression" dxfId="261" priority="1019">
      <formula>H18="Série en cours (non précisé)"</formula>
    </cfRule>
    <cfRule type="expression" dxfId="260" priority="1021">
      <formula>H18="Série et OAV(s) à venir"</formula>
    </cfRule>
    <cfRule type="expression" dxfId="259" priority="1030">
      <formula>H18="Film(s) à venir (non précisé)"</formula>
    </cfRule>
    <cfRule type="expression" dxfId="258" priority="1093">
      <formula>H18="Film(s) à venir"</formula>
    </cfRule>
    <cfRule type="expression" dxfId="257" priority="1094">
      <formula>H18="OAV(s) à venir (non précisé)"</formula>
    </cfRule>
    <cfRule type="expression" dxfId="256" priority="1095">
      <formula>H18="Série et film(s) à venir (non précisé)"</formula>
    </cfRule>
    <cfRule type="expression" dxfId="255" priority="1096">
      <formula>H18="OAV(s) à venir"</formula>
    </cfRule>
    <cfRule type="expression" dxfId="254" priority="1097">
      <formula>H18="Série à venir (non précisé)"</formula>
    </cfRule>
    <cfRule type="expression" dxfId="253" priority="1098">
      <formula>H18="Série à venir"</formula>
    </cfRule>
    <cfRule type="expression" dxfId="252" priority="1099">
      <formula>I18="Série abandonnée"</formula>
    </cfRule>
    <cfRule type="expression" dxfId="251" priority="1100">
      <formula>H18="Suite possible"</formula>
    </cfRule>
    <cfRule type="expression" dxfId="250" priority="1101">
      <formula>H18="Film(s) en cours"</formula>
    </cfRule>
    <cfRule type="expression" dxfId="249" priority="1102">
      <formula>H18="OAV(s) en cours"</formula>
    </cfRule>
    <cfRule type="expression" dxfId="248" priority="1103">
      <formula>H18="Série en cours"</formula>
    </cfRule>
    <cfRule type="expression" dxfId="247" priority="1104">
      <formula>C18=B18</formula>
    </cfRule>
    <cfRule type="expression" dxfId="246" priority="1105">
      <formula>C18&gt;B18</formula>
    </cfRule>
  </conditionalFormatting>
  <conditionalFormatting sqref="D18:D37">
    <cfRule type="expression" dxfId="245" priority="7">
      <formula>H18="Attendre les Bluray"</formula>
    </cfRule>
    <cfRule type="expression" dxfId="244" priority="13">
      <formula>H18="Série et OAV(s) en cours"</formula>
    </cfRule>
    <cfRule type="expression" dxfId="243" priority="19">
      <formula>H18="Film(s) en cours (non précisé)"</formula>
    </cfRule>
    <cfRule type="expression" dxfId="242" priority="26">
      <formula>H18="OAV(s) en cours (non précisé)"</formula>
    </cfRule>
    <cfRule type="expression" dxfId="241" priority="874">
      <formula>H18="Série en cours (non précisé)"</formula>
    </cfRule>
    <cfRule type="expression" dxfId="240" priority="1018">
      <formula>H18="Film(s) à venir (non précisé)"</formula>
    </cfRule>
    <cfRule type="expression" dxfId="239" priority="1022">
      <formula>H18="Film(s) à venir"</formula>
    </cfRule>
    <cfRule type="expression" dxfId="238" priority="1080">
      <formula>H18="Série et OAV(s) à venir"</formula>
    </cfRule>
    <cfRule type="expression" dxfId="237" priority="1081">
      <formula>H18="OAV(s) à venir (non précisé)"</formula>
    </cfRule>
    <cfRule type="expression" dxfId="236" priority="1082">
      <formula>H18="OAV(s) à venir"</formula>
    </cfRule>
    <cfRule type="expression" dxfId="235" priority="1083">
      <formula>H18="Série et film(s) à venir (non précisé)"</formula>
    </cfRule>
    <cfRule type="expression" dxfId="234" priority="1084">
      <formula>H18="Série à venir (non précisé)"</formula>
    </cfRule>
    <cfRule type="expression" dxfId="233" priority="1085">
      <formula>H18="Série à venir"</formula>
    </cfRule>
    <cfRule type="expression" dxfId="232" priority="1086">
      <formula>I18="Série abandonnée"</formula>
    </cfRule>
    <cfRule type="expression" dxfId="231" priority="1087">
      <formula>H18="Suite possible"</formula>
    </cfRule>
    <cfRule type="expression" dxfId="230" priority="1088">
      <formula>H18="Film(s) en cours"</formula>
    </cfRule>
    <cfRule type="expression" dxfId="229" priority="1089">
      <formula>H18="OAV(s) en cours"</formula>
    </cfRule>
    <cfRule type="expression" dxfId="228" priority="1090">
      <formula>H18="Série en cours"</formula>
    </cfRule>
    <cfRule type="expression" dxfId="227" priority="1091">
      <formula>D18=E18</formula>
    </cfRule>
    <cfRule type="expression" dxfId="226" priority="1092">
      <formula>D18&lt;E18</formula>
    </cfRule>
  </conditionalFormatting>
  <conditionalFormatting sqref="E18:E37">
    <cfRule type="expression" dxfId="225" priority="6">
      <formula>H18="Attendre les Bluray"</formula>
    </cfRule>
    <cfRule type="expression" dxfId="224" priority="12">
      <formula>H18="Série et OAV(s) en cours"</formula>
    </cfRule>
    <cfRule type="expression" dxfId="223" priority="18">
      <formula>H18="Film(s) en cours (non précisé)"</formula>
    </cfRule>
    <cfRule type="expression" dxfId="222" priority="25">
      <formula>H18="OAV(s) en cours (non précisé)"</formula>
    </cfRule>
    <cfRule type="expression" dxfId="221" priority="1017">
      <formula>H18="Série en cours (non précisé)"</formula>
    </cfRule>
    <cfRule type="expression" dxfId="220" priority="1023">
      <formula>H18="Film(s) à venir (non précisé)"</formula>
    </cfRule>
    <cfRule type="expression" dxfId="219" priority="1028">
      <formula>H18="Film(s) à venir"</formula>
    </cfRule>
    <cfRule type="expression" dxfId="218" priority="1067">
      <formula>H18="Série et OAV(s) à venir"</formula>
    </cfRule>
    <cfRule type="expression" dxfId="217" priority="1068">
      <formula>H18="OAV(s) à venir (non précisé)"</formula>
    </cfRule>
    <cfRule type="expression" dxfId="216" priority="1069">
      <formula>H18="Série et film(s) à venir (non précisé)"</formula>
    </cfRule>
    <cfRule type="expression" dxfId="215" priority="1070">
      <formula>H18="OAV(s) à venir"</formula>
    </cfRule>
    <cfRule type="expression" dxfId="214" priority="1071">
      <formula>H18="Série à venir (non précisé)"</formula>
    </cfRule>
    <cfRule type="expression" dxfId="213" priority="1072">
      <formula>H18="Série à venir"</formula>
    </cfRule>
    <cfRule type="expression" dxfId="212" priority="1073">
      <formula>I18="Série abandonnée"</formula>
    </cfRule>
    <cfRule type="expression" dxfId="211" priority="1074">
      <formula>H18="Suite possible"</formula>
    </cfRule>
    <cfRule type="expression" dxfId="210" priority="1075">
      <formula>H18="Film(s) en cours"</formula>
    </cfRule>
    <cfRule type="expression" dxfId="209" priority="1076">
      <formula>H18="OAV(s) en cours"</formula>
    </cfRule>
    <cfRule type="expression" dxfId="208" priority="1077">
      <formula>H18="Série en cours"</formula>
    </cfRule>
    <cfRule type="expression" dxfId="207" priority="1078">
      <formula>E18=D18</formula>
    </cfRule>
    <cfRule type="expression" dxfId="206" priority="1079">
      <formula>E18&gt;D18</formula>
    </cfRule>
  </conditionalFormatting>
  <conditionalFormatting sqref="F18:F37">
    <cfRule type="expression" dxfId="205" priority="5">
      <formula>H18="Attendre les Bluray"</formula>
    </cfRule>
    <cfRule type="expression" dxfId="204" priority="11">
      <formula>H18="Série et OAV(s) en cours"</formula>
    </cfRule>
    <cfRule type="expression" dxfId="203" priority="17">
      <formula>H18="Film(s) en cours (non précisé)"</formula>
    </cfRule>
    <cfRule type="expression" dxfId="202" priority="24">
      <formula>H18="OAV(s) en cours (non précisé)"</formula>
    </cfRule>
    <cfRule type="expression" dxfId="201" priority="1016">
      <formula>H18="Série en cours (non précisé)"</formula>
    </cfRule>
    <cfRule type="expression" dxfId="200" priority="1024">
      <formula>H18="Film(s) à venir (non précisé)"</formula>
    </cfRule>
    <cfRule type="expression" dxfId="199" priority="1027">
      <formula>H18="Film(s) à venir"</formula>
    </cfRule>
    <cfRule type="expression" dxfId="198" priority="1054">
      <formula>H18="Série et OAV(s) à venir"</formula>
    </cfRule>
    <cfRule type="expression" dxfId="197" priority="1055">
      <formula>H18="Série et film(s) à venir (non précisé)"</formula>
    </cfRule>
    <cfRule type="expression" dxfId="196" priority="1056">
      <formula>H18="OAV(s) à venir (non précisé)"</formula>
    </cfRule>
    <cfRule type="expression" dxfId="195" priority="1057">
      <formula>H18="OAV(s) à venir"</formula>
    </cfRule>
    <cfRule type="expression" dxfId="194" priority="1058">
      <formula>H18="Série à venir (non précisé)"</formula>
    </cfRule>
    <cfRule type="expression" dxfId="193" priority="1059">
      <formula>H18="Série à venir"</formula>
    </cfRule>
    <cfRule type="expression" dxfId="192" priority="1060">
      <formula>I18="Série abandonnée"</formula>
    </cfRule>
    <cfRule type="expression" dxfId="191" priority="1061">
      <formula>H18="Suite possible"</formula>
    </cfRule>
    <cfRule type="expression" dxfId="190" priority="1062">
      <formula>H18="Film(s) en cours"</formula>
    </cfRule>
    <cfRule type="expression" dxfId="189" priority="1063">
      <formula>H18="OAV(s) en cours"</formula>
    </cfRule>
    <cfRule type="expression" dxfId="188" priority="1064">
      <formula>H18="Série en cours"</formula>
    </cfRule>
    <cfRule type="expression" dxfId="187" priority="1065">
      <formula>F18=G18</formula>
    </cfRule>
    <cfRule type="expression" dxfId="186" priority="1066">
      <formula>F18&lt;G18</formula>
    </cfRule>
  </conditionalFormatting>
  <conditionalFormatting sqref="G18:G37">
    <cfRule type="expression" dxfId="185" priority="4">
      <formula>H18="Attendre les Bluray"</formula>
    </cfRule>
    <cfRule type="expression" dxfId="184" priority="10">
      <formula>H18="Série et OAV(s) en cours"</formula>
    </cfRule>
    <cfRule type="expression" dxfId="183" priority="16">
      <formula>H18="Film(s) en cours (non précisé)"</formula>
    </cfRule>
    <cfRule type="expression" dxfId="182" priority="23">
      <formula>H18="OAV(s) en cours (non précisé)"</formula>
    </cfRule>
    <cfRule type="expression" dxfId="181" priority="1015">
      <formula>H18="Série en cours (non précisé)"</formula>
    </cfRule>
    <cfRule type="expression" dxfId="180" priority="1025">
      <formula>H18="Film(s) à venir (non précisé)"</formula>
    </cfRule>
    <cfRule type="expression" dxfId="179" priority="1026">
      <formula>H18="Film(s) à venir"</formula>
    </cfRule>
    <cfRule type="expression" dxfId="178" priority="1041">
      <formula>H18="OAV(s) à venir (non précisé)"</formula>
    </cfRule>
    <cfRule type="expression" dxfId="177" priority="1042">
      <formula>H18="Série et OAV(s) à venir"</formula>
    </cfRule>
    <cfRule type="expression" dxfId="176" priority="1043">
      <formula>H18="Série et film(s) à venir (non précisé)"</formula>
    </cfRule>
    <cfRule type="expression" dxfId="175" priority="1044">
      <formula>H18="OAV(s) à venir"</formula>
    </cfRule>
    <cfRule type="expression" dxfId="174" priority="1045">
      <formula>H18="Série à venir (non précisé)"</formula>
    </cfRule>
    <cfRule type="expression" dxfId="173" priority="1046">
      <formula>H18="Série à venir"</formula>
    </cfRule>
    <cfRule type="expression" dxfId="172" priority="1047">
      <formula>I18="Série abandonnée"</formula>
    </cfRule>
    <cfRule type="expression" dxfId="171" priority="1048">
      <formula>H18="Suite possible"</formula>
    </cfRule>
    <cfRule type="expression" dxfId="170" priority="1049">
      <formula>H18="Film(s) en cours"</formula>
    </cfRule>
    <cfRule type="expression" dxfId="169" priority="1050">
      <formula>H18="OAV(s) en cours"</formula>
    </cfRule>
    <cfRule type="expression" dxfId="168" priority="1051">
      <formula>H18="Série en cours"</formula>
    </cfRule>
    <cfRule type="expression" dxfId="167" priority="1052">
      <formula>G18=F18</formula>
    </cfRule>
    <cfRule type="expression" dxfId="166" priority="1053">
      <formula>G18&gt;F18</formula>
    </cfRule>
  </conditionalFormatting>
  <conditionalFormatting sqref="B18:G37">
    <cfRule type="containsBlanks" dxfId="165" priority="3">
      <formula>LEN(TRIM(B18))=0</formula>
    </cfRule>
  </conditionalFormatting>
  <conditionalFormatting sqref="H18:H37">
    <cfRule type="containsText" dxfId="164" priority="2" operator="containsText" text="Bluray">
      <formula>NOT(ISERROR(SEARCH("Bluray",H18)))</formula>
    </cfRule>
    <cfRule type="containsText" dxfId="163" priority="1036" operator="containsText" text="Suite possible">
      <formula>NOT(ISERROR(SEARCH("Suite possible",H18)))</formula>
    </cfRule>
    <cfRule type="containsText" dxfId="162" priority="1037" operator="containsText" text="à venir">
      <formula>NOT(ISERROR(SEARCH("à venir",H18)))</formula>
    </cfRule>
    <cfRule type="containsText" dxfId="161" priority="1038" operator="containsText" text="en cours">
      <formula>NOT(ISERROR(SEARCH("en cours",H18)))</formula>
    </cfRule>
    <cfRule type="containsText" dxfId="160" priority="1039" operator="containsText" text="terminé">
      <formula>NOT(ISERROR(SEARCH("terminé",H18)))</formula>
    </cfRule>
  </conditionalFormatting>
  <conditionalFormatting sqref="I18:I37">
    <cfRule type="containsText" dxfId="159" priority="1" operator="containsText" text="Patience">
      <formula>NOT(ISERROR(SEARCH("Patience",I18)))</formula>
    </cfRule>
    <cfRule type="containsText" dxfId="158" priority="1031" operator="containsText" text="jour(s)">
      <formula>NOT(ISERROR(SEARCH("jour(s)",I18)))</formula>
    </cfRule>
    <cfRule type="containsText" dxfId="157" priority="1032" operator="containsText" text="abandonnée">
      <formula>NOT(ISERROR(SEARCH("abandonnée",I18)))</formula>
    </cfRule>
    <cfRule type="containsText" dxfId="156" priority="1033" operator="containsText" text="A jour">
      <formula>NOT(ISERROR(SEARCH("A jour",I18)))</formula>
    </cfRule>
    <cfRule type="containsText" dxfId="155" priority="1034" operator="containsText" text="fini">
      <formula>NOT(ISERROR(SEARCH("fini",I18)))</formula>
    </cfRule>
    <cfRule type="containsText" dxfId="154" priority="1035" operator="containsText" text="à regarder">
      <formula>NOT(ISERROR(SEARCH("à regarder",I18)))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1026" r:id="rId4" name="Tex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06"/>
  <dimension ref="A1:K37"/>
  <sheetViews>
    <sheetView tabSelected="1" zoomScale="80" zoomScaleNormal="80" workbookViewId="0">
      <pane ySplit="15" topLeftCell="A18" activePane="bottomLeft" state="frozen"/>
      <selection activeCell="A30" sqref="A30"/>
      <selection pane="bottomLeft" activeCell="D29" sqref="D29"/>
    </sheetView>
  </sheetViews>
  <sheetFormatPr baseColWidth="10" defaultColWidth="11.42578125" defaultRowHeight="15"/>
  <cols>
    <col min="1" max="1" width="56.5703125" style="17" customWidth="1"/>
    <col min="2" max="3" width="11.42578125" style="17"/>
    <col min="4" max="5" width="11.42578125" style="17" customWidth="1"/>
    <col min="6" max="7" width="11.42578125" style="17"/>
    <col min="8" max="8" width="18.85546875" style="17" customWidth="1"/>
    <col min="9" max="9" width="20" style="17" bestFit="1" customWidth="1"/>
    <col min="10" max="16384" width="11.42578125" style="17"/>
  </cols>
  <sheetData>
    <row r="1" spans="1:11">
      <c r="A1" s="18"/>
    </row>
    <row r="3" spans="1:11">
      <c r="C3" s="48" t="s">
        <v>645</v>
      </c>
    </row>
    <row r="4" spans="1:11">
      <c r="C4" s="49"/>
      <c r="H4" s="54" t="s">
        <v>648</v>
      </c>
      <c r="I4" s="47"/>
      <c r="K4" s="19">
        <f>COUNTA(A18:A37)</f>
        <v>20</v>
      </c>
    </row>
    <row r="5" spans="1:11">
      <c r="C5" s="50" t="s">
        <v>646</v>
      </c>
      <c r="H5" s="55" t="s">
        <v>655</v>
      </c>
      <c r="I5" s="47"/>
      <c r="K5" s="20">
        <f ca="1">COUNTIF(H18:H37,"Terminé")+COUNTIF(H19:H37,"En cours")</f>
        <v>6</v>
      </c>
    </row>
    <row r="6" spans="1:11">
      <c r="A6" s="29" t="s">
        <v>31</v>
      </c>
      <c r="C6" s="49"/>
      <c r="H6" s="56" t="s">
        <v>656</v>
      </c>
      <c r="I6" s="47"/>
      <c r="K6" s="21">
        <f ca="1">COUNTIF(H18:H37,"En cours")</f>
        <v>3</v>
      </c>
    </row>
    <row r="7" spans="1:11">
      <c r="A7" s="29" t="s">
        <v>500</v>
      </c>
      <c r="C7" s="51" t="s">
        <v>32</v>
      </c>
      <c r="H7" s="57" t="s">
        <v>657</v>
      </c>
      <c r="I7" s="47"/>
      <c r="K7" s="22">
        <f ca="1">COUNTIF(H18:H37,"A télécharger")</f>
        <v>10</v>
      </c>
    </row>
    <row r="8" spans="1:11">
      <c r="A8" s="29" t="s">
        <v>716</v>
      </c>
      <c r="C8" s="52"/>
      <c r="H8" s="59" t="s">
        <v>654</v>
      </c>
      <c r="I8" s="47"/>
      <c r="K8" s="28">
        <f ca="1">COUNTIF(H18:H37,"*a venir")</f>
        <v>2</v>
      </c>
    </row>
    <row r="9" spans="1:11">
      <c r="A9" s="29" t="s">
        <v>397</v>
      </c>
      <c r="C9" s="64" t="s">
        <v>647</v>
      </c>
      <c r="H9" s="58" t="s">
        <v>658</v>
      </c>
      <c r="I9" s="47"/>
      <c r="K9" s="24">
        <f ca="1">COUNTIF(H18:H37,"*à télécharger")</f>
        <v>0</v>
      </c>
    </row>
    <row r="10" spans="1:11" ht="15.75">
      <c r="A10" s="81" t="s">
        <v>499</v>
      </c>
      <c r="C10" s="52"/>
      <c r="H10" s="82" t="s">
        <v>736</v>
      </c>
      <c r="J10" s="47"/>
      <c r="K10" s="82">
        <f ca="1">COUNTIF(H18:H37,"*bluray")</f>
        <v>2</v>
      </c>
    </row>
    <row r="11" spans="1:11">
      <c r="C11" s="53" t="s">
        <v>399</v>
      </c>
      <c r="I11" s="47"/>
      <c r="J11" s="47"/>
    </row>
    <row r="12" spans="1:11">
      <c r="I12" s="47"/>
      <c r="J12" s="47"/>
    </row>
    <row r="13" spans="1:11">
      <c r="C13" s="92" t="s">
        <v>738</v>
      </c>
      <c r="D13" s="91"/>
      <c r="I13" s="47"/>
      <c r="J13" s="47"/>
    </row>
    <row r="14" spans="1:11">
      <c r="C14" s="17" t="s">
        <v>435</v>
      </c>
      <c r="I14" s="47"/>
      <c r="J14" s="47"/>
    </row>
    <row r="15" spans="1:11" ht="15" customHeight="1"/>
    <row r="16" spans="1:11" ht="17.25" customHeight="1" thickBot="1"/>
    <row r="17" spans="1:10" hidden="1"/>
    <row r="18" spans="1:10" ht="17.25" customHeight="1">
      <c r="A18" s="33" t="str">
        <f>Sommaire!A18</f>
        <v>.hack - Sign</v>
      </c>
      <c r="B18" s="4">
        <v>0</v>
      </c>
      <c r="C18" s="68">
        <v>25</v>
      </c>
      <c r="D18" s="4"/>
      <c r="E18" s="67"/>
      <c r="F18" s="4"/>
      <c r="G18" s="68"/>
      <c r="H18" s="23" t="str">
        <f ca="1">IF(OR(C18="/",E18="/",G18="/"),"Attente Bluray",IF(AND(B18=C18,D18=E18,F18=G18),"Terminé",IF(OR(B18="x",D18="x",F18="x"),"Abandonné",IF(AND(RIGHT(Sommaire!H18,22)="en cours (non précisé)",OR(C18="!",E18="!",G18="!",C18="?",E18="?",G18="?")),"En cours",IF(AND(RIGHT(Sommaire!H18,8)="en cours",OR(C18="!",E18="!",G18="!",C18="?",E18="?",G18="?")),"En cours",IF(OR(C18="!",E18="!",G18="!"),"A venir",IF(AND(B18=C18,D18&lt;E18,F18=G18),"OAV(s) à télécharger",IF(AND(B18=C18,D18=E18,F18&lt;G18),"Film(s) à télécharger",IF(AND(B18=C18,D18&lt;E18,F18&lt;G18),"OAV(s) et Film(s) à télécharger",IF(AND(B18&lt;C18,D18&lt;E18,F18&lt;G18),"A télécharger",IF(AND(B18&lt;C18,D18&lt;E18),"A télécharger",IF(B18&lt;C18,"A télécharger","A contrôler"))))))))))))</f>
        <v>A télécharger</v>
      </c>
      <c r="I18" s="69"/>
    </row>
    <row r="19" spans="1:10" ht="17.25" customHeight="1">
      <c r="A19" s="33" t="str">
        <f>Sommaire!A19</f>
        <v>11 eyes</v>
      </c>
      <c r="B19" s="8">
        <v>12</v>
      </c>
      <c r="C19" s="8">
        <v>12</v>
      </c>
      <c r="D19" s="8">
        <v>1</v>
      </c>
      <c r="E19" s="8">
        <v>1</v>
      </c>
      <c r="F19" s="8"/>
      <c r="G19" s="8"/>
      <c r="H19" s="23" t="str">
        <f>IF(OR(C19="/",E19="/",G19="/"),"Attente Bluray",IF(AND(B19=C19,D19=E19,F19=G19),"Terminé",IF(OR(B19="x",D19="x",F19="x"),"Abandonné",IF(AND(RIGHT(Sommaire!H19,22)="en cours (non précisé)",OR(C19="!",E19="!",G19="!",C19="?",E19="?",G19="?")),"En cours",IF(AND(RIGHT(Sommaire!H19,8)="en cours",OR(C19="!",E19="!",G19="!",C19="?",E19="?",G19="?")),"En cours",IF(OR(C19="!",E19="!",G19="!"),"A venir",IF(AND(B19=C19,D19&lt;E19,F19=G19),"OAV(s) à télécharger",IF(AND(B19=C19,D19=E19,F19&lt;G19),"Film(s) à télécharger",IF(AND(B19=C19,D19&lt;E19,F19&lt;G19),"OAV(s) et Film(s) à télécharger",IF(AND(B19&lt;C19,D19&lt;E19,F19&lt;G19),"A télécharger",IF(AND(B19&lt;C19,D19&lt;E19),"A télécharger",IF(B19&lt;C19,"A télécharger","A contrôler"))))))))))))</f>
        <v>Terminé</v>
      </c>
      <c r="I19" s="21"/>
    </row>
    <row r="20" spans="1:10" ht="17.25" customHeight="1">
      <c r="A20" s="33" t="str">
        <f>Sommaire!A20</f>
        <v>30-sai no Hoken Taiiku</v>
      </c>
      <c r="B20" s="5">
        <v>12</v>
      </c>
      <c r="C20" s="5">
        <v>12</v>
      </c>
      <c r="D20" s="5"/>
      <c r="E20" s="5"/>
      <c r="F20" s="5"/>
      <c r="G20" s="5"/>
      <c r="H20" s="23" t="str">
        <f>IF(OR(C20="/",E20="/",G20="/"),"Attente Bluray",IF(AND(B20=C20,D20=E20,F20=G20),"Terminé",IF(OR(B20="x",D20="x",F20="x"),"Abandonné",IF(AND(RIGHT(Sommaire!H20,22)="en cours (non précisé)",OR(C20="!",E20="!",G20="!",C20="?",E20="?",G20="?")),"En cours",IF(AND(RIGHT(Sommaire!H20,8)="en cours",OR(C20="!",E20="!",G20="!",C20="?",E20="?",G20="?")),"En cours",IF(OR(C20="!",E20="!",G20="!"),"A venir",IF(AND(B20=C20,D20&lt;E20,F20=G20),"OAV(s) à télécharger",IF(AND(B20=C20,D20=E20,F20&lt;G20),"Film(s) à télécharger",IF(AND(B20=C20,D20&lt;E20,F20&lt;G20),"OAV(s) et Film(s) à télécharger",IF(AND(B20&lt;C20,D20&lt;E20,F20&lt;G20),"A télécharger",IF(AND(B20&lt;C20,D20&lt;E20),"A télécharger",IF(B20&lt;C20,"A télécharger","A contrôler"))))))))))))</f>
        <v>Terminé</v>
      </c>
      <c r="I20" s="21"/>
    </row>
    <row r="21" spans="1:10" ht="17.25" customHeight="1">
      <c r="A21" s="33" t="str">
        <f>Sommaire!A21</f>
        <v>Abarenbô Rikishi!! Matsutarô</v>
      </c>
      <c r="B21" s="5">
        <v>12</v>
      </c>
      <c r="C21" s="5" t="s">
        <v>375</v>
      </c>
      <c r="D21" s="5"/>
      <c r="E21" s="5"/>
      <c r="F21" s="5"/>
      <c r="G21" s="5"/>
      <c r="H21" s="23" t="str">
        <f ca="1">IF(OR(C21="/",E21="/",G21="/"),"Attente Bluray",IF(AND(B21=C21,D21=E21,F21=G21),"Terminé",IF(OR(B21="x",D21="x",F21="x"),"Abandonné",IF(AND(RIGHT(Sommaire!H21,22)="en cours (non précisé)",OR(C21="!",E21="!",G21="!",C21="?",E21="?",G21="?")),"En cours",IF(AND(RIGHT(Sommaire!H21,8)="en cours",OR(C21="!",E21="!",G21="!",C21="?",E21="?",G21="?")),"En cours",IF(OR(C21="!",E21="!",G21="!"),"A venir",IF(AND(B21=C21,D21&lt;E21,F21=G21),"OAV(s) à télécharger",IF(AND(B21=C21,D21=E21,F21&lt;G21),"Film(s) à télécharger",IF(AND(B21=C21,D21&lt;E21,F21&lt;G21),"OAV(s) et Film(s) à télécharger",IF(AND(B21&lt;C21,D21&lt;E21,F21&lt;G21),"A télécharger",IF(AND(B21&lt;C21,D21&lt;E21),"A télécharger",IF(B21&lt;C21,"A télécharger","A contrôler"))))))))))))</f>
        <v>En cours</v>
      </c>
      <c r="I21" s="79" t="s">
        <v>644</v>
      </c>
      <c r="J21" s="21"/>
    </row>
    <row r="22" spans="1:10" ht="17.25" customHeight="1">
      <c r="A22" s="33" t="str">
        <f>Sommaire!A22</f>
        <v>Absolute Duo</v>
      </c>
      <c r="B22" s="5">
        <v>12</v>
      </c>
      <c r="C22" s="5" t="s">
        <v>741</v>
      </c>
      <c r="D22" s="5"/>
      <c r="E22" s="5"/>
      <c r="F22" s="5"/>
      <c r="G22" s="5"/>
      <c r="H22" s="23" t="str">
        <f>IF(OR(C22="/",E22="/",G22="/"),"Attente Bluray",IF(AND(B22=C22,D22=E22,F22=G22),"Terminé",IF(OR(B22="x",D22="x",F22="x"),"Abandonné",IF(AND(RIGHT(Sommaire!H22,22)="en cours (non précisé)",OR(C22="!",E22="!",G22="!",C22="?",E22="?",G22="?")),"En cours",IF(AND(RIGHT(Sommaire!H22,8)="en cours",OR(C22="!",E22="!",G22="!",C22="?",E22="?",G22="?")),"En cours",IF(OR(C22="!",E22="!",G22="!"),"A venir",IF(AND(B22=C22,D22&lt;E22,F22=G22),"OAV(s) à télécharger",IF(AND(B22=C22,D22=E22,F22&lt;G22),"Film(s) à télécharger",IF(AND(B22=C22,D22&lt;E22,F22&lt;G22),"OAV(s) et Film(s) à télécharger",IF(AND(B22&lt;C22,D22&lt;E22,F22&lt;G22),"A télécharger",IF(AND(B22&lt;C22,D22&lt;E22),"A télécharger",IF(B22&lt;C22,"A télécharger","A contrôler"))))))))))))</f>
        <v>Attente Bluray</v>
      </c>
      <c r="I22" s="80"/>
      <c r="J22" s="21"/>
    </row>
    <row r="23" spans="1:10" ht="17.25" customHeight="1">
      <c r="A23" s="33" t="str">
        <f>Sommaire!A23</f>
        <v>Accel World</v>
      </c>
      <c r="B23" s="5">
        <v>0</v>
      </c>
      <c r="C23" s="5">
        <v>24</v>
      </c>
      <c r="D23" s="5">
        <v>0</v>
      </c>
      <c r="E23" s="5">
        <v>10</v>
      </c>
      <c r="F23" s="5"/>
      <c r="G23" s="5"/>
      <c r="H23" s="23" t="str">
        <f ca="1">IF(OR(C23="/",E23="/",G23="/"),"Attente Bluray",IF(AND(B23=C23,D23=E23,F23=G23),"Terminé",IF(OR(B23="x",D23="x",F23="x"),"Abandonné",IF(AND(RIGHT(Sommaire!H23,22)="en cours (non précisé)",OR(C23="!",E23="!",G23="!",C23="?",E23="?",G23="?")),"En cours",IF(AND(RIGHT(Sommaire!H23,8)="en cours",OR(C23="!",E23="!",G23="!",C23="?",E23="?",G23="?")),"En cours",IF(OR(C23="!",E23="!",G23="!"),"A venir",IF(AND(B23=C23,D23&lt;E23,F23=G23),"OAV(s) à télécharger",IF(AND(B23=C23,D23=E23,F23&lt;G23),"Film(s) à télécharger",IF(AND(B23=C23,D23&lt;E23,F23&lt;G23),"OAV(s) et Film(s) à télécharger",IF(AND(B23&lt;C23,D23&lt;E23,F23&lt;G23),"A télécharger",IF(AND(B23&lt;C23,D23&lt;E23),"A télécharger",IF(B23&lt;C23,"A télécharger","A contrôler"))))))))))))</f>
        <v>A télécharger</v>
      </c>
      <c r="I23" s="21"/>
    </row>
    <row r="24" spans="1:10" ht="17.25" customHeight="1">
      <c r="A24" s="33" t="str">
        <f>Sommaire!A24</f>
        <v>Acchi Kocchi</v>
      </c>
      <c r="B24" s="5">
        <v>12</v>
      </c>
      <c r="C24" s="5">
        <v>12</v>
      </c>
      <c r="D24" s="5"/>
      <c r="E24" s="5"/>
      <c r="F24" s="5"/>
      <c r="G24" s="5"/>
      <c r="H24" s="23" t="str">
        <f>IF(OR(C24="/",E24="/",G24="/"),"Attente Bluray",IF(AND(B24=C24,D24=E24,F24=G24),"Terminé",IF(OR(B24="x",D24="x",F24="x"),"Abandonné",IF(AND(RIGHT(Sommaire!H24,22)="en cours (non précisé)",OR(C24="!",E24="!",G24="!",C24="?",E24="?",G24="?")),"En cours",IF(AND(RIGHT(Sommaire!H24,8)="en cours",OR(C24="!",E24="!",G24="!",C24="?",E24="?",G24="?")),"En cours",IF(OR(C24="!",E24="!",G24="!"),"A venir",IF(AND(B24=C24,D24&lt;E24,F24=G24),"OAV(s) à télécharger",IF(AND(B24=C24,D24=E24,F24&lt;G24),"Film(s) à télécharger",IF(AND(B24=C24,D24&lt;E24,F24&lt;G24),"OAV(s) et Film(s) à télécharger",IF(AND(B24&lt;C24,D24&lt;E24,F24&lt;G24),"A télécharger",IF(AND(B24&lt;C24,D24&lt;E24),"A télécharger",IF(B24&lt;C24,"A télécharger","A contrôler"))))))))))))</f>
        <v>Terminé</v>
      </c>
      <c r="I24" s="78"/>
    </row>
    <row r="25" spans="1:10" ht="17.25" customHeight="1">
      <c r="A25" s="33" t="str">
        <f>Sommaire!A25</f>
        <v>Ace of Diamond</v>
      </c>
      <c r="B25" s="5">
        <v>75</v>
      </c>
      <c r="C25" s="5">
        <v>75</v>
      </c>
      <c r="D25" s="5">
        <v>1</v>
      </c>
      <c r="E25" s="65" t="s">
        <v>375</v>
      </c>
      <c r="F25" s="5"/>
      <c r="G25" s="5"/>
      <c r="H25" s="23" t="str">
        <f ca="1">IF(OR(C25="/",E25="/",G25="/"),"Attente Bluray",IF(AND(B25=C25,D25=E25,F25=G25),"Terminé",IF(OR(B25="x",D25="x",F25="x"),"Abandonné",IF(AND(RIGHT(Sommaire!H25,22)="en cours (non précisé)",OR(C25="!",E25="!",G25="!",C25="?",E25="?",G25="?")),"En cours",IF(AND(RIGHT(Sommaire!H25,8)="en cours",OR(C25="!",E25="!",G25="!",C25="?",E25="?",G25="?")),"En cours",IF(OR(C25="!",E25="!",G25="!"),"A venir",IF(AND(B25=C25,D25&lt;E25,F25=G25),"OAV(s) à télécharger",IF(AND(B25=C25,D25=E25,F25&lt;G25),"Film(s) à télécharger",IF(AND(B25=C25,D25&lt;E25,F25&lt;G25),"OAV(s) et Film(s) à télécharger",IF(AND(B25&lt;C25,D25&lt;E25,F25&lt;G25),"A télécharger",IF(AND(B25&lt;C25,D25&lt;E25),"A télécharger",IF(B25&lt;C25,"A télécharger","A contrôler"))))))))))))</f>
        <v>En cours</v>
      </c>
      <c r="I25" s="78"/>
      <c r="J25" s="21"/>
    </row>
    <row r="26" spans="1:10" ht="17.25" customHeight="1">
      <c r="A26" s="33" t="str">
        <f>Sommaire!A26</f>
        <v>Ace of Diamond 2</v>
      </c>
      <c r="B26" s="5">
        <v>10</v>
      </c>
      <c r="C26" s="5" t="s">
        <v>375</v>
      </c>
      <c r="D26" s="5"/>
      <c r="E26" s="5"/>
      <c r="F26" s="5"/>
      <c r="G26" s="5"/>
      <c r="H26" s="23" t="str">
        <f ca="1">IF(OR(C26="/",E26="/",G26="/"),"Attente Bluray",IF(AND(B26=C26,D26=E26,F26=G26),"Terminé",IF(OR(B26="x",D26="x",F26="x"),"Abandonné",IF(AND(RIGHT(Sommaire!H26,22)="en cours (non précisé)",OR(C26="!",E26="!",G26="!",C26="?",E26="?",G26="?")),"En cours",IF(AND(RIGHT(Sommaire!H26,8)="en cours",OR(C26="!",E26="!",G26="!",C26="?",E26="?",G26="?")),"En cours",IF(OR(C26="!",E26="!",G26="!"),"A venir",IF(AND(B26=C26,D26&lt;E26,F26=G26),"OAV(s) à télécharger",IF(AND(B26=C26,D26=E26,F26&lt;G26),"Film(s) à télécharger",IF(AND(B26=C26,D26&lt;E26,F26&lt;G26),"OAV(s) et Film(s) à télécharger",IF(AND(B26&lt;C26,D26&lt;E26,F26&lt;G26),"A télécharger",IF(AND(B26&lt;C26,D26&lt;E26),"A télécharger",IF(B26&lt;C26,"A télécharger","A contrôler"))))))))))))</f>
        <v>En cours</v>
      </c>
      <c r="I26" s="21"/>
    </row>
    <row r="27" spans="1:10" ht="17.25" customHeight="1">
      <c r="A27" s="33" t="str">
        <f>Sommaire!A27</f>
        <v>Ah! My Goddess</v>
      </c>
      <c r="B27" s="5">
        <v>0</v>
      </c>
      <c r="C27" s="5">
        <v>27</v>
      </c>
      <c r="D27" s="5">
        <v>0</v>
      </c>
      <c r="E27" s="5">
        <v>9</v>
      </c>
      <c r="F27" s="5">
        <v>0</v>
      </c>
      <c r="G27" s="5">
        <v>1</v>
      </c>
      <c r="H27" s="23" t="str">
        <f ca="1">IF(OR(C27="/",E27="/",G27="/"),"Attente Bluray",IF(AND(B27=C27,D27=E27,F27=G27),"Terminé",IF(OR(B27="x",D27="x",F27="x"),"Abandonné",IF(AND(RIGHT(Sommaire!H27,22)="en cours (non précisé)",OR(C27="!",E27="!",G27="!",C27="?",E27="?",G27="?")),"En cours",IF(AND(RIGHT(Sommaire!H27,8)="en cours",OR(C27="!",E27="!",G27="!",C27="?",E27="?",G27="?")),"En cours",IF(OR(C27="!",E27="!",G27="!"),"A venir",IF(AND(B27=C27,D27&lt;E27,F27=G27),"OAV(s) à télécharger",IF(AND(B27=C27,D27=E27,F27&lt;G27),"Film(s) à télécharger",IF(AND(B27=C27,D27&lt;E27,F27&lt;G27),"OAV(s) et Film(s) à télécharger",IF(AND(B27&lt;C27,D27&lt;E27,F27&lt;G27),"A télécharger",IF(AND(B27&lt;C27,D27&lt;E27),"A télécharger",IF(B27&lt;C27,"A télécharger","A contrôler"))))))))))))</f>
        <v>A télécharger</v>
      </c>
      <c r="I27" s="21"/>
    </row>
    <row r="28" spans="1:10" ht="17.25" customHeight="1">
      <c r="A28" s="33" t="str">
        <f>Sommaire!A28</f>
        <v>Ah! My Goddess 2</v>
      </c>
      <c r="B28" s="5">
        <v>0</v>
      </c>
      <c r="C28" s="5">
        <v>22</v>
      </c>
      <c r="D28" s="5"/>
      <c r="E28" s="5"/>
      <c r="F28" s="5"/>
      <c r="G28" s="5"/>
      <c r="H28" s="23" t="str">
        <f ca="1">IF(OR(C28="/",E28="/",G28="/"),"Attente Bluray",IF(AND(B28=C28,D28=E28,F28=G28),"Terminé",IF(OR(B28="x",D28="x",F28="x"),"Abandonné",IF(AND(RIGHT(Sommaire!H28,22)="en cours (non précisé)",OR(C28="!",E28="!",G28="!",C28="?",E28="?",G28="?")),"En cours",IF(AND(RIGHT(Sommaire!H28,8)="en cours",OR(C28="!",E28="!",G28="!",C28="?",E28="?",G28="?")),"En cours",IF(OR(C28="!",E28="!",G28="!"),"A venir",IF(AND(B28=C28,D28&lt;E28,F28=G28),"OAV(s) à télécharger",IF(AND(B28=C28,D28=E28,F28&lt;G28),"Film(s) à télécharger",IF(AND(B28=C28,D28&lt;E28,F28&lt;G28),"OAV(s) et Film(s) à télécharger",IF(AND(B28&lt;C28,D28&lt;E28,F28&lt;G28),"A télécharger",IF(AND(B28&lt;C28,D28&lt;E28),"A télécharger",IF(B28&lt;C28,"A télécharger","A contrôler"))))))))))))</f>
        <v>A télécharger</v>
      </c>
      <c r="I28" s="21"/>
    </row>
    <row r="29" spans="1:10" ht="17.25" customHeight="1">
      <c r="A29" s="33" t="str">
        <f>Sommaire!A29</f>
        <v>Ai Tenchi Muyo!</v>
      </c>
      <c r="B29" s="5">
        <v>57</v>
      </c>
      <c r="C29" s="5">
        <v>60</v>
      </c>
      <c r="D29" s="5"/>
      <c r="E29" s="5"/>
      <c r="F29" s="5"/>
      <c r="G29" s="5"/>
      <c r="H29" s="23" t="str">
        <f ca="1">IF(OR(C29="/",E29="/",G29="/"),"Attente Bluray",IF(AND(B29=C29,D29=E29,F29=G29),"Terminé",IF(OR(B29="x",D29="x",F29="x"),"Abandonné",IF(AND(RIGHT(Sommaire!H29,22)="en cours (non précisé)",OR(C29="!",E29="!",G29="!",C29="?",E29="?",G29="?")),"En cours",IF(AND(RIGHT(Sommaire!H29,8)="en cours",OR(C29="!",E29="!",G29="!",C29="?",E29="?",G29="?")),"En cours",IF(OR(C29="!",E29="!",G29="!"),"A venir",IF(AND(B29=C29,D29&lt;E29,F29=G29),"OAV(s) à télécharger",IF(AND(B29=C29,D29=E29,F29&lt;G29),"Film(s) à télécharger",IF(AND(B29=C29,D29&lt;E29,F29&lt;G29),"OAV(s) et Film(s) à télécharger",IF(AND(B29&lt;C29,D29&lt;E29,F29&lt;G29),"A télécharger",IF(AND(B29&lt;C29,D29&lt;E29),"A télécharger",IF(B29&lt;C29,"A télécharger","A contrôler"))))))))))))</f>
        <v>A télécharger</v>
      </c>
      <c r="I29" s="79"/>
      <c r="J29" s="21"/>
    </row>
    <row r="30" spans="1:10" ht="17.25" customHeight="1">
      <c r="A30" s="33" t="str">
        <f>Sommaire!A30</f>
        <v>Ai Yori Aoshi</v>
      </c>
      <c r="B30" s="5">
        <v>0</v>
      </c>
      <c r="C30" s="5">
        <v>24</v>
      </c>
      <c r="D30" s="5">
        <v>0</v>
      </c>
      <c r="E30" s="5">
        <v>1</v>
      </c>
      <c r="F30" s="5"/>
      <c r="G30" s="5"/>
      <c r="H30" s="23" t="str">
        <f ca="1">IF(OR(C30="/",E30="/",G30="/"),"Attente Bluray",IF(AND(B30=C30,D30=E30,F30=G30),"Terminé",IF(OR(B30="x",D30="x",F30="x"),"Abandonné",IF(AND(RIGHT(Sommaire!H30,22)="en cours (non précisé)",OR(C30="!",E30="!",G30="!",C30="?",E30="?",G30="?")),"En cours",IF(AND(RIGHT(Sommaire!H30,8)="en cours",OR(C30="!",E30="!",G30="!",C30="?",E30="?",G30="?")),"En cours",IF(OR(C30="!",E30="!",G30="!"),"A venir",IF(AND(B30=C30,D30&lt;E30,F30=G30),"OAV(s) à télécharger",IF(AND(B30=C30,D30=E30,F30&lt;G30),"Film(s) à télécharger",IF(AND(B30=C30,D30&lt;E30,F30&lt;G30),"OAV(s) et Film(s) à télécharger",IF(AND(B30&lt;C30,D30&lt;E30,F30&lt;G30),"A télécharger",IF(AND(B30&lt;C30,D30&lt;E30),"A télécharger",IF(B30&lt;C30,"A télécharger","A contrôler"))))))))))))</f>
        <v>A télécharger</v>
      </c>
      <c r="I30" s="21"/>
    </row>
    <row r="31" spans="1:10" ht="17.25" customHeight="1">
      <c r="A31" s="33" t="str">
        <f>Sommaire!A31</f>
        <v>Ai Yori Aoshi 2</v>
      </c>
      <c r="B31" s="5">
        <v>0</v>
      </c>
      <c r="C31" s="5">
        <v>12</v>
      </c>
      <c r="D31" s="5">
        <v>0</v>
      </c>
      <c r="E31" s="5">
        <v>1</v>
      </c>
      <c r="F31" s="5"/>
      <c r="G31" s="5"/>
      <c r="H31" s="23" t="str">
        <f ca="1">IF(OR(C31="/",E31="/",G31="/"),"Attente Bluray",IF(AND(B31=C31,D31=E31,F31=G31),"Terminé",IF(OR(B31="x",D31="x",F31="x"),"Abandonné",IF(AND(RIGHT(Sommaire!H31,22)="en cours (non précisé)",OR(C31="!",E31="!",G31="!",C31="?",E31="?",G31="?")),"En cours",IF(AND(RIGHT(Sommaire!H31,8)="en cours",OR(C31="!",E31="!",G31="!",C31="?",E31="?",G31="?")),"En cours",IF(OR(C31="!",E31="!",G31="!"),"A venir",IF(AND(B31=C31,D31&lt;E31,F31=G31),"OAV(s) à télécharger",IF(AND(B31=C31,D31=E31,F31&lt;G31),"Film(s) à télécharger",IF(AND(B31=C31,D31&lt;E31,F31&lt;G31),"OAV(s) et Film(s) à télécharger",IF(AND(B31&lt;C31,D31&lt;E31,F31&lt;G31),"A télécharger",IF(AND(B31&lt;C31,D31&lt;E31),"A télécharger",IF(B31&lt;C31,"A télécharger","A contrôler"))))))))))))</f>
        <v>A télécharger</v>
      </c>
      <c r="I31" s="21"/>
    </row>
    <row r="32" spans="1:10" ht="17.25" customHeight="1">
      <c r="A32" s="33" t="str">
        <f>Sommaire!A32</f>
        <v>Air Gear</v>
      </c>
      <c r="B32" s="5">
        <v>0</v>
      </c>
      <c r="C32" s="5">
        <v>25</v>
      </c>
      <c r="D32" s="5">
        <v>0</v>
      </c>
      <c r="E32" s="5">
        <v>4</v>
      </c>
      <c r="F32" s="5"/>
      <c r="G32" s="5"/>
      <c r="H32" s="23" t="str">
        <f ca="1">IF(OR(C32="/",E32="/",G32="/"),"Attente Bluray",IF(AND(B32=C32,D32=E32,F32=G32),"Terminé",IF(OR(B32="x",D32="x",F32="x"),"Abandonné",IF(AND(RIGHT(Sommaire!H32,22)="en cours (non précisé)",OR(C32="!",E32="!",G32="!",C32="?",E32="?",G32="?")),"En cours",IF(AND(RIGHT(Sommaire!H32,8)="en cours",OR(C32="!",E32="!",G32="!",C32="?",E32="?",G32="?")),"En cours",IF(OR(C32="!",E32="!",G32="!"),"A venir",IF(AND(B32=C32,D32&lt;E32,F32=G32),"OAV(s) à télécharger",IF(AND(B32=C32,D32=E32,F32&lt;G32),"Film(s) à télécharger",IF(AND(B32=C32,D32&lt;E32,F32&lt;G32),"OAV(s) et Film(s) à télécharger",IF(AND(B32&lt;C32,D32&lt;E32,F32&lt;G32),"A télécharger",IF(AND(B32&lt;C32,D32&lt;E32),"A télécharger",IF(B32&lt;C32,"A télécharger","A contrôler"))))))))))))</f>
        <v>A télécharger</v>
      </c>
      <c r="I32" s="21"/>
    </row>
    <row r="33" spans="1:10" ht="17.25" customHeight="1">
      <c r="A33" s="33" t="str">
        <f>Sommaire!A33</f>
        <v>Aishiteruze Baby</v>
      </c>
      <c r="B33" s="5">
        <v>0</v>
      </c>
      <c r="C33" s="5">
        <v>26</v>
      </c>
      <c r="D33" s="5"/>
      <c r="E33" s="5"/>
      <c r="F33" s="5"/>
      <c r="G33" s="5"/>
      <c r="H33" s="23" t="str">
        <f ca="1">IF(OR(C33="/",E33="/",G33="/"),"Attente Bluray",IF(AND(B33=C33,D33=E33,F33=G33),"Terminé",IF(OR(B33="x",D33="x",F33="x"),"Abandonné",IF(AND(RIGHT(Sommaire!H33,22)="en cours (non précisé)",OR(C33="!",E33="!",G33="!",C33="?",E33="?",G33="?")),"En cours",IF(AND(RIGHT(Sommaire!H33,8)="en cours",OR(C33="!",E33="!",G33="!",C33="?",E33="?",G33="?")),"En cours",IF(OR(C33="!",E33="!",G33="!"),"A venir",IF(AND(B33=C33,D33&lt;E33,F33=G33),"OAV(s) à télécharger",IF(AND(B33=C33,D33=E33,F33&lt;G33),"Film(s) à télécharger",IF(AND(B33=C33,D33&lt;E33,F33&lt;G33),"OAV(s) et Film(s) à télécharger",IF(AND(B33&lt;C33,D33&lt;E33,F33&lt;G33),"A télécharger",IF(AND(B33&lt;C33,D33&lt;E33),"A télécharger",IF(B33&lt;C33,"A télécharger","A contrôler"))))))))))))</f>
        <v>A télécharger</v>
      </c>
      <c r="I33" s="21"/>
    </row>
    <row r="34" spans="1:10" ht="17.25" customHeight="1">
      <c r="A34" s="33" t="str">
        <f>Sommaire!A34</f>
        <v>Ajin</v>
      </c>
      <c r="B34" s="5"/>
      <c r="C34" s="5"/>
      <c r="D34" s="5"/>
      <c r="E34" s="5"/>
      <c r="F34" s="5">
        <v>0</v>
      </c>
      <c r="G34" s="5" t="s">
        <v>449</v>
      </c>
      <c r="H34" s="23" t="str">
        <f ca="1">IF(OR(C34="/",E34="/",G34="/"),"Attente Bluray",IF(AND(B34=C34,D34=E34,F34=G34),"Terminé",IF(OR(B34="x",D34="x",F34="x"),"Abandonné",IF(AND(RIGHT(Sommaire!H34,22)="en cours (non précisé)",OR(C34="!",E34="!",G34="!",C34="?",E34="?",G34="?")),"En cours",IF(AND(RIGHT(Sommaire!H34,8)="en cours",OR(C34="!",E34="!",G34="!",C34="?",E34="?",G34="?")),"En cours",IF(OR(C34="!",E34="!",G34="!"),"A venir",IF(AND(B34=C34,D34&lt;E34,F34=G34),"OAV(s) à télécharger",IF(AND(B34=C34,D34=E34,F34&lt;G34),"Film(s) à télécharger",IF(AND(B34=C34,D34&lt;E34,F34&lt;G34),"OAV(s) et Film(s) à télécharger",IF(AND(B34&lt;C34,D34&lt;E34,F34&lt;G34),"A télécharger",IF(AND(B34&lt;C34,D34&lt;E34),"A télécharger",IF(B34&lt;C34,"A télécharger","A contrôler"))))))))))))</f>
        <v>A venir</v>
      </c>
      <c r="I34" s="21"/>
    </row>
    <row r="35" spans="1:10" ht="17.25" customHeight="1">
      <c r="A35" s="33" t="str">
        <f>Sommaire!A35</f>
        <v>Akagami no Shirayukihime</v>
      </c>
      <c r="B35" s="5">
        <v>0</v>
      </c>
      <c r="C35" s="5" t="s">
        <v>449</v>
      </c>
      <c r="D35" s="5"/>
      <c r="E35" s="5"/>
      <c r="F35" s="5"/>
      <c r="G35" s="5"/>
      <c r="H35" s="23" t="str">
        <f ca="1">IF(OR(C35="/",E35="/",G35="/"),"Attente Bluray",IF(AND(B35=C35,D35=E35,F35=G35),"Terminé",IF(OR(B35="x",D35="x",F35="x"),"Abandonné",IF(AND(RIGHT(Sommaire!H35,22)="en cours (non précisé)",OR(C35="!",E35="!",G35="!",C35="?",E35="?",G35="?")),"En cours",IF(AND(RIGHT(Sommaire!H35,8)="en cours",OR(C35="!",E35="!",G35="!",C35="?",E35="?",G35="?")),"En cours",IF(OR(C35="!",E35="!",G35="!"),"A venir",IF(AND(B35=C35,D35&lt;E35,F35=G35),"OAV(s) à télécharger",IF(AND(B35=C35,D35=E35,F35&lt;G35),"Film(s) à télécharger",IF(AND(B35=C35,D35&lt;E35,F35&lt;G35),"OAV(s) et Film(s) à télécharger",IF(AND(B35&lt;C35,D35&lt;E35,F35&lt;G35),"A télécharger",IF(AND(B35&lt;C35,D35&lt;E35),"A télécharger",IF(B35&lt;C35,"A télécharger","A contrôler"))))))))))))</f>
        <v>A venir</v>
      </c>
      <c r="I35" s="21"/>
    </row>
    <row r="36" spans="1:10" ht="17.25" customHeight="1">
      <c r="A36" s="33" t="str">
        <f>Sommaire!A36</f>
        <v>Akagi</v>
      </c>
      <c r="B36" s="5">
        <v>0</v>
      </c>
      <c r="C36" s="5">
        <v>26</v>
      </c>
      <c r="D36" s="5"/>
      <c r="E36" s="5"/>
      <c r="F36" s="5"/>
      <c r="G36" s="5"/>
      <c r="H36" s="23" t="str">
        <f ca="1">IF(OR(C36="/",E36="/",G36="/"),"Attente Bluray",IF(AND(B36=C36,D36=E36,F36=G36),"Terminé",IF(OR(B36="x",D36="x",F36="x"),"Abandonné",IF(AND(RIGHT(Sommaire!H36,22)="en cours (non précisé)",OR(C36="!",E36="!",G36="!",C36="?",E36="?",G36="?")),"En cours",IF(AND(RIGHT(Sommaire!H36,8)="en cours",OR(C36="!",E36="!",G36="!",C36="?",E36="?",G36="?")),"En cours",IF(OR(C36="!",E36="!",G36="!"),"A venir",IF(AND(B36=C36,D36&lt;E36,F36=G36),"OAV(s) à télécharger",IF(AND(B36=C36,D36=E36,F36&lt;G36),"Film(s) à télécharger",IF(AND(B36=C36,D36&lt;E36,F36&lt;G36),"OAV(s) et Film(s) à télécharger",IF(AND(B36&lt;C36,D36&lt;E36,F36&lt;G36),"A télécharger",IF(AND(B36&lt;C36,D36&lt;E36),"A télécharger",IF(B36&lt;C36,"A télécharger","A contrôler"))))))))))))</f>
        <v>A télécharger</v>
      </c>
      <c r="I36" s="21"/>
    </row>
    <row r="37" spans="1:10" ht="17.25" customHeight="1">
      <c r="A37" s="33" t="str">
        <f>Sommaire!A37</f>
        <v>Akame ga KILL</v>
      </c>
      <c r="B37" s="5">
        <v>24</v>
      </c>
      <c r="C37" s="5" t="s">
        <v>741</v>
      </c>
      <c r="D37" s="5"/>
      <c r="E37" s="5"/>
      <c r="F37" s="5"/>
      <c r="G37" s="5"/>
      <c r="H37" s="23" t="str">
        <f>IF(OR(C37="/",E37="/",G37="/"),"Attente Bluray",IF(AND(B37=C37,D37=E37,F37=G37),"Terminé",IF(OR(B37="x",D37="x",F37="x"),"Abandonné",IF(AND(RIGHT(Sommaire!H37,22)="en cours (non précisé)",OR(C37="!",E37="!",G37="!",C37="?",E37="?",G37="?")),"En cours",IF(AND(RIGHT(Sommaire!H37,8)="en cours",OR(C37="!",E37="!",G37="!",C37="?",E37="?",G37="?")),"En cours",IF(OR(C37="!",E37="!",G37="!"),"A venir",IF(AND(B37=C37,D37&lt;E37,F37=G37),"OAV(s) à télécharger",IF(AND(B37=C37,D37=E37,F37&lt;G37),"Film(s) à télécharger",IF(AND(B37=C37,D37&lt;E37,F37&lt;G37),"OAV(s) et Film(s) à télécharger",IF(AND(B37&lt;C37,D37&lt;E37,F37&lt;G37),"A télécharger",IF(AND(B37&lt;C37,D37&lt;E37),"A télécharger",IF(B37&lt;C37,"A télécharger","A contrôler"))))))))))))</f>
        <v>Attente Bluray</v>
      </c>
      <c r="I37" s="69"/>
      <c r="J37" s="60"/>
    </row>
  </sheetData>
  <autoFilter ref="A17:J37"/>
  <conditionalFormatting sqref="B18:B37">
    <cfRule type="expression" dxfId="153" priority="413">
      <formula>H18="A venir"</formula>
    </cfRule>
    <cfRule type="expression" dxfId="152" priority="414">
      <formula>H18="Abandonné"</formula>
    </cfRule>
    <cfRule type="expression" dxfId="151" priority="418">
      <formula>H18="En cours"</formula>
    </cfRule>
    <cfRule type="expression" dxfId="150" priority="419">
      <formula>B18=C18</formula>
    </cfRule>
    <cfRule type="expression" dxfId="149" priority="420">
      <formula>B18&lt;C18</formula>
    </cfRule>
  </conditionalFormatting>
  <conditionalFormatting sqref="C18:C37">
    <cfRule type="expression" dxfId="148" priority="399">
      <formula>H18="A venir"</formula>
    </cfRule>
    <cfRule type="expression" dxfId="147" priority="400">
      <formula>H18="Abandonné"</formula>
    </cfRule>
    <cfRule type="expression" dxfId="146" priority="404">
      <formula>H18="En cours"</formula>
    </cfRule>
    <cfRule type="expression" dxfId="145" priority="405">
      <formula>C18=B18</formula>
    </cfRule>
    <cfRule type="expression" dxfId="144" priority="406">
      <formula>C18&gt;B18</formula>
    </cfRule>
  </conditionalFormatting>
  <conditionalFormatting sqref="D18:D37">
    <cfRule type="expression" dxfId="143" priority="385">
      <formula>H18="A venir"</formula>
    </cfRule>
    <cfRule type="expression" dxfId="142" priority="386">
      <formula>H18="Abandonné"</formula>
    </cfRule>
    <cfRule type="expression" dxfId="141" priority="390">
      <formula>H18="En cours"</formula>
    </cfRule>
    <cfRule type="expression" dxfId="140" priority="391">
      <formula>D18=E18</formula>
    </cfRule>
    <cfRule type="expression" dxfId="139" priority="392">
      <formula>D18&lt;E18</formula>
    </cfRule>
  </conditionalFormatting>
  <conditionalFormatting sqref="E18:E37">
    <cfRule type="expression" dxfId="138" priority="371">
      <formula>H18="A venir"</formula>
    </cfRule>
    <cfRule type="expression" dxfId="137" priority="372">
      <formula>H18="Abandonné"</formula>
    </cfRule>
    <cfRule type="expression" dxfId="136" priority="376">
      <formula>H18="En cours"</formula>
    </cfRule>
    <cfRule type="expression" dxfId="135" priority="377">
      <formula>E18=D18</formula>
    </cfRule>
    <cfRule type="expression" dxfId="134" priority="378">
      <formula>E18&gt;D18</formula>
    </cfRule>
  </conditionalFormatting>
  <conditionalFormatting sqref="F18:F37">
    <cfRule type="expression" dxfId="133" priority="357">
      <formula>H18="A venir"</formula>
    </cfRule>
    <cfRule type="expression" dxfId="132" priority="358">
      <formula>H18="Abandonné"</formula>
    </cfRule>
    <cfRule type="expression" dxfId="131" priority="362">
      <formula>H18="En cours"</formula>
    </cfRule>
    <cfRule type="expression" dxfId="130" priority="363">
      <formula>F18=G18</formula>
    </cfRule>
    <cfRule type="expression" dxfId="129" priority="364">
      <formula>F18&lt;G18</formula>
    </cfRule>
  </conditionalFormatting>
  <conditionalFormatting sqref="G18:G37">
    <cfRule type="expression" dxfId="128" priority="343">
      <formula>H18="A venir"</formula>
    </cfRule>
    <cfRule type="expression" dxfId="127" priority="344">
      <formula>H18="Abandonné"</formula>
    </cfRule>
    <cfRule type="expression" dxfId="126" priority="348">
      <formula>H18="En cours"</formula>
    </cfRule>
    <cfRule type="expression" dxfId="125" priority="349">
      <formula>G18=F18</formula>
    </cfRule>
    <cfRule type="expression" dxfId="124" priority="350">
      <formula>G18&gt;F18</formula>
    </cfRule>
  </conditionalFormatting>
  <conditionalFormatting sqref="B18:G37">
    <cfRule type="containsBlanks" dxfId="123" priority="2">
      <formula>LEN(TRIM(B18))=0</formula>
    </cfRule>
  </conditionalFormatting>
  <conditionalFormatting sqref="H18:H37">
    <cfRule type="containsText" dxfId="122" priority="1" operator="containsText" text="Bluray">
      <formula>NOT(ISERROR(SEARCH("Bluray",H18)))</formula>
    </cfRule>
    <cfRule type="containsText" dxfId="121" priority="421" operator="containsText" text="à télécharger">
      <formula>NOT(ISERROR(SEARCH("à télécharger",H18)))</formula>
    </cfRule>
    <cfRule type="containsText" dxfId="120" priority="422" operator="containsText" text="A venir">
      <formula>NOT(ISERROR(SEARCH("A venir",H18)))</formula>
    </cfRule>
    <cfRule type="containsText" dxfId="119" priority="423" operator="containsText" text="Abandonné">
      <formula>NOT(ISERROR(SEARCH("Abandonné",H18)))</formula>
    </cfRule>
    <cfRule type="containsText" dxfId="118" priority="424" operator="containsText" text="En cours">
      <formula>NOT(ISERROR(SEARCH("En cours",H18)))</formula>
    </cfRule>
    <cfRule type="containsText" dxfId="117" priority="425" operator="containsText" text="Terminé">
      <formula>NOT(ISERROR(SEARCH("Terminé",H18)))</formula>
    </cfRule>
    <cfRule type="containsText" dxfId="116" priority="426" operator="containsText" text="A télécharger">
      <formula>NOT(ISERROR(SEARCH("A télécharger",H18)))</formula>
    </cfRule>
  </conditionalFormatting>
  <hyperlinks>
    <hyperlink ref="I9:J14"/>
    <hyperlink ref="I4:I9"/>
    <hyperlink ref="I21" r:id="rId1" display="http://kaerizaki-fansub.fr/"/>
    <hyperlink ref="C18"/>
    <hyperlink ref="E18"/>
    <hyperlink ref="E25" display="?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2050" r:id="rId5" name="TextBox1">
          <controlPr defaultSize="0" autoLine="0" r:id="rId6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2050" r:id="rId5" name="Text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37"/>
  <sheetViews>
    <sheetView zoomScale="80" zoomScaleNormal="80" workbookViewId="0">
      <pane ySplit="15" topLeftCell="A21" activePane="bottomLeft" state="frozen"/>
      <selection activeCell="A30" sqref="A30"/>
      <selection pane="bottomLeft" activeCell="D32" sqref="D32"/>
    </sheetView>
  </sheetViews>
  <sheetFormatPr baseColWidth="10" defaultColWidth="9.140625" defaultRowHeight="15"/>
  <cols>
    <col min="1" max="1" width="56.5703125" style="1" customWidth="1"/>
    <col min="2" max="4" width="11.42578125" style="1" customWidth="1"/>
    <col min="5" max="7" width="20.7109375" style="1" customWidth="1"/>
    <col min="8" max="8" width="11.5703125" style="1" bestFit="1" customWidth="1"/>
    <col min="9" max="16384" width="9.140625" style="1"/>
  </cols>
  <sheetData>
    <row r="1" spans="1:3">
      <c r="A1" s="2"/>
    </row>
    <row r="3" spans="1:3">
      <c r="C3" s="48" t="s">
        <v>707</v>
      </c>
    </row>
    <row r="4" spans="1:3">
      <c r="C4" s="49"/>
    </row>
    <row r="5" spans="1:3">
      <c r="C5" s="48" t="s">
        <v>687</v>
      </c>
    </row>
    <row r="6" spans="1:3">
      <c r="A6" s="29" t="s">
        <v>31</v>
      </c>
    </row>
    <row r="7" spans="1:3">
      <c r="A7" s="29" t="s">
        <v>710</v>
      </c>
      <c r="C7" s="48" t="s">
        <v>688</v>
      </c>
    </row>
    <row r="8" spans="1:3">
      <c r="A8" s="29" t="s">
        <v>716</v>
      </c>
    </row>
    <row r="9" spans="1:3">
      <c r="A9" s="29" t="s">
        <v>397</v>
      </c>
      <c r="C9" s="50" t="s">
        <v>29</v>
      </c>
    </row>
    <row r="10" spans="1:3" ht="15.75">
      <c r="A10" s="81" t="s">
        <v>499</v>
      </c>
    </row>
    <row r="11" spans="1:3">
      <c r="C11" s="64" t="s">
        <v>426</v>
      </c>
    </row>
    <row r="15" spans="1:3" ht="15" customHeight="1"/>
    <row r="16" spans="1:3" ht="17.25" customHeight="1" thickBot="1"/>
    <row r="17" spans="1:7" ht="15.75" hidden="1" thickBot="1">
      <c r="E17" s="76"/>
      <c r="F17" s="76"/>
      <c r="G17" s="76"/>
    </row>
    <row r="18" spans="1:7" ht="17.25" customHeight="1">
      <c r="A18" s="34" t="str">
        <f>Sommaire!A18</f>
        <v>.hack - Sign</v>
      </c>
      <c r="B18" s="4">
        <v>25</v>
      </c>
      <c r="C18" s="4"/>
      <c r="D18" s="70"/>
      <c r="E18" s="73" t="s">
        <v>42</v>
      </c>
      <c r="F18" s="62"/>
      <c r="G18" s="62"/>
    </row>
    <row r="19" spans="1:7" ht="17.25" customHeight="1">
      <c r="A19" s="34" t="str">
        <f>Sommaire!A19</f>
        <v>11 eyes</v>
      </c>
      <c r="B19" s="8">
        <v>12</v>
      </c>
      <c r="C19" s="8">
        <v>1</v>
      </c>
      <c r="D19" s="71"/>
      <c r="E19" s="74" t="s">
        <v>42</v>
      </c>
      <c r="F19" s="63"/>
      <c r="G19" s="63"/>
    </row>
    <row r="20" spans="1:7" ht="17.25" customHeight="1">
      <c r="A20" s="34" t="str">
        <f>Sommaire!A20</f>
        <v>30-sai no Hoken Taiiku</v>
      </c>
      <c r="B20" s="5">
        <v>12</v>
      </c>
      <c r="C20" s="5"/>
      <c r="D20" s="72"/>
      <c r="E20" s="75" t="s">
        <v>42</v>
      </c>
      <c r="F20" s="61"/>
      <c r="G20" s="61"/>
    </row>
    <row r="21" spans="1:7" ht="17.25" customHeight="1">
      <c r="A21" s="34" t="str">
        <f>Sommaire!A21</f>
        <v>Abarenbô Rikishi!! Matsutarô</v>
      </c>
      <c r="B21" s="5">
        <v>23</v>
      </c>
      <c r="C21" s="5"/>
      <c r="D21" s="72"/>
      <c r="E21" s="75" t="s">
        <v>506</v>
      </c>
      <c r="F21" s="61"/>
      <c r="G21" s="61"/>
    </row>
    <row r="22" spans="1:7" ht="17.25" customHeight="1">
      <c r="A22" s="34" t="str">
        <f>Sommaire!A22</f>
        <v>Absolute Duo</v>
      </c>
      <c r="B22" s="5">
        <v>12</v>
      </c>
      <c r="C22" s="5"/>
      <c r="D22" s="72"/>
      <c r="E22" s="75" t="s">
        <v>661</v>
      </c>
      <c r="F22" s="61"/>
      <c r="G22" s="61"/>
    </row>
    <row r="23" spans="1:7" ht="17.25" customHeight="1">
      <c r="A23" s="34" t="str">
        <f>Sommaire!A23</f>
        <v>Accel World</v>
      </c>
      <c r="B23" s="5">
        <v>24</v>
      </c>
      <c r="C23" s="5">
        <v>10</v>
      </c>
      <c r="D23" s="72"/>
      <c r="E23" s="75" t="s">
        <v>42</v>
      </c>
      <c r="F23" s="61"/>
      <c r="G23" s="61"/>
    </row>
    <row r="24" spans="1:7" ht="17.25" customHeight="1">
      <c r="A24" s="34" t="str">
        <f>Sommaire!A24</f>
        <v>Acchi Kocchi</v>
      </c>
      <c r="B24" s="5">
        <v>12</v>
      </c>
      <c r="C24" s="5"/>
      <c r="D24" s="72"/>
      <c r="E24" s="75" t="s">
        <v>42</v>
      </c>
      <c r="F24" s="61"/>
      <c r="G24" s="61"/>
    </row>
    <row r="25" spans="1:7" ht="17.25" customHeight="1">
      <c r="A25" s="34" t="str">
        <f>Sommaire!A25</f>
        <v>Ace of Diamond</v>
      </c>
      <c r="B25" s="5">
        <v>75</v>
      </c>
      <c r="C25" s="5">
        <v>3</v>
      </c>
      <c r="D25" s="72"/>
      <c r="E25" s="75" t="s">
        <v>507</v>
      </c>
      <c r="F25" s="61" t="s">
        <v>690</v>
      </c>
      <c r="G25" s="61"/>
    </row>
    <row r="26" spans="1:7" ht="17.25" customHeight="1">
      <c r="A26" s="34" t="str">
        <f>Sommaire!A26</f>
        <v>Ace of Diamond 2</v>
      </c>
      <c r="B26" s="5" t="s">
        <v>737</v>
      </c>
      <c r="C26" s="5"/>
      <c r="D26" s="72"/>
      <c r="E26" s="75" t="s">
        <v>639</v>
      </c>
      <c r="F26" s="61"/>
      <c r="G26" s="61"/>
    </row>
    <row r="27" spans="1:7" ht="17.25" customHeight="1">
      <c r="A27" s="34" t="str">
        <f>Sommaire!A27</f>
        <v>Ah! My Goddess</v>
      </c>
      <c r="B27" s="5">
        <v>27</v>
      </c>
      <c r="C27" s="5">
        <v>9</v>
      </c>
      <c r="D27" s="72">
        <v>1</v>
      </c>
      <c r="E27" s="75" t="s">
        <v>42</v>
      </c>
      <c r="F27" s="61"/>
      <c r="G27" s="61"/>
    </row>
    <row r="28" spans="1:7" ht="17.25" customHeight="1">
      <c r="A28" s="34" t="str">
        <f>Sommaire!A28</f>
        <v>Ah! My Goddess 2</v>
      </c>
      <c r="B28" s="5">
        <v>22</v>
      </c>
      <c r="C28" s="5"/>
      <c r="D28" s="72"/>
      <c r="E28" s="75" t="s">
        <v>42</v>
      </c>
      <c r="F28" s="61"/>
      <c r="G28" s="61"/>
    </row>
    <row r="29" spans="1:7" ht="17.25" customHeight="1">
      <c r="A29" s="34" t="str">
        <f>Sommaire!A29</f>
        <v>Ai Tenchi Muyo!</v>
      </c>
      <c r="B29" s="5">
        <v>60</v>
      </c>
      <c r="C29" s="5"/>
      <c r="D29" s="72"/>
      <c r="E29" s="75" t="s">
        <v>508</v>
      </c>
      <c r="F29" s="61"/>
      <c r="G29" s="61"/>
    </row>
    <row r="30" spans="1:7" ht="17.25" customHeight="1">
      <c r="A30" s="34" t="str">
        <f>Sommaire!A30</f>
        <v>Ai Yori Aoshi</v>
      </c>
      <c r="B30" s="5">
        <v>24</v>
      </c>
      <c r="C30" s="5">
        <v>1</v>
      </c>
      <c r="D30" s="72"/>
      <c r="E30" s="75" t="s">
        <v>42</v>
      </c>
      <c r="F30" s="61"/>
      <c r="G30" s="61"/>
    </row>
    <row r="31" spans="1:7" ht="17.25" customHeight="1">
      <c r="A31" s="34" t="str">
        <f>Sommaire!A31</f>
        <v>Ai Yori Aoshi 2</v>
      </c>
      <c r="B31" s="5">
        <v>12</v>
      </c>
      <c r="C31" s="5">
        <v>1</v>
      </c>
      <c r="D31" s="72"/>
      <c r="E31" s="75" t="s">
        <v>42</v>
      </c>
      <c r="F31" s="61"/>
      <c r="G31" s="61"/>
    </row>
    <row r="32" spans="1:7" ht="17.25" customHeight="1">
      <c r="A32" s="34" t="str">
        <f>Sommaire!A32</f>
        <v>Air Gear</v>
      </c>
      <c r="B32" s="5">
        <v>25</v>
      </c>
      <c r="C32" s="5">
        <v>4</v>
      </c>
      <c r="D32" s="72"/>
      <c r="E32" s="75" t="s">
        <v>42</v>
      </c>
      <c r="F32" s="61"/>
      <c r="G32" s="61"/>
    </row>
    <row r="33" spans="1:7" ht="17.25" customHeight="1">
      <c r="A33" s="34" t="str">
        <f>Sommaire!A33</f>
        <v>Aishiteruze Baby</v>
      </c>
      <c r="B33" s="5">
        <v>26</v>
      </c>
      <c r="C33" s="5"/>
      <c r="D33" s="72"/>
      <c r="E33" s="75" t="s">
        <v>42</v>
      </c>
      <c r="F33" s="61"/>
      <c r="G33" s="61"/>
    </row>
    <row r="34" spans="1:7" ht="17.25" customHeight="1">
      <c r="A34" s="34" t="str">
        <f>Sommaire!A34</f>
        <v>Ajin</v>
      </c>
      <c r="B34" s="5"/>
      <c r="C34" s="5"/>
      <c r="D34" s="72" t="s">
        <v>449</v>
      </c>
      <c r="E34" s="75"/>
      <c r="F34" s="61"/>
      <c r="G34" s="61" t="s">
        <v>426</v>
      </c>
    </row>
    <row r="35" spans="1:7" ht="17.25" customHeight="1">
      <c r="A35" s="34" t="str">
        <f>Sommaire!A35</f>
        <v>Akagami no Shirayukihime</v>
      </c>
      <c r="B35" s="5" t="s">
        <v>449</v>
      </c>
      <c r="C35" s="5"/>
      <c r="D35" s="72"/>
      <c r="E35" s="75" t="s">
        <v>674</v>
      </c>
      <c r="F35" s="61"/>
      <c r="G35" s="61"/>
    </row>
    <row r="36" spans="1:7" ht="17.25" customHeight="1">
      <c r="A36" s="34" t="str">
        <f>Sommaire!A36</f>
        <v>Akagi</v>
      </c>
      <c r="B36" s="5">
        <v>26</v>
      </c>
      <c r="C36" s="5"/>
      <c r="D36" s="72"/>
      <c r="E36" s="75" t="s">
        <v>42</v>
      </c>
      <c r="F36" s="61"/>
      <c r="G36" s="61"/>
    </row>
    <row r="37" spans="1:7" ht="17.25" customHeight="1">
      <c r="A37" s="34" t="str">
        <f>Sommaire!A37</f>
        <v>Akame ga KILL</v>
      </c>
      <c r="B37" s="5">
        <v>24</v>
      </c>
      <c r="C37" s="5"/>
      <c r="D37" s="72"/>
      <c r="E37" s="75" t="s">
        <v>509</v>
      </c>
      <c r="F37" s="61"/>
      <c r="G37" s="61"/>
    </row>
  </sheetData>
  <autoFilter ref="A17:H37"/>
  <conditionalFormatting sqref="B18:G37">
    <cfRule type="containsBlanks" dxfId="115" priority="1">
      <formula>LEN(TRIM(B18))=0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8145" r:id="rId4" name="TextBox1">
          <controlPr defaultSize="0" autoLine="0" r:id="rId5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518145" r:id="rId4" name="TextBox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CF65D7C-FFF8-49FF-99EE-848A4B947B29}">
            <xm:f>Sommaire!H18="Série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0" id="{77A99AC8-49B6-42FD-A244-12D7E7504D6A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7" id="{A7EA7F53-C42A-4BA8-AD7E-057990404DD6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3" id="{FB71DA09-CFB4-49B7-9E1B-16BF18A204B2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5" id="{6F3D0920-E072-4837-960C-011BCC871848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6" id="{E3866F9F-018D-418B-8166-0DA8C0DB3C93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76" id="{59E09367-5199-4DD9-B03D-881A9274C448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77" id="{3AA8FA7F-2C78-40F6-939F-32D2C63AABBE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78" id="{5A49A435-7F6E-4818-88F0-8CE030BC83C7}">
            <xm:f>Sommaire!H18="Suite possible"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79" id="{F00F9B4B-EC3F-4338-BDAB-F2EC245CB283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80" id="{99BD7BE9-3EC2-4066-8992-CBC3D6AC0D77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81" id="{053F3E8C-5B5A-416D-B9C5-20361BD4BC21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82" id="{05158930-C03D-4F91-88DE-EE9695D7DA8D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83" id="{AC8FC278-8A4B-4E40-8B8F-CA4BD54F4E45}">
            <xm:f>Sommaire!H18="Série et 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84" id="{A8482EEC-EDD5-45C2-9488-A57591F286F3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85" id="{E2FEC18A-746C-486F-904C-A5CE6EBBCC0E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86" id="{E6F2B8C8-58C9-432D-88F4-87CD9D381F6C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87" id="{C71A98B3-9FC7-4ABA-9907-454225DC61B8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89" id="{EB5AB380-55FA-4C90-9F01-25A7BF29176D}">
            <xm:f>Sommaire!H18="OAV(s)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B18:B37</xm:sqref>
        </x14:conditionalFormatting>
        <x14:conditionalFormatting xmlns:xm="http://schemas.microsoft.com/office/excel/2006/main">
          <x14:cfRule type="expression" priority="6" id="{A670861C-24F1-48DA-A9D0-F0B6BD563073}">
            <xm:f>Sommaire!H18="Série et 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8" id="{5A6C4C5B-9896-4CB6-BA5B-0919F7C90EDD}">
            <xm:f>Sommaire!H18="OAV(s)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15" id="{7BC538D4-E8DA-4EF6-9A99-1370544ED502}">
            <xm:f>Sommaire!H18="Série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55" id="{21F0BBC9-13DA-4185-93F1-0AF64E470B84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1" id="{B90ED6AC-1109-4810-B582-A85910F5EED1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2" id="{01282557-4BA8-4E64-9E14-DA9683D526B8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3" id="{A7D1C739-8BFE-40AC-A47A-B1D6559E3B19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64" id="{97E798C4-8846-49A6-854A-D6EA2F0E720E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65" id="{B27B2DF4-0FC4-45BA-92E7-4BB48FAB2206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66" id="{34AA0994-A749-407B-A974-7A86BD57339E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67" id="{C0A7203D-EDF4-433F-AFC9-266FDC8F69DB}">
            <xm:f>Sommaire!H18="Suite possible"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68" id="{7025DDB4-D114-43EE-BE16-B73476F3F0DA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69" id="{227DE713-D4A0-40C9-9E44-36307F76DF6F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70" id="{70D98A9A-1C0D-4D47-87EA-19C197BC5574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71" id="{06FA2186-825B-4F8B-8377-162D4AA35DE6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72" id="{E4374138-D79B-452D-ABCE-856226D27D99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73" id="{6CE92970-71E9-4CA9-A846-717D624BF91C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74" id="{E360D959-46D0-4931-8331-97B05961E8AA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75" id="{F709828D-F570-4037-90BF-2487671C4C7F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C18:C37</xm:sqref>
        </x14:conditionalFormatting>
        <x14:conditionalFormatting xmlns:xm="http://schemas.microsoft.com/office/excel/2006/main">
          <x14:cfRule type="expression" priority="5" id="{35FCBE16-FF03-4A80-8807-08219D39639B}">
            <xm:f>Sommaire!H18="Série et 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4" id="{CB84573D-F81F-4661-97E5-025A7BE79958}">
            <xm:f>Sommaire!H18="Suite possible"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54" id="{8F4886DE-0061-4BAC-BD0B-49F4FD9048EF}">
            <xm:f>Sommaire!H18="Série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8" id="{17A56F62-915E-4D14-80C6-519407F1521E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29" id="{9D8FB838-4A73-492A-B255-B71546EF545A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0" id="{3E489687-64DA-4E0C-BD94-7B4F4B868CDE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50" id="{B3038C51-85BB-4FB8-B374-ED3B06B08085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51" id="{C34C34D0-285B-4160-B70F-E84DB18EBE37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52" id="{2F866D55-A622-4B95-AEDD-97684DA083E5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53" id="{5D654E9E-3DE4-4F0D-98E1-C232EB61780A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54" id="{49CE996C-590D-4F3E-9025-57EACE44C80B}">
            <xm:f>Sommaire!H18="Suite possible"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55" id="{7E260B3A-7AAA-4A8A-B25A-2604B73B5A74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56" id="{F42717AC-B11F-45A8-B0D2-90271D6F75E0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57" id="{09AA3D73-9E85-47ED-9504-276640FAAF72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58" id="{0651D2E3-4B26-40ED-A551-BDAAAC27BB8D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59" id="{43D38A89-3DE2-410D-BA18-67A9B83154C4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60" id="{851016BD-CFBB-4D4C-8F0F-478D13AA0E52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61" id="{C433A29A-7BB0-4F5A-A375-1521C59F4850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63" id="{3A32FD12-15A4-41C6-B978-2A60DF807934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D18:D37</xm:sqref>
        </x14:conditionalFormatting>
        <x14:conditionalFormatting xmlns:xm="http://schemas.microsoft.com/office/excel/2006/main">
          <x14:cfRule type="expression" priority="13" id="{0E688180-FB15-4EBE-9583-B21B1E8DB63E}">
            <xm:f>Sommaire!H18="Série et 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53" id="{B798BC41-46BC-4D97-B1BE-9326146E08AF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24" id="{84B864AF-06BA-4FB4-9CD8-DDD32D9BE144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25" id="{7877EC37-4CD0-43AA-9057-570B25E9CDED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27" id="{18B21A73-2D46-4BF5-BB61-3B4163B8A99A}">
            <xm:f>Sommaire!H18="Suite possible"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37" id="{3DE07C9E-3BCC-442F-9C45-8C2A0C79DC5F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8" id="{689159BE-6DC8-4A2E-8893-DC53FFAD002A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39" id="{34757D1A-2592-4C8E-8708-1E56C72393CD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40" id="{43C2D32E-FE08-4056-A018-DFD89CB34171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41" id="{93889C20-84A1-48F7-8554-F8565F6F2B1E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42" id="{4915BDD0-26B9-4300-883C-95A98CD5BBFB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43" id="{76A581D4-F176-482A-9C22-27F05E41C1EA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644" id="{4A8689A2-A1A4-4C3F-9597-BF2027B8E907}">
            <xm:f>Sommaire!H18="Suite possible"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645" id="{1A0273D6-9120-4185-AE38-08EA9483055F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46" id="{4A237194-A538-4269-8939-D30C43DCCE58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47" id="{BABCB800-D3B7-4B6F-84A5-CFF83CAD6C6F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648" id="{F321331D-7BD2-4648-85B4-E20CD36954BA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649" id="{58D09B0B-D517-499E-BEE6-609DE81FFF88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E18:E37</xm:sqref>
        </x14:conditionalFormatting>
        <x14:conditionalFormatting xmlns:xm="http://schemas.microsoft.com/office/excel/2006/main">
          <x14:cfRule type="expression" priority="3" id="{A589F909-1E8F-4CB7-B168-A31DCCD20E51}">
            <xm:f>Sommaire!H18="Série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9" id="{D345E012-AD4C-4A05-9F0F-ACC9360F350B}">
            <xm:f>Sommaire!H18="Série et 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2" id="{DC7CB1ED-B95F-47F2-B4CB-3CE23E7BCB3C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35" id="{30F30C85-D87D-48B0-AF8F-BFCAE369ED56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36" id="{F423689C-6A78-473F-B5C3-7723B19ECF0E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37" id="{6D68302F-BFA5-421E-B3D6-7CD0DD4DF82C}">
            <xm:f>Sommaire!H18="Suite possible"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38" id="{27F188A2-4FD8-4E3D-AFC3-FBA6FC5CC6CA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39" id="{C70F71C6-41D1-4B04-A0A8-8A64D59156DD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40" id="{CE742F9F-B743-46A6-8EC3-DB427DD3ED18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41" id="{D7F07C99-B414-43A7-AAF2-CF1FDE8A0100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42" id="{08CFFEB2-D542-4964-9073-DD6D04368EE1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43" id="{E8D29F63-2A62-4FB1-BA77-D84AE3C02376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44" id="{92BA7970-444B-4AE1-84DF-0B7552EE6446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45" id="{539453C3-3956-4E1D-8C50-13B94F65B498}">
            <xm:f>Sommaire!H18="Suite possible"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46" id="{241A229B-599E-493A-8FD0-0E75B9FA4D77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47" id="{73D92E59-AB46-4334-9B9D-CC5DA52440D5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48" id="{F86E1210-87D5-4EF0-A418-9D839AF21A2F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49" id="{80A8AD0F-7558-48E2-9447-41302CF9D5B2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50" id="{B5E0EDB0-41C6-42C7-8A53-CB1425E0BD05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51" id="{1F06D092-6658-4AD0-BDF6-2FC80A668E41}">
            <xm:f>Sommaire!H18="OAV(s)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F18:F37</xm:sqref>
        </x14:conditionalFormatting>
        <x14:conditionalFormatting xmlns:xm="http://schemas.microsoft.com/office/excel/2006/main">
          <x14:cfRule type="expression" priority="2" id="{DDBED8DF-7D9D-404C-8B13-4BDBC2453988}">
            <xm:f>Sommaire!H18="Série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11" id="{EEAEF3AD-8240-4031-8025-2AF7D617D194}">
            <xm:f>Sommaire!H18="Série et 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8" id="{03E09A08-F95B-4070-A977-E714AFF3AA6E}">
            <xm:f>Sommaire!H18="Film(s)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19" id="{B623171D-708D-4DEE-A65B-39EA4B827693}">
            <xm:f>Sommaire!H18="OAV(s)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20" id="{CB8D9695-79AF-49A4-A3F9-F31801746D28}">
            <xm:f>Sommaire!H18="Série en cours (non précisé)"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21" id="{06D8D193-812E-45FE-AA79-2B92D468270C}">
            <xm:f>Sommaire!H18="Suite possible"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22" id="{77E9F64C-2063-42EC-96EE-73173CFCADF8}">
            <xm:f>Sommaire!H18="Film(s)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23" id="{3DC44C8D-343E-4E9B-8071-B8B86912B0DE}">
            <xm:f>Sommaire!H18="Film(s)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24" id="{5D21846E-86DA-402E-8357-F7782622BF34}">
            <xm:f>Sommaire!H18="Série et film(s)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25" id="{954A5343-B850-451F-8835-68FCDE9A571A}">
            <xm:f>Sommaire!H18="OAV(s)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26" id="{77F649D5-3DC1-472A-B077-737AED22E2C7}">
            <xm:f>Sommaire!H18="OAV(s)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27" id="{6F494BD2-447D-4DE0-A3F1-6EC549E2785B}">
            <xm:f>Sommaire!H18="Série à venir (non précisé)"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28" id="{45620BCF-6787-48C6-B539-95A7C2FA0666}">
            <xm:f>Sommaire!H18="Série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14:cfRule type="expression" priority="29" id="{ED0674E5-E2AE-4D55-8571-EA8BCF8C96CB}">
            <xm:f>Sommaire!H18="Suite possible"</xm:f>
            <x14:dxf>
              <font>
                <b/>
                <i val="0"/>
                <color theme="7" tint="-0.499984740745262"/>
              </font>
              <fill>
                <patternFill>
                  <bgColor theme="7" tint="0.39994506668294322"/>
                </patternFill>
              </fill>
            </x14:dxf>
          </x14:cfRule>
          <x14:cfRule type="expression" priority="30" id="{79AF2CB7-3A5D-48D9-B44A-391018313A49}">
            <xm:f>Sommaire!H18="Film(s)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31" id="{E62D689C-1829-4ADD-9E3D-3C6866438C9D}">
            <xm:f>Sommaire!H18="OAV(s)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32" id="{DCF0DF09-873C-4906-9C4F-98837EBE2694}">
            <xm:f>Sommaire!H18="Série en cours"</xm:f>
            <x14:dxf>
              <font>
                <b/>
                <i val="0"/>
                <color theme="3" tint="-0.499984740745262"/>
              </font>
              <fill>
                <patternFill>
                  <bgColor theme="3" tint="0.39994506668294322"/>
                </patternFill>
              </fill>
            </x14:dxf>
          </x14:cfRule>
          <x14:cfRule type="expression" priority="33" id="{2AF4BDEB-1EEE-4FD2-B2C4-737B5A30ED0A}">
            <xm:f>Sommaire!H18="Film(s) terminé(s)"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14:cfRule type="expression" priority="34" id="{85AD9606-1DE4-4D43-8427-31257AF6FFED}">
            <xm:f>Sommaire!H18="Série terminée"</xm:f>
            <x14:dxf>
              <font>
                <b/>
                <i val="0"/>
                <color theme="6" tint="-0.499984740745262"/>
              </font>
              <fill>
                <patternFill>
                  <bgColor theme="6"/>
                </patternFill>
              </fill>
            </x14:dxf>
          </x14:cfRule>
          <xm:sqref>G18:G37</xm:sqref>
        </x14:conditionalFormatting>
        <x14:conditionalFormatting xmlns:xm="http://schemas.microsoft.com/office/excel/2006/main">
          <x14:cfRule type="expression" priority="4" id="{40BACD5C-976E-49FC-9E84-CA8303CCFF63}">
            <xm:f>Sommaire!H18="Série et OAV(s) à venir"</xm:f>
            <x14:dxf>
              <font>
                <b/>
                <i val="0"/>
                <color theme="8" tint="-0.499984740745262"/>
              </font>
              <fill>
                <patternFill>
                  <bgColor theme="8" tint="0.39994506668294322"/>
                </patternFill>
              </fill>
            </x14:dxf>
          </x14:cfRule>
          <xm:sqref>E18:E37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Critères</vt:lpstr>
      <vt:lpstr>Sommaire</vt:lpstr>
      <vt:lpstr>DL</vt:lpstr>
      <vt:lpstr>Prévisions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Ed Noork</cp:lastModifiedBy>
  <dcterms:created xsi:type="dcterms:W3CDTF">2014-01-10T07:59:09Z</dcterms:created>
  <dcterms:modified xsi:type="dcterms:W3CDTF">2015-06-21T17:27:58Z</dcterms:modified>
</cp:coreProperties>
</file>