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65" windowWidth="15180" windowHeight="8010" tabRatio="513"/>
  </bookViews>
  <sheets>
    <sheet name="extrac" sheetId="17" r:id="rId1"/>
    <sheet name="Passage" sheetId="23" r:id="rId2"/>
    <sheet name="Regroup" sheetId="22" r:id="rId3"/>
    <sheet name="Détail" sheetId="15" r:id="rId4"/>
  </sheets>
  <definedNames>
    <definedName name="_xlnm._FilterDatabase" localSheetId="3" hidden="1">Détail!$A$10:$T$10</definedName>
    <definedName name="_xlnm._FilterDatabase" localSheetId="0" hidden="1">extrac!$A$2:$U$2</definedName>
    <definedName name="_xlnm._FilterDatabase" localSheetId="2" hidden="1">Regroup!$A$1:$H$26</definedName>
  </definedNames>
  <calcPr calcId="145621"/>
  <pivotCaches>
    <pivotCache cacheId="2" r:id="rId5"/>
  </pivotCaches>
</workbook>
</file>

<file path=xl/calcChain.xml><?xml version="1.0" encoding="utf-8"?>
<calcChain xmlns="http://schemas.openxmlformats.org/spreadsheetml/2006/main">
  <c r="N14" i="15" l="1"/>
  <c r="N11" i="15"/>
  <c r="M14" i="15"/>
  <c r="M11" i="15"/>
  <c r="H3" i="22" l="1"/>
  <c r="H4" i="22"/>
  <c r="H5" i="22"/>
  <c r="H6" i="22"/>
  <c r="H7" i="22"/>
  <c r="H8" i="22"/>
  <c r="H9" i="22"/>
  <c r="H10" i="22"/>
  <c r="H11" i="22"/>
  <c r="H12" i="22"/>
  <c r="H13" i="22"/>
  <c r="H14" i="22"/>
  <c r="H15" i="22"/>
  <c r="H16" i="22"/>
  <c r="H17" i="22"/>
  <c r="H18" i="22"/>
  <c r="H19" i="22"/>
  <c r="H20" i="22"/>
  <c r="H21" i="22"/>
  <c r="H22" i="22"/>
  <c r="H23" i="22"/>
  <c r="H24" i="22"/>
  <c r="H25" i="22"/>
  <c r="H26" i="22"/>
  <c r="H2" i="22"/>
  <c r="G3" i="22"/>
  <c r="G4" i="22"/>
  <c r="G5" i="22"/>
  <c r="G6" i="22"/>
  <c r="G7" i="22"/>
  <c r="G8" i="22"/>
  <c r="G9" i="22"/>
  <c r="G10" i="22"/>
  <c r="G11" i="22"/>
  <c r="G12" i="22"/>
  <c r="G13" i="22"/>
  <c r="G14" i="22"/>
  <c r="G15" i="22"/>
  <c r="G16" i="22"/>
  <c r="G17" i="22"/>
  <c r="G18" i="22"/>
  <c r="G19" i="22"/>
  <c r="G20" i="22"/>
  <c r="G21" i="22"/>
  <c r="G22" i="22"/>
  <c r="G23" i="22"/>
  <c r="G24" i="22"/>
  <c r="G25" i="22"/>
  <c r="G26" i="22"/>
  <c r="G2" i="22"/>
  <c r="C3" i="22"/>
  <c r="D3" i="22"/>
  <c r="E3" i="22"/>
  <c r="C4" i="22"/>
  <c r="D4" i="22"/>
  <c r="E4" i="22"/>
  <c r="C5" i="22"/>
  <c r="D5" i="22"/>
  <c r="E5" i="22"/>
  <c r="C6" i="22"/>
  <c r="D6" i="22"/>
  <c r="E6" i="22"/>
  <c r="C7" i="22"/>
  <c r="D7" i="22"/>
  <c r="E7" i="22"/>
  <c r="C8" i="22"/>
  <c r="D8" i="22"/>
  <c r="E8" i="22"/>
  <c r="C9" i="22"/>
  <c r="D9" i="22"/>
  <c r="E9" i="22"/>
  <c r="C10" i="22"/>
  <c r="D10" i="22"/>
  <c r="E10" i="22"/>
  <c r="C11" i="22"/>
  <c r="D11" i="22"/>
  <c r="E11" i="22"/>
  <c r="C12" i="22"/>
  <c r="D12" i="22"/>
  <c r="E12" i="22"/>
  <c r="C13" i="22"/>
  <c r="D13" i="22"/>
  <c r="E13" i="22"/>
  <c r="C14" i="22"/>
  <c r="D14" i="22"/>
  <c r="E14" i="22"/>
  <c r="C15" i="22"/>
  <c r="D15" i="22"/>
  <c r="E15" i="22"/>
  <c r="C16" i="22"/>
  <c r="D16" i="22"/>
  <c r="E16" i="22"/>
  <c r="C17" i="22"/>
  <c r="D17" i="22"/>
  <c r="E17" i="22"/>
  <c r="C18" i="22"/>
  <c r="D18" i="22"/>
  <c r="E18" i="22"/>
  <c r="C19" i="22"/>
  <c r="D19" i="22"/>
  <c r="E19" i="22"/>
  <c r="C20" i="22"/>
  <c r="D20" i="22"/>
  <c r="E20" i="22"/>
  <c r="C21" i="22"/>
  <c r="D21" i="22"/>
  <c r="E21" i="22"/>
  <c r="C22" i="22"/>
  <c r="D22" i="22"/>
  <c r="E22" i="22"/>
  <c r="C23" i="22"/>
  <c r="D23" i="22"/>
  <c r="E23" i="22"/>
  <c r="C24" i="22"/>
  <c r="D24" i="22"/>
  <c r="E24" i="22"/>
  <c r="C25" i="22"/>
  <c r="D25" i="22"/>
  <c r="E25" i="22"/>
  <c r="C26" i="22"/>
  <c r="D26" i="22"/>
  <c r="E26" i="22"/>
  <c r="E2" i="22"/>
  <c r="B2" i="22"/>
  <c r="D2" i="22"/>
  <c r="C2" i="22"/>
  <c r="B8" i="22"/>
  <c r="B3" i="22"/>
  <c r="B4" i="22"/>
  <c r="B5" i="22"/>
  <c r="B6" i="22"/>
  <c r="B7" i="22"/>
  <c r="B9" i="22"/>
  <c r="B10" i="22"/>
  <c r="B11" i="22"/>
  <c r="B12" i="22"/>
  <c r="B13" i="22"/>
  <c r="B14" i="22"/>
  <c r="B15" i="22"/>
  <c r="B16" i="22"/>
  <c r="B17" i="22"/>
  <c r="B18" i="22"/>
  <c r="B19" i="22"/>
  <c r="B20" i="22"/>
  <c r="B21" i="22"/>
  <c r="B22" i="22"/>
  <c r="B23" i="22"/>
  <c r="B24" i="22"/>
  <c r="B25" i="22"/>
  <c r="B26" i="22"/>
</calcChain>
</file>

<file path=xl/sharedStrings.xml><?xml version="1.0" encoding="utf-8"?>
<sst xmlns="http://schemas.openxmlformats.org/spreadsheetml/2006/main" count="542" uniqueCount="182">
  <si>
    <t>Fournisseur</t>
  </si>
  <si>
    <t>Devise</t>
  </si>
  <si>
    <t xml:space="preserve">STE MON-PRIX MARKET						</t>
  </si>
  <si>
    <t>PNA PRODUIT DE NETTOYAGE AMEL</t>
  </si>
  <si>
    <t>DHAOUADI IMED</t>
  </si>
  <si>
    <t xml:space="preserve">imtiez service </t>
  </si>
  <si>
    <t xml:space="preserve">IMPESSION CAIHER D` EJECTION FORMAT A3 </t>
  </si>
  <si>
    <t>MAJIMPEX</t>
  </si>
  <si>
    <t>WD-40 SPéCIALISTE NETTOYANT CONTACTS éLECTRIQUES</t>
  </si>
  <si>
    <t>REEMI</t>
  </si>
  <si>
    <t xml:space="preserve"> E.E.A  </t>
  </si>
  <si>
    <t>M.G.S.D</t>
  </si>
  <si>
    <t xml:space="preserve">CISEAU POUR COUPEUR </t>
  </si>
  <si>
    <t>DINEFER</t>
  </si>
  <si>
    <t>QUINCAILLERIE EL WAFA</t>
  </si>
  <si>
    <t>COLLE LOCTIT</t>
  </si>
  <si>
    <t xml:space="preserve">vision industrielle </t>
  </si>
  <si>
    <t>TOTAL TUNISIE</t>
  </si>
  <si>
    <t>1 TONNE GPL VRAC</t>
  </si>
  <si>
    <t xml:space="preserve">BOITE D ARCHIVE </t>
  </si>
  <si>
    <t>AFRIQUE DECOR</t>
  </si>
  <si>
    <t>MCD</t>
  </si>
  <si>
    <t>BC interne</t>
  </si>
  <si>
    <t>Montant</t>
  </si>
  <si>
    <t>BC externe</t>
  </si>
  <si>
    <t>Site</t>
  </si>
  <si>
    <t>bc non mentinnées dans l'extraction glpi (tnd)==&gt;ajoutées manuellement</t>
  </si>
  <si>
    <t>1 bc /2monatnt différents</t>
  </si>
  <si>
    <t>Date</t>
  </si>
  <si>
    <t>Libellé</t>
  </si>
  <si>
    <t>N° BC visé</t>
  </si>
  <si>
    <t>Récupéré par frs</t>
  </si>
  <si>
    <t>Objet</t>
  </si>
  <si>
    <t>déclaration</t>
  </si>
  <si>
    <t>à éliminer (bc visé directement par le douanier)</t>
  </si>
  <si>
    <t>bc manuelle établie</t>
  </si>
  <si>
    <t>bc + fre</t>
  </si>
  <si>
    <t>bc + fre ==&gt; à étalir bc manuelle</t>
  </si>
  <si>
    <t>ETAT DES COMMANDES ANNEE 2013</t>
  </si>
  <si>
    <t xml:space="preserve">Num BCI </t>
  </si>
  <si>
    <t xml:space="preserve">Demandeur </t>
  </si>
  <si>
    <t>Date Création</t>
  </si>
  <si>
    <t>Num BCE</t>
  </si>
  <si>
    <t>Désignation</t>
  </si>
  <si>
    <t>Prix Unitaire</t>
  </si>
  <si>
    <t>Qté</t>
  </si>
  <si>
    <t>Total</t>
  </si>
  <si>
    <t>Nature Commande</t>
  </si>
  <si>
    <t>C.C.</t>
  </si>
  <si>
    <t>Num Budget</t>
  </si>
  <si>
    <t>Num Facture</t>
  </si>
  <si>
    <t>Date Facture</t>
  </si>
  <si>
    <t>Date De Paiement</t>
  </si>
  <si>
    <t xml:space="preserve">Valeur Facture </t>
  </si>
  <si>
    <t xml:space="preserve">Etat Livraison </t>
  </si>
  <si>
    <t>Qte Livrée</t>
  </si>
  <si>
    <t>Acheteur</t>
  </si>
  <si>
    <t>Date Validation</t>
  </si>
  <si>
    <t>Mohamed-Amine BLANCO</t>
  </si>
  <si>
    <t>2013-01-02</t>
  </si>
  <si>
    <t>2013-10043</t>
  </si>
  <si>
    <t xml:space="preserve">BON D ACHAT DE 30 DINARS </t>
  </si>
  <si>
    <t>DT</t>
  </si>
  <si>
    <t>H</t>
  </si>
  <si>
    <t>Charge</t>
  </si>
  <si>
    <t>Non Facturé</t>
  </si>
  <si>
    <t>Non Livrée</t>
  </si>
  <si>
    <t>S. Cheibi</t>
  </si>
  <si>
    <t>2013-01-04</t>
  </si>
  <si>
    <t>Riadh Amdouni</t>
  </si>
  <si>
    <t>2013-10044</t>
  </si>
  <si>
    <t>FRAIS DE TRANSPORT PNA</t>
  </si>
  <si>
    <t>J</t>
  </si>
  <si>
    <t>N. Guissouma</t>
  </si>
  <si>
    <t>Adel Bejaoui</t>
  </si>
  <si>
    <t>2013-10045</t>
  </si>
  <si>
    <t>TIGE FILTE  OFFRE N° 118/2012</t>
  </si>
  <si>
    <t>037-2013</t>
  </si>
  <si>
    <t>2013-02-14</t>
  </si>
  <si>
    <t>0000-00-00</t>
  </si>
  <si>
    <t>40,400</t>
  </si>
  <si>
    <t>Livrée</t>
  </si>
  <si>
    <t>2013-01-07</t>
  </si>
  <si>
    <t>2013-10046</t>
  </si>
  <si>
    <t xml:space="preserve">SUPPORT FûT A9 PPL </t>
  </si>
  <si>
    <t>A9</t>
  </si>
  <si>
    <t>12-WTNMN-PSA-EX-019</t>
  </si>
  <si>
    <t>007-2013</t>
  </si>
  <si>
    <t>2013-01-21</t>
  </si>
  <si>
    <t>274,000</t>
  </si>
  <si>
    <t>Hassen Aloui</t>
  </si>
  <si>
    <t>2013-10070</t>
  </si>
  <si>
    <t>G</t>
  </si>
  <si>
    <t>01/2013</t>
  </si>
  <si>
    <t>T. Ferchichi</t>
  </si>
  <si>
    <t>MOOR PARAGON</t>
  </si>
  <si>
    <t>2013-10071</t>
  </si>
  <si>
    <t>ETIQUETTES PLANCHE A4 SANS IMPRESSION DIM 210X297 BOITE DE 100 PLANCHES</t>
  </si>
  <si>
    <t>EUR</t>
  </si>
  <si>
    <t>2013-10072</t>
  </si>
  <si>
    <t>B3</t>
  </si>
  <si>
    <t>K0017</t>
  </si>
  <si>
    <t>604,850</t>
  </si>
  <si>
    <t>2013-01-03</t>
  </si>
  <si>
    <t>2013-10073</t>
  </si>
  <si>
    <t>CONSOMMATION MAGASIN AVANCé REEMI MOIS DéCEMBRE 2012</t>
  </si>
  <si>
    <t>CHF</t>
  </si>
  <si>
    <t>B1</t>
  </si>
  <si>
    <t>Eugen Meller</t>
  </si>
  <si>
    <t>2013-10074</t>
  </si>
  <si>
    <t>CONSOMMATION MAGASIN AVANCé EUGEN MELLER MOIS DéCEMBRE 2012</t>
  </si>
  <si>
    <t>2013-10075</t>
  </si>
  <si>
    <t>CONSOMMATION MAGASIN AVANCé EEA MOIS DE DéCEMBRE 2012</t>
  </si>
  <si>
    <t>2013-10076</t>
  </si>
  <si>
    <t>B2</t>
  </si>
  <si>
    <t>20/2013</t>
  </si>
  <si>
    <t>412,160</t>
  </si>
  <si>
    <t>2013-10077</t>
  </si>
  <si>
    <t>POINTES DE TESTE RECTANG. TYPE 3.75 40403074</t>
  </si>
  <si>
    <t>2013-10078</t>
  </si>
  <si>
    <t>140,400</t>
  </si>
  <si>
    <t>Najet Ferjani</t>
  </si>
  <si>
    <t>2013-10079</t>
  </si>
  <si>
    <t>PLASTIFICATION A FROID 50/70</t>
  </si>
  <si>
    <t>21/2013</t>
  </si>
  <si>
    <t>Neila Guissouma</t>
  </si>
  <si>
    <t>2013-10080</t>
  </si>
  <si>
    <t>RAME PAPIER A4</t>
  </si>
  <si>
    <t>22/2013</t>
  </si>
  <si>
    <t>Karima Aouini</t>
  </si>
  <si>
    <t>2013-10081</t>
  </si>
  <si>
    <t>BON  D ACHAT DE 10 DINARS</t>
  </si>
  <si>
    <t>Noura Dhaouadi</t>
  </si>
  <si>
    <t>2013-10082</t>
  </si>
  <si>
    <t xml:space="preserve">COLLE_x000D_
</t>
  </si>
  <si>
    <t>005/13</t>
  </si>
  <si>
    <t>TISSU SEUL</t>
  </si>
  <si>
    <t>Samira Ben Aissa</t>
  </si>
  <si>
    <t>2013-10092</t>
  </si>
  <si>
    <t>C</t>
  </si>
  <si>
    <t>7547,363</t>
  </si>
  <si>
    <t>H. Bahri</t>
  </si>
  <si>
    <t>Hassen Mhamdi</t>
  </si>
  <si>
    <t>ATF</t>
  </si>
  <si>
    <t>2013-10095</t>
  </si>
  <si>
    <t xml:space="preserve">ADHESIF BLANC 100MM REF 2776-5 100M </t>
  </si>
  <si>
    <t>2013-01-08</t>
  </si>
  <si>
    <t>ADHESIVE BLANC 50MM REF 2776-5</t>
  </si>
  <si>
    <t>2013-10096</t>
  </si>
  <si>
    <t>Tahar Zoghbi</t>
  </si>
  <si>
    <t>2013-10098</t>
  </si>
  <si>
    <t>23/2013</t>
  </si>
  <si>
    <t>320,500</t>
  </si>
  <si>
    <t>2013-10099</t>
  </si>
  <si>
    <t>MOQUETTE PVC EN ROULEAU REF 30 X 30 _x000D_
P3759001</t>
  </si>
  <si>
    <t>2013-10100</t>
  </si>
  <si>
    <t>RéPARATION LAVEUSE SC350</t>
  </si>
  <si>
    <t>13/0069</t>
  </si>
  <si>
    <t>380,434</t>
  </si>
  <si>
    <t>FEINMETALL GMBH_x000D_
Pruftechnik fur Elektronik</t>
  </si>
  <si>
    <t>2013-10101</t>
  </si>
  <si>
    <t>CONSOMMATION MAGASIN AVANCé FEINMETALL MOIS DéCEMBRE 2012</t>
  </si>
  <si>
    <t>Sabrine BEJAOUI</t>
  </si>
  <si>
    <t>2013-10102</t>
  </si>
  <si>
    <t>RUBAN PAPIER THERMIQUE POUR POINTEUSE CANTINE</t>
  </si>
  <si>
    <t>055/2013</t>
  </si>
  <si>
    <t xml:space="preserve">ETAT DE SUIV I BON DE COMMANDE </t>
  </si>
  <si>
    <t xml:space="preserve">N° facture </t>
  </si>
  <si>
    <t xml:space="preserve">Traité </t>
  </si>
  <si>
    <t xml:space="preserve">ctrl </t>
  </si>
  <si>
    <t>Legende</t>
  </si>
  <si>
    <t>Facture GLPI</t>
  </si>
  <si>
    <t>OK BC</t>
  </si>
  <si>
    <t xml:space="preserve">Etat de Livraison </t>
  </si>
  <si>
    <t>Étiquettes de lignes</t>
  </si>
  <si>
    <t>Total général</t>
  </si>
  <si>
    <t>Somme de Total</t>
  </si>
  <si>
    <t>MS</t>
  </si>
  <si>
    <t>F250150</t>
  </si>
  <si>
    <t>Oui</t>
  </si>
  <si>
    <t>MN</t>
  </si>
  <si>
    <t>G25622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</si>
</sst>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.000\ _€_-;\-* #,##0.000\ _€_-;_-* &quot;-&quot;??\ _€_-;_-@_-"/>
    <numFmt numFmtId="165" formatCode="dd/mm/yy;@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u/>
      <sz val="10"/>
      <name val="Arial"/>
    </font>
    <font>
      <b/>
      <sz val="8"/>
      <name val="Arial"/>
    </font>
    <font>
      <sz val="8"/>
      <name val="Arial"/>
    </font>
    <font>
      <b/>
      <sz val="9"/>
      <name val="Arial"/>
    </font>
    <font>
      <b/>
      <sz val="10"/>
      <color theme="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9"/>
      </patternFill>
    </fill>
    <fill>
      <patternFill patternType="solid">
        <fgColor indexed="9"/>
        <bgColor indexed="8"/>
      </patternFill>
    </fill>
    <fill>
      <patternFill patternType="solid">
        <fgColor indexed="14"/>
        <bgColor indexed="8"/>
      </patternFill>
    </fill>
    <fill>
      <patternFill patternType="solid">
        <fgColor theme="3" tint="0.79998168889431442"/>
        <bgColor indexed="8"/>
      </patternFill>
    </fill>
    <fill>
      <patternFill patternType="solid">
        <fgColor theme="0" tint="-0.14999847407452621"/>
        <bgColor indexed="8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660066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43" fontId="2" fillId="0" borderId="0" applyFont="0" applyFill="0" applyBorder="0" applyAlignment="0" applyProtection="0"/>
  </cellStyleXfs>
  <cellXfs count="43">
    <xf numFmtId="0" fontId="0" fillId="0" borderId="0" xfId="0"/>
    <xf numFmtId="0" fontId="4" fillId="0" borderId="0" xfId="0" applyFont="1"/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5" fillId="5" borderId="1" xfId="0" applyFont="1" applyFill="1" applyBorder="1" applyAlignment="1">
      <alignment horizontal="left"/>
    </xf>
    <xf numFmtId="0" fontId="4" fillId="0" borderId="1" xfId="0" applyFont="1" applyBorder="1"/>
    <xf numFmtId="0" fontId="4" fillId="0" borderId="1" xfId="0" applyFont="1" applyBorder="1" applyAlignment="1">
      <alignment horizontal="center"/>
    </xf>
    <xf numFmtId="0" fontId="4" fillId="0" borderId="1" xfId="0" applyFont="1" applyBorder="1" applyAlignment="1">
      <alignment horizontal="left"/>
    </xf>
    <xf numFmtId="165" fontId="4" fillId="0" borderId="1" xfId="0" applyNumberFormat="1" applyFont="1" applyBorder="1" applyAlignment="1">
      <alignment horizontal="left"/>
    </xf>
    <xf numFmtId="164" fontId="4" fillId="0" borderId="1" xfId="0" applyNumberFormat="1" applyFont="1" applyBorder="1" applyAlignment="1">
      <alignment horizontal="center"/>
    </xf>
    <xf numFmtId="14" fontId="4" fillId="0" borderId="1" xfId="0" applyNumberFormat="1" applyFont="1" applyBorder="1"/>
    <xf numFmtId="0" fontId="4" fillId="0" borderId="1" xfId="0" applyFont="1" applyBorder="1" applyAlignment="1">
      <alignment horizontal="left" indent="1"/>
    </xf>
    <xf numFmtId="0" fontId="0" fillId="0" borderId="0" xfId="0" applyProtection="1">
      <protection locked="0"/>
    </xf>
    <xf numFmtId="0" fontId="6" fillId="9" borderId="0" xfId="0" applyFont="1" applyFill="1" applyAlignment="1" applyProtection="1">
      <alignment horizontal="centerContinuous" vertical="center"/>
      <protection locked="0"/>
    </xf>
    <xf numFmtId="0" fontId="8" fillId="10" borderId="1" xfId="0" applyFont="1" applyFill="1" applyBorder="1" applyAlignment="1" applyProtection="1">
      <alignment horizontal="center" vertical="center" wrapText="1"/>
      <protection locked="0"/>
    </xf>
    <xf numFmtId="0" fontId="9" fillId="11" borderId="1" xfId="0" applyFont="1" applyFill="1" applyBorder="1" applyAlignment="1" applyProtection="1">
      <alignment horizontal="center" vertical="center" wrapText="1"/>
      <protection locked="0"/>
    </xf>
    <xf numFmtId="0" fontId="7" fillId="12" borderId="1" xfId="0" applyFont="1" applyFill="1" applyBorder="1" applyAlignment="1" applyProtection="1">
      <alignment horizontal="center" vertical="center" wrapText="1"/>
      <protection locked="0"/>
    </xf>
    <xf numFmtId="0" fontId="7" fillId="13" borderId="1" xfId="0" applyFont="1" applyFill="1" applyBorder="1" applyAlignment="1" applyProtection="1">
      <alignment horizontal="center" vertical="center" wrapText="1"/>
      <protection locked="0"/>
    </xf>
    <xf numFmtId="14" fontId="8" fillId="10" borderId="1" xfId="0" applyNumberFormat="1" applyFont="1" applyFill="1" applyBorder="1" applyAlignment="1" applyProtection="1">
      <alignment horizontal="center" vertical="center" wrapText="1"/>
      <protection locked="0"/>
    </xf>
    <xf numFmtId="164" fontId="0" fillId="0" borderId="0" xfId="2" applyNumberFormat="1" applyFont="1"/>
    <xf numFmtId="0" fontId="0" fillId="0" borderId="1" xfId="0" applyBorder="1"/>
    <xf numFmtId="0" fontId="5" fillId="14" borderId="1" xfId="0" applyFont="1" applyFill="1" applyBorder="1" applyAlignment="1">
      <alignment horizontal="center"/>
    </xf>
    <xf numFmtId="164" fontId="5" fillId="14" borderId="1" xfId="2" applyNumberFormat="1" applyFont="1" applyFill="1" applyBorder="1" applyAlignment="1">
      <alignment horizontal="center"/>
    </xf>
    <xf numFmtId="0" fontId="5" fillId="15" borderId="1" xfId="0" applyFont="1" applyFill="1" applyBorder="1" applyAlignment="1">
      <alignment horizontal="center"/>
    </xf>
    <xf numFmtId="0" fontId="5" fillId="15" borderId="1" xfId="0" applyFont="1" applyFill="1" applyBorder="1"/>
    <xf numFmtId="164" fontId="5" fillId="15" borderId="1" xfId="2" applyNumberFormat="1" applyFont="1" applyFill="1" applyBorder="1" applyAlignment="1">
      <alignment horizontal="center"/>
    </xf>
    <xf numFmtId="0" fontId="5" fillId="2" borderId="1" xfId="0" applyFont="1" applyFill="1" applyBorder="1"/>
    <xf numFmtId="0" fontId="4" fillId="3" borderId="2" xfId="0" applyFont="1" applyFill="1" applyBorder="1"/>
    <xf numFmtId="0" fontId="4" fillId="2" borderId="2" xfId="0" applyFont="1" applyFill="1" applyBorder="1"/>
    <xf numFmtId="0" fontId="4" fillId="4" borderId="2" xfId="0" applyFont="1" applyFill="1" applyBorder="1"/>
    <xf numFmtId="0" fontId="4" fillId="6" borderId="2" xfId="0" applyFont="1" applyFill="1" applyBorder="1"/>
    <xf numFmtId="0" fontId="4" fillId="8" borderId="2" xfId="0" applyFont="1" applyFill="1" applyBorder="1"/>
    <xf numFmtId="0" fontId="4" fillId="7" borderId="2" xfId="0" applyFont="1" applyFill="1" applyBorder="1"/>
    <xf numFmtId="0" fontId="5" fillId="5" borderId="1" xfId="0" applyFont="1" applyFill="1" applyBorder="1" applyAlignment="1">
      <alignment horizontal="left" vertical="center" wrapText="1"/>
    </xf>
    <xf numFmtId="0" fontId="10" fillId="16" borderId="3" xfId="0" applyFont="1" applyFill="1" applyBorder="1" applyAlignment="1">
      <alignment horizontal="center" vertical="center" wrapText="1"/>
    </xf>
    <xf numFmtId="0" fontId="10" fillId="16" borderId="4" xfId="0" applyFont="1" applyFill="1" applyBorder="1" applyAlignment="1">
      <alignment horizontal="center" vertical="center" wrapText="1"/>
    </xf>
    <xf numFmtId="0" fontId="10" fillId="16" borderId="5" xfId="0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4" fillId="0" borderId="1" xfId="2" applyNumberFormat="1" applyFont="1" applyBorder="1" applyAlignment="1">
      <alignment horizontal="center"/>
    </xf>
  </cellXfs>
  <cellStyles count="3">
    <cellStyle name="Milliers" xfId="2" builtinId="3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66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erjani, Nabil" refreshedDate="41551.666837500001" createdVersion="4" refreshedVersion="4" minRefreshableVersion="3" recordCount="29">
  <cacheSource type="worksheet">
    <worksheetSource ref="A2:U31" sheet="extrac"/>
  </cacheSource>
  <cacheFields count="21">
    <cacheField name="Num BCI " numFmtId="0">
      <sharedItems containsSemiMixedTypes="0" containsString="0" containsNumber="1" containsInteger="1" minValue="53583" maxValue="53778" count="25">
        <n v="53590"/>
        <n v="53591"/>
        <n v="53624"/>
        <n v="53583"/>
        <n v="53600"/>
        <n v="53621"/>
        <n v="53626"/>
        <n v="53656"/>
        <n v="53657"/>
        <n v="53659"/>
        <n v="53661"/>
        <n v="53691"/>
        <n v="53710"/>
        <n v="53668"/>
        <n v="53647"/>
        <n v="53620"/>
        <n v="53616"/>
        <n v="53715"/>
        <n v="53675"/>
        <n v="53672"/>
        <n v="53666"/>
        <n v="53719"/>
        <n v="53750"/>
        <n v="53778"/>
        <n v="53695"/>
      </sharedItems>
    </cacheField>
    <cacheField name="Demandeur " numFmtId="0">
      <sharedItems/>
    </cacheField>
    <cacheField name="Fournisseur" numFmtId="0">
      <sharedItems/>
    </cacheField>
    <cacheField name="Date Création" numFmtId="0">
      <sharedItems containsDate="1" containsMixedTypes="1" minDate="2013-01-02T00:00:00" maxDate="2013-01-03T00:00:00"/>
    </cacheField>
    <cacheField name="Num BCE" numFmtId="0">
      <sharedItems/>
    </cacheField>
    <cacheField name="Désignation" numFmtId="0">
      <sharedItems/>
    </cacheField>
    <cacheField name="Prix Unitaire" numFmtId="0">
      <sharedItems containsSemiMixedTypes="0" containsString="0" containsNumber="1" minValue="0.2" maxValue="7463.68"/>
    </cacheField>
    <cacheField name="Devise" numFmtId="0">
      <sharedItems/>
    </cacheField>
    <cacheField name="Qté" numFmtId="0">
      <sharedItems containsSemiMixedTypes="0" containsString="0" containsNumber="1" minValue="1" maxValue="800"/>
    </cacheField>
    <cacheField name="Total" numFmtId="0">
      <sharedItems containsSemiMixedTypes="0" containsString="0" containsNumber="1" minValue="40" maxValue="7546.9626099999996"/>
    </cacheField>
    <cacheField name="Nature Commande" numFmtId="0">
      <sharedItems/>
    </cacheField>
    <cacheField name="C.C." numFmtId="0">
      <sharedItems containsSemiMixedTypes="0" containsString="0" containsNumber="1" containsInteger="1" minValue="1651" maxValue="9921"/>
    </cacheField>
    <cacheField name="Num Budget" numFmtId="0">
      <sharedItems/>
    </cacheField>
    <cacheField name="Num Facture" numFmtId="0">
      <sharedItems containsMixedTypes="1" containsNumber="1" containsInteger="1" minValue="7842" maxValue="4005264068"/>
    </cacheField>
    <cacheField name="Date Facture" numFmtId="0">
      <sharedItems/>
    </cacheField>
    <cacheField name="Date De Paiement" numFmtId="0">
      <sharedItems/>
    </cacheField>
    <cacheField name="Valeur Facture " numFmtId="0">
      <sharedItems containsMixedTypes="1" containsNumber="1" minValue="250" maxValue="1500"/>
    </cacheField>
    <cacheField name="Etat Livraison " numFmtId="0">
      <sharedItems/>
    </cacheField>
    <cacheField name="Qte Livrée" numFmtId="0">
      <sharedItems containsSemiMixedTypes="0" containsString="0" containsNumber="1" minValue="0" maxValue="10160"/>
    </cacheField>
    <cacheField name="Acheteur" numFmtId="0">
      <sharedItems/>
    </cacheField>
    <cacheField name="Date Validation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s v="Mohamed-Amine BLANCO"/>
    <s v="STE MON-PRIX MARKET_x0009__x0009__x0009__x0009__x0009__x0009_"/>
    <d v="2013-01-02T00:00:00"/>
    <s v="2013-10043"/>
    <s v="BON D ACHAT DE 30 DINARS "/>
    <n v="30"/>
    <s v="DT"/>
    <n v="50"/>
    <n v="1500"/>
    <s v="H"/>
    <n v="1651"/>
    <s v="Charge"/>
    <s v="Non Facturé"/>
    <s v="Non Facturé"/>
    <s v="Non Facturé"/>
    <s v="Non Facturé"/>
    <s v="Non Livrée"/>
    <n v="0"/>
    <s v="S. Cheibi"/>
    <s v="2013-01-04"/>
  </r>
  <r>
    <x v="1"/>
    <s v="Riadh Amdouni"/>
    <s v="PNA PRODUIT DE NETTOYAGE AMEL"/>
    <s v="2013-01-02"/>
    <s v="2013-10044"/>
    <s v="FRAIS DE TRANSPORT PNA"/>
    <n v="40"/>
    <s v="DT"/>
    <n v="1"/>
    <n v="40"/>
    <s v="J"/>
    <n v="1751"/>
    <s v="Charge"/>
    <s v="Non Facturé"/>
    <s v="Non Facturé"/>
    <s v="Non Facturé"/>
    <s v="Non Facturé"/>
    <s v="Non Livrée"/>
    <n v="0"/>
    <s v="N. Guissouma"/>
    <s v="2013-01-04"/>
  </r>
  <r>
    <x v="2"/>
    <s v="Adel Bejaoui"/>
    <s v="DHAOUADI IMED"/>
    <s v="2013-01-02"/>
    <s v="2013-10045"/>
    <s v="TIGE FILTE  OFFRE N° 118/2012"/>
    <n v="5"/>
    <s v="DT"/>
    <n v="8"/>
    <n v="40"/>
    <s v="H"/>
    <n v="1672"/>
    <s v="Charge"/>
    <s v="037-2013"/>
    <s v="2013-02-14"/>
    <s v="0000-00-00"/>
    <s v="40,400"/>
    <s v="Livrée"/>
    <n v="8"/>
    <s v="S. Cheibi"/>
    <s v="2013-01-07"/>
  </r>
  <r>
    <x v="3"/>
    <s v="Adel Bejaoui"/>
    <s v="DHAOUADI IMED"/>
    <s v="2013-01-02"/>
    <s v="2013-10046"/>
    <s v="SUPPORT FûT A9 PPL "/>
    <n v="136.80000000000001"/>
    <s v="DT"/>
    <n v="2"/>
    <n v="273.60000000000002"/>
    <s v="A9"/>
    <n v="1672"/>
    <s v="12-WTNMN-PSA-EX-019"/>
    <s v="007-2013"/>
    <s v="2013-01-21"/>
    <s v="0000-00-00"/>
    <s v="274,000"/>
    <s v="Livrée"/>
    <n v="2"/>
    <s v="S. Cheibi"/>
    <s v="2013-01-07"/>
  </r>
  <r>
    <x v="4"/>
    <s v="Hassen Aloui"/>
    <s v="imtiez service "/>
    <s v="2013-01-02"/>
    <s v="2013-10070"/>
    <s v="IMPESSION CAIHER D` EJECTION FORMAT A3 "/>
    <n v="5.6999998092651367"/>
    <s v="DT"/>
    <n v="70"/>
    <n v="398.99998664855957"/>
    <s v="G"/>
    <n v="1791"/>
    <s v="Charge"/>
    <s v="01/2013"/>
    <s v="0000-00-00"/>
    <s v="0000-00-00"/>
    <n v="399"/>
    <s v="Livrée"/>
    <n v="70"/>
    <s v="T. Ferchichi"/>
    <s v="2013-01-04"/>
  </r>
  <r>
    <x v="5"/>
    <s v="Hassen Aloui"/>
    <s v="MOOR PARAGON"/>
    <s v="2013-01-02"/>
    <s v="2013-10071"/>
    <s v="ETIQUETTES PLANCHE A4 SANS IMPRESSION DIM 210X297 BOITE DE 100 PLANCHES"/>
    <n v="16.5"/>
    <s v="EUR"/>
    <n v="30"/>
    <n v="495"/>
    <s v="G"/>
    <n v="1791"/>
    <s v="Charge"/>
    <n v="30085367"/>
    <s v="0000-00-00"/>
    <s v="0000-00-00"/>
    <n v="495"/>
    <s v="Livrée"/>
    <n v="30"/>
    <s v="T. Ferchichi"/>
    <s v="2013-01-04"/>
  </r>
  <r>
    <x v="6"/>
    <s v="Hassen Aloui"/>
    <s v="MAJIMPEX"/>
    <s v="2013-01-02"/>
    <s v="2013-10072"/>
    <s v="WD-40 SPéCIALISTE NETTOYANT CONTACTS éLECTRIQUES"/>
    <n v="10.99"/>
    <s v="DT"/>
    <n v="30"/>
    <n v="329.7"/>
    <s v="B3"/>
    <n v="1791"/>
    <s v="Charge"/>
    <s v="K0017"/>
    <s v="0000-00-00"/>
    <s v="0000-00-00"/>
    <s v="604,850"/>
    <s v="Livrée"/>
    <n v="30"/>
    <s v="T. Ferchichi"/>
    <s v="2013-01-04"/>
  </r>
  <r>
    <x v="6"/>
    <s v="Hassen Aloui"/>
    <s v="MAJIMPEX"/>
    <s v="2013-01-02"/>
    <s v="2013-10072"/>
    <s v="WD-40 SPéCIALISTE NETTOYANT CONTACTS éLECTRIQUES"/>
    <n v="10.99"/>
    <s v="DT"/>
    <n v="25"/>
    <n v="274.75"/>
    <s v="B3"/>
    <n v="1791"/>
    <s v="Charge"/>
    <s v="K0017"/>
    <s v="0000-00-00"/>
    <s v="0000-00-00"/>
    <s v="604,850"/>
    <s v="Livrée"/>
    <n v="25"/>
    <s v="T. Ferchichi"/>
    <s v="2013-01-04"/>
  </r>
  <r>
    <x v="7"/>
    <s v="Hassen Aloui"/>
    <s v="REEMI"/>
    <s v="2013-01-03"/>
    <s v="2013-10073"/>
    <s v="CONSOMMATION MAGASIN AVANCé REEMI MOIS DéCEMBRE 2012"/>
    <n v="7463.68"/>
    <s v="CHF"/>
    <n v="1"/>
    <n v="7463.68"/>
    <s v="B1"/>
    <n v="1794"/>
    <s v="Charge"/>
    <s v="Non Facturé"/>
    <s v="Non Facturé"/>
    <s v="Non Facturé"/>
    <s v="Non Facturé"/>
    <s v="Non Livrée"/>
    <n v="0"/>
    <s v="T. Ferchichi"/>
    <s v="2013-01-07"/>
  </r>
  <r>
    <x v="8"/>
    <s v="Hassen Aloui"/>
    <s v="Eugen Meller"/>
    <s v="2013-01-03"/>
    <s v="2013-10074"/>
    <s v="CONSOMMATION MAGASIN AVANCé EUGEN MELLER MOIS DéCEMBRE 2012"/>
    <n v="3219.1"/>
    <s v="EUR"/>
    <n v="1"/>
    <n v="3219.1"/>
    <s v="B1"/>
    <n v="1794"/>
    <s v="Charge"/>
    <s v="Non Facturé"/>
    <s v="Non Facturé"/>
    <s v="Non Facturé"/>
    <s v="Non Facturé"/>
    <s v="Non Livrée"/>
    <n v="0"/>
    <s v="T. Ferchichi"/>
    <s v="2013-01-07"/>
  </r>
  <r>
    <x v="9"/>
    <s v="Hassen Aloui"/>
    <s v=" E.E.A  "/>
    <s v="2013-01-03"/>
    <s v="2013-10075"/>
    <s v="CONSOMMATION MAGASIN AVANCé EEA MOIS DE DéCEMBRE 2012"/>
    <n v="2884.85"/>
    <s v="EUR"/>
    <n v="1"/>
    <n v="2884.85"/>
    <s v="B1"/>
    <n v="1794"/>
    <s v="Charge"/>
    <s v="Non Facturé"/>
    <s v="Non Facturé"/>
    <s v="Non Facturé"/>
    <s v="Non Facturé"/>
    <s v="Non Livrée"/>
    <n v="0"/>
    <s v="T. Ferchichi"/>
    <s v="2013-01-07"/>
  </r>
  <r>
    <x v="10"/>
    <s v="Hassen Aloui"/>
    <s v="M.G.S.D"/>
    <s v="2013-01-03"/>
    <s v="2013-10076"/>
    <s v="CISEAU POUR COUPEUR "/>
    <n v="1.4720000028610229"/>
    <s v="DT"/>
    <n v="280"/>
    <n v="412.16000080108643"/>
    <s v="B2"/>
    <n v="1791"/>
    <s v="Charge"/>
    <s v="20/2013"/>
    <s v="0000-00-00"/>
    <s v="0000-00-00"/>
    <s v="412,160"/>
    <s v="Livrée"/>
    <n v="280"/>
    <s v="T. Ferchichi"/>
    <s v="2013-01-04"/>
  </r>
  <r>
    <x v="11"/>
    <s v="Hassen Aloui"/>
    <s v="DINEFER"/>
    <s v="2013-01-03"/>
    <s v="2013-10077"/>
    <s v="POINTES DE TESTE RECTANG. TYPE 3.75 40403074"/>
    <n v="10"/>
    <s v="EUR"/>
    <n v="150"/>
    <n v="1500"/>
    <s v="B3"/>
    <n v="1794"/>
    <s v="Charge"/>
    <n v="2130020"/>
    <s v="0000-00-00"/>
    <s v="0000-00-00"/>
    <n v="1500"/>
    <s v="Livrée"/>
    <n v="150"/>
    <s v="T. Ferchichi"/>
    <s v="2013-01-07"/>
  </r>
  <r>
    <x v="12"/>
    <s v="Hassen Aloui"/>
    <s v="QUINCAILLERIE EL WAFA"/>
    <s v="2013-01-04"/>
    <s v="2013-10078"/>
    <s v="COLLE LOCTIT"/>
    <n v="1.3999999761581421"/>
    <s v="DT"/>
    <n v="100"/>
    <n v="139.99999761581"/>
    <s v="B2"/>
    <n v="1791"/>
    <s v="Charge"/>
    <n v="7842"/>
    <s v="0000-00-00"/>
    <s v="0000-00-00"/>
    <s v="140,400"/>
    <s v="Livrée"/>
    <n v="100"/>
    <s v="T. Ferchichi"/>
    <s v="2013-01-04"/>
  </r>
  <r>
    <x v="13"/>
    <s v="Najet Ferjani"/>
    <s v="M.G.S.D"/>
    <s v="2013-01-03"/>
    <s v="2013-10079"/>
    <s v="PLASTIFICATION A FROID 50/70"/>
    <n v="170"/>
    <s v="DT"/>
    <n v="2"/>
    <n v="340"/>
    <s v="G"/>
    <n v="1766"/>
    <s v="Charge"/>
    <s v="21/2013"/>
    <s v="0000-00-00"/>
    <s v="0000-00-00"/>
    <n v="340"/>
    <s v="Livrée"/>
    <n v="2"/>
    <s v="N. Guissouma"/>
    <s v="2013-01-04"/>
  </r>
  <r>
    <x v="14"/>
    <s v="Neila Guissouma"/>
    <s v="M.G.S.D"/>
    <s v="2013-01-03"/>
    <s v="2013-10080"/>
    <s v="RAME PAPIER A4"/>
    <n v="4"/>
    <s v="DT"/>
    <n v="200"/>
    <n v="800"/>
    <s v="G"/>
    <n v="1798"/>
    <s v="Charge"/>
    <s v="22/2013"/>
    <s v="0000-00-00"/>
    <s v="0000-00-00"/>
    <n v="800"/>
    <s v="Livrée"/>
    <n v="10160"/>
    <s v="N. Guissouma"/>
    <s v="2013-01-04"/>
  </r>
  <r>
    <x v="15"/>
    <s v="Karima Aouini"/>
    <s v="STE MON-PRIX MARKET_x0009__x0009__x0009__x0009__x0009__x0009_"/>
    <s v="2013-01-02"/>
    <s v="2013-10081"/>
    <s v="BON D ACHAT DE 30 DINARS "/>
    <n v="30"/>
    <s v="DT"/>
    <n v="50"/>
    <n v="1500"/>
    <s v="G"/>
    <n v="1751"/>
    <s v="Charge"/>
    <s v="Non Facturé"/>
    <s v="Non Facturé"/>
    <s v="Non Facturé"/>
    <s v="Non Facturé"/>
    <s v="Non Livrée"/>
    <n v="0"/>
    <s v="N. Guissouma"/>
    <s v="2013-01-04"/>
  </r>
  <r>
    <x v="15"/>
    <s v="Karima Aouini"/>
    <s v="STE MON-PRIX MARKET_x0009__x0009__x0009__x0009__x0009__x0009_"/>
    <s v="2013-01-02"/>
    <s v="2013-10081"/>
    <s v="BON  D ACHAT DE 10 DINARS"/>
    <n v="10"/>
    <s v="DT"/>
    <n v="20"/>
    <n v="200"/>
    <s v="G"/>
    <n v="1751"/>
    <s v="Charge"/>
    <s v="Non Facturé"/>
    <s v="Non Facturé"/>
    <s v="Non Facturé"/>
    <s v="Non Facturé"/>
    <s v="Non Livrée"/>
    <n v="0"/>
    <s v="N. Guissouma"/>
    <s v="2013-01-04"/>
  </r>
  <r>
    <x v="16"/>
    <s v="Noura Dhaouadi"/>
    <s v="vision industrielle "/>
    <s v="2013-01-02"/>
    <s v="2013-10082"/>
    <s v="COLLE_x000d__x000a_"/>
    <n v="3"/>
    <s v="DT"/>
    <n v="90"/>
    <n v="270"/>
    <s v="B2"/>
    <n v="9921"/>
    <s v="Charge"/>
    <s v="005/13"/>
    <s v="0000-00-00"/>
    <s v="0000-00-00"/>
    <n v="430"/>
    <s v="Livrée"/>
    <n v="90"/>
    <s v="N. Guissouma"/>
    <s v="2013-01-04"/>
  </r>
  <r>
    <x v="16"/>
    <s v="Noura Dhaouadi"/>
    <s v="vision industrielle "/>
    <s v="2013-01-02"/>
    <s v="2013-10082"/>
    <s v="TISSU SEUL"/>
    <n v="0.2"/>
    <s v="DT"/>
    <n v="800"/>
    <n v="160"/>
    <s v="B2"/>
    <n v="9921"/>
    <s v="Charge"/>
    <s v="005/13"/>
    <s v="0000-00-00"/>
    <s v="0000-00-00"/>
    <n v="430"/>
    <s v="Livrée"/>
    <n v="800"/>
    <s v="N. Guissouma"/>
    <s v="2013-01-04"/>
  </r>
  <r>
    <x v="17"/>
    <s v="Samira Ben Aissa"/>
    <s v="TOTAL TUNISIE"/>
    <s v="2013-01-04"/>
    <s v="2013-10092"/>
    <s v="1 TONNE GPL VRAC"/>
    <n v="1050.67"/>
    <s v="DT"/>
    <n v="7.1829999999999998"/>
    <n v="7546.9626099999996"/>
    <s v="C"/>
    <n v="1680"/>
    <s v="Charge"/>
    <n v="4005264068"/>
    <s v="0000-00-00"/>
    <s v="0000-00-00"/>
    <s v="7547,363"/>
    <s v="Livrée"/>
    <n v="7.1829999999999998"/>
    <s v="H. Bahri"/>
    <s v="2013-01-07"/>
  </r>
  <r>
    <x v="18"/>
    <s v="Hassen Mhamdi"/>
    <s v="ATF"/>
    <s v="2013-01-03"/>
    <s v="2013-10095"/>
    <s v="ADHESIF BLANC 100MM REF 2776-5 100M "/>
    <n v="9"/>
    <s v="EUR"/>
    <n v="72"/>
    <n v="648"/>
    <s v="C"/>
    <n v="1651"/>
    <s v="Charge"/>
    <n v="11419"/>
    <s v="0000-00-00"/>
    <s v="0000-00-00"/>
    <n v="1134"/>
    <s v="Livrée"/>
    <n v="72"/>
    <s v="S. Cheibi"/>
    <s v="2013-01-08"/>
  </r>
  <r>
    <x v="18"/>
    <s v="Hassen Mhamdi"/>
    <s v="ATF"/>
    <s v="2013-01-03"/>
    <s v="2013-10095"/>
    <s v="ADHESIVE BLANC 50MM REF 2776-5"/>
    <n v="4.5"/>
    <s v="EUR"/>
    <n v="108"/>
    <n v="486"/>
    <s v="C"/>
    <n v="1651"/>
    <s v="Charge"/>
    <n v="11419"/>
    <s v="0000-00-00"/>
    <s v="0000-00-00"/>
    <n v="1134"/>
    <s v="Livrée"/>
    <n v="108"/>
    <s v="S. Cheibi"/>
    <s v="2013-01-08"/>
  </r>
  <r>
    <x v="19"/>
    <s v="Mohamed-Amine BLANCO"/>
    <s v="STE MON-PRIX MARKET_x0009__x0009__x0009__x0009__x0009__x0009_"/>
    <s v="2013-01-03"/>
    <s v="2013-10096"/>
    <s v="BON  D ACHAT DE 10 DINARS"/>
    <n v="10"/>
    <s v="DT"/>
    <n v="20"/>
    <n v="200"/>
    <s v="H"/>
    <n v="1651"/>
    <s v="Charge"/>
    <s v="Non Facturé"/>
    <s v="Non Facturé"/>
    <s v="Non Facturé"/>
    <s v="Non Facturé"/>
    <s v="Non Livrée"/>
    <n v="0"/>
    <s v="S. Cheibi"/>
    <s v="2013-01-08"/>
  </r>
  <r>
    <x v="20"/>
    <s v="Tahar Zoghbi"/>
    <s v="M.G.S.D"/>
    <s v="2013-01-03"/>
    <s v="2013-10098"/>
    <s v="BOITE D ARCHIVE "/>
    <n v="1.281999945640564"/>
    <s v="DT"/>
    <n v="250"/>
    <n v="320.49998641014099"/>
    <s v="G"/>
    <n v="1803"/>
    <s v="Charge"/>
    <s v="23/2013"/>
    <s v="0000-00-00"/>
    <s v="0000-00-00"/>
    <s v="320,500"/>
    <s v="Livrée"/>
    <n v="250"/>
    <s v="N. Guissouma"/>
    <s v="2013-01-08"/>
  </r>
  <r>
    <x v="21"/>
    <s v="Hassen Aloui"/>
    <s v="AFRIQUE DECOR"/>
    <s v="2013-01-04"/>
    <s v="2013-10099"/>
    <s v="MOQUETTE PVC EN ROULEAU REF 30 X 30 _x000d__x000a_P3759001"/>
    <n v="22.5"/>
    <s v="DT"/>
    <n v="30"/>
    <n v="675"/>
    <s v="B2"/>
    <n v="1758"/>
    <s v="Charge"/>
    <n v="13010004"/>
    <s v="0000-00-00"/>
    <s v="0000-00-00"/>
    <n v="675.4"/>
    <s v="Livrée"/>
    <n v="30"/>
    <s v="T. Ferchichi"/>
    <s v="2013-01-08"/>
  </r>
  <r>
    <x v="22"/>
    <s v="Samira Ben Aissa"/>
    <s v="MCD"/>
    <s v="2013-01-04"/>
    <s v="2013-10100"/>
    <s v="RéPARATION LAVEUSE SC350"/>
    <n v="380.03399999999999"/>
    <s v="DT"/>
    <n v="1"/>
    <n v="380.03399999999999"/>
    <s v="C"/>
    <n v="1780"/>
    <s v="Charge"/>
    <s v="13/0069"/>
    <s v="0000-00-00"/>
    <s v="0000-00-00"/>
    <s v="380,434"/>
    <s v="Livrée"/>
    <n v="1"/>
    <s v="T. Ferchichi"/>
    <s v="2013-01-08"/>
  </r>
  <r>
    <x v="23"/>
    <s v="Hassen Aloui"/>
    <s v="FEINMETALL GMBH_x000d__x000a_Pruftechnik fur Elektronik"/>
    <s v="2013-01-07"/>
    <s v="2013-10101"/>
    <s v="CONSOMMATION MAGASIN AVANCé FEINMETALL MOIS DéCEMBRE 2012"/>
    <n v="1419.22"/>
    <s v="EUR"/>
    <n v="1"/>
    <n v="1419.22"/>
    <s v="B3"/>
    <n v="1794"/>
    <s v="Charge"/>
    <s v="Non Facturé"/>
    <s v="Non Facturé"/>
    <s v="Non Facturé"/>
    <s v="Non Facturé"/>
    <s v="Non Livrée"/>
    <n v="0"/>
    <s v="T. Ferchichi"/>
    <s v="2013-01-08"/>
  </r>
  <r>
    <x v="24"/>
    <s v="Sabrine BEJAOUI"/>
    <s v="M.G.S.D"/>
    <s v="2013-01-03"/>
    <s v="2013-10102"/>
    <s v="RUBAN PAPIER THERMIQUE POUR POINTEUSE CANTINE"/>
    <n v="2.5"/>
    <s v="DT"/>
    <n v="100"/>
    <n v="250"/>
    <s v="H"/>
    <n v="9270"/>
    <s v="Charge"/>
    <s v="055/2013"/>
    <s v="0000-00-00"/>
    <s v="0000-00-00"/>
    <n v="250"/>
    <s v="Livrée"/>
    <n v="100"/>
    <s v="S. Cheibi"/>
    <s v="2013-01-0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29" firstHeaderRow="1" firstDataRow="1" firstDataCol="1"/>
  <pivotFields count="21">
    <pivotField axis="axisRow" showAll="0">
      <items count="26">
        <item x="3"/>
        <item x="0"/>
        <item x="1"/>
        <item x="4"/>
        <item x="16"/>
        <item x="15"/>
        <item x="5"/>
        <item x="2"/>
        <item x="6"/>
        <item x="14"/>
        <item x="7"/>
        <item x="8"/>
        <item x="9"/>
        <item x="10"/>
        <item x="20"/>
        <item x="13"/>
        <item x="19"/>
        <item x="18"/>
        <item x="11"/>
        <item x="24"/>
        <item x="12"/>
        <item x="17"/>
        <item x="21"/>
        <item x="22"/>
        <item x="2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2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 t="grand">
      <x/>
    </i>
  </rowItems>
  <colItems count="1">
    <i/>
  </colItems>
  <dataFields count="1">
    <dataField name="Somme de Total" fld="9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/>
  </sheetPr>
  <dimension ref="A1:U31"/>
  <sheetViews>
    <sheetView tabSelected="1" workbookViewId="0">
      <selection activeCell="C14" sqref="C14"/>
    </sheetView>
  </sheetViews>
  <sheetFormatPr baseColWidth="10" defaultRowHeight="15" x14ac:dyDescent="0.25"/>
  <cols>
    <col min="1" max="2" width="12.7109375" style="12" customWidth="1"/>
    <col min="3" max="3" width="17.5703125" style="12" customWidth="1"/>
    <col min="4" max="5" width="12.7109375" style="12" customWidth="1"/>
    <col min="6" max="6" width="35" style="12" customWidth="1"/>
    <col min="7" max="8" width="12.7109375" style="12" customWidth="1"/>
    <col min="9" max="10" width="9.140625" style="12" customWidth="1"/>
    <col min="11" max="19" width="12.7109375" style="12" customWidth="1"/>
    <col min="20" max="256" width="9.140625" style="12" customWidth="1"/>
    <col min="257" max="264" width="12.7109375" style="12" customWidth="1"/>
    <col min="265" max="266" width="9.140625" style="12" customWidth="1"/>
    <col min="267" max="275" width="12.7109375" style="12" customWidth="1"/>
    <col min="276" max="512" width="9.140625" style="12" customWidth="1"/>
    <col min="513" max="520" width="12.7109375" style="12" customWidth="1"/>
    <col min="521" max="522" width="9.140625" style="12" customWidth="1"/>
    <col min="523" max="531" width="12.7109375" style="12" customWidth="1"/>
    <col min="532" max="768" width="9.140625" style="12" customWidth="1"/>
    <col min="769" max="776" width="12.7109375" style="12" customWidth="1"/>
    <col min="777" max="778" width="9.140625" style="12" customWidth="1"/>
    <col min="779" max="787" width="12.7109375" style="12" customWidth="1"/>
    <col min="788" max="1024" width="9.140625" style="12" customWidth="1"/>
    <col min="1025" max="1032" width="12.7109375" style="12" customWidth="1"/>
    <col min="1033" max="1034" width="9.140625" style="12" customWidth="1"/>
    <col min="1035" max="1043" width="12.7109375" style="12" customWidth="1"/>
    <col min="1044" max="1280" width="9.140625" style="12" customWidth="1"/>
    <col min="1281" max="1288" width="12.7109375" style="12" customWidth="1"/>
    <col min="1289" max="1290" width="9.140625" style="12" customWidth="1"/>
    <col min="1291" max="1299" width="12.7109375" style="12" customWidth="1"/>
    <col min="1300" max="1536" width="9.140625" style="12" customWidth="1"/>
    <col min="1537" max="1544" width="12.7109375" style="12" customWidth="1"/>
    <col min="1545" max="1546" width="9.140625" style="12" customWidth="1"/>
    <col min="1547" max="1555" width="12.7109375" style="12" customWidth="1"/>
    <col min="1556" max="1792" width="9.140625" style="12" customWidth="1"/>
    <col min="1793" max="1800" width="12.7109375" style="12" customWidth="1"/>
    <col min="1801" max="1802" width="9.140625" style="12" customWidth="1"/>
    <col min="1803" max="1811" width="12.7109375" style="12" customWidth="1"/>
    <col min="1812" max="2048" width="9.140625" style="12" customWidth="1"/>
    <col min="2049" max="2056" width="12.7109375" style="12" customWidth="1"/>
    <col min="2057" max="2058" width="9.140625" style="12" customWidth="1"/>
    <col min="2059" max="2067" width="12.7109375" style="12" customWidth="1"/>
    <col min="2068" max="2304" width="9.140625" style="12" customWidth="1"/>
    <col min="2305" max="2312" width="12.7109375" style="12" customWidth="1"/>
    <col min="2313" max="2314" width="9.140625" style="12" customWidth="1"/>
    <col min="2315" max="2323" width="12.7109375" style="12" customWidth="1"/>
    <col min="2324" max="2560" width="9.140625" style="12" customWidth="1"/>
    <col min="2561" max="2568" width="12.7109375" style="12" customWidth="1"/>
    <col min="2569" max="2570" width="9.140625" style="12" customWidth="1"/>
    <col min="2571" max="2579" width="12.7109375" style="12" customWidth="1"/>
    <col min="2580" max="2816" width="9.140625" style="12" customWidth="1"/>
    <col min="2817" max="2824" width="12.7109375" style="12" customWidth="1"/>
    <col min="2825" max="2826" width="9.140625" style="12" customWidth="1"/>
    <col min="2827" max="2835" width="12.7109375" style="12" customWidth="1"/>
    <col min="2836" max="3072" width="9.140625" style="12" customWidth="1"/>
    <col min="3073" max="3080" width="12.7109375" style="12" customWidth="1"/>
    <col min="3081" max="3082" width="9.140625" style="12" customWidth="1"/>
    <col min="3083" max="3091" width="12.7109375" style="12" customWidth="1"/>
    <col min="3092" max="3328" width="9.140625" style="12" customWidth="1"/>
    <col min="3329" max="3336" width="12.7109375" style="12" customWidth="1"/>
    <col min="3337" max="3338" width="9.140625" style="12" customWidth="1"/>
    <col min="3339" max="3347" width="12.7109375" style="12" customWidth="1"/>
    <col min="3348" max="3584" width="9.140625" style="12" customWidth="1"/>
    <col min="3585" max="3592" width="12.7109375" style="12" customWidth="1"/>
    <col min="3593" max="3594" width="9.140625" style="12" customWidth="1"/>
    <col min="3595" max="3603" width="12.7109375" style="12" customWidth="1"/>
    <col min="3604" max="3840" width="9.140625" style="12" customWidth="1"/>
    <col min="3841" max="3848" width="12.7109375" style="12" customWidth="1"/>
    <col min="3849" max="3850" width="9.140625" style="12" customWidth="1"/>
    <col min="3851" max="3859" width="12.7109375" style="12" customWidth="1"/>
    <col min="3860" max="4096" width="9.140625" style="12" customWidth="1"/>
    <col min="4097" max="4104" width="12.7109375" style="12" customWidth="1"/>
    <col min="4105" max="4106" width="9.140625" style="12" customWidth="1"/>
    <col min="4107" max="4115" width="12.7109375" style="12" customWidth="1"/>
    <col min="4116" max="4352" width="9.140625" style="12" customWidth="1"/>
    <col min="4353" max="4360" width="12.7109375" style="12" customWidth="1"/>
    <col min="4361" max="4362" width="9.140625" style="12" customWidth="1"/>
    <col min="4363" max="4371" width="12.7109375" style="12" customWidth="1"/>
    <col min="4372" max="4608" width="9.140625" style="12" customWidth="1"/>
    <col min="4609" max="4616" width="12.7109375" style="12" customWidth="1"/>
    <col min="4617" max="4618" width="9.140625" style="12" customWidth="1"/>
    <col min="4619" max="4627" width="12.7109375" style="12" customWidth="1"/>
    <col min="4628" max="4864" width="9.140625" style="12" customWidth="1"/>
    <col min="4865" max="4872" width="12.7109375" style="12" customWidth="1"/>
    <col min="4873" max="4874" width="9.140625" style="12" customWidth="1"/>
    <col min="4875" max="4883" width="12.7109375" style="12" customWidth="1"/>
    <col min="4884" max="5120" width="9.140625" style="12" customWidth="1"/>
    <col min="5121" max="5128" width="12.7109375" style="12" customWidth="1"/>
    <col min="5129" max="5130" width="9.140625" style="12" customWidth="1"/>
    <col min="5131" max="5139" width="12.7109375" style="12" customWidth="1"/>
    <col min="5140" max="5376" width="9.140625" style="12" customWidth="1"/>
    <col min="5377" max="5384" width="12.7109375" style="12" customWidth="1"/>
    <col min="5385" max="5386" width="9.140625" style="12" customWidth="1"/>
    <col min="5387" max="5395" width="12.7109375" style="12" customWidth="1"/>
    <col min="5396" max="5632" width="9.140625" style="12" customWidth="1"/>
    <col min="5633" max="5640" width="12.7109375" style="12" customWidth="1"/>
    <col min="5641" max="5642" width="9.140625" style="12" customWidth="1"/>
    <col min="5643" max="5651" width="12.7109375" style="12" customWidth="1"/>
    <col min="5652" max="5888" width="9.140625" style="12" customWidth="1"/>
    <col min="5889" max="5896" width="12.7109375" style="12" customWidth="1"/>
    <col min="5897" max="5898" width="9.140625" style="12" customWidth="1"/>
    <col min="5899" max="5907" width="12.7109375" style="12" customWidth="1"/>
    <col min="5908" max="6144" width="9.140625" style="12" customWidth="1"/>
    <col min="6145" max="6152" width="12.7109375" style="12" customWidth="1"/>
    <col min="6153" max="6154" width="9.140625" style="12" customWidth="1"/>
    <col min="6155" max="6163" width="12.7109375" style="12" customWidth="1"/>
    <col min="6164" max="6400" width="9.140625" style="12" customWidth="1"/>
    <col min="6401" max="6408" width="12.7109375" style="12" customWidth="1"/>
    <col min="6409" max="6410" width="9.140625" style="12" customWidth="1"/>
    <col min="6411" max="6419" width="12.7109375" style="12" customWidth="1"/>
    <col min="6420" max="6656" width="9.140625" style="12" customWidth="1"/>
    <col min="6657" max="6664" width="12.7109375" style="12" customWidth="1"/>
    <col min="6665" max="6666" width="9.140625" style="12" customWidth="1"/>
    <col min="6667" max="6675" width="12.7109375" style="12" customWidth="1"/>
    <col min="6676" max="6912" width="9.140625" style="12" customWidth="1"/>
    <col min="6913" max="6920" width="12.7109375" style="12" customWidth="1"/>
    <col min="6921" max="6922" width="9.140625" style="12" customWidth="1"/>
    <col min="6923" max="6931" width="12.7109375" style="12" customWidth="1"/>
    <col min="6932" max="7168" width="9.140625" style="12" customWidth="1"/>
    <col min="7169" max="7176" width="12.7109375" style="12" customWidth="1"/>
    <col min="7177" max="7178" width="9.140625" style="12" customWidth="1"/>
    <col min="7179" max="7187" width="12.7109375" style="12" customWidth="1"/>
    <col min="7188" max="7424" width="9.140625" style="12" customWidth="1"/>
    <col min="7425" max="7432" width="12.7109375" style="12" customWidth="1"/>
    <col min="7433" max="7434" width="9.140625" style="12" customWidth="1"/>
    <col min="7435" max="7443" width="12.7109375" style="12" customWidth="1"/>
    <col min="7444" max="7680" width="9.140625" style="12" customWidth="1"/>
    <col min="7681" max="7688" width="12.7109375" style="12" customWidth="1"/>
    <col min="7689" max="7690" width="9.140625" style="12" customWidth="1"/>
    <col min="7691" max="7699" width="12.7109375" style="12" customWidth="1"/>
    <col min="7700" max="7936" width="9.140625" style="12" customWidth="1"/>
    <col min="7937" max="7944" width="12.7109375" style="12" customWidth="1"/>
    <col min="7945" max="7946" width="9.140625" style="12" customWidth="1"/>
    <col min="7947" max="7955" width="12.7109375" style="12" customWidth="1"/>
    <col min="7956" max="8192" width="9.140625" style="12" customWidth="1"/>
    <col min="8193" max="8200" width="12.7109375" style="12" customWidth="1"/>
    <col min="8201" max="8202" width="9.140625" style="12" customWidth="1"/>
    <col min="8203" max="8211" width="12.7109375" style="12" customWidth="1"/>
    <col min="8212" max="8448" width="9.140625" style="12" customWidth="1"/>
    <col min="8449" max="8456" width="12.7109375" style="12" customWidth="1"/>
    <col min="8457" max="8458" width="9.140625" style="12" customWidth="1"/>
    <col min="8459" max="8467" width="12.7109375" style="12" customWidth="1"/>
    <col min="8468" max="8704" width="9.140625" style="12" customWidth="1"/>
    <col min="8705" max="8712" width="12.7109375" style="12" customWidth="1"/>
    <col min="8713" max="8714" width="9.140625" style="12" customWidth="1"/>
    <col min="8715" max="8723" width="12.7109375" style="12" customWidth="1"/>
    <col min="8724" max="8960" width="9.140625" style="12" customWidth="1"/>
    <col min="8961" max="8968" width="12.7109375" style="12" customWidth="1"/>
    <col min="8969" max="8970" width="9.140625" style="12" customWidth="1"/>
    <col min="8971" max="8979" width="12.7109375" style="12" customWidth="1"/>
    <col min="8980" max="9216" width="9.140625" style="12" customWidth="1"/>
    <col min="9217" max="9224" width="12.7109375" style="12" customWidth="1"/>
    <col min="9225" max="9226" width="9.140625" style="12" customWidth="1"/>
    <col min="9227" max="9235" width="12.7109375" style="12" customWidth="1"/>
    <col min="9236" max="9472" width="9.140625" style="12" customWidth="1"/>
    <col min="9473" max="9480" width="12.7109375" style="12" customWidth="1"/>
    <col min="9481" max="9482" width="9.140625" style="12" customWidth="1"/>
    <col min="9483" max="9491" width="12.7109375" style="12" customWidth="1"/>
    <col min="9492" max="9728" width="9.140625" style="12" customWidth="1"/>
    <col min="9729" max="9736" width="12.7109375" style="12" customWidth="1"/>
    <col min="9737" max="9738" width="9.140625" style="12" customWidth="1"/>
    <col min="9739" max="9747" width="12.7109375" style="12" customWidth="1"/>
    <col min="9748" max="9984" width="9.140625" style="12" customWidth="1"/>
    <col min="9985" max="9992" width="12.7109375" style="12" customWidth="1"/>
    <col min="9993" max="9994" width="9.140625" style="12" customWidth="1"/>
    <col min="9995" max="10003" width="12.7109375" style="12" customWidth="1"/>
    <col min="10004" max="10240" width="9.140625" style="12" customWidth="1"/>
    <col min="10241" max="10248" width="12.7109375" style="12" customWidth="1"/>
    <col min="10249" max="10250" width="9.140625" style="12" customWidth="1"/>
    <col min="10251" max="10259" width="12.7109375" style="12" customWidth="1"/>
    <col min="10260" max="10496" width="9.140625" style="12" customWidth="1"/>
    <col min="10497" max="10504" width="12.7109375" style="12" customWidth="1"/>
    <col min="10505" max="10506" width="9.140625" style="12" customWidth="1"/>
    <col min="10507" max="10515" width="12.7109375" style="12" customWidth="1"/>
    <col min="10516" max="10752" width="9.140625" style="12" customWidth="1"/>
    <col min="10753" max="10760" width="12.7109375" style="12" customWidth="1"/>
    <col min="10761" max="10762" width="9.140625" style="12" customWidth="1"/>
    <col min="10763" max="10771" width="12.7109375" style="12" customWidth="1"/>
    <col min="10772" max="11008" width="9.140625" style="12" customWidth="1"/>
    <col min="11009" max="11016" width="12.7109375" style="12" customWidth="1"/>
    <col min="11017" max="11018" width="9.140625" style="12" customWidth="1"/>
    <col min="11019" max="11027" width="12.7109375" style="12" customWidth="1"/>
    <col min="11028" max="11264" width="9.140625" style="12" customWidth="1"/>
    <col min="11265" max="11272" width="12.7109375" style="12" customWidth="1"/>
    <col min="11273" max="11274" width="9.140625" style="12" customWidth="1"/>
    <col min="11275" max="11283" width="12.7109375" style="12" customWidth="1"/>
    <col min="11284" max="11520" width="9.140625" style="12" customWidth="1"/>
    <col min="11521" max="11528" width="12.7109375" style="12" customWidth="1"/>
    <col min="11529" max="11530" width="9.140625" style="12" customWidth="1"/>
    <col min="11531" max="11539" width="12.7109375" style="12" customWidth="1"/>
    <col min="11540" max="11776" width="9.140625" style="12" customWidth="1"/>
    <col min="11777" max="11784" width="12.7109375" style="12" customWidth="1"/>
    <col min="11785" max="11786" width="9.140625" style="12" customWidth="1"/>
    <col min="11787" max="11795" width="12.7109375" style="12" customWidth="1"/>
    <col min="11796" max="12032" width="9.140625" style="12" customWidth="1"/>
    <col min="12033" max="12040" width="12.7109375" style="12" customWidth="1"/>
    <col min="12041" max="12042" width="9.140625" style="12" customWidth="1"/>
    <col min="12043" max="12051" width="12.7109375" style="12" customWidth="1"/>
    <col min="12052" max="12288" width="9.140625" style="12" customWidth="1"/>
    <col min="12289" max="12296" width="12.7109375" style="12" customWidth="1"/>
    <col min="12297" max="12298" width="9.140625" style="12" customWidth="1"/>
    <col min="12299" max="12307" width="12.7109375" style="12" customWidth="1"/>
    <col min="12308" max="12544" width="9.140625" style="12" customWidth="1"/>
    <col min="12545" max="12552" width="12.7109375" style="12" customWidth="1"/>
    <col min="12553" max="12554" width="9.140625" style="12" customWidth="1"/>
    <col min="12555" max="12563" width="12.7109375" style="12" customWidth="1"/>
    <col min="12564" max="12800" width="9.140625" style="12" customWidth="1"/>
    <col min="12801" max="12808" width="12.7109375" style="12" customWidth="1"/>
    <col min="12809" max="12810" width="9.140625" style="12" customWidth="1"/>
    <col min="12811" max="12819" width="12.7109375" style="12" customWidth="1"/>
    <col min="12820" max="13056" width="9.140625" style="12" customWidth="1"/>
    <col min="13057" max="13064" width="12.7109375" style="12" customWidth="1"/>
    <col min="13065" max="13066" width="9.140625" style="12" customWidth="1"/>
    <col min="13067" max="13075" width="12.7109375" style="12" customWidth="1"/>
    <col min="13076" max="13312" width="9.140625" style="12" customWidth="1"/>
    <col min="13313" max="13320" width="12.7109375" style="12" customWidth="1"/>
    <col min="13321" max="13322" width="9.140625" style="12" customWidth="1"/>
    <col min="13323" max="13331" width="12.7109375" style="12" customWidth="1"/>
    <col min="13332" max="13568" width="9.140625" style="12" customWidth="1"/>
    <col min="13569" max="13576" width="12.7109375" style="12" customWidth="1"/>
    <col min="13577" max="13578" width="9.140625" style="12" customWidth="1"/>
    <col min="13579" max="13587" width="12.7109375" style="12" customWidth="1"/>
    <col min="13588" max="13824" width="9.140625" style="12" customWidth="1"/>
    <col min="13825" max="13832" width="12.7109375" style="12" customWidth="1"/>
    <col min="13833" max="13834" width="9.140625" style="12" customWidth="1"/>
    <col min="13835" max="13843" width="12.7109375" style="12" customWidth="1"/>
    <col min="13844" max="14080" width="9.140625" style="12" customWidth="1"/>
    <col min="14081" max="14088" width="12.7109375" style="12" customWidth="1"/>
    <col min="14089" max="14090" width="9.140625" style="12" customWidth="1"/>
    <col min="14091" max="14099" width="12.7109375" style="12" customWidth="1"/>
    <col min="14100" max="14336" width="9.140625" style="12" customWidth="1"/>
    <col min="14337" max="14344" width="12.7109375" style="12" customWidth="1"/>
    <col min="14345" max="14346" width="9.140625" style="12" customWidth="1"/>
    <col min="14347" max="14355" width="12.7109375" style="12" customWidth="1"/>
    <col min="14356" max="14592" width="9.140625" style="12" customWidth="1"/>
    <col min="14593" max="14600" width="12.7109375" style="12" customWidth="1"/>
    <col min="14601" max="14602" width="9.140625" style="12" customWidth="1"/>
    <col min="14603" max="14611" width="12.7109375" style="12" customWidth="1"/>
    <col min="14612" max="14848" width="9.140625" style="12" customWidth="1"/>
    <col min="14849" max="14856" width="12.7109375" style="12" customWidth="1"/>
    <col min="14857" max="14858" width="9.140625" style="12" customWidth="1"/>
    <col min="14859" max="14867" width="12.7109375" style="12" customWidth="1"/>
    <col min="14868" max="15104" width="9.140625" style="12" customWidth="1"/>
    <col min="15105" max="15112" width="12.7109375" style="12" customWidth="1"/>
    <col min="15113" max="15114" width="9.140625" style="12" customWidth="1"/>
    <col min="15115" max="15123" width="12.7109375" style="12" customWidth="1"/>
    <col min="15124" max="15360" width="9.140625" style="12" customWidth="1"/>
    <col min="15361" max="15368" width="12.7109375" style="12" customWidth="1"/>
    <col min="15369" max="15370" width="9.140625" style="12" customWidth="1"/>
    <col min="15371" max="15379" width="12.7109375" style="12" customWidth="1"/>
    <col min="15380" max="15616" width="9.140625" style="12" customWidth="1"/>
    <col min="15617" max="15624" width="12.7109375" style="12" customWidth="1"/>
    <col min="15625" max="15626" width="9.140625" style="12" customWidth="1"/>
    <col min="15627" max="15635" width="12.7109375" style="12" customWidth="1"/>
    <col min="15636" max="15872" width="9.140625" style="12" customWidth="1"/>
    <col min="15873" max="15880" width="12.7109375" style="12" customWidth="1"/>
    <col min="15881" max="15882" width="9.140625" style="12" customWidth="1"/>
    <col min="15883" max="15891" width="12.7109375" style="12" customWidth="1"/>
    <col min="15892" max="16128" width="9.140625" style="12" customWidth="1"/>
    <col min="16129" max="16136" width="12.7109375" style="12" customWidth="1"/>
    <col min="16137" max="16138" width="9.140625" style="12" customWidth="1"/>
    <col min="16139" max="16147" width="12.7109375" style="12" customWidth="1"/>
    <col min="16148" max="16384" width="9.140625" style="12" customWidth="1"/>
  </cols>
  <sheetData>
    <row r="1" spans="1:21" x14ac:dyDescent="0.25">
      <c r="G1" s="13" t="s">
        <v>38</v>
      </c>
    </row>
    <row r="2" spans="1:21" ht="22.5" x14ac:dyDescent="0.25">
      <c r="A2" s="17" t="s">
        <v>39</v>
      </c>
      <c r="B2" s="16" t="s">
        <v>40</v>
      </c>
      <c r="C2" s="17" t="s">
        <v>0</v>
      </c>
      <c r="D2" s="17" t="s">
        <v>41</v>
      </c>
      <c r="E2" s="17" t="s">
        <v>42</v>
      </c>
      <c r="F2" s="17" t="s">
        <v>43</v>
      </c>
      <c r="G2" s="16" t="s">
        <v>44</v>
      </c>
      <c r="H2" s="16" t="s">
        <v>1</v>
      </c>
      <c r="I2" s="16" t="s">
        <v>45</v>
      </c>
      <c r="J2" s="16" t="s">
        <v>46</v>
      </c>
      <c r="K2" s="16" t="s">
        <v>47</v>
      </c>
      <c r="L2" s="16" t="s">
        <v>48</v>
      </c>
      <c r="M2" s="16" t="s">
        <v>49</v>
      </c>
      <c r="N2" s="16" t="s">
        <v>50</v>
      </c>
      <c r="O2" s="16" t="s">
        <v>51</v>
      </c>
      <c r="P2" s="16" t="s">
        <v>52</v>
      </c>
      <c r="Q2" s="16" t="s">
        <v>53</v>
      </c>
      <c r="R2" s="16" t="s">
        <v>54</v>
      </c>
      <c r="S2" s="16" t="s">
        <v>55</v>
      </c>
      <c r="T2" s="16" t="s">
        <v>56</v>
      </c>
      <c r="U2" s="16" t="s">
        <v>57</v>
      </c>
    </row>
    <row r="3" spans="1:21" ht="22.5" x14ac:dyDescent="0.25">
      <c r="A3" s="14">
        <v>53590</v>
      </c>
      <c r="B3" s="14" t="s">
        <v>58</v>
      </c>
      <c r="C3" s="14" t="s">
        <v>2</v>
      </c>
      <c r="D3" s="18">
        <v>41276</v>
      </c>
      <c r="E3" s="14" t="s">
        <v>60</v>
      </c>
      <c r="F3" s="14" t="s">
        <v>61</v>
      </c>
      <c r="G3" s="14">
        <v>30</v>
      </c>
      <c r="H3" s="14" t="s">
        <v>62</v>
      </c>
      <c r="I3" s="14">
        <v>50</v>
      </c>
      <c r="J3" s="14">
        <v>1500</v>
      </c>
      <c r="K3" s="14" t="s">
        <v>63</v>
      </c>
      <c r="L3" s="14">
        <v>1651</v>
      </c>
      <c r="M3" s="14" t="s">
        <v>64</v>
      </c>
      <c r="N3" s="15" t="s">
        <v>65</v>
      </c>
      <c r="O3" s="15" t="s">
        <v>65</v>
      </c>
      <c r="P3" s="15" t="s">
        <v>65</v>
      </c>
      <c r="Q3" s="15" t="s">
        <v>65</v>
      </c>
      <c r="R3" s="15" t="s">
        <v>66</v>
      </c>
      <c r="S3" s="14">
        <v>0</v>
      </c>
      <c r="T3" s="14" t="s">
        <v>67</v>
      </c>
      <c r="U3" s="14" t="s">
        <v>68</v>
      </c>
    </row>
    <row r="4" spans="1:21" ht="22.5" x14ac:dyDescent="0.25">
      <c r="A4" s="14">
        <v>53591</v>
      </c>
      <c r="B4" s="14" t="s">
        <v>69</v>
      </c>
      <c r="C4" s="14" t="s">
        <v>3</v>
      </c>
      <c r="D4" s="14" t="s">
        <v>59</v>
      </c>
      <c r="E4" s="14" t="s">
        <v>70</v>
      </c>
      <c r="F4" s="14" t="s">
        <v>71</v>
      </c>
      <c r="G4" s="14">
        <v>40</v>
      </c>
      <c r="H4" s="14" t="s">
        <v>62</v>
      </c>
      <c r="I4" s="14">
        <v>1</v>
      </c>
      <c r="J4" s="14">
        <v>40</v>
      </c>
      <c r="K4" s="14" t="s">
        <v>72</v>
      </c>
      <c r="L4" s="14">
        <v>1751</v>
      </c>
      <c r="M4" s="14" t="s">
        <v>64</v>
      </c>
      <c r="N4" s="15" t="s">
        <v>65</v>
      </c>
      <c r="O4" s="15" t="s">
        <v>65</v>
      </c>
      <c r="P4" s="15" t="s">
        <v>65</v>
      </c>
      <c r="Q4" s="15" t="s">
        <v>65</v>
      </c>
      <c r="R4" s="15" t="s">
        <v>66</v>
      </c>
      <c r="S4" s="14">
        <v>0</v>
      </c>
      <c r="T4" s="14" t="s">
        <v>73</v>
      </c>
      <c r="U4" s="14" t="s">
        <v>68</v>
      </c>
    </row>
    <row r="5" spans="1:21" x14ac:dyDescent="0.25">
      <c r="A5" s="14">
        <v>53624</v>
      </c>
      <c r="B5" s="14" t="s">
        <v>74</v>
      </c>
      <c r="C5" s="14" t="s">
        <v>4</v>
      </c>
      <c r="D5" s="14" t="s">
        <v>59</v>
      </c>
      <c r="E5" s="14" t="s">
        <v>75</v>
      </c>
      <c r="F5" s="14" t="s">
        <v>76</v>
      </c>
      <c r="G5" s="14">
        <v>5</v>
      </c>
      <c r="H5" s="14" t="s">
        <v>62</v>
      </c>
      <c r="I5" s="14">
        <v>8</v>
      </c>
      <c r="J5" s="14">
        <v>40</v>
      </c>
      <c r="K5" s="14" t="s">
        <v>63</v>
      </c>
      <c r="L5" s="14">
        <v>1672</v>
      </c>
      <c r="M5" s="14" t="s">
        <v>64</v>
      </c>
      <c r="N5" s="14" t="s">
        <v>77</v>
      </c>
      <c r="O5" s="14" t="s">
        <v>78</v>
      </c>
      <c r="P5" s="14" t="s">
        <v>79</v>
      </c>
      <c r="Q5" s="14" t="s">
        <v>80</v>
      </c>
      <c r="R5" s="14" t="s">
        <v>81</v>
      </c>
      <c r="S5" s="14">
        <v>8</v>
      </c>
      <c r="T5" s="14" t="s">
        <v>67</v>
      </c>
      <c r="U5" s="14" t="s">
        <v>82</v>
      </c>
    </row>
    <row r="6" spans="1:21" ht="22.5" x14ac:dyDescent="0.25">
      <c r="A6" s="14">
        <v>53583</v>
      </c>
      <c r="B6" s="14" t="s">
        <v>74</v>
      </c>
      <c r="C6" s="14" t="s">
        <v>4</v>
      </c>
      <c r="D6" s="14" t="s">
        <v>59</v>
      </c>
      <c r="E6" s="14" t="s">
        <v>83</v>
      </c>
      <c r="F6" s="14" t="s">
        <v>84</v>
      </c>
      <c r="G6" s="14">
        <v>136.80000000000001</v>
      </c>
      <c r="H6" s="14" t="s">
        <v>62</v>
      </c>
      <c r="I6" s="14">
        <v>2</v>
      </c>
      <c r="J6" s="14">
        <v>273.60000000000002</v>
      </c>
      <c r="K6" s="14" t="s">
        <v>85</v>
      </c>
      <c r="L6" s="14">
        <v>1672</v>
      </c>
      <c r="M6" s="14" t="s">
        <v>86</v>
      </c>
      <c r="N6" s="14" t="s">
        <v>87</v>
      </c>
      <c r="O6" s="14" t="s">
        <v>88</v>
      </c>
      <c r="P6" s="14" t="s">
        <v>79</v>
      </c>
      <c r="Q6" s="14" t="s">
        <v>89</v>
      </c>
      <c r="R6" s="14" t="s">
        <v>81</v>
      </c>
      <c r="S6" s="14">
        <v>2</v>
      </c>
      <c r="T6" s="14" t="s">
        <v>67</v>
      </c>
      <c r="U6" s="14" t="s">
        <v>82</v>
      </c>
    </row>
    <row r="7" spans="1:21" x14ac:dyDescent="0.25">
      <c r="A7" s="14">
        <v>53600</v>
      </c>
      <c r="B7" s="14" t="s">
        <v>90</v>
      </c>
      <c r="C7" s="14" t="s">
        <v>5</v>
      </c>
      <c r="D7" s="14" t="s">
        <v>59</v>
      </c>
      <c r="E7" s="14" t="s">
        <v>91</v>
      </c>
      <c r="F7" s="14" t="s">
        <v>6</v>
      </c>
      <c r="G7" s="14">
        <v>5.6999998092651367</v>
      </c>
      <c r="H7" s="14" t="s">
        <v>62</v>
      </c>
      <c r="I7" s="14">
        <v>70</v>
      </c>
      <c r="J7" s="14">
        <v>398.99998664855957</v>
      </c>
      <c r="K7" s="14" t="s">
        <v>92</v>
      </c>
      <c r="L7" s="14">
        <v>1791</v>
      </c>
      <c r="M7" s="14" t="s">
        <v>64</v>
      </c>
      <c r="N7" s="14" t="s">
        <v>93</v>
      </c>
      <c r="O7" s="14" t="s">
        <v>79</v>
      </c>
      <c r="P7" s="14" t="s">
        <v>79</v>
      </c>
      <c r="Q7" s="14">
        <v>399</v>
      </c>
      <c r="R7" s="14" t="s">
        <v>81</v>
      </c>
      <c r="S7" s="14">
        <v>70</v>
      </c>
      <c r="T7" s="14" t="s">
        <v>94</v>
      </c>
      <c r="U7" s="14" t="s">
        <v>68</v>
      </c>
    </row>
    <row r="8" spans="1:21" ht="22.5" x14ac:dyDescent="0.25">
      <c r="A8" s="14">
        <v>53621</v>
      </c>
      <c r="B8" s="14" t="s">
        <v>90</v>
      </c>
      <c r="C8" s="14" t="s">
        <v>95</v>
      </c>
      <c r="D8" s="14" t="s">
        <v>59</v>
      </c>
      <c r="E8" s="14" t="s">
        <v>96</v>
      </c>
      <c r="F8" s="14" t="s">
        <v>97</v>
      </c>
      <c r="G8" s="14">
        <v>16.5</v>
      </c>
      <c r="H8" s="14" t="s">
        <v>98</v>
      </c>
      <c r="I8" s="14">
        <v>30</v>
      </c>
      <c r="J8" s="14">
        <v>495</v>
      </c>
      <c r="K8" s="14" t="s">
        <v>92</v>
      </c>
      <c r="L8" s="14">
        <v>1791</v>
      </c>
      <c r="M8" s="14" t="s">
        <v>64</v>
      </c>
      <c r="N8" s="14">
        <v>30085367</v>
      </c>
      <c r="O8" s="14" t="s">
        <v>79</v>
      </c>
      <c r="P8" s="14" t="s">
        <v>79</v>
      </c>
      <c r="Q8" s="14">
        <v>495</v>
      </c>
      <c r="R8" s="14" t="s">
        <v>81</v>
      </c>
      <c r="S8" s="14">
        <v>30</v>
      </c>
      <c r="T8" s="14" t="s">
        <v>94</v>
      </c>
      <c r="U8" s="14" t="s">
        <v>68</v>
      </c>
    </row>
    <row r="9" spans="1:21" ht="22.5" x14ac:dyDescent="0.25">
      <c r="A9" s="14">
        <v>53626</v>
      </c>
      <c r="B9" s="14" t="s">
        <v>90</v>
      </c>
      <c r="C9" s="14" t="s">
        <v>7</v>
      </c>
      <c r="D9" s="14" t="s">
        <v>59</v>
      </c>
      <c r="E9" s="14" t="s">
        <v>99</v>
      </c>
      <c r="F9" s="14" t="s">
        <v>8</v>
      </c>
      <c r="G9" s="14">
        <v>10.99</v>
      </c>
      <c r="H9" s="14" t="s">
        <v>62</v>
      </c>
      <c r="I9" s="14">
        <v>30</v>
      </c>
      <c r="J9" s="14">
        <v>329.7</v>
      </c>
      <c r="K9" s="14" t="s">
        <v>100</v>
      </c>
      <c r="L9" s="14">
        <v>1791</v>
      </c>
      <c r="M9" s="14" t="s">
        <v>64</v>
      </c>
      <c r="N9" s="14" t="s">
        <v>101</v>
      </c>
      <c r="O9" s="14" t="s">
        <v>79</v>
      </c>
      <c r="P9" s="14" t="s">
        <v>79</v>
      </c>
      <c r="Q9" s="14" t="s">
        <v>102</v>
      </c>
      <c r="R9" s="14" t="s">
        <v>81</v>
      </c>
      <c r="S9" s="14">
        <v>30</v>
      </c>
      <c r="T9" s="14" t="s">
        <v>94</v>
      </c>
      <c r="U9" s="14" t="s">
        <v>68</v>
      </c>
    </row>
    <row r="10" spans="1:21" ht="22.5" x14ac:dyDescent="0.25">
      <c r="A10" s="14">
        <v>53626</v>
      </c>
      <c r="B10" s="14" t="s">
        <v>90</v>
      </c>
      <c r="C10" s="14" t="s">
        <v>7</v>
      </c>
      <c r="D10" s="14" t="s">
        <v>59</v>
      </c>
      <c r="E10" s="14" t="s">
        <v>99</v>
      </c>
      <c r="F10" s="14" t="s">
        <v>8</v>
      </c>
      <c r="G10" s="14">
        <v>10.99</v>
      </c>
      <c r="H10" s="14" t="s">
        <v>62</v>
      </c>
      <c r="I10" s="14">
        <v>25</v>
      </c>
      <c r="J10" s="14">
        <v>274.75</v>
      </c>
      <c r="K10" s="14" t="s">
        <v>100</v>
      </c>
      <c r="L10" s="14">
        <v>1791</v>
      </c>
      <c r="M10" s="14" t="s">
        <v>64</v>
      </c>
      <c r="N10" s="14" t="s">
        <v>101</v>
      </c>
      <c r="O10" s="14" t="s">
        <v>79</v>
      </c>
      <c r="P10" s="14" t="s">
        <v>79</v>
      </c>
      <c r="Q10" s="14" t="s">
        <v>102</v>
      </c>
      <c r="R10" s="14" t="s">
        <v>81</v>
      </c>
      <c r="S10" s="14">
        <v>25</v>
      </c>
      <c r="T10" s="14" t="s">
        <v>94</v>
      </c>
      <c r="U10" s="14" t="s">
        <v>68</v>
      </c>
    </row>
    <row r="11" spans="1:21" ht="22.5" x14ac:dyDescent="0.25">
      <c r="A11" s="14">
        <v>53656</v>
      </c>
      <c r="B11" s="14" t="s">
        <v>90</v>
      </c>
      <c r="C11" s="14" t="s">
        <v>9</v>
      </c>
      <c r="D11" s="14" t="s">
        <v>103</v>
      </c>
      <c r="E11" s="14" t="s">
        <v>104</v>
      </c>
      <c r="F11" s="14" t="s">
        <v>105</v>
      </c>
      <c r="G11" s="14">
        <v>7463.68</v>
      </c>
      <c r="H11" s="14" t="s">
        <v>106</v>
      </c>
      <c r="I11" s="14">
        <v>1</v>
      </c>
      <c r="J11" s="14">
        <v>7463.68</v>
      </c>
      <c r="K11" s="14" t="s">
        <v>107</v>
      </c>
      <c r="L11" s="14">
        <v>1794</v>
      </c>
      <c r="M11" s="14" t="s">
        <v>64</v>
      </c>
      <c r="N11" s="15" t="s">
        <v>65</v>
      </c>
      <c r="O11" s="15" t="s">
        <v>65</v>
      </c>
      <c r="P11" s="15" t="s">
        <v>65</v>
      </c>
      <c r="Q11" s="15" t="s">
        <v>65</v>
      </c>
      <c r="R11" s="15" t="s">
        <v>66</v>
      </c>
      <c r="S11" s="14">
        <v>0</v>
      </c>
      <c r="T11" s="14" t="s">
        <v>94</v>
      </c>
      <c r="U11" s="14" t="s">
        <v>82</v>
      </c>
    </row>
    <row r="12" spans="1:21" ht="22.5" x14ac:dyDescent="0.25">
      <c r="A12" s="14">
        <v>53657</v>
      </c>
      <c r="B12" s="14" t="s">
        <v>90</v>
      </c>
      <c r="C12" s="14" t="s">
        <v>108</v>
      </c>
      <c r="D12" s="14" t="s">
        <v>103</v>
      </c>
      <c r="E12" s="14" t="s">
        <v>109</v>
      </c>
      <c r="F12" s="14" t="s">
        <v>110</v>
      </c>
      <c r="G12" s="14">
        <v>3219.1</v>
      </c>
      <c r="H12" s="14" t="s">
        <v>98</v>
      </c>
      <c r="I12" s="14">
        <v>1</v>
      </c>
      <c r="J12" s="14">
        <v>3219.1</v>
      </c>
      <c r="K12" s="14" t="s">
        <v>107</v>
      </c>
      <c r="L12" s="14">
        <v>1794</v>
      </c>
      <c r="M12" s="14" t="s">
        <v>64</v>
      </c>
      <c r="N12" s="15" t="s">
        <v>65</v>
      </c>
      <c r="O12" s="15" t="s">
        <v>65</v>
      </c>
      <c r="P12" s="15" t="s">
        <v>65</v>
      </c>
      <c r="Q12" s="15" t="s">
        <v>65</v>
      </c>
      <c r="R12" s="15" t="s">
        <v>66</v>
      </c>
      <c r="S12" s="14">
        <v>0</v>
      </c>
      <c r="T12" s="14" t="s">
        <v>94</v>
      </c>
      <c r="U12" s="14" t="s">
        <v>82</v>
      </c>
    </row>
    <row r="13" spans="1:21" ht="22.5" x14ac:dyDescent="0.25">
      <c r="A13" s="14">
        <v>53659</v>
      </c>
      <c r="B13" s="14" t="s">
        <v>90</v>
      </c>
      <c r="C13" s="14" t="s">
        <v>10</v>
      </c>
      <c r="D13" s="14" t="s">
        <v>103</v>
      </c>
      <c r="E13" s="14" t="s">
        <v>111</v>
      </c>
      <c r="F13" s="14" t="s">
        <v>112</v>
      </c>
      <c r="G13" s="14">
        <v>2884.85</v>
      </c>
      <c r="H13" s="14" t="s">
        <v>98</v>
      </c>
      <c r="I13" s="14">
        <v>1</v>
      </c>
      <c r="J13" s="14">
        <v>2884.85</v>
      </c>
      <c r="K13" s="14" t="s">
        <v>107</v>
      </c>
      <c r="L13" s="14">
        <v>1794</v>
      </c>
      <c r="M13" s="14" t="s">
        <v>64</v>
      </c>
      <c r="N13" s="15" t="s">
        <v>65</v>
      </c>
      <c r="O13" s="15" t="s">
        <v>65</v>
      </c>
      <c r="P13" s="15" t="s">
        <v>65</v>
      </c>
      <c r="Q13" s="15" t="s">
        <v>65</v>
      </c>
      <c r="R13" s="15" t="s">
        <v>66</v>
      </c>
      <c r="S13" s="14">
        <v>0</v>
      </c>
      <c r="T13" s="14" t="s">
        <v>94</v>
      </c>
      <c r="U13" s="14" t="s">
        <v>82</v>
      </c>
    </row>
    <row r="14" spans="1:21" x14ac:dyDescent="0.25">
      <c r="A14" s="14">
        <v>53661</v>
      </c>
      <c r="B14" s="14" t="s">
        <v>90</v>
      </c>
      <c r="C14" s="14" t="s">
        <v>11</v>
      </c>
      <c r="D14" s="14" t="s">
        <v>103</v>
      </c>
      <c r="E14" s="14" t="s">
        <v>113</v>
      </c>
      <c r="F14" s="14" t="s">
        <v>12</v>
      </c>
      <c r="G14" s="14">
        <v>1.4720000028610229</v>
      </c>
      <c r="H14" s="14" t="s">
        <v>62</v>
      </c>
      <c r="I14" s="14">
        <v>280</v>
      </c>
      <c r="J14" s="14">
        <v>412.16000080108643</v>
      </c>
      <c r="K14" s="14" t="s">
        <v>114</v>
      </c>
      <c r="L14" s="14">
        <v>1791</v>
      </c>
      <c r="M14" s="14" t="s">
        <v>64</v>
      </c>
      <c r="N14" s="14" t="s">
        <v>115</v>
      </c>
      <c r="O14" s="14" t="s">
        <v>79</v>
      </c>
      <c r="P14" s="14" t="s">
        <v>79</v>
      </c>
      <c r="Q14" s="14" t="s">
        <v>116</v>
      </c>
      <c r="R14" s="14" t="s">
        <v>81</v>
      </c>
      <c r="S14" s="14">
        <v>280</v>
      </c>
      <c r="T14" s="14" t="s">
        <v>94</v>
      </c>
      <c r="U14" s="14" t="s">
        <v>68</v>
      </c>
    </row>
    <row r="15" spans="1:21" ht="22.5" x14ac:dyDescent="0.25">
      <c r="A15" s="14">
        <v>53691</v>
      </c>
      <c r="B15" s="14" t="s">
        <v>90</v>
      </c>
      <c r="C15" s="14" t="s">
        <v>13</v>
      </c>
      <c r="D15" s="14" t="s">
        <v>103</v>
      </c>
      <c r="E15" s="14" t="s">
        <v>117</v>
      </c>
      <c r="F15" s="14" t="s">
        <v>118</v>
      </c>
      <c r="G15" s="14">
        <v>10</v>
      </c>
      <c r="H15" s="14" t="s">
        <v>98</v>
      </c>
      <c r="I15" s="14">
        <v>150</v>
      </c>
      <c r="J15" s="14">
        <v>1500</v>
      </c>
      <c r="K15" s="14" t="s">
        <v>100</v>
      </c>
      <c r="L15" s="14">
        <v>1794</v>
      </c>
      <c r="M15" s="14" t="s">
        <v>64</v>
      </c>
      <c r="N15" s="14">
        <v>2130020</v>
      </c>
      <c r="O15" s="14" t="s">
        <v>79</v>
      </c>
      <c r="P15" s="14" t="s">
        <v>79</v>
      </c>
      <c r="Q15" s="14">
        <v>1500</v>
      </c>
      <c r="R15" s="14" t="s">
        <v>81</v>
      </c>
      <c r="S15" s="14">
        <v>150</v>
      </c>
      <c r="T15" s="14" t="s">
        <v>94</v>
      </c>
      <c r="U15" s="14" t="s">
        <v>82</v>
      </c>
    </row>
    <row r="16" spans="1:21" ht="22.5" x14ac:dyDescent="0.25">
      <c r="A16" s="14">
        <v>53710</v>
      </c>
      <c r="B16" s="14" t="s">
        <v>90</v>
      </c>
      <c r="C16" s="14" t="s">
        <v>14</v>
      </c>
      <c r="D16" s="14" t="s">
        <v>68</v>
      </c>
      <c r="E16" s="14" t="s">
        <v>119</v>
      </c>
      <c r="F16" s="14" t="s">
        <v>15</v>
      </c>
      <c r="G16" s="14">
        <v>1.3999999761581421</v>
      </c>
      <c r="H16" s="14" t="s">
        <v>62</v>
      </c>
      <c r="I16" s="14">
        <v>100</v>
      </c>
      <c r="J16" s="14">
        <v>139.99999761581</v>
      </c>
      <c r="K16" s="14" t="s">
        <v>114</v>
      </c>
      <c r="L16" s="14">
        <v>1791</v>
      </c>
      <c r="M16" s="14" t="s">
        <v>64</v>
      </c>
      <c r="N16" s="14">
        <v>7842</v>
      </c>
      <c r="O16" s="14" t="s">
        <v>79</v>
      </c>
      <c r="P16" s="14" t="s">
        <v>79</v>
      </c>
      <c r="Q16" s="14" t="s">
        <v>120</v>
      </c>
      <c r="R16" s="14" t="s">
        <v>81</v>
      </c>
      <c r="S16" s="14">
        <v>100</v>
      </c>
      <c r="T16" s="14" t="s">
        <v>94</v>
      </c>
      <c r="U16" s="14" t="s">
        <v>68</v>
      </c>
    </row>
    <row r="17" spans="1:21" ht="22.5" x14ac:dyDescent="0.25">
      <c r="A17" s="14">
        <v>53668</v>
      </c>
      <c r="B17" s="14" t="s">
        <v>121</v>
      </c>
      <c r="C17" s="14" t="s">
        <v>11</v>
      </c>
      <c r="D17" s="14" t="s">
        <v>103</v>
      </c>
      <c r="E17" s="14" t="s">
        <v>122</v>
      </c>
      <c r="F17" s="14" t="s">
        <v>123</v>
      </c>
      <c r="G17" s="14">
        <v>170</v>
      </c>
      <c r="H17" s="14" t="s">
        <v>62</v>
      </c>
      <c r="I17" s="14">
        <v>2</v>
      </c>
      <c r="J17" s="14">
        <v>340</v>
      </c>
      <c r="K17" s="14" t="s">
        <v>92</v>
      </c>
      <c r="L17" s="14">
        <v>1766</v>
      </c>
      <c r="M17" s="14" t="s">
        <v>64</v>
      </c>
      <c r="N17" s="14" t="s">
        <v>124</v>
      </c>
      <c r="O17" s="14" t="s">
        <v>79</v>
      </c>
      <c r="P17" s="14" t="s">
        <v>79</v>
      </c>
      <c r="Q17" s="14">
        <v>340</v>
      </c>
      <c r="R17" s="14" t="s">
        <v>81</v>
      </c>
      <c r="S17" s="14">
        <v>2</v>
      </c>
      <c r="T17" s="14" t="s">
        <v>73</v>
      </c>
      <c r="U17" s="14" t="s">
        <v>68</v>
      </c>
    </row>
    <row r="18" spans="1:21" ht="22.5" x14ac:dyDescent="0.25">
      <c r="A18" s="14">
        <v>53647</v>
      </c>
      <c r="B18" s="14" t="s">
        <v>125</v>
      </c>
      <c r="C18" s="14" t="s">
        <v>11</v>
      </c>
      <c r="D18" s="14" t="s">
        <v>103</v>
      </c>
      <c r="E18" s="14" t="s">
        <v>126</v>
      </c>
      <c r="F18" s="14" t="s">
        <v>127</v>
      </c>
      <c r="G18" s="14">
        <v>4</v>
      </c>
      <c r="H18" s="14" t="s">
        <v>62</v>
      </c>
      <c r="I18" s="14">
        <v>200</v>
      </c>
      <c r="J18" s="14">
        <v>800</v>
      </c>
      <c r="K18" s="14" t="s">
        <v>92</v>
      </c>
      <c r="L18" s="14">
        <v>1798</v>
      </c>
      <c r="M18" s="14" t="s">
        <v>64</v>
      </c>
      <c r="N18" s="14" t="s">
        <v>128</v>
      </c>
      <c r="O18" s="14" t="s">
        <v>79</v>
      </c>
      <c r="P18" s="14" t="s">
        <v>79</v>
      </c>
      <c r="Q18" s="14">
        <v>800</v>
      </c>
      <c r="R18" s="14" t="s">
        <v>81</v>
      </c>
      <c r="S18" s="14">
        <v>10160</v>
      </c>
      <c r="T18" s="14" t="s">
        <v>73</v>
      </c>
      <c r="U18" s="14" t="s">
        <v>68</v>
      </c>
    </row>
    <row r="19" spans="1:21" ht="22.5" x14ac:dyDescent="0.25">
      <c r="A19" s="14">
        <v>53620</v>
      </c>
      <c r="B19" s="14" t="s">
        <v>129</v>
      </c>
      <c r="C19" s="14" t="s">
        <v>2</v>
      </c>
      <c r="D19" s="14" t="s">
        <v>59</v>
      </c>
      <c r="E19" s="14" t="s">
        <v>130</v>
      </c>
      <c r="F19" s="14" t="s">
        <v>61</v>
      </c>
      <c r="G19" s="14">
        <v>30</v>
      </c>
      <c r="H19" s="14" t="s">
        <v>62</v>
      </c>
      <c r="I19" s="14">
        <v>50</v>
      </c>
      <c r="J19" s="14">
        <v>1500</v>
      </c>
      <c r="K19" s="14" t="s">
        <v>92</v>
      </c>
      <c r="L19" s="14">
        <v>1751</v>
      </c>
      <c r="M19" s="14" t="s">
        <v>64</v>
      </c>
      <c r="N19" s="15" t="s">
        <v>65</v>
      </c>
      <c r="O19" s="15" t="s">
        <v>65</v>
      </c>
      <c r="P19" s="15" t="s">
        <v>65</v>
      </c>
      <c r="Q19" s="15" t="s">
        <v>65</v>
      </c>
      <c r="R19" s="15" t="s">
        <v>66</v>
      </c>
      <c r="S19" s="14">
        <v>0</v>
      </c>
      <c r="T19" s="14" t="s">
        <v>73</v>
      </c>
      <c r="U19" s="14" t="s">
        <v>68</v>
      </c>
    </row>
    <row r="20" spans="1:21" ht="22.5" x14ac:dyDescent="0.25">
      <c r="A20" s="14">
        <v>53620</v>
      </c>
      <c r="B20" s="14" t="s">
        <v>129</v>
      </c>
      <c r="C20" s="14" t="s">
        <v>2</v>
      </c>
      <c r="D20" s="14" t="s">
        <v>59</v>
      </c>
      <c r="E20" s="14" t="s">
        <v>130</v>
      </c>
      <c r="F20" s="14" t="s">
        <v>131</v>
      </c>
      <c r="G20" s="14">
        <v>10</v>
      </c>
      <c r="H20" s="14" t="s">
        <v>62</v>
      </c>
      <c r="I20" s="14">
        <v>20</v>
      </c>
      <c r="J20" s="14">
        <v>200</v>
      </c>
      <c r="K20" s="14" t="s">
        <v>92</v>
      </c>
      <c r="L20" s="14">
        <v>1751</v>
      </c>
      <c r="M20" s="14" t="s">
        <v>64</v>
      </c>
      <c r="N20" s="15" t="s">
        <v>65</v>
      </c>
      <c r="O20" s="15" t="s">
        <v>65</v>
      </c>
      <c r="P20" s="15" t="s">
        <v>65</v>
      </c>
      <c r="Q20" s="15" t="s">
        <v>65</v>
      </c>
      <c r="R20" s="15" t="s">
        <v>66</v>
      </c>
      <c r="S20" s="14">
        <v>0</v>
      </c>
      <c r="T20" s="14" t="s">
        <v>73</v>
      </c>
      <c r="U20" s="14" t="s">
        <v>68</v>
      </c>
    </row>
    <row r="21" spans="1:21" ht="22.5" x14ac:dyDescent="0.25">
      <c r="A21" s="14">
        <v>53616</v>
      </c>
      <c r="B21" s="14" t="s">
        <v>132</v>
      </c>
      <c r="C21" s="14" t="s">
        <v>16</v>
      </c>
      <c r="D21" s="14" t="s">
        <v>59</v>
      </c>
      <c r="E21" s="14" t="s">
        <v>133</v>
      </c>
      <c r="F21" s="14" t="s">
        <v>134</v>
      </c>
      <c r="G21" s="14">
        <v>3</v>
      </c>
      <c r="H21" s="14" t="s">
        <v>62</v>
      </c>
      <c r="I21" s="14">
        <v>90</v>
      </c>
      <c r="J21" s="14">
        <v>270</v>
      </c>
      <c r="K21" s="14" t="s">
        <v>114</v>
      </c>
      <c r="L21" s="14">
        <v>9921</v>
      </c>
      <c r="M21" s="14" t="s">
        <v>64</v>
      </c>
      <c r="N21" s="14" t="s">
        <v>135</v>
      </c>
      <c r="O21" s="14" t="s">
        <v>79</v>
      </c>
      <c r="P21" s="14" t="s">
        <v>79</v>
      </c>
      <c r="Q21" s="14">
        <v>430</v>
      </c>
      <c r="R21" s="14" t="s">
        <v>81</v>
      </c>
      <c r="S21" s="14">
        <v>90</v>
      </c>
      <c r="T21" s="14" t="s">
        <v>73</v>
      </c>
      <c r="U21" s="14" t="s">
        <v>68</v>
      </c>
    </row>
    <row r="22" spans="1:21" ht="22.5" x14ac:dyDescent="0.25">
      <c r="A22" s="14">
        <v>53616</v>
      </c>
      <c r="B22" s="14" t="s">
        <v>132</v>
      </c>
      <c r="C22" s="14" t="s">
        <v>16</v>
      </c>
      <c r="D22" s="14" t="s">
        <v>59</v>
      </c>
      <c r="E22" s="14" t="s">
        <v>133</v>
      </c>
      <c r="F22" s="14" t="s">
        <v>136</v>
      </c>
      <c r="G22" s="14">
        <v>0.2</v>
      </c>
      <c r="H22" s="14" t="s">
        <v>62</v>
      </c>
      <c r="I22" s="14">
        <v>800</v>
      </c>
      <c r="J22" s="14">
        <v>160</v>
      </c>
      <c r="K22" s="14" t="s">
        <v>114</v>
      </c>
      <c r="L22" s="14">
        <v>9921</v>
      </c>
      <c r="M22" s="14" t="s">
        <v>64</v>
      </c>
      <c r="N22" s="14" t="s">
        <v>135</v>
      </c>
      <c r="O22" s="14" t="s">
        <v>79</v>
      </c>
      <c r="P22" s="14" t="s">
        <v>79</v>
      </c>
      <c r="Q22" s="14">
        <v>430</v>
      </c>
      <c r="R22" s="14" t="s">
        <v>81</v>
      </c>
      <c r="S22" s="14">
        <v>800</v>
      </c>
      <c r="T22" s="14" t="s">
        <v>73</v>
      </c>
      <c r="U22" s="14" t="s">
        <v>68</v>
      </c>
    </row>
    <row r="23" spans="1:21" ht="22.5" x14ac:dyDescent="0.25">
      <c r="A23" s="14">
        <v>53715</v>
      </c>
      <c r="B23" s="14" t="s">
        <v>137</v>
      </c>
      <c r="C23" s="14" t="s">
        <v>17</v>
      </c>
      <c r="D23" s="14" t="s">
        <v>68</v>
      </c>
      <c r="E23" s="14" t="s">
        <v>138</v>
      </c>
      <c r="F23" s="14" t="s">
        <v>18</v>
      </c>
      <c r="G23" s="14">
        <v>1050.67</v>
      </c>
      <c r="H23" s="14" t="s">
        <v>62</v>
      </c>
      <c r="I23" s="14">
        <v>7.1829999999999998</v>
      </c>
      <c r="J23" s="14">
        <v>7546.9626099999996</v>
      </c>
      <c r="K23" s="14" t="s">
        <v>139</v>
      </c>
      <c r="L23" s="14">
        <v>1680</v>
      </c>
      <c r="M23" s="14" t="s">
        <v>64</v>
      </c>
      <c r="N23" s="14">
        <v>4005264068</v>
      </c>
      <c r="O23" s="14" t="s">
        <v>79</v>
      </c>
      <c r="P23" s="14" t="s">
        <v>79</v>
      </c>
      <c r="Q23" s="14" t="s">
        <v>140</v>
      </c>
      <c r="R23" s="14" t="s">
        <v>81</v>
      </c>
      <c r="S23" s="14">
        <v>7.1829999999999998</v>
      </c>
      <c r="T23" s="14" t="s">
        <v>141</v>
      </c>
      <c r="U23" s="14" t="s">
        <v>82</v>
      </c>
    </row>
    <row r="24" spans="1:21" x14ac:dyDescent="0.25">
      <c r="A24" s="14">
        <v>53675</v>
      </c>
      <c r="B24" s="14" t="s">
        <v>142</v>
      </c>
      <c r="C24" s="14" t="s">
        <v>143</v>
      </c>
      <c r="D24" s="14" t="s">
        <v>103</v>
      </c>
      <c r="E24" s="14" t="s">
        <v>144</v>
      </c>
      <c r="F24" s="14" t="s">
        <v>145</v>
      </c>
      <c r="G24" s="14">
        <v>9</v>
      </c>
      <c r="H24" s="14" t="s">
        <v>98</v>
      </c>
      <c r="I24" s="14">
        <v>72</v>
      </c>
      <c r="J24" s="14">
        <v>648</v>
      </c>
      <c r="K24" s="14" t="s">
        <v>139</v>
      </c>
      <c r="L24" s="14">
        <v>1651</v>
      </c>
      <c r="M24" s="14" t="s">
        <v>64</v>
      </c>
      <c r="N24" s="14">
        <v>11419</v>
      </c>
      <c r="O24" s="14" t="s">
        <v>79</v>
      </c>
      <c r="P24" s="14" t="s">
        <v>79</v>
      </c>
      <c r="Q24" s="14">
        <v>1134</v>
      </c>
      <c r="R24" s="14" t="s">
        <v>81</v>
      </c>
      <c r="S24" s="14">
        <v>72</v>
      </c>
      <c r="T24" s="14" t="s">
        <v>67</v>
      </c>
      <c r="U24" s="14" t="s">
        <v>146</v>
      </c>
    </row>
    <row r="25" spans="1:21" x14ac:dyDescent="0.25">
      <c r="A25" s="14">
        <v>53675</v>
      </c>
      <c r="B25" s="14" t="s">
        <v>142</v>
      </c>
      <c r="C25" s="14" t="s">
        <v>143</v>
      </c>
      <c r="D25" s="14" t="s">
        <v>103</v>
      </c>
      <c r="E25" s="14" t="s">
        <v>144</v>
      </c>
      <c r="F25" s="14" t="s">
        <v>147</v>
      </c>
      <c r="G25" s="14">
        <v>4.5</v>
      </c>
      <c r="H25" s="14" t="s">
        <v>98</v>
      </c>
      <c r="I25" s="14">
        <v>108</v>
      </c>
      <c r="J25" s="14">
        <v>486</v>
      </c>
      <c r="K25" s="14" t="s">
        <v>139</v>
      </c>
      <c r="L25" s="14">
        <v>1651</v>
      </c>
      <c r="M25" s="14" t="s">
        <v>64</v>
      </c>
      <c r="N25" s="14">
        <v>11419</v>
      </c>
      <c r="O25" s="14" t="s">
        <v>79</v>
      </c>
      <c r="P25" s="14" t="s">
        <v>79</v>
      </c>
      <c r="Q25" s="14">
        <v>1134</v>
      </c>
      <c r="R25" s="14" t="s">
        <v>81</v>
      </c>
      <c r="S25" s="14">
        <v>108</v>
      </c>
      <c r="T25" s="14" t="s">
        <v>67</v>
      </c>
      <c r="U25" s="14" t="s">
        <v>146</v>
      </c>
    </row>
    <row r="26" spans="1:21" ht="22.5" x14ac:dyDescent="0.25">
      <c r="A26" s="14">
        <v>53672</v>
      </c>
      <c r="B26" s="14" t="s">
        <v>58</v>
      </c>
      <c r="C26" s="14" t="s">
        <v>2</v>
      </c>
      <c r="D26" s="14" t="s">
        <v>103</v>
      </c>
      <c r="E26" s="14" t="s">
        <v>148</v>
      </c>
      <c r="F26" s="14" t="s">
        <v>131</v>
      </c>
      <c r="G26" s="14">
        <v>10</v>
      </c>
      <c r="H26" s="14" t="s">
        <v>62</v>
      </c>
      <c r="I26" s="14">
        <v>20</v>
      </c>
      <c r="J26" s="14">
        <v>200</v>
      </c>
      <c r="K26" s="14" t="s">
        <v>63</v>
      </c>
      <c r="L26" s="14">
        <v>1651</v>
      </c>
      <c r="M26" s="14" t="s">
        <v>64</v>
      </c>
      <c r="N26" s="15" t="s">
        <v>65</v>
      </c>
      <c r="O26" s="15" t="s">
        <v>65</v>
      </c>
      <c r="P26" s="15" t="s">
        <v>65</v>
      </c>
      <c r="Q26" s="15" t="s">
        <v>65</v>
      </c>
      <c r="R26" s="15" t="s">
        <v>66</v>
      </c>
      <c r="S26" s="14">
        <v>0</v>
      </c>
      <c r="T26" s="14" t="s">
        <v>67</v>
      </c>
      <c r="U26" s="14" t="s">
        <v>146</v>
      </c>
    </row>
    <row r="27" spans="1:21" ht="22.5" x14ac:dyDescent="0.25">
      <c r="A27" s="14">
        <v>53666</v>
      </c>
      <c r="B27" s="14" t="s">
        <v>149</v>
      </c>
      <c r="C27" s="14" t="s">
        <v>11</v>
      </c>
      <c r="D27" s="14" t="s">
        <v>103</v>
      </c>
      <c r="E27" s="14" t="s">
        <v>150</v>
      </c>
      <c r="F27" s="14" t="s">
        <v>19</v>
      </c>
      <c r="G27" s="14">
        <v>1.281999945640564</v>
      </c>
      <c r="H27" s="14" t="s">
        <v>62</v>
      </c>
      <c r="I27" s="14">
        <v>250</v>
      </c>
      <c r="J27" s="14">
        <v>320.49998641014099</v>
      </c>
      <c r="K27" s="14" t="s">
        <v>92</v>
      </c>
      <c r="L27" s="14">
        <v>1803</v>
      </c>
      <c r="M27" s="14" t="s">
        <v>64</v>
      </c>
      <c r="N27" s="14" t="s">
        <v>151</v>
      </c>
      <c r="O27" s="14" t="s">
        <v>79</v>
      </c>
      <c r="P27" s="14" t="s">
        <v>79</v>
      </c>
      <c r="Q27" s="14" t="s">
        <v>152</v>
      </c>
      <c r="R27" s="14" t="s">
        <v>81</v>
      </c>
      <c r="S27" s="14">
        <v>250</v>
      </c>
      <c r="T27" s="14" t="s">
        <v>73</v>
      </c>
      <c r="U27" s="14" t="s">
        <v>146</v>
      </c>
    </row>
    <row r="28" spans="1:21" ht="22.5" x14ac:dyDescent="0.25">
      <c r="A28" s="14">
        <v>53719</v>
      </c>
      <c r="B28" s="14" t="s">
        <v>90</v>
      </c>
      <c r="C28" s="14" t="s">
        <v>20</v>
      </c>
      <c r="D28" s="14" t="s">
        <v>68</v>
      </c>
      <c r="E28" s="14" t="s">
        <v>153</v>
      </c>
      <c r="F28" s="14" t="s">
        <v>154</v>
      </c>
      <c r="G28" s="14">
        <v>22.5</v>
      </c>
      <c r="H28" s="14" t="s">
        <v>62</v>
      </c>
      <c r="I28" s="14">
        <v>30</v>
      </c>
      <c r="J28" s="14">
        <v>675</v>
      </c>
      <c r="K28" s="14" t="s">
        <v>114</v>
      </c>
      <c r="L28" s="14">
        <v>1758</v>
      </c>
      <c r="M28" s="14" t="s">
        <v>64</v>
      </c>
      <c r="N28" s="14">
        <v>13010004</v>
      </c>
      <c r="O28" s="14" t="s">
        <v>79</v>
      </c>
      <c r="P28" s="14" t="s">
        <v>79</v>
      </c>
      <c r="Q28" s="14">
        <v>675.4</v>
      </c>
      <c r="R28" s="14" t="s">
        <v>81</v>
      </c>
      <c r="S28" s="14">
        <v>30</v>
      </c>
      <c r="T28" s="14" t="s">
        <v>94</v>
      </c>
      <c r="U28" s="14" t="s">
        <v>146</v>
      </c>
    </row>
    <row r="29" spans="1:21" ht="22.5" x14ac:dyDescent="0.25">
      <c r="A29" s="14">
        <v>53750</v>
      </c>
      <c r="B29" s="14" t="s">
        <v>137</v>
      </c>
      <c r="C29" s="14" t="s">
        <v>21</v>
      </c>
      <c r="D29" s="14" t="s">
        <v>68</v>
      </c>
      <c r="E29" s="14" t="s">
        <v>155</v>
      </c>
      <c r="F29" s="14" t="s">
        <v>156</v>
      </c>
      <c r="G29" s="14">
        <v>380.03399999999999</v>
      </c>
      <c r="H29" s="14" t="s">
        <v>62</v>
      </c>
      <c r="I29" s="14">
        <v>1</v>
      </c>
      <c r="J29" s="14">
        <v>380.03399999999999</v>
      </c>
      <c r="K29" s="14" t="s">
        <v>139</v>
      </c>
      <c r="L29" s="14">
        <v>1780</v>
      </c>
      <c r="M29" s="14" t="s">
        <v>64</v>
      </c>
      <c r="N29" s="14" t="s">
        <v>157</v>
      </c>
      <c r="O29" s="14" t="s">
        <v>79</v>
      </c>
      <c r="P29" s="14" t="s">
        <v>79</v>
      </c>
      <c r="Q29" s="14" t="s">
        <v>158</v>
      </c>
      <c r="R29" s="14" t="s">
        <v>81</v>
      </c>
      <c r="S29" s="14">
        <v>1</v>
      </c>
      <c r="T29" s="14" t="s">
        <v>94</v>
      </c>
      <c r="U29" s="14" t="s">
        <v>146</v>
      </c>
    </row>
    <row r="30" spans="1:21" ht="33.75" x14ac:dyDescent="0.25">
      <c r="A30" s="14">
        <v>53778</v>
      </c>
      <c r="B30" s="14" t="s">
        <v>90</v>
      </c>
      <c r="C30" s="14" t="s">
        <v>159</v>
      </c>
      <c r="D30" s="14" t="s">
        <v>82</v>
      </c>
      <c r="E30" s="14" t="s">
        <v>160</v>
      </c>
      <c r="F30" s="14" t="s">
        <v>161</v>
      </c>
      <c r="G30" s="14">
        <v>1419.22</v>
      </c>
      <c r="H30" s="14" t="s">
        <v>98</v>
      </c>
      <c r="I30" s="14">
        <v>1</v>
      </c>
      <c r="J30" s="14">
        <v>1419.22</v>
      </c>
      <c r="K30" s="14" t="s">
        <v>100</v>
      </c>
      <c r="L30" s="14">
        <v>1794</v>
      </c>
      <c r="M30" s="14" t="s">
        <v>64</v>
      </c>
      <c r="N30" s="15" t="s">
        <v>65</v>
      </c>
      <c r="O30" s="15" t="s">
        <v>65</v>
      </c>
      <c r="P30" s="15" t="s">
        <v>65</v>
      </c>
      <c r="Q30" s="15" t="s">
        <v>65</v>
      </c>
      <c r="R30" s="15" t="s">
        <v>66</v>
      </c>
      <c r="S30" s="14">
        <v>0</v>
      </c>
      <c r="T30" s="14" t="s">
        <v>94</v>
      </c>
      <c r="U30" s="14" t="s">
        <v>146</v>
      </c>
    </row>
    <row r="31" spans="1:21" ht="22.5" x14ac:dyDescent="0.25">
      <c r="A31" s="14">
        <v>53695</v>
      </c>
      <c r="B31" s="14" t="s">
        <v>162</v>
      </c>
      <c r="C31" s="14" t="s">
        <v>11</v>
      </c>
      <c r="D31" s="14" t="s">
        <v>103</v>
      </c>
      <c r="E31" s="14" t="s">
        <v>163</v>
      </c>
      <c r="F31" s="14" t="s">
        <v>164</v>
      </c>
      <c r="G31" s="14">
        <v>2.5</v>
      </c>
      <c r="H31" s="14" t="s">
        <v>62</v>
      </c>
      <c r="I31" s="14">
        <v>100</v>
      </c>
      <c r="J31" s="14">
        <v>250</v>
      </c>
      <c r="K31" s="14" t="s">
        <v>63</v>
      </c>
      <c r="L31" s="14">
        <v>9270</v>
      </c>
      <c r="M31" s="14" t="s">
        <v>64</v>
      </c>
      <c r="N31" s="14" t="s">
        <v>165</v>
      </c>
      <c r="O31" s="14" t="s">
        <v>79</v>
      </c>
      <c r="P31" s="14" t="s">
        <v>79</v>
      </c>
      <c r="Q31" s="14">
        <v>250</v>
      </c>
      <c r="R31" s="14" t="s">
        <v>81</v>
      </c>
      <c r="S31" s="14">
        <v>100</v>
      </c>
      <c r="T31" s="14" t="s">
        <v>67</v>
      </c>
      <c r="U31" s="14" t="s">
        <v>146</v>
      </c>
    </row>
  </sheetData>
  <autoFilter ref="A2:U2"/>
  <dataConsolidate link="1">
    <dataRefs count="1">
      <dataRef ref="A6:C8" sheet="extrac"/>
    </dataRefs>
  </dataConsolid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29"/>
  <sheetViews>
    <sheetView topLeftCell="A6" workbookViewId="0">
      <selection activeCell="B4" sqref="B4:B28"/>
    </sheetView>
  </sheetViews>
  <sheetFormatPr baseColWidth="10" defaultRowHeight="15" x14ac:dyDescent="0.25"/>
  <cols>
    <col min="1" max="1" width="21" bestFit="1" customWidth="1"/>
    <col min="2" max="2" width="15.28515625" bestFit="1" customWidth="1"/>
  </cols>
  <sheetData>
    <row r="3" spans="1:2" x14ac:dyDescent="0.25">
      <c r="A3" s="39" t="s">
        <v>174</v>
      </c>
      <c r="B3" t="s">
        <v>176</v>
      </c>
    </row>
    <row r="4" spans="1:2" x14ac:dyDescent="0.25">
      <c r="A4" s="40">
        <v>53583</v>
      </c>
      <c r="B4" s="41">
        <v>273.60000000000002</v>
      </c>
    </row>
    <row r="5" spans="1:2" x14ac:dyDescent="0.25">
      <c r="A5" s="40">
        <v>53590</v>
      </c>
      <c r="B5" s="41">
        <v>1500</v>
      </c>
    </row>
    <row r="6" spans="1:2" x14ac:dyDescent="0.25">
      <c r="A6" s="40">
        <v>53591</v>
      </c>
      <c r="B6" s="41">
        <v>40</v>
      </c>
    </row>
    <row r="7" spans="1:2" x14ac:dyDescent="0.25">
      <c r="A7" s="40">
        <v>53600</v>
      </c>
      <c r="B7" s="41">
        <v>398.99998664855957</v>
      </c>
    </row>
    <row r="8" spans="1:2" x14ac:dyDescent="0.25">
      <c r="A8" s="40">
        <v>53616</v>
      </c>
      <c r="B8" s="41">
        <v>430</v>
      </c>
    </row>
    <row r="9" spans="1:2" x14ac:dyDescent="0.25">
      <c r="A9" s="40">
        <v>53620</v>
      </c>
      <c r="B9" s="41">
        <v>1700</v>
      </c>
    </row>
    <row r="10" spans="1:2" x14ac:dyDescent="0.25">
      <c r="A10" s="40">
        <v>53621</v>
      </c>
      <c r="B10" s="41">
        <v>495</v>
      </c>
    </row>
    <row r="11" spans="1:2" x14ac:dyDescent="0.25">
      <c r="A11" s="40">
        <v>53624</v>
      </c>
      <c r="B11" s="41">
        <v>40</v>
      </c>
    </row>
    <row r="12" spans="1:2" x14ac:dyDescent="0.25">
      <c r="A12" s="40">
        <v>53626</v>
      </c>
      <c r="B12" s="41">
        <v>604.45000000000005</v>
      </c>
    </row>
    <row r="13" spans="1:2" x14ac:dyDescent="0.25">
      <c r="A13" s="40">
        <v>53647</v>
      </c>
      <c r="B13" s="41">
        <v>800</v>
      </c>
    </row>
    <row r="14" spans="1:2" x14ac:dyDescent="0.25">
      <c r="A14" s="40">
        <v>53656</v>
      </c>
      <c r="B14" s="41">
        <v>7463.68</v>
      </c>
    </row>
    <row r="15" spans="1:2" x14ac:dyDescent="0.25">
      <c r="A15" s="40">
        <v>53657</v>
      </c>
      <c r="B15" s="41">
        <v>3219.1</v>
      </c>
    </row>
    <row r="16" spans="1:2" x14ac:dyDescent="0.25">
      <c r="A16" s="40">
        <v>53659</v>
      </c>
      <c r="B16" s="41">
        <v>2884.85</v>
      </c>
    </row>
    <row r="17" spans="1:2" x14ac:dyDescent="0.25">
      <c r="A17" s="40">
        <v>53661</v>
      </c>
      <c r="B17" s="41">
        <v>412.16000080108643</v>
      </c>
    </row>
    <row r="18" spans="1:2" x14ac:dyDescent="0.25">
      <c r="A18" s="40">
        <v>53666</v>
      </c>
      <c r="B18" s="41">
        <v>320.49998641014099</v>
      </c>
    </row>
    <row r="19" spans="1:2" x14ac:dyDescent="0.25">
      <c r="A19" s="40">
        <v>53668</v>
      </c>
      <c r="B19" s="41">
        <v>340</v>
      </c>
    </row>
    <row r="20" spans="1:2" x14ac:dyDescent="0.25">
      <c r="A20" s="40">
        <v>53672</v>
      </c>
      <c r="B20" s="41">
        <v>200</v>
      </c>
    </row>
    <row r="21" spans="1:2" x14ac:dyDescent="0.25">
      <c r="A21" s="40">
        <v>53675</v>
      </c>
      <c r="B21" s="41">
        <v>1134</v>
      </c>
    </row>
    <row r="22" spans="1:2" x14ac:dyDescent="0.25">
      <c r="A22" s="40">
        <v>53691</v>
      </c>
      <c r="B22" s="41">
        <v>1500</v>
      </c>
    </row>
    <row r="23" spans="1:2" x14ac:dyDescent="0.25">
      <c r="A23" s="40">
        <v>53695</v>
      </c>
      <c r="B23" s="41">
        <v>250</v>
      </c>
    </row>
    <row r="24" spans="1:2" x14ac:dyDescent="0.25">
      <c r="A24" s="40">
        <v>53710</v>
      </c>
      <c r="B24" s="41">
        <v>139.99999761581</v>
      </c>
    </row>
    <row r="25" spans="1:2" x14ac:dyDescent="0.25">
      <c r="A25" s="40">
        <v>53715</v>
      </c>
      <c r="B25" s="41">
        <v>7546.9626099999996</v>
      </c>
    </row>
    <row r="26" spans="1:2" x14ac:dyDescent="0.25">
      <c r="A26" s="40">
        <v>53719</v>
      </c>
      <c r="B26" s="41">
        <v>675</v>
      </c>
    </row>
    <row r="27" spans="1:2" x14ac:dyDescent="0.25">
      <c r="A27" s="40">
        <v>53750</v>
      </c>
      <c r="B27" s="41">
        <v>380.03399999999999</v>
      </c>
    </row>
    <row r="28" spans="1:2" x14ac:dyDescent="0.25">
      <c r="A28" s="40">
        <v>53778</v>
      </c>
      <c r="B28" s="41">
        <v>1419.22</v>
      </c>
    </row>
    <row r="29" spans="1:2" x14ac:dyDescent="0.25">
      <c r="A29" s="40" t="s">
        <v>175</v>
      </c>
      <c r="B29" s="41">
        <v>34167.55658147559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6"/>
  <sheetViews>
    <sheetView topLeftCell="A10" workbookViewId="0">
      <selection activeCell="A2" sqref="A2:G16"/>
    </sheetView>
  </sheetViews>
  <sheetFormatPr baseColWidth="10" defaultRowHeight="15" x14ac:dyDescent="0.25"/>
  <cols>
    <col min="2" max="2" width="12.85546875" bestFit="1" customWidth="1"/>
    <col min="5" max="5" width="38.42578125" customWidth="1"/>
    <col min="6" max="6" width="16.28515625" style="19" customWidth="1"/>
    <col min="7" max="7" width="5.28515625" style="19" customWidth="1"/>
  </cols>
  <sheetData>
    <row r="1" spans="1:8" x14ac:dyDescent="0.25">
      <c r="A1" s="21" t="s">
        <v>22</v>
      </c>
      <c r="B1" s="21" t="s">
        <v>24</v>
      </c>
      <c r="C1" s="21" t="s">
        <v>0</v>
      </c>
      <c r="D1" s="21" t="s">
        <v>28</v>
      </c>
      <c r="E1" s="21" t="s">
        <v>29</v>
      </c>
      <c r="F1" s="22" t="s">
        <v>23</v>
      </c>
      <c r="G1" s="22" t="s">
        <v>1</v>
      </c>
      <c r="H1" s="21" t="s">
        <v>168</v>
      </c>
    </row>
    <row r="2" spans="1:8" x14ac:dyDescent="0.25">
      <c r="A2" s="11">
        <v>53583</v>
      </c>
      <c r="B2" s="6" t="str">
        <f>VLOOKUP(A2,extrac!A1:U31,5,FALSE)</f>
        <v>2013-10046</v>
      </c>
      <c r="C2" s="7" t="str">
        <f>VLOOKUP(A2,extrac!A1:V31,3,FALSE)</f>
        <v>DHAOUADI IMED</v>
      </c>
      <c r="D2" s="8" t="str">
        <f>VLOOKUP(A2,extrac!A1:W31,4,FALSE)</f>
        <v>2013-01-02</v>
      </c>
      <c r="E2" s="7" t="str">
        <f>VLOOKUP(A2,extrac!A1:X31,6,FALSE)</f>
        <v xml:space="preserve">SUPPORT FûT A9 PPL </v>
      </c>
      <c r="F2" s="9">
        <v>273.60000000000002</v>
      </c>
      <c r="G2" s="7" t="str">
        <f>VLOOKUP(A2,extrac!A1:Z31,8,FALSE)</f>
        <v>DT</v>
      </c>
      <c r="H2" s="20" t="e">
        <f>VLOOKUP(A2,Détail!A$10:T$10,1,FALSE)</f>
        <v>#N/A</v>
      </c>
    </row>
    <row r="3" spans="1:8" x14ac:dyDescent="0.25">
      <c r="A3" s="11">
        <v>53590</v>
      </c>
      <c r="B3" s="6" t="str">
        <f>VLOOKUP(A3,extrac!A1:U31,5,FALSE)</f>
        <v>2013-10043</v>
      </c>
      <c r="C3" s="7" t="str">
        <f>VLOOKUP(A3,extrac!A1:V31,3,FALSE)</f>
        <v xml:space="preserve">STE MON-PRIX MARKET						</v>
      </c>
      <c r="D3" s="8">
        <f>VLOOKUP(A3,extrac!A1:W31,4,FALSE)</f>
        <v>41276</v>
      </c>
      <c r="E3" s="7" t="str">
        <f>VLOOKUP(A3,extrac!A1:X31,6,FALSE)</f>
        <v xml:space="preserve">BON D ACHAT DE 30 DINARS </v>
      </c>
      <c r="F3" s="9">
        <v>1500</v>
      </c>
      <c r="G3" s="7" t="str">
        <f>VLOOKUP(A3,extrac!A1:Z31,8,FALSE)</f>
        <v>DT</v>
      </c>
      <c r="H3" s="20" t="e">
        <f>VLOOKUP(A3,Détail!A$10:T$10,1,FALSE)</f>
        <v>#N/A</v>
      </c>
    </row>
    <row r="4" spans="1:8" x14ac:dyDescent="0.25">
      <c r="A4" s="11">
        <v>53591</v>
      </c>
      <c r="B4" s="6" t="str">
        <f>VLOOKUP(A4,extrac!A2:U31,5,FALSE)</f>
        <v>2013-10044</v>
      </c>
      <c r="C4" s="7" t="str">
        <f>VLOOKUP(A4,extrac!A2:V31,3,FALSE)</f>
        <v>PNA PRODUIT DE NETTOYAGE AMEL</v>
      </c>
      <c r="D4" s="8" t="str">
        <f>VLOOKUP(A4,extrac!A2:W31,4,FALSE)</f>
        <v>2013-01-02</v>
      </c>
      <c r="E4" s="7" t="str">
        <f>VLOOKUP(A4,extrac!A2:X31,6,FALSE)</f>
        <v>FRAIS DE TRANSPORT PNA</v>
      </c>
      <c r="F4" s="9">
        <v>40</v>
      </c>
      <c r="G4" s="7" t="str">
        <f>VLOOKUP(A4,extrac!A2:Z31,8,FALSE)</f>
        <v>DT</v>
      </c>
      <c r="H4" s="20" t="e">
        <f>VLOOKUP(A4,Détail!A$10:T$10,1,FALSE)</f>
        <v>#N/A</v>
      </c>
    </row>
    <row r="5" spans="1:8" x14ac:dyDescent="0.25">
      <c r="A5" s="11">
        <v>53600</v>
      </c>
      <c r="B5" s="6" t="str">
        <f>VLOOKUP(A5,extrac!A2:U31,5,FALSE)</f>
        <v>2013-10070</v>
      </c>
      <c r="C5" s="7" t="str">
        <f>VLOOKUP(A5,extrac!A2:V31,3,FALSE)</f>
        <v xml:space="preserve">imtiez service </v>
      </c>
      <c r="D5" s="8" t="str">
        <f>VLOOKUP(A5,extrac!A2:W31,4,FALSE)</f>
        <v>2013-01-02</v>
      </c>
      <c r="E5" s="7" t="str">
        <f>VLOOKUP(A5,extrac!A2:X31,6,FALSE)</f>
        <v xml:space="preserve">IMPESSION CAIHER D` EJECTION FORMAT A3 </v>
      </c>
      <c r="F5" s="9">
        <v>398.99998664855957</v>
      </c>
      <c r="G5" s="7" t="str">
        <f>VLOOKUP(A5,extrac!A2:Z31,8,FALSE)</f>
        <v>DT</v>
      </c>
      <c r="H5" s="20" t="e">
        <f>VLOOKUP(A5,Détail!A$10:T$10,1,FALSE)</f>
        <v>#N/A</v>
      </c>
    </row>
    <row r="6" spans="1:8" x14ac:dyDescent="0.25">
      <c r="A6" s="11">
        <v>53616</v>
      </c>
      <c r="B6" s="6" t="str">
        <f>VLOOKUP(A6,extrac!A2:U31,5,FALSE)</f>
        <v>2013-10082</v>
      </c>
      <c r="C6" s="7" t="str">
        <f>VLOOKUP(A6,extrac!A2:V31,3,FALSE)</f>
        <v xml:space="preserve">vision industrielle </v>
      </c>
      <c r="D6" s="8" t="str">
        <f>VLOOKUP(A6,extrac!A2:W31,4,FALSE)</f>
        <v>2013-01-02</v>
      </c>
      <c r="E6" s="7" t="str">
        <f>VLOOKUP(A6,extrac!A2:X31,6,FALSE)</f>
        <v xml:space="preserve">COLLE_x000D_
</v>
      </c>
      <c r="F6" s="9">
        <v>430</v>
      </c>
      <c r="G6" s="7" t="str">
        <f>VLOOKUP(A6,extrac!A2:Z31,8,FALSE)</f>
        <v>DT</v>
      </c>
      <c r="H6" s="20" t="e">
        <f>VLOOKUP(A6,Détail!A$10:T$10,1,FALSE)</f>
        <v>#N/A</v>
      </c>
    </row>
    <row r="7" spans="1:8" x14ac:dyDescent="0.25">
      <c r="A7" s="11">
        <v>53620</v>
      </c>
      <c r="B7" s="6" t="str">
        <f>VLOOKUP(A7,extrac!A3:U31,5,FALSE)</f>
        <v>2013-10081</v>
      </c>
      <c r="C7" s="7" t="str">
        <f>VLOOKUP(A7,extrac!A3:V31,3,FALSE)</f>
        <v xml:space="preserve">STE MON-PRIX MARKET						</v>
      </c>
      <c r="D7" s="8" t="str">
        <f>VLOOKUP(A7,extrac!A3:W31,4,FALSE)</f>
        <v>2013-01-02</v>
      </c>
      <c r="E7" s="7" t="str">
        <f>VLOOKUP(A7,extrac!A3:X31,6,FALSE)</f>
        <v xml:space="preserve">BON D ACHAT DE 30 DINARS </v>
      </c>
      <c r="F7" s="9">
        <v>1700</v>
      </c>
      <c r="G7" s="7" t="str">
        <f>VLOOKUP(A7,extrac!A3:Z31,8,FALSE)</f>
        <v>DT</v>
      </c>
      <c r="H7" s="20" t="e">
        <f>VLOOKUP(A7,Détail!A$10:T$10,1,FALSE)</f>
        <v>#N/A</v>
      </c>
    </row>
    <row r="8" spans="1:8" x14ac:dyDescent="0.25">
      <c r="A8" s="11">
        <v>53621</v>
      </c>
      <c r="B8" s="6" t="str">
        <f>VLOOKUP(A8,extrac!A4:U31,5,FALSE)</f>
        <v>2013-10071</v>
      </c>
      <c r="C8" s="7" t="str">
        <f>VLOOKUP(A8,extrac!A4:V31,3,FALSE)</f>
        <v>MOOR PARAGON</v>
      </c>
      <c r="D8" s="8" t="str">
        <f>VLOOKUP(A8,extrac!A4:W31,4,FALSE)</f>
        <v>2013-01-02</v>
      </c>
      <c r="E8" s="7" t="str">
        <f>VLOOKUP(A8,extrac!A4:X31,6,FALSE)</f>
        <v>ETIQUETTES PLANCHE A4 SANS IMPRESSION DIM 210X297 BOITE DE 100 PLANCHES</v>
      </c>
      <c r="F8" s="9">
        <v>495</v>
      </c>
      <c r="G8" s="7" t="str">
        <f>VLOOKUP(A8,extrac!A4:Z31,8,FALSE)</f>
        <v>EUR</v>
      </c>
      <c r="H8" s="20" t="e">
        <f>VLOOKUP(A8,Détail!A$10:T$10,1,FALSE)</f>
        <v>#N/A</v>
      </c>
    </row>
    <row r="9" spans="1:8" x14ac:dyDescent="0.25">
      <c r="A9" s="11">
        <v>53624</v>
      </c>
      <c r="B9" s="6" t="str">
        <f>VLOOKUP(A9,extrac!A5:U31,5,FALSE)</f>
        <v>2013-10045</v>
      </c>
      <c r="C9" s="7" t="str">
        <f>VLOOKUP(A9,extrac!A5:V31,3,FALSE)</f>
        <v>DHAOUADI IMED</v>
      </c>
      <c r="D9" s="8" t="str">
        <f>VLOOKUP(A9,extrac!A5:W31,4,FALSE)</f>
        <v>2013-01-02</v>
      </c>
      <c r="E9" s="7" t="str">
        <f>VLOOKUP(A9,extrac!A5:X31,6,FALSE)</f>
        <v>TIGE FILTE  OFFRE N° 118/2012</v>
      </c>
      <c r="F9" s="9">
        <v>40</v>
      </c>
      <c r="G9" s="7" t="str">
        <f>VLOOKUP(A9,extrac!A5:Z31,8,FALSE)</f>
        <v>DT</v>
      </c>
      <c r="H9" s="20" t="e">
        <f>VLOOKUP(A9,Détail!A$10:T$10,1,FALSE)</f>
        <v>#N/A</v>
      </c>
    </row>
    <row r="10" spans="1:8" x14ac:dyDescent="0.25">
      <c r="A10" s="11">
        <v>53626</v>
      </c>
      <c r="B10" s="6" t="str">
        <f>VLOOKUP(A10,extrac!A6:U31,5,FALSE)</f>
        <v>2013-10072</v>
      </c>
      <c r="C10" s="7" t="str">
        <f>VLOOKUP(A10,extrac!A6:V31,3,FALSE)</f>
        <v>MAJIMPEX</v>
      </c>
      <c r="D10" s="8" t="str">
        <f>VLOOKUP(A10,extrac!A6:W31,4,FALSE)</f>
        <v>2013-01-02</v>
      </c>
      <c r="E10" s="7" t="str">
        <f>VLOOKUP(A10,extrac!A6:X31,6,FALSE)</f>
        <v>WD-40 SPéCIALISTE NETTOYANT CONTACTS éLECTRIQUES</v>
      </c>
      <c r="F10" s="9">
        <v>604.45000000000005</v>
      </c>
      <c r="G10" s="7" t="str">
        <f>VLOOKUP(A10,extrac!A6:Z31,8,FALSE)</f>
        <v>DT</v>
      </c>
      <c r="H10" s="20" t="e">
        <f>VLOOKUP(A10,Détail!A$10:T$10,1,FALSE)</f>
        <v>#N/A</v>
      </c>
    </row>
    <row r="11" spans="1:8" x14ac:dyDescent="0.25">
      <c r="A11" s="11">
        <v>53647</v>
      </c>
      <c r="B11" s="6" t="str">
        <f>VLOOKUP(A11,extrac!A7:U31,5,FALSE)</f>
        <v>2013-10080</v>
      </c>
      <c r="C11" s="7" t="str">
        <f>VLOOKUP(A11,extrac!A7:V31,3,FALSE)</f>
        <v>M.G.S.D</v>
      </c>
      <c r="D11" s="8" t="str">
        <f>VLOOKUP(A11,extrac!A7:W31,4,FALSE)</f>
        <v>2013-01-03</v>
      </c>
      <c r="E11" s="7" t="str">
        <f>VLOOKUP(A11,extrac!A7:X31,6,FALSE)</f>
        <v>RAME PAPIER A4</v>
      </c>
      <c r="F11" s="9">
        <v>800</v>
      </c>
      <c r="G11" s="7" t="str">
        <f>VLOOKUP(A11,extrac!A7:Z31,8,FALSE)</f>
        <v>DT</v>
      </c>
      <c r="H11" s="20" t="e">
        <f>VLOOKUP(A11,Détail!A$10:T$10,1,FALSE)</f>
        <v>#N/A</v>
      </c>
    </row>
    <row r="12" spans="1:8" x14ac:dyDescent="0.25">
      <c r="A12" s="11">
        <v>53656</v>
      </c>
      <c r="B12" s="6" t="str">
        <f>VLOOKUP(A12,extrac!A8:U31,5,FALSE)</f>
        <v>2013-10073</v>
      </c>
      <c r="C12" s="7" t="str">
        <f>VLOOKUP(A12,extrac!A8:V31,3,FALSE)</f>
        <v>REEMI</v>
      </c>
      <c r="D12" s="8" t="str">
        <f>VLOOKUP(A12,extrac!A8:W31,4,FALSE)</f>
        <v>2013-01-03</v>
      </c>
      <c r="E12" s="7" t="str">
        <f>VLOOKUP(A12,extrac!A8:X31,6,FALSE)</f>
        <v>CONSOMMATION MAGASIN AVANCé REEMI MOIS DéCEMBRE 2012</v>
      </c>
      <c r="F12" s="9">
        <v>7463.68</v>
      </c>
      <c r="G12" s="7" t="str">
        <f>VLOOKUP(A12,extrac!A8:Z31,8,FALSE)</f>
        <v>CHF</v>
      </c>
      <c r="H12" s="20" t="e">
        <f>VLOOKUP(A12,Détail!A$10:T$10,1,FALSE)</f>
        <v>#N/A</v>
      </c>
    </row>
    <row r="13" spans="1:8" x14ac:dyDescent="0.25">
      <c r="A13" s="11">
        <v>53657</v>
      </c>
      <c r="B13" s="6" t="str">
        <f>VLOOKUP(A13,extrac!A9:U31,5,FALSE)</f>
        <v>2013-10074</v>
      </c>
      <c r="C13" s="7" t="str">
        <f>VLOOKUP(A13,extrac!A9:V31,3,FALSE)</f>
        <v>Eugen Meller</v>
      </c>
      <c r="D13" s="8" t="str">
        <f>VLOOKUP(A13,extrac!A9:W31,4,FALSE)</f>
        <v>2013-01-03</v>
      </c>
      <c r="E13" s="7" t="str">
        <f>VLOOKUP(A13,extrac!A9:X31,6,FALSE)</f>
        <v>CONSOMMATION MAGASIN AVANCé EUGEN MELLER MOIS DéCEMBRE 2012</v>
      </c>
      <c r="F13" s="9">
        <v>3219.1</v>
      </c>
      <c r="G13" s="7" t="str">
        <f>VLOOKUP(A13,extrac!A9:Z31,8,FALSE)</f>
        <v>EUR</v>
      </c>
      <c r="H13" s="20" t="e">
        <f>VLOOKUP(A13,Détail!A$10:T$10,1,FALSE)</f>
        <v>#N/A</v>
      </c>
    </row>
    <row r="14" spans="1:8" x14ac:dyDescent="0.25">
      <c r="A14" s="11">
        <v>53659</v>
      </c>
      <c r="B14" s="6" t="str">
        <f>VLOOKUP(A14,extrac!A10:U31,5,FALSE)</f>
        <v>2013-10075</v>
      </c>
      <c r="C14" s="7" t="str">
        <f>VLOOKUP(A14,extrac!A10:V31,3,FALSE)</f>
        <v xml:space="preserve"> E.E.A  </v>
      </c>
      <c r="D14" s="8" t="str">
        <f>VLOOKUP(A14,extrac!A10:W31,4,FALSE)</f>
        <v>2013-01-03</v>
      </c>
      <c r="E14" s="7" t="str">
        <f>VLOOKUP(A14,extrac!A10:X31,6,FALSE)</f>
        <v>CONSOMMATION MAGASIN AVANCé EEA MOIS DE DéCEMBRE 2012</v>
      </c>
      <c r="F14" s="9">
        <v>2884.85</v>
      </c>
      <c r="G14" s="7" t="str">
        <f>VLOOKUP(A14,extrac!A10:Z31,8,FALSE)</f>
        <v>EUR</v>
      </c>
      <c r="H14" s="20" t="e">
        <f>VLOOKUP(A14,Détail!A$10:T$10,1,FALSE)</f>
        <v>#N/A</v>
      </c>
    </row>
    <row r="15" spans="1:8" x14ac:dyDescent="0.25">
      <c r="A15" s="11">
        <v>53661</v>
      </c>
      <c r="B15" s="6" t="str">
        <f>VLOOKUP(A15,extrac!A11:U31,5,FALSE)</f>
        <v>2013-10076</v>
      </c>
      <c r="C15" s="7" t="str">
        <f>VLOOKUP(A15,extrac!A11:V31,3,FALSE)</f>
        <v>M.G.S.D</v>
      </c>
      <c r="D15" s="8" t="str">
        <f>VLOOKUP(A15,extrac!A11:W31,4,FALSE)</f>
        <v>2013-01-03</v>
      </c>
      <c r="E15" s="7" t="str">
        <f>VLOOKUP(A15,extrac!A11:X31,6,FALSE)</f>
        <v xml:space="preserve">CISEAU POUR COUPEUR </v>
      </c>
      <c r="F15" s="9">
        <v>412.16000080108643</v>
      </c>
      <c r="G15" s="7" t="str">
        <f>VLOOKUP(A15,extrac!A11:Z31,8,FALSE)</f>
        <v>DT</v>
      </c>
      <c r="H15" s="20" t="e">
        <f>VLOOKUP(A15,Détail!A$10:T$10,1,FALSE)</f>
        <v>#N/A</v>
      </c>
    </row>
    <row r="16" spans="1:8" x14ac:dyDescent="0.25">
      <c r="A16" s="11">
        <v>53666</v>
      </c>
      <c r="B16" s="6" t="str">
        <f>VLOOKUP(A16,extrac!A12:U31,5,FALSE)</f>
        <v>2013-10098</v>
      </c>
      <c r="C16" s="7" t="str">
        <f>VLOOKUP(A16,extrac!A12:V31,3,FALSE)</f>
        <v>M.G.S.D</v>
      </c>
      <c r="D16" s="8" t="str">
        <f>VLOOKUP(A16,extrac!A12:W31,4,FALSE)</f>
        <v>2013-01-03</v>
      </c>
      <c r="E16" s="7" t="str">
        <f>VLOOKUP(A16,extrac!A12:X31,6,FALSE)</f>
        <v xml:space="preserve">BOITE D ARCHIVE </v>
      </c>
      <c r="F16" s="9">
        <v>320.49998641014099</v>
      </c>
      <c r="G16" s="7" t="str">
        <f>VLOOKUP(A16,extrac!A12:Z31,8,FALSE)</f>
        <v>DT</v>
      </c>
      <c r="H16" s="20" t="e">
        <f>VLOOKUP(A16,Détail!A$10:T$10,1,FALSE)</f>
        <v>#N/A</v>
      </c>
    </row>
    <row r="17" spans="1:8" x14ac:dyDescent="0.25">
      <c r="A17" s="11">
        <v>53668</v>
      </c>
      <c r="B17" s="6" t="str">
        <f>VLOOKUP(A17,extrac!A13:U31,5,FALSE)</f>
        <v>2013-10079</v>
      </c>
      <c r="C17" s="7" t="str">
        <f>VLOOKUP(A17,extrac!A13:V31,3,FALSE)</f>
        <v>M.G.S.D</v>
      </c>
      <c r="D17" s="8" t="str">
        <f>VLOOKUP(A17,extrac!A13:W31,4,FALSE)</f>
        <v>2013-01-03</v>
      </c>
      <c r="E17" s="7" t="str">
        <f>VLOOKUP(A17,extrac!A13:X31,6,FALSE)</f>
        <v>PLASTIFICATION A FROID 50/70</v>
      </c>
      <c r="F17" s="9">
        <v>340</v>
      </c>
      <c r="G17" s="7" t="str">
        <f>VLOOKUP(A17,extrac!A13:Z31,8,FALSE)</f>
        <v>DT</v>
      </c>
      <c r="H17" s="20" t="e">
        <f>VLOOKUP(A17,Détail!A$10:T$10,1,FALSE)</f>
        <v>#N/A</v>
      </c>
    </row>
    <row r="18" spans="1:8" x14ac:dyDescent="0.25">
      <c r="A18" s="11">
        <v>53672</v>
      </c>
      <c r="B18" s="6" t="str">
        <f>VLOOKUP(A18,extrac!A14:U31,5,FALSE)</f>
        <v>2013-10096</v>
      </c>
      <c r="C18" s="7" t="str">
        <f>VLOOKUP(A18,extrac!A14:V31,3,FALSE)</f>
        <v xml:space="preserve">STE MON-PRIX MARKET						</v>
      </c>
      <c r="D18" s="8" t="str">
        <f>VLOOKUP(A18,extrac!A14:W31,4,FALSE)</f>
        <v>2013-01-03</v>
      </c>
      <c r="E18" s="7" t="str">
        <f>VLOOKUP(A18,extrac!A14:X31,6,FALSE)</f>
        <v>BON  D ACHAT DE 10 DINARS</v>
      </c>
      <c r="F18" s="9">
        <v>200</v>
      </c>
      <c r="G18" s="7" t="str">
        <f>VLOOKUP(A18,extrac!A14:Z31,8,FALSE)</f>
        <v>DT</v>
      </c>
      <c r="H18" s="20" t="e">
        <f>VLOOKUP(A18,Détail!A$10:T$10,1,FALSE)</f>
        <v>#N/A</v>
      </c>
    </row>
    <row r="19" spans="1:8" x14ac:dyDescent="0.25">
      <c r="A19" s="11">
        <v>53675</v>
      </c>
      <c r="B19" s="6" t="str">
        <f>VLOOKUP(A19,extrac!A15:U31,5,FALSE)</f>
        <v>2013-10095</v>
      </c>
      <c r="C19" s="7" t="str">
        <f>VLOOKUP(A19,extrac!A15:V31,3,FALSE)</f>
        <v>ATF</v>
      </c>
      <c r="D19" s="8" t="str">
        <f>VLOOKUP(A19,extrac!A15:W31,4,FALSE)</f>
        <v>2013-01-03</v>
      </c>
      <c r="E19" s="7" t="str">
        <f>VLOOKUP(A19,extrac!A15:X31,6,FALSE)</f>
        <v xml:space="preserve">ADHESIF BLANC 100MM REF 2776-5 100M </v>
      </c>
      <c r="F19" s="9">
        <v>1134</v>
      </c>
      <c r="G19" s="7" t="str">
        <f>VLOOKUP(A19,extrac!A15:Z31,8,FALSE)</f>
        <v>EUR</v>
      </c>
      <c r="H19" s="20" t="e">
        <f>VLOOKUP(A19,Détail!A$10:T$10,1,FALSE)</f>
        <v>#N/A</v>
      </c>
    </row>
    <row r="20" spans="1:8" x14ac:dyDescent="0.25">
      <c r="A20" s="11">
        <v>53691</v>
      </c>
      <c r="B20" s="6" t="e">
        <f>VLOOKUP(A20,extrac!A16:U31,5,FALSE)</f>
        <v>#N/A</v>
      </c>
      <c r="C20" s="7" t="e">
        <f>VLOOKUP(A20,extrac!A16:V31,3,FALSE)</f>
        <v>#N/A</v>
      </c>
      <c r="D20" s="8" t="e">
        <f>VLOOKUP(A20,extrac!A16:W31,4,FALSE)</f>
        <v>#N/A</v>
      </c>
      <c r="E20" s="7" t="e">
        <f>VLOOKUP(A20,extrac!A16:X31,6,FALSE)</f>
        <v>#N/A</v>
      </c>
      <c r="F20" s="9">
        <v>1500</v>
      </c>
      <c r="G20" s="7" t="e">
        <f>VLOOKUP(A20,extrac!A16:Z31,8,FALSE)</f>
        <v>#N/A</v>
      </c>
      <c r="H20" s="20" t="e">
        <f>VLOOKUP(A20,Détail!A$10:T$10,1,FALSE)</f>
        <v>#N/A</v>
      </c>
    </row>
    <row r="21" spans="1:8" x14ac:dyDescent="0.25">
      <c r="A21" s="11">
        <v>53695</v>
      </c>
      <c r="B21" s="6" t="str">
        <f>VLOOKUP(A21,extrac!A17:U31,5,FALSE)</f>
        <v>2013-10102</v>
      </c>
      <c r="C21" s="7" t="str">
        <f>VLOOKUP(A21,extrac!A17:V31,3,FALSE)</f>
        <v>M.G.S.D</v>
      </c>
      <c r="D21" s="8" t="str">
        <f>VLOOKUP(A21,extrac!A17:W31,4,FALSE)</f>
        <v>2013-01-03</v>
      </c>
      <c r="E21" s="7" t="str">
        <f>VLOOKUP(A21,extrac!A17:X31,6,FALSE)</f>
        <v>RUBAN PAPIER THERMIQUE POUR POINTEUSE CANTINE</v>
      </c>
      <c r="F21" s="9">
        <v>250</v>
      </c>
      <c r="G21" s="7" t="str">
        <f>VLOOKUP(A21,extrac!A17:Z31,8,FALSE)</f>
        <v>DT</v>
      </c>
      <c r="H21" s="20" t="e">
        <f>VLOOKUP(A21,Détail!A$10:T$10,1,FALSE)</f>
        <v>#N/A</v>
      </c>
    </row>
    <row r="22" spans="1:8" x14ac:dyDescent="0.25">
      <c r="A22" s="11">
        <v>53710</v>
      </c>
      <c r="B22" s="6" t="e">
        <f>VLOOKUP(A22,extrac!A18:U31,5,FALSE)</f>
        <v>#N/A</v>
      </c>
      <c r="C22" s="7" t="e">
        <f>VLOOKUP(A22,extrac!A18:V31,3,FALSE)</f>
        <v>#N/A</v>
      </c>
      <c r="D22" s="8" t="e">
        <f>VLOOKUP(A22,extrac!A18:W31,4,FALSE)</f>
        <v>#N/A</v>
      </c>
      <c r="E22" s="7" t="e">
        <f>VLOOKUP(A22,extrac!A18:X31,6,FALSE)</f>
        <v>#N/A</v>
      </c>
      <c r="F22" s="9">
        <v>139.99999761581</v>
      </c>
      <c r="G22" s="7" t="e">
        <f>VLOOKUP(A22,extrac!A18:Z31,8,FALSE)</f>
        <v>#N/A</v>
      </c>
      <c r="H22" s="20" t="e">
        <f>VLOOKUP(A22,Détail!A$10:T$10,1,FALSE)</f>
        <v>#N/A</v>
      </c>
    </row>
    <row r="23" spans="1:8" x14ac:dyDescent="0.25">
      <c r="A23" s="11">
        <v>53715</v>
      </c>
      <c r="B23" s="6" t="str">
        <f>VLOOKUP(A23,extrac!A19:U31,5,FALSE)</f>
        <v>2013-10092</v>
      </c>
      <c r="C23" s="7" t="str">
        <f>VLOOKUP(A23,extrac!A19:V31,3,FALSE)</f>
        <v>TOTAL TUNISIE</v>
      </c>
      <c r="D23" s="8" t="str">
        <f>VLOOKUP(A23,extrac!A19:W31,4,FALSE)</f>
        <v>2013-01-04</v>
      </c>
      <c r="E23" s="7" t="str">
        <f>VLOOKUP(A23,extrac!A19:X31,6,FALSE)</f>
        <v>1 TONNE GPL VRAC</v>
      </c>
      <c r="F23" s="9">
        <v>7546.9626099999996</v>
      </c>
      <c r="G23" s="7" t="str">
        <f>VLOOKUP(A23,extrac!A19:Z31,8,FALSE)</f>
        <v>DT</v>
      </c>
      <c r="H23" s="20" t="e">
        <f>VLOOKUP(A23,Détail!A$10:T$10,1,FALSE)</f>
        <v>#N/A</v>
      </c>
    </row>
    <row r="24" spans="1:8" x14ac:dyDescent="0.25">
      <c r="A24" s="11">
        <v>53719</v>
      </c>
      <c r="B24" s="6" t="str">
        <f>VLOOKUP(A24,extrac!A20:U31,5,FALSE)</f>
        <v>2013-10099</v>
      </c>
      <c r="C24" s="7" t="str">
        <f>VLOOKUP(A24,extrac!A20:V31,3,FALSE)</f>
        <v>AFRIQUE DECOR</v>
      </c>
      <c r="D24" s="8" t="str">
        <f>VLOOKUP(A24,extrac!A20:W31,4,FALSE)</f>
        <v>2013-01-04</v>
      </c>
      <c r="E24" s="7" t="str">
        <f>VLOOKUP(A24,extrac!A20:X31,6,FALSE)</f>
        <v>MOQUETTE PVC EN ROULEAU REF 30 X 30 _x000D_
P3759001</v>
      </c>
      <c r="F24" s="9">
        <v>675</v>
      </c>
      <c r="G24" s="7" t="str">
        <f>VLOOKUP(A24,extrac!A20:Z31,8,FALSE)</f>
        <v>DT</v>
      </c>
      <c r="H24" s="20" t="e">
        <f>VLOOKUP(A24,Détail!A$10:T$10,1,FALSE)</f>
        <v>#N/A</v>
      </c>
    </row>
    <row r="25" spans="1:8" x14ac:dyDescent="0.25">
      <c r="A25" s="11">
        <v>53750</v>
      </c>
      <c r="B25" s="6" t="str">
        <f>VLOOKUP(A25,extrac!A21:U31,5,FALSE)</f>
        <v>2013-10100</v>
      </c>
      <c r="C25" s="7" t="str">
        <f>VLOOKUP(A25,extrac!A21:V31,3,FALSE)</f>
        <v>MCD</v>
      </c>
      <c r="D25" s="8" t="str">
        <f>VLOOKUP(A25,extrac!A21:W31,4,FALSE)</f>
        <v>2013-01-04</v>
      </c>
      <c r="E25" s="7" t="str">
        <f>VLOOKUP(A25,extrac!A21:X31,6,FALSE)</f>
        <v>RéPARATION LAVEUSE SC350</v>
      </c>
      <c r="F25" s="9">
        <v>380.03399999999999</v>
      </c>
      <c r="G25" s="7" t="str">
        <f>VLOOKUP(A25,extrac!A21:Z31,8,FALSE)</f>
        <v>DT</v>
      </c>
      <c r="H25" s="20" t="e">
        <f>VLOOKUP(A25,Détail!A$10:T$10,1,FALSE)</f>
        <v>#N/A</v>
      </c>
    </row>
    <row r="26" spans="1:8" x14ac:dyDescent="0.25">
      <c r="A26" s="11">
        <v>53778</v>
      </c>
      <c r="B26" s="6" t="str">
        <f>VLOOKUP(A26,extrac!A22:U31,5,FALSE)</f>
        <v>2013-10101</v>
      </c>
      <c r="C26" s="7" t="str">
        <f>VLOOKUP(A26,extrac!A22:V31,3,FALSE)</f>
        <v>FEINMETALL GMBH_x000D_
Pruftechnik fur Elektronik</v>
      </c>
      <c r="D26" s="8" t="str">
        <f>VLOOKUP(A26,extrac!A22:W31,4,FALSE)</f>
        <v>2013-01-07</v>
      </c>
      <c r="E26" s="7" t="str">
        <f>VLOOKUP(A26,extrac!A22:X31,6,FALSE)</f>
        <v>CONSOMMATION MAGASIN AVANCé FEINMETALL MOIS DéCEMBRE 2012</v>
      </c>
      <c r="F26" s="9">
        <v>1419.22</v>
      </c>
      <c r="G26" s="7" t="str">
        <f>VLOOKUP(A26,extrac!A22:Z31,8,FALSE)</f>
        <v>EUR</v>
      </c>
      <c r="H26" s="20" t="e">
        <f>VLOOKUP(A26,Détail!A$10:T$10,1,FALSE)</f>
        <v>#N/A</v>
      </c>
    </row>
  </sheetData>
  <autoFilter ref="A1:H26">
    <sortState ref="A2:G2267">
      <sortCondition ref="A2:A2267"/>
    </sortState>
  </autoFilter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5"/>
  <sheetViews>
    <sheetView workbookViewId="0">
      <pane ySplit="10" topLeftCell="A11" activePane="bottomLeft" state="frozen"/>
      <selection pane="bottomLeft" activeCell="F14" sqref="F14"/>
    </sheetView>
  </sheetViews>
  <sheetFormatPr baseColWidth="10" defaultRowHeight="11.25" x14ac:dyDescent="0.2"/>
  <cols>
    <col min="1" max="1" width="8" style="3" bestFit="1" customWidth="1"/>
    <col min="2" max="2" width="12.28515625" style="3" customWidth="1"/>
    <col min="3" max="3" width="29.42578125" style="1" customWidth="1"/>
    <col min="4" max="4" width="9" style="1" bestFit="1" customWidth="1"/>
    <col min="5" max="5" width="34.7109375" style="1" customWidth="1"/>
    <col min="6" max="6" width="12.85546875" style="3" bestFit="1" customWidth="1"/>
    <col min="7" max="8" width="4.28515625" style="1" customWidth="1"/>
    <col min="9" max="9" width="6.140625" style="1" bestFit="1" customWidth="1"/>
    <col min="10" max="10" width="5.42578125" style="1" bestFit="1" customWidth="1"/>
    <col min="11" max="11" width="11.5703125" style="1" bestFit="1" customWidth="1"/>
    <col min="12" max="12" width="11.42578125" style="1" customWidth="1"/>
    <col min="13" max="13" width="12.28515625" style="2" bestFit="1" customWidth="1"/>
    <col min="14" max="14" width="49.7109375" style="1" customWidth="1"/>
    <col min="15" max="15" width="9" style="1" bestFit="1" customWidth="1"/>
    <col min="16" max="16" width="9.7109375" style="1" bestFit="1" customWidth="1"/>
    <col min="17" max="17" width="7.42578125" style="1" bestFit="1" customWidth="1"/>
    <col min="18" max="18" width="9" style="1" bestFit="1" customWidth="1"/>
    <col min="19" max="19" width="12" style="1" bestFit="1" customWidth="1"/>
    <col min="20" max="16384" width="11.42578125" style="1"/>
  </cols>
  <sheetData>
    <row r="1" spans="1:20" ht="12" thickBot="1" x14ac:dyDescent="0.25"/>
    <row r="2" spans="1:20" ht="15.75" customHeight="1" thickBot="1" x14ac:dyDescent="0.25">
      <c r="A2" s="37" t="s">
        <v>166</v>
      </c>
      <c r="B2" s="37"/>
      <c r="C2" s="37"/>
      <c r="D2" s="37"/>
      <c r="E2" s="37"/>
      <c r="F2" s="37"/>
      <c r="G2" s="37"/>
      <c r="H2" s="37"/>
      <c r="I2" s="37"/>
      <c r="J2" s="37"/>
      <c r="K2" s="37"/>
      <c r="L2" s="38"/>
      <c r="M2" s="34" t="s">
        <v>170</v>
      </c>
      <c r="N2" s="27" t="s">
        <v>26</v>
      </c>
    </row>
    <row r="3" spans="1:20" ht="15.75" customHeight="1" thickBot="1" x14ac:dyDescent="0.25">
      <c r="A3" s="37"/>
      <c r="B3" s="37"/>
      <c r="C3" s="37"/>
      <c r="D3" s="37"/>
      <c r="E3" s="37"/>
      <c r="F3" s="37"/>
      <c r="G3" s="37"/>
      <c r="H3" s="37"/>
      <c r="I3" s="37"/>
      <c r="J3" s="37"/>
      <c r="K3" s="37"/>
      <c r="L3" s="38"/>
      <c r="M3" s="35"/>
      <c r="N3" s="28" t="s">
        <v>27</v>
      </c>
    </row>
    <row r="4" spans="1:20" ht="15.75" customHeight="1" thickBot="1" x14ac:dyDescent="0.25">
      <c r="A4" s="37"/>
      <c r="B4" s="37"/>
      <c r="C4" s="37"/>
      <c r="D4" s="37"/>
      <c r="E4" s="37"/>
      <c r="F4" s="37"/>
      <c r="G4" s="37"/>
      <c r="H4" s="37"/>
      <c r="I4" s="37"/>
      <c r="J4" s="37"/>
      <c r="K4" s="37"/>
      <c r="L4" s="38"/>
      <c r="M4" s="35"/>
      <c r="N4" s="29" t="s">
        <v>34</v>
      </c>
    </row>
    <row r="5" spans="1:20" ht="15.75" customHeight="1" thickBot="1" x14ac:dyDescent="0.25">
      <c r="A5" s="37"/>
      <c r="B5" s="37"/>
      <c r="C5" s="37"/>
      <c r="D5" s="37"/>
      <c r="E5" s="37"/>
      <c r="F5" s="37"/>
      <c r="G5" s="37"/>
      <c r="H5" s="37"/>
      <c r="I5" s="37"/>
      <c r="J5" s="37"/>
      <c r="K5" s="37"/>
      <c r="L5" s="38"/>
      <c r="M5" s="35"/>
      <c r="N5" s="30" t="s">
        <v>35</v>
      </c>
    </row>
    <row r="6" spans="1:20" ht="15.75" customHeight="1" thickBot="1" x14ac:dyDescent="0.25">
      <c r="A6" s="37"/>
      <c r="B6" s="37"/>
      <c r="C6" s="37"/>
      <c r="D6" s="37"/>
      <c r="E6" s="37"/>
      <c r="F6" s="37"/>
      <c r="G6" s="37"/>
      <c r="H6" s="37"/>
      <c r="I6" s="37"/>
      <c r="J6" s="37"/>
      <c r="K6" s="37"/>
      <c r="L6" s="38"/>
      <c r="M6" s="35"/>
      <c r="N6" s="31" t="s">
        <v>36</v>
      </c>
    </row>
    <row r="7" spans="1:20" ht="15.75" customHeight="1" thickBot="1" x14ac:dyDescent="0.25">
      <c r="A7" s="37"/>
      <c r="B7" s="37"/>
      <c r="C7" s="37"/>
      <c r="D7" s="37"/>
      <c r="E7" s="37"/>
      <c r="F7" s="37"/>
      <c r="G7" s="37"/>
      <c r="H7" s="37"/>
      <c r="I7" s="37"/>
      <c r="J7" s="37"/>
      <c r="K7" s="37"/>
      <c r="L7" s="38"/>
      <c r="M7" s="36"/>
      <c r="N7" s="32" t="s">
        <v>37</v>
      </c>
    </row>
    <row r="10" spans="1:20" ht="22.5" customHeight="1" x14ac:dyDescent="0.2">
      <c r="A10" s="23" t="s">
        <v>22</v>
      </c>
      <c r="B10" s="23" t="s">
        <v>24</v>
      </c>
      <c r="C10" s="24" t="s">
        <v>0</v>
      </c>
      <c r="D10" s="24" t="s">
        <v>28</v>
      </c>
      <c r="E10" s="24" t="s">
        <v>29</v>
      </c>
      <c r="F10" s="25" t="s">
        <v>23</v>
      </c>
      <c r="G10" s="24" t="s">
        <v>1</v>
      </c>
      <c r="H10" s="26" t="s">
        <v>169</v>
      </c>
      <c r="I10" s="4" t="s">
        <v>172</v>
      </c>
      <c r="J10" s="4" t="s">
        <v>25</v>
      </c>
      <c r="K10" s="33" t="s">
        <v>171</v>
      </c>
      <c r="L10" s="33" t="s">
        <v>173</v>
      </c>
      <c r="M10" s="33" t="s">
        <v>167</v>
      </c>
      <c r="N10" s="33" t="s">
        <v>32</v>
      </c>
      <c r="O10" s="33" t="s">
        <v>28</v>
      </c>
      <c r="P10" s="33" t="s">
        <v>23</v>
      </c>
      <c r="Q10" s="33" t="s">
        <v>30</v>
      </c>
      <c r="R10" s="33" t="s">
        <v>28</v>
      </c>
      <c r="S10" s="33" t="s">
        <v>31</v>
      </c>
      <c r="T10" s="33" t="s">
        <v>33</v>
      </c>
    </row>
    <row r="11" spans="1:20" x14ac:dyDescent="0.2">
      <c r="A11" s="6">
        <v>53583</v>
      </c>
      <c r="B11" s="6" t="s">
        <v>83</v>
      </c>
      <c r="C11" s="5" t="s">
        <v>4</v>
      </c>
      <c r="D11" s="10">
        <v>41276</v>
      </c>
      <c r="E11" s="5" t="s">
        <v>84</v>
      </c>
      <c r="F11" s="42">
        <v>273.60000000000002</v>
      </c>
      <c r="G11" s="5" t="s">
        <v>62</v>
      </c>
      <c r="H11" s="5"/>
      <c r="I11" s="5"/>
      <c r="J11" s="5" t="s">
        <v>177</v>
      </c>
      <c r="K11" s="5" t="s">
        <v>178</v>
      </c>
      <c r="L11" s="10">
        <v>41307</v>
      </c>
      <c r="M11" s="7" t="str">
        <f>K11</f>
        <v>F250150</v>
      </c>
      <c r="N11" s="5" t="str">
        <f>E11</f>
        <v xml:space="preserve">SUPPORT FûT A9 PPL </v>
      </c>
      <c r="O11" s="5"/>
      <c r="P11" s="5">
        <v>273.60000000000002</v>
      </c>
      <c r="Q11" s="5">
        <v>351</v>
      </c>
      <c r="R11" s="10">
        <v>41456</v>
      </c>
      <c r="S11" s="5" t="s">
        <v>179</v>
      </c>
      <c r="T11" s="5"/>
    </row>
    <row r="12" spans="1:20" x14ac:dyDescent="0.2">
      <c r="A12" s="6">
        <v>53590</v>
      </c>
      <c r="B12" s="6" t="s">
        <v>60</v>
      </c>
      <c r="C12" s="5" t="s">
        <v>2</v>
      </c>
      <c r="D12" s="10">
        <v>41276</v>
      </c>
      <c r="E12" s="5" t="s">
        <v>61</v>
      </c>
      <c r="F12" s="42">
        <v>1500</v>
      </c>
      <c r="G12" s="5" t="s">
        <v>62</v>
      </c>
      <c r="H12" s="5"/>
      <c r="I12" s="5"/>
      <c r="J12" s="5"/>
      <c r="K12" s="5"/>
      <c r="L12" s="5"/>
      <c r="M12" s="7"/>
      <c r="N12" s="5"/>
      <c r="O12" s="5"/>
      <c r="P12" s="5"/>
      <c r="Q12" s="5"/>
      <c r="R12" s="5"/>
      <c r="S12" s="5"/>
      <c r="T12" s="5"/>
    </row>
    <row r="13" spans="1:20" x14ac:dyDescent="0.2">
      <c r="A13" s="6">
        <v>53591</v>
      </c>
      <c r="B13" s="6" t="s">
        <v>70</v>
      </c>
      <c r="C13" s="5" t="s">
        <v>3</v>
      </c>
      <c r="D13" s="10">
        <v>41276</v>
      </c>
      <c r="E13" s="5" t="s">
        <v>71</v>
      </c>
      <c r="F13" s="42">
        <v>40</v>
      </c>
      <c r="G13" s="5" t="s">
        <v>62</v>
      </c>
      <c r="H13" s="5"/>
      <c r="I13" s="5"/>
      <c r="J13" s="5"/>
      <c r="K13" s="5"/>
      <c r="L13" s="5"/>
      <c r="M13" s="7"/>
      <c r="N13" s="5"/>
      <c r="O13" s="5"/>
      <c r="P13" s="5"/>
      <c r="Q13" s="5"/>
      <c r="R13" s="5"/>
      <c r="S13" s="5"/>
      <c r="T13" s="5"/>
    </row>
    <row r="14" spans="1:20" x14ac:dyDescent="0.2">
      <c r="A14" s="6">
        <v>53600</v>
      </c>
      <c r="B14" s="6" t="s">
        <v>91</v>
      </c>
      <c r="C14" s="5" t="s">
        <v>5</v>
      </c>
      <c r="D14" s="10">
        <v>41276</v>
      </c>
      <c r="E14" s="5" t="s">
        <v>6</v>
      </c>
      <c r="F14" s="42">
        <v>398.99998664855957</v>
      </c>
      <c r="G14" s="5" t="s">
        <v>62</v>
      </c>
      <c r="H14" s="5"/>
      <c r="I14" s="5"/>
      <c r="J14" s="5" t="s">
        <v>180</v>
      </c>
      <c r="K14" s="5" t="s">
        <v>181</v>
      </c>
      <c r="L14" s="10">
        <v>41306</v>
      </c>
      <c r="M14" s="7" t="str">
        <f>K14</f>
        <v>G25622</v>
      </c>
      <c r="N14" s="5" t="str">
        <f>E14</f>
        <v xml:space="preserve">IMPESSION CAIHER D` EJECTION FORMAT A3 </v>
      </c>
      <c r="O14" s="5"/>
      <c r="P14" s="5"/>
      <c r="Q14" s="5"/>
      <c r="R14" s="5"/>
      <c r="S14" s="5"/>
      <c r="T14" s="5"/>
    </row>
    <row r="15" spans="1:20" x14ac:dyDescent="0.2">
      <c r="A15" s="6">
        <v>53616</v>
      </c>
      <c r="B15" s="6" t="s">
        <v>133</v>
      </c>
      <c r="C15" s="5" t="s">
        <v>16</v>
      </c>
      <c r="D15" s="10">
        <v>41276</v>
      </c>
      <c r="E15" s="5" t="s">
        <v>134</v>
      </c>
      <c r="F15" s="42">
        <v>430</v>
      </c>
      <c r="G15" s="5" t="s">
        <v>62</v>
      </c>
      <c r="H15" s="5"/>
      <c r="I15" s="5"/>
      <c r="J15" s="5"/>
      <c r="K15" s="5"/>
      <c r="L15" s="5"/>
      <c r="M15" s="7"/>
      <c r="N15" s="5"/>
      <c r="O15" s="5"/>
      <c r="P15" s="5"/>
      <c r="Q15" s="5"/>
      <c r="R15" s="5"/>
      <c r="S15" s="5"/>
      <c r="T15" s="5"/>
    </row>
    <row r="16" spans="1:20" x14ac:dyDescent="0.2">
      <c r="A16" s="6">
        <v>53620</v>
      </c>
      <c r="B16" s="6" t="s">
        <v>130</v>
      </c>
      <c r="C16" s="5" t="s">
        <v>2</v>
      </c>
      <c r="D16" s="10">
        <v>41276</v>
      </c>
      <c r="E16" s="5" t="s">
        <v>61</v>
      </c>
      <c r="F16" s="42">
        <v>1700</v>
      </c>
      <c r="G16" s="5" t="s">
        <v>62</v>
      </c>
      <c r="H16" s="5"/>
      <c r="I16" s="5"/>
      <c r="J16" s="5"/>
      <c r="K16" s="5"/>
      <c r="L16" s="5"/>
      <c r="M16" s="7"/>
      <c r="N16" s="5"/>
      <c r="O16" s="5"/>
      <c r="P16" s="5"/>
      <c r="Q16" s="5"/>
      <c r="R16" s="5"/>
      <c r="S16" s="5"/>
      <c r="T16" s="5"/>
    </row>
    <row r="17" spans="1:20" x14ac:dyDescent="0.2">
      <c r="A17" s="6">
        <v>53621</v>
      </c>
      <c r="B17" s="6" t="s">
        <v>96</v>
      </c>
      <c r="C17" s="5" t="s">
        <v>95</v>
      </c>
      <c r="D17" s="10">
        <v>41276</v>
      </c>
      <c r="E17" s="5" t="s">
        <v>97</v>
      </c>
      <c r="F17" s="42">
        <v>495</v>
      </c>
      <c r="G17" s="5" t="s">
        <v>98</v>
      </c>
      <c r="H17" s="5"/>
      <c r="I17" s="5"/>
      <c r="J17" s="5"/>
      <c r="K17" s="5"/>
      <c r="L17" s="5"/>
      <c r="M17" s="7"/>
      <c r="N17" s="5"/>
      <c r="O17" s="5"/>
      <c r="P17" s="5"/>
      <c r="Q17" s="5"/>
      <c r="R17" s="5"/>
      <c r="S17" s="5"/>
      <c r="T17" s="5"/>
    </row>
    <row r="18" spans="1:20" x14ac:dyDescent="0.2">
      <c r="A18" s="6">
        <v>53624</v>
      </c>
      <c r="B18" s="6" t="s">
        <v>75</v>
      </c>
      <c r="C18" s="5" t="s">
        <v>4</v>
      </c>
      <c r="D18" s="10">
        <v>41276</v>
      </c>
      <c r="E18" s="5" t="s">
        <v>76</v>
      </c>
      <c r="F18" s="42">
        <v>40</v>
      </c>
      <c r="G18" s="5" t="s">
        <v>62</v>
      </c>
      <c r="H18" s="5"/>
      <c r="I18" s="5"/>
      <c r="J18" s="5"/>
      <c r="K18" s="5"/>
      <c r="L18" s="5"/>
      <c r="M18" s="7"/>
      <c r="N18" s="5"/>
      <c r="O18" s="5"/>
      <c r="P18" s="5"/>
      <c r="Q18" s="5"/>
      <c r="R18" s="5"/>
      <c r="S18" s="5"/>
      <c r="T18" s="5"/>
    </row>
    <row r="19" spans="1:20" x14ac:dyDescent="0.2">
      <c r="A19" s="6">
        <v>53626</v>
      </c>
      <c r="B19" s="6" t="s">
        <v>99</v>
      </c>
      <c r="C19" s="5" t="s">
        <v>7</v>
      </c>
      <c r="D19" s="10">
        <v>41276</v>
      </c>
      <c r="E19" s="5" t="s">
        <v>8</v>
      </c>
      <c r="F19" s="42">
        <v>604.45000000000005</v>
      </c>
      <c r="G19" s="5" t="s">
        <v>62</v>
      </c>
      <c r="H19" s="5"/>
      <c r="I19" s="5"/>
      <c r="J19" s="5"/>
      <c r="K19" s="5"/>
      <c r="L19" s="5"/>
      <c r="M19" s="7"/>
      <c r="N19" s="5"/>
      <c r="O19" s="5"/>
      <c r="P19" s="5"/>
      <c r="Q19" s="5"/>
      <c r="R19" s="5"/>
      <c r="S19" s="5"/>
      <c r="T19" s="5"/>
    </row>
    <row r="20" spans="1:20" x14ac:dyDescent="0.2">
      <c r="A20" s="6">
        <v>53647</v>
      </c>
      <c r="B20" s="6" t="s">
        <v>126</v>
      </c>
      <c r="C20" s="5" t="s">
        <v>11</v>
      </c>
      <c r="D20" s="10">
        <v>41277</v>
      </c>
      <c r="E20" s="5" t="s">
        <v>127</v>
      </c>
      <c r="F20" s="42">
        <v>800</v>
      </c>
      <c r="G20" s="5" t="s">
        <v>62</v>
      </c>
      <c r="H20" s="5"/>
      <c r="I20" s="5"/>
      <c r="J20" s="5"/>
      <c r="K20" s="5"/>
      <c r="L20" s="5"/>
      <c r="M20" s="7"/>
      <c r="N20" s="5"/>
      <c r="O20" s="5"/>
      <c r="P20" s="5"/>
      <c r="Q20" s="5"/>
      <c r="R20" s="5"/>
      <c r="S20" s="5"/>
      <c r="T20" s="5"/>
    </row>
    <row r="21" spans="1:20" x14ac:dyDescent="0.2">
      <c r="A21" s="6">
        <v>53656</v>
      </c>
      <c r="B21" s="6" t="s">
        <v>104</v>
      </c>
      <c r="C21" s="5" t="s">
        <v>9</v>
      </c>
      <c r="D21" s="10">
        <v>41277</v>
      </c>
      <c r="E21" s="5" t="s">
        <v>105</v>
      </c>
      <c r="F21" s="42">
        <v>7463.68</v>
      </c>
      <c r="G21" s="5" t="s">
        <v>106</v>
      </c>
      <c r="H21" s="5"/>
      <c r="I21" s="5"/>
      <c r="J21" s="5"/>
      <c r="K21" s="5"/>
      <c r="L21" s="5"/>
      <c r="M21" s="7"/>
      <c r="N21" s="5"/>
      <c r="O21" s="5"/>
      <c r="P21" s="5"/>
      <c r="Q21" s="5"/>
      <c r="R21" s="5"/>
      <c r="S21" s="5"/>
      <c r="T21" s="5"/>
    </row>
    <row r="22" spans="1:20" x14ac:dyDescent="0.2">
      <c r="A22" s="6">
        <v>53657</v>
      </c>
      <c r="B22" s="6" t="s">
        <v>109</v>
      </c>
      <c r="C22" s="5" t="s">
        <v>108</v>
      </c>
      <c r="D22" s="10">
        <v>41277</v>
      </c>
      <c r="E22" s="5" t="s">
        <v>110</v>
      </c>
      <c r="F22" s="42">
        <v>3219.1</v>
      </c>
      <c r="G22" s="5" t="s">
        <v>98</v>
      </c>
      <c r="H22" s="5"/>
      <c r="I22" s="5"/>
      <c r="J22" s="5"/>
      <c r="K22" s="5"/>
      <c r="L22" s="5"/>
      <c r="M22" s="7"/>
      <c r="N22" s="5"/>
      <c r="O22" s="5"/>
      <c r="P22" s="5"/>
      <c r="Q22" s="5"/>
      <c r="R22" s="5"/>
      <c r="S22" s="5"/>
      <c r="T22" s="5"/>
    </row>
    <row r="23" spans="1:20" x14ac:dyDescent="0.2">
      <c r="A23" s="6">
        <v>53659</v>
      </c>
      <c r="B23" s="6" t="s">
        <v>111</v>
      </c>
      <c r="C23" s="5" t="s">
        <v>10</v>
      </c>
      <c r="D23" s="10">
        <v>41277</v>
      </c>
      <c r="E23" s="5" t="s">
        <v>112</v>
      </c>
      <c r="F23" s="42">
        <v>2884.85</v>
      </c>
      <c r="G23" s="5" t="s">
        <v>98</v>
      </c>
      <c r="H23" s="5"/>
      <c r="I23" s="5"/>
      <c r="J23" s="5"/>
      <c r="K23" s="5"/>
      <c r="L23" s="5"/>
      <c r="M23" s="7"/>
      <c r="N23" s="5"/>
      <c r="O23" s="5"/>
      <c r="P23" s="5"/>
      <c r="Q23" s="5"/>
      <c r="R23" s="5"/>
      <c r="S23" s="5"/>
      <c r="T23" s="5"/>
    </row>
    <row r="24" spans="1:20" x14ac:dyDescent="0.2">
      <c r="A24" s="6">
        <v>53661</v>
      </c>
      <c r="B24" s="6" t="s">
        <v>113</v>
      </c>
      <c r="C24" s="5" t="s">
        <v>11</v>
      </c>
      <c r="D24" s="10">
        <v>41277</v>
      </c>
      <c r="E24" s="5" t="s">
        <v>12</v>
      </c>
      <c r="F24" s="42">
        <v>412.16000080108643</v>
      </c>
      <c r="G24" s="5" t="s">
        <v>62</v>
      </c>
      <c r="H24" s="5"/>
      <c r="I24" s="5"/>
      <c r="J24" s="5"/>
      <c r="K24" s="5"/>
      <c r="L24" s="5"/>
      <c r="M24" s="7"/>
      <c r="N24" s="5"/>
      <c r="O24" s="5"/>
      <c r="P24" s="5"/>
      <c r="Q24" s="5"/>
      <c r="R24" s="5"/>
      <c r="S24" s="5"/>
      <c r="T24" s="5"/>
    </row>
    <row r="25" spans="1:20" x14ac:dyDescent="0.2">
      <c r="A25" s="6">
        <v>53666</v>
      </c>
      <c r="B25" s="6" t="s">
        <v>150</v>
      </c>
      <c r="C25" s="5" t="s">
        <v>11</v>
      </c>
      <c r="D25" s="10">
        <v>41277</v>
      </c>
      <c r="E25" s="5" t="s">
        <v>19</v>
      </c>
      <c r="F25" s="42">
        <v>320.49998641014099</v>
      </c>
      <c r="G25" s="5" t="s">
        <v>62</v>
      </c>
      <c r="H25" s="5"/>
      <c r="I25" s="5"/>
      <c r="J25" s="5"/>
      <c r="K25" s="5"/>
      <c r="L25" s="5"/>
      <c r="M25" s="7"/>
      <c r="N25" s="5"/>
      <c r="O25" s="5"/>
      <c r="P25" s="5"/>
      <c r="Q25" s="5"/>
      <c r="R25" s="5"/>
      <c r="S25" s="5"/>
      <c r="T25" s="5"/>
    </row>
  </sheetData>
  <sortState ref="A11:S2276">
    <sortCondition ref="D11:D2276"/>
  </sortState>
  <mergeCells count="2">
    <mergeCell ref="M2:M7"/>
    <mergeCell ref="A2:L7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extrac</vt:lpstr>
      <vt:lpstr>Passage</vt:lpstr>
      <vt:lpstr>Regroup</vt:lpstr>
      <vt:lpstr>Détail</vt:lpstr>
    </vt:vector>
  </TitlesOfParts>
  <Company>LEONI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Zaoui, Hanene</dc:creator>
  <cp:lastModifiedBy>Ferjani, Nabil</cp:lastModifiedBy>
  <cp:lastPrinted>2013-09-11T11:01:44Z</cp:lastPrinted>
  <dcterms:created xsi:type="dcterms:W3CDTF">2013-08-26T08:58:19Z</dcterms:created>
  <dcterms:modified xsi:type="dcterms:W3CDTF">2013-10-04T15:24:54Z</dcterms:modified>
</cp:coreProperties>
</file>