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2.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updateLinks="never" codeName="ThisWorkbook" autoCompressPictures="0"/>
  <bookViews>
    <workbookView xWindow="825" yWindow="30" windowWidth="19320" windowHeight="12105" tabRatio="836" activeTab="1"/>
  </bookViews>
  <sheets>
    <sheet name="Mois" sheetId="6" r:id="rId1"/>
    <sheet name="1" sheetId="84" r:id="rId2"/>
  </sheets>
  <externalReferences>
    <externalReference r:id="rId3"/>
  </externalReferences>
  <definedNames>
    <definedName name="a">#REF!</definedName>
    <definedName name="Année_Calendaire">#REF!</definedName>
    <definedName name="Aoû_Dim1">DATE(Année_Calendaire,8,1)-WEEKDAY(DATE(Année_Calendaire,8,1))+1</definedName>
    <definedName name="Avr_Dim1">DATE(Année_Calendaire,4,1)-WEEKDAY(DATE(Année_Calendaire,4,1))+1</definedName>
    <definedName name="b">DATE(e,2,1)-WEEKDAY(DATE(e,2,1))+1</definedName>
    <definedName name="d">#REF!</definedName>
    <definedName name="Déc_Dim1">DATE(Année_Calendaire,12,1)-WEEKDAY(DATE(Année_Calendaire,12,1))+1</definedName>
    <definedName name="e">#REF!</definedName>
    <definedName name="essai">[1]Janvier!$P$2</definedName>
    <definedName name="essai10">DATE(essai,5,1)-WEEKDAY(DATE(essai,5,1))+1</definedName>
    <definedName name="essai11">DATE(essai,3,1)-WEEKDAY(DATE(essai,3,1))+1</definedName>
    <definedName name="essai12">DATE(essai,11,1)-WEEKDAY(DATE(essai,11,1))+1</definedName>
    <definedName name="essai13">DATE(essai,10,1)-WEEKDAY(DATE(essai,10,1))+1</definedName>
    <definedName name="essai14">DATE(essai,9,1)-WEEKDAY(DATE(essai,9,1))+1</definedName>
    <definedName name="essai2">DATE(essai,8,1)-WEEKDAY(DATE(essai,8,1))+1</definedName>
    <definedName name="essai3">DATE(essai,4,1)-WEEKDAY(DATE(essai,4,1))+1</definedName>
    <definedName name="essai4">DATE(essai,12,1)-WEEKDAY(DATE(essai,12,1))+1</definedName>
    <definedName name="essai5">DATE(essai,2,1)-WEEKDAY(DATE(essai,2,1))+1</definedName>
    <definedName name="essai6">DATE(essai,1,1)-WEEKDAY(DATE(essai,1,1))+1</definedName>
    <definedName name="essai7">[1]Janvier!$N$4:$N$34</definedName>
    <definedName name="essai8">DATE(essai,7,1)-WEEKDAY(DATE(essai,7,1))+1</definedName>
    <definedName name="essai9">DATE(essai,6,1)-WEEKDAY(DATE(essai,6,1))+1</definedName>
    <definedName name="Fév_Dim1">DATE(Année_Calendaire,2,1)-WEEKDAY(DATE(Année_Calendaire,2,1))+1</definedName>
    <definedName name="gh">DATE(e,9,1)-WEEKDAY(DATE(e,9,1))+1</definedName>
    <definedName name="ghf">#REF!</definedName>
    <definedName name="hj">DATE(e,10,1)-WEEKDAY(DATE(e,10,1))+1</definedName>
    <definedName name="hk">DATE(e,11,1)-WEEKDAY(DATE(e,11,1))+1</definedName>
    <definedName name="i">DATE(e,3,1)-WEEKDAY(DATE(e,3,1))+1</definedName>
    <definedName name="j">DATE(a,6,1)-WEEKDAY(DATE(a,6,1))+1</definedName>
    <definedName name="Jan_Dim1">DATE(Année_Calendaire,1,1)-WEEKDAY(DATE(Année_Calendaire,1,1))+1</definedName>
    <definedName name="Jours_affectation" localSheetId="0">Mois!$R$37:$R$75</definedName>
    <definedName name="Jours_affectation">#REF!</definedName>
    <definedName name="Juil_Dim1">DATE(Année_Calendaire,7,1)-WEEKDAY(DATE(Année_Calendaire,7,1))+1</definedName>
    <definedName name="Juin_Dim1">DATE(Année_Calendaire,6,1)-WEEKDAY(DATE(Année_Calendaire,6,1))+1</definedName>
    <definedName name="k">DATE(e,4,1)-WEEKDAY(DATE(e,4,1))+1</definedName>
    <definedName name="Mai_Dim1">DATE(Année_Calendaire,5,1)-WEEKDAY(DATE(Année_Calendaire,5,1))+1</definedName>
    <definedName name="Mar_Dim1">DATE(Année_Calendaire,3,1)-WEEKDAY(DATE(Année_Calendaire,3,1))+1</definedName>
    <definedName name="n">DATE(e,12,1)-WEEKDAY(DATE(e,12,1))+1</definedName>
    <definedName name="Nov_Dim1">DATE(Année_Calendaire,11,1)-WEEKDAY(DATE(Année_Calendaire,11,1))+1</definedName>
    <definedName name="o">DATE(a,11,1)-WEEKDAY(DATE(a,11,1))+1</definedName>
    <definedName name="Oct_Dim1">DATE(Année_Calendaire,10,1)-WEEKDAY(DATE(Année_Calendaire,10,1))+1</definedName>
    <definedName name="p">DATE(a,3,1)-WEEKDAY(DATE(a,3,1))+1</definedName>
    <definedName name="q">DATE(e,6,1)-WEEKDAY(DATE(e,6,1))+1</definedName>
    <definedName name="re">DATE(a,9,1)-WEEKDAY(DATE(a,9,1))+1</definedName>
    <definedName name="s">DATE(e,7,1)-WEEKDAY(DATE(e,7,1))+1</definedName>
    <definedName name="Sep_Dim1">DATE(Année_Calendaire,9,1)-WEEKDAY(DATE(Année_Calendaire,9,1))+1</definedName>
    <definedName name="t">DATE(a,10,1)-WEEKDAY(DATE(a,10,1))+1</definedName>
    <definedName name="Table_Dates_Importantes" localSheetId="0">Mois!$R$37:$S$41</definedName>
    <definedName name="Table_Dates_Importantes">#REF!</definedName>
    <definedName name="u">DATE(a,5,1)-WEEKDAY(DATE(a,5,1))+1</definedName>
    <definedName name="v">DATE(e,1,1)-WEEKDAY(DATE(e,1,1))+1</definedName>
    <definedName name="w">DATE(e,5,1)-WEEKDAY(DATE(e,5,1))+1</definedName>
    <definedName name="y">DATE(e,8,1)-WEEKDAY(DATE(e,8,1))+1</definedName>
    <definedName name="z">#REF!</definedName>
    <definedName name="Z_82ED8919_B3EE_47B4_836D_BA4865CB1E0D_.wvu.PrintArea" localSheetId="1" hidden="1">'1'!$A$4:$Z$44</definedName>
    <definedName name="_xlnm.Print_Area" localSheetId="1">'1'!$A$4:$Z$44</definedName>
    <definedName name="_xlnm.Print_Area" localSheetId="0">Mois!$A$1:$T$44</definedName>
  </definedNames>
  <calcPr calcId="145621"/>
</workbook>
</file>

<file path=xl/calcChain.xml><?xml version="1.0" encoding="utf-8"?>
<calcChain xmlns="http://schemas.openxmlformats.org/spreadsheetml/2006/main">
  <c r="E34" i="6" l="1"/>
  <c r="E33" i="6"/>
  <c r="E32" i="6"/>
  <c r="E31" i="6"/>
  <c r="E30" i="6"/>
  <c r="E29" i="6"/>
  <c r="E28" i="6"/>
  <c r="E27" i="6"/>
  <c r="E26" i="6"/>
  <c r="E25" i="6"/>
  <c r="E24" i="6"/>
  <c r="E23" i="6"/>
  <c r="E22" i="6"/>
  <c r="E21" i="6"/>
  <c r="E20" i="6"/>
  <c r="E19" i="6"/>
  <c r="E18" i="6"/>
  <c r="E17" i="6"/>
  <c r="E16" i="6"/>
  <c r="E15" i="6"/>
  <c r="E14" i="6"/>
  <c r="E13" i="6"/>
  <c r="E12" i="6"/>
  <c r="E11" i="6"/>
  <c r="E10" i="6"/>
  <c r="E9" i="6"/>
  <c r="E8" i="6"/>
  <c r="E7" i="6"/>
  <c r="E6" i="6"/>
  <c r="E5" i="6"/>
  <c r="D12" i="6"/>
  <c r="D34" i="6"/>
  <c r="D33" i="6"/>
  <c r="D32" i="6"/>
  <c r="D31" i="6"/>
  <c r="D30" i="6"/>
  <c r="D29" i="6"/>
  <c r="D28" i="6"/>
  <c r="D27" i="6"/>
  <c r="D26" i="6"/>
  <c r="D25" i="6"/>
  <c r="D24" i="6"/>
  <c r="D23" i="6"/>
  <c r="D22" i="6"/>
  <c r="D21" i="6"/>
  <c r="D20" i="6"/>
  <c r="D19" i="6"/>
  <c r="D18" i="6"/>
  <c r="D17" i="6"/>
  <c r="D16" i="6"/>
  <c r="D15" i="6"/>
  <c r="D14" i="6"/>
  <c r="D13" i="6"/>
  <c r="D11" i="6"/>
  <c r="D10" i="6"/>
  <c r="D9" i="6"/>
  <c r="D8" i="6"/>
  <c r="D7" i="6"/>
  <c r="D6" i="6"/>
  <c r="K4" i="6"/>
  <c r="A45" i="84" a="1"/>
  <c r="A43" i="84" a="1"/>
  <c r="A43" i="84" l="1"/>
  <c r="A45" i="84"/>
  <c r="Q33" i="6"/>
  <c r="Q31" i="6"/>
  <c r="Q13" i="6"/>
  <c r="O19" i="6"/>
  <c r="O17" i="6"/>
  <c r="M14" i="6"/>
  <c r="O13" i="6"/>
  <c r="O10" i="6"/>
  <c r="M25" i="6"/>
  <c r="O4" i="6" l="1"/>
  <c r="K5" i="6"/>
  <c r="M4" i="6"/>
  <c r="O34" i="6"/>
  <c r="Q30" i="6"/>
  <c r="Q26" i="6"/>
  <c r="Q22" i="6"/>
  <c r="M18" i="6"/>
  <c r="O14" i="6"/>
  <c r="M10" i="6"/>
  <c r="M31" i="6"/>
  <c r="M27" i="6"/>
  <c r="M23" i="6"/>
  <c r="Q19" i="6"/>
  <c r="O15" i="6"/>
  <c r="O11" i="6"/>
  <c r="O32" i="6"/>
  <c r="O28" i="6"/>
  <c r="M24" i="6"/>
  <c r="O20" i="6"/>
  <c r="Q16" i="6"/>
  <c r="O12" i="6"/>
  <c r="M33" i="6"/>
  <c r="Q29" i="6"/>
  <c r="Q25" i="6"/>
  <c r="M21" i="6"/>
  <c r="M17" i="6"/>
  <c r="M13" i="6"/>
  <c r="Q5" i="6"/>
  <c r="Q11" i="6"/>
  <c r="M8" i="6"/>
  <c r="M19" i="6"/>
  <c r="M30" i="6"/>
  <c r="O26" i="6"/>
  <c r="M6" i="6"/>
  <c r="M11" i="6"/>
  <c r="M15" i="6"/>
  <c r="M34" i="6"/>
  <c r="O23" i="6"/>
  <c r="O31" i="6"/>
  <c r="O18" i="6"/>
  <c r="O27" i="6"/>
  <c r="O7" i="6"/>
  <c r="M7" i="6"/>
  <c r="M22" i="6"/>
  <c r="O22" i="6"/>
  <c r="M26" i="6"/>
  <c r="O8" i="6"/>
  <c r="Q7" i="6"/>
  <c r="Q6" i="6"/>
  <c r="O9" i="6"/>
  <c r="O5" i="6"/>
  <c r="O29" i="6"/>
  <c r="M32" i="6"/>
  <c r="M12" i="6"/>
  <c r="O25" i="6"/>
  <c r="Q9" i="6"/>
  <c r="Q4" i="6"/>
  <c r="M16" i="6"/>
  <c r="M28" i="6"/>
  <c r="M20" i="6"/>
  <c r="Q8" i="6"/>
  <c r="Q12" i="6"/>
  <c r="Q17" i="6"/>
  <c r="O21" i="6"/>
  <c r="Q21" i="6"/>
  <c r="M9" i="6"/>
  <c r="O16" i="6"/>
  <c r="M29" i="6"/>
  <c r="O6" i="6"/>
  <c r="Q34" i="6"/>
  <c r="O30" i="6"/>
  <c r="Q18" i="6"/>
  <c r="Q14" i="6"/>
  <c r="Q10" i="6"/>
  <c r="Q27" i="6"/>
  <c r="Q15" i="6"/>
  <c r="Q32" i="6"/>
  <c r="Q28" i="6"/>
  <c r="O24" i="6"/>
  <c r="Q20" i="6"/>
  <c r="O33" i="6"/>
  <c r="Q23" i="6"/>
  <c r="Q24" i="6"/>
  <c r="BD33" i="84" l="1"/>
  <c r="BC33" i="84"/>
  <c r="BB33" i="84"/>
  <c r="BA33" i="84"/>
  <c r="AZ33" i="84"/>
  <c r="AY33" i="84"/>
  <c r="AX33" i="84"/>
  <c r="AW33" i="84"/>
  <c r="AV33" i="84"/>
  <c r="AU33" i="84"/>
  <c r="AT33" i="84"/>
  <c r="AS33" i="84"/>
  <c r="AR33" i="84"/>
  <c r="AQ33" i="84"/>
  <c r="AP33" i="84"/>
  <c r="AO33" i="84"/>
  <c r="AN33" i="84"/>
  <c r="AM33" i="84"/>
  <c r="AL33" i="84"/>
  <c r="AK33" i="84"/>
  <c r="AJ33" i="84"/>
  <c r="AI33" i="84"/>
  <c r="AH33" i="84"/>
  <c r="AG33" i="84"/>
  <c r="AF33" i="84"/>
  <c r="AE33" i="84"/>
  <c r="AD33" i="84"/>
  <c r="AC33" i="84"/>
  <c r="AB33" i="84"/>
  <c r="AA33" i="84"/>
  <c r="Z33" i="84"/>
  <c r="Y33" i="84"/>
  <c r="X33" i="84"/>
  <c r="W33" i="84"/>
  <c r="V33" i="84"/>
  <c r="U33" i="84"/>
  <c r="T33" i="84"/>
  <c r="S33" i="84"/>
  <c r="R33" i="84"/>
  <c r="Q33" i="84"/>
  <c r="P33" i="84"/>
  <c r="O33" i="84"/>
  <c r="N33" i="84"/>
  <c r="M33" i="84"/>
  <c r="L33" i="84"/>
  <c r="K33" i="84"/>
  <c r="J33" i="84"/>
  <c r="I33" i="84"/>
  <c r="H33" i="84"/>
  <c r="G33" i="84"/>
  <c r="F33" i="84"/>
  <c r="E33" i="84"/>
  <c r="D33" i="84"/>
  <c r="C33" i="84"/>
  <c r="B33" i="84"/>
  <c r="U67" i="84" l="1"/>
  <c r="B79" i="84" l="1"/>
  <c r="AF52" i="84" l="1"/>
  <c r="U73" i="84" l="1"/>
  <c r="U55" i="84" l="1"/>
  <c r="U78" i="84" l="1"/>
  <c r="U58" i="84"/>
  <c r="U74" i="84"/>
  <c r="U52" i="84"/>
  <c r="U70" i="84"/>
  <c r="U56" i="84" l="1"/>
  <c r="B53" i="84"/>
  <c r="B54" i="84"/>
  <c r="B55" i="84"/>
  <c r="B56" i="84"/>
  <c r="B57" i="84"/>
  <c r="B58" i="84"/>
  <c r="B59" i="84"/>
  <c r="B60" i="84"/>
  <c r="B61" i="84"/>
  <c r="B62" i="84"/>
  <c r="B63" i="84"/>
  <c r="B64" i="84"/>
  <c r="B65" i="84"/>
  <c r="B66" i="84"/>
  <c r="B67" i="84"/>
  <c r="B68" i="84"/>
  <c r="B69" i="84"/>
  <c r="B70" i="84"/>
  <c r="B71" i="84"/>
  <c r="B72" i="84"/>
  <c r="B73" i="84"/>
  <c r="B74" i="84"/>
  <c r="B75" i="84"/>
  <c r="B76" i="84"/>
  <c r="B77" i="84"/>
  <c r="B78" i="84"/>
  <c r="B52" i="84"/>
  <c r="U53" i="84"/>
  <c r="U54" i="84"/>
  <c r="U57" i="84"/>
  <c r="AF57" i="84" s="1"/>
  <c r="U59" i="84"/>
  <c r="U60" i="84"/>
  <c r="AF60" i="84" s="1"/>
  <c r="U61" i="84"/>
  <c r="U62" i="84"/>
  <c r="U63" i="84"/>
  <c r="U64" i="84"/>
  <c r="U65" i="84"/>
  <c r="U66" i="84"/>
  <c r="U68" i="84"/>
  <c r="U69" i="84"/>
  <c r="U71" i="84"/>
  <c r="U72" i="84"/>
  <c r="U75" i="84"/>
  <c r="U76" i="84"/>
  <c r="U77" i="84"/>
  <c r="U79" i="84"/>
  <c r="D65" i="84" l="1"/>
  <c r="D52" i="84" l="1"/>
  <c r="F52" i="84" s="1"/>
  <c r="D60" i="84"/>
  <c r="F60" i="84" s="1"/>
  <c r="BE13" i="84"/>
  <c r="BE6" i="84"/>
  <c r="BE7" i="84"/>
  <c r="BE8" i="84"/>
  <c r="BE9" i="84"/>
  <c r="BE10" i="84"/>
  <c r="BE11" i="84"/>
  <c r="BE12" i="84"/>
  <c r="BE14" i="84"/>
  <c r="BE15" i="84"/>
  <c r="BE16" i="84"/>
  <c r="BE17" i="84"/>
  <c r="BE18" i="84"/>
  <c r="BE19" i="84"/>
  <c r="BE20" i="84"/>
  <c r="BE21" i="84"/>
  <c r="BE22" i="84"/>
  <c r="BE23" i="84"/>
  <c r="BE24" i="84"/>
  <c r="BE25" i="84"/>
  <c r="BE26" i="84"/>
  <c r="BE27" i="84"/>
  <c r="BE28" i="84"/>
  <c r="BE29" i="84"/>
  <c r="BE30" i="84"/>
  <c r="BE31" i="84"/>
  <c r="BE32" i="84"/>
  <c r="BE5" i="84" l="1"/>
  <c r="D66" i="84" l="1"/>
  <c r="F66" i="84" s="1"/>
  <c r="D64" i="84"/>
  <c r="D63" i="84"/>
  <c r="D62" i="84"/>
  <c r="D61" i="84"/>
  <c r="F61" i="84" s="1"/>
  <c r="P21" i="6" l="1"/>
  <c r="P22" i="6"/>
  <c r="P23" i="6"/>
  <c r="P24" i="6"/>
  <c r="P26" i="6"/>
  <c r="P25" i="6"/>
  <c r="P27" i="6"/>
  <c r="P28" i="6"/>
  <c r="P29" i="6"/>
  <c r="P32" i="6"/>
  <c r="P30" i="6"/>
  <c r="P31" i="6"/>
  <c r="P34" i="6"/>
  <c r="P33" i="6"/>
  <c r="J21" i="6"/>
  <c r="J22" i="6"/>
  <c r="J23" i="6"/>
  <c r="J24" i="6"/>
  <c r="J26" i="6"/>
  <c r="J25" i="6"/>
  <c r="J27" i="6"/>
  <c r="J28" i="6"/>
  <c r="J29" i="6"/>
  <c r="J32" i="6"/>
  <c r="J30" i="6"/>
  <c r="J31" i="6"/>
  <c r="J34" i="6"/>
  <c r="J33" i="6"/>
  <c r="N21" i="6"/>
  <c r="N22" i="6"/>
  <c r="N23" i="6"/>
  <c r="N24" i="6"/>
  <c r="N26" i="6"/>
  <c r="N25" i="6"/>
  <c r="N27" i="6"/>
  <c r="N28" i="6"/>
  <c r="N29" i="6"/>
  <c r="N32" i="6"/>
  <c r="N30" i="6"/>
  <c r="N31" i="6"/>
  <c r="N34" i="6"/>
  <c r="N33" i="6"/>
  <c r="L21" i="6"/>
  <c r="L22" i="6"/>
  <c r="L23" i="6"/>
  <c r="L24" i="6"/>
  <c r="L26" i="6"/>
  <c r="L25" i="6"/>
  <c r="L27" i="6"/>
  <c r="L28" i="6"/>
  <c r="L29" i="6"/>
  <c r="L32" i="6"/>
  <c r="L30" i="6"/>
  <c r="L31" i="6"/>
  <c r="L34" i="6"/>
  <c r="L33" i="6"/>
  <c r="K6" i="6"/>
  <c r="P5" i="6" l="1"/>
  <c r="P6" i="6"/>
  <c r="P8" i="6"/>
  <c r="P10" i="6"/>
  <c r="P11" i="6"/>
  <c r="P12" i="6"/>
  <c r="P13" i="6"/>
  <c r="P14" i="6"/>
  <c r="P15" i="6"/>
  <c r="P16" i="6"/>
  <c r="P20" i="6"/>
  <c r="P7" i="6"/>
  <c r="P9" i="6"/>
  <c r="P17" i="6"/>
  <c r="P18" i="6"/>
  <c r="P19" i="6"/>
  <c r="J5" i="6"/>
  <c r="J7" i="6"/>
  <c r="J9" i="6"/>
  <c r="J17" i="6"/>
  <c r="J18" i="6"/>
  <c r="J19" i="6"/>
  <c r="J6" i="6"/>
  <c r="J8" i="6"/>
  <c r="J10" i="6"/>
  <c r="J11" i="6"/>
  <c r="J12" i="6"/>
  <c r="J13" i="6"/>
  <c r="J14" i="6"/>
  <c r="J15" i="6"/>
  <c r="J16" i="6"/>
  <c r="J20" i="6"/>
  <c r="N5" i="6"/>
  <c r="N7" i="6"/>
  <c r="N9" i="6"/>
  <c r="N17" i="6"/>
  <c r="N18" i="6"/>
  <c r="N19" i="6"/>
  <c r="N6" i="6"/>
  <c r="N8" i="6"/>
  <c r="N10" i="6"/>
  <c r="N11" i="6"/>
  <c r="N12" i="6"/>
  <c r="N13" i="6"/>
  <c r="N14" i="6"/>
  <c r="N15" i="6"/>
  <c r="N16" i="6"/>
  <c r="N20" i="6"/>
  <c r="L6" i="6"/>
  <c r="L8" i="6"/>
  <c r="L10" i="6"/>
  <c r="L11" i="6"/>
  <c r="L12" i="6"/>
  <c r="L13" i="6"/>
  <c r="L14" i="6"/>
  <c r="L15" i="6"/>
  <c r="L16" i="6"/>
  <c r="L20" i="6"/>
  <c r="L5" i="6"/>
  <c r="L7" i="6"/>
  <c r="L9" i="6"/>
  <c r="L17" i="6"/>
  <c r="L18" i="6"/>
  <c r="L19" i="6"/>
  <c r="D5" i="6"/>
  <c r="AF79" i="84"/>
  <c r="Z59" i="84"/>
  <c r="Z75" i="84"/>
  <c r="Z53" i="84"/>
  <c r="D59" i="84"/>
  <c r="M5" i="6" l="1"/>
  <c r="G21" i="6"/>
  <c r="G22" i="6"/>
  <c r="G23" i="6"/>
  <c r="G27" i="6"/>
  <c r="G32" i="6"/>
  <c r="G31" i="6"/>
  <c r="G34" i="6"/>
  <c r="G33" i="6"/>
  <c r="G24" i="6"/>
  <c r="G26" i="6"/>
  <c r="G25" i="6"/>
  <c r="G28" i="6"/>
  <c r="G29" i="6"/>
  <c r="G30" i="6"/>
  <c r="H59" i="84"/>
  <c r="F59" i="84"/>
  <c r="N59" i="84"/>
  <c r="L59" i="84"/>
  <c r="J59" i="84"/>
  <c r="AR53" i="84"/>
  <c r="AR54" i="84"/>
  <c r="AR55" i="84"/>
  <c r="AR57" i="84"/>
  <c r="AR59" i="84"/>
  <c r="AR60" i="84"/>
  <c r="AR61" i="84"/>
  <c r="AR62" i="84"/>
  <c r="AR63" i="84"/>
  <c r="AR64" i="84"/>
  <c r="AR65" i="84"/>
  <c r="AR66" i="84"/>
  <c r="AR67" i="84"/>
  <c r="AR68" i="84"/>
  <c r="AR69" i="84"/>
  <c r="AR71" i="84"/>
  <c r="AR73" i="84"/>
  <c r="AR74" i="84"/>
  <c r="AR75" i="84"/>
  <c r="AR77" i="84"/>
  <c r="AR78" i="84"/>
  <c r="AR79" i="84"/>
  <c r="AN53" i="84"/>
  <c r="AN54" i="84"/>
  <c r="AN55" i="84"/>
  <c r="AN56" i="84"/>
  <c r="AN58" i="84"/>
  <c r="AN59" i="84"/>
  <c r="AN60" i="84"/>
  <c r="AN61" i="84"/>
  <c r="AN63" i="84"/>
  <c r="AN64" i="84"/>
  <c r="AN65" i="84"/>
  <c r="AN66" i="84"/>
  <c r="AN70" i="84"/>
  <c r="AN71" i="84"/>
  <c r="AN72" i="84"/>
  <c r="AN75" i="84"/>
  <c r="AN76" i="84"/>
  <c r="AN78" i="84"/>
  <c r="AN79" i="84"/>
  <c r="AF53" i="84"/>
  <c r="AF54" i="84"/>
  <c r="AF55" i="84"/>
  <c r="AF56" i="84"/>
  <c r="AF58" i="84"/>
  <c r="AF59" i="84"/>
  <c r="AF61" i="84"/>
  <c r="AF62" i="84"/>
  <c r="AF63" i="84"/>
  <c r="AF64" i="84"/>
  <c r="AF65" i="84"/>
  <c r="AF67" i="84"/>
  <c r="AF68" i="84"/>
  <c r="AF69" i="84"/>
  <c r="AF70" i="84"/>
  <c r="AF71" i="84"/>
  <c r="AF72" i="84"/>
  <c r="AF73" i="84"/>
  <c r="AF74" i="84"/>
  <c r="AF75" i="84"/>
  <c r="AF76" i="84"/>
  <c r="AF77" i="84"/>
  <c r="AF78" i="84"/>
  <c r="AJ53" i="84"/>
  <c r="AJ54" i="84"/>
  <c r="AJ55" i="84"/>
  <c r="AJ56" i="84"/>
  <c r="AJ57" i="84"/>
  <c r="AJ58" i="84"/>
  <c r="AJ60" i="84"/>
  <c r="AJ62" i="84"/>
  <c r="AJ64" i="84"/>
  <c r="AJ66" i="84"/>
  <c r="AJ67" i="84"/>
  <c r="AJ68" i="84"/>
  <c r="AJ69" i="84"/>
  <c r="AJ70" i="84"/>
  <c r="AJ72" i="84"/>
  <c r="AJ73" i="84"/>
  <c r="AJ74" i="84"/>
  <c r="AJ76" i="84"/>
  <c r="AJ77" i="84"/>
  <c r="AJ78" i="84"/>
  <c r="Z60" i="84"/>
  <c r="G6" i="6" l="1"/>
  <c r="G8" i="6"/>
  <c r="G10" i="6"/>
  <c r="G11" i="6"/>
  <c r="G13" i="6"/>
  <c r="G15" i="6"/>
  <c r="G17" i="6"/>
  <c r="G19" i="6"/>
  <c r="G5" i="6"/>
  <c r="G7" i="6"/>
  <c r="G9" i="6"/>
  <c r="G12" i="6"/>
  <c r="G14" i="6"/>
  <c r="G16" i="6"/>
  <c r="G18" i="6"/>
  <c r="G20" i="6"/>
  <c r="F24" i="6"/>
  <c r="F25" i="6"/>
  <c r="F34" i="6"/>
  <c r="F27" i="6"/>
  <c r="F21" i="6"/>
  <c r="F23" i="6"/>
  <c r="F29" i="6"/>
  <c r="F30" i="6"/>
  <c r="F33" i="6"/>
  <c r="F22" i="6"/>
  <c r="F26" i="6"/>
  <c r="F28" i="6"/>
  <c r="F32" i="6"/>
  <c r="F31" i="6"/>
  <c r="AY64" i="84"/>
  <c r="AY78" i="84"/>
  <c r="Z55" i="84"/>
  <c r="Z63" i="84"/>
  <c r="Z54" i="84"/>
  <c r="Z56" i="84"/>
  <c r="Z57" i="84"/>
  <c r="Z58" i="84"/>
  <c r="Z61" i="84"/>
  <c r="Z62" i="84"/>
  <c r="Z64" i="84"/>
  <c r="Z65" i="84"/>
  <c r="Z66" i="84"/>
  <c r="Z67" i="84"/>
  <c r="Z68" i="84"/>
  <c r="Z69" i="84"/>
  <c r="Z70" i="84"/>
  <c r="Z71" i="84"/>
  <c r="Z72" i="84"/>
  <c r="Z73" i="84"/>
  <c r="Z74" i="84"/>
  <c r="Z76" i="84"/>
  <c r="Z77" i="84"/>
  <c r="Z78" i="84"/>
  <c r="Z79" i="84"/>
  <c r="Z52" i="84"/>
  <c r="AR52" i="84"/>
  <c r="AN52" i="84"/>
  <c r="AJ52" i="84"/>
  <c r="F10" i="6" l="1"/>
  <c r="F18" i="6"/>
  <c r="F6" i="6"/>
  <c r="F12" i="6"/>
  <c r="F14" i="6"/>
  <c r="F16" i="6"/>
  <c r="F20" i="6"/>
  <c r="F5" i="6"/>
  <c r="F7" i="6"/>
  <c r="F9" i="6"/>
  <c r="F11" i="6"/>
  <c r="F13" i="6"/>
  <c r="F15" i="6"/>
  <c r="F17" i="6"/>
  <c r="F19" i="6"/>
  <c r="F8" i="6"/>
  <c r="D76" i="84"/>
  <c r="F76" i="84" s="1"/>
  <c r="D77" i="84"/>
  <c r="D78" i="84"/>
  <c r="D79" i="84"/>
  <c r="AC80" i="84"/>
  <c r="AD80" i="84" s="1"/>
  <c r="D73" i="84"/>
  <c r="F73" i="84" s="1"/>
  <c r="D74" i="84"/>
  <c r="F74" i="84" s="1"/>
  <c r="D75" i="84"/>
  <c r="D68" i="84"/>
  <c r="F68" i="84" s="1"/>
  <c r="AV80" i="84"/>
  <c r="N73" i="84" l="1"/>
  <c r="F75" i="84"/>
  <c r="N75" i="84"/>
  <c r="H68" i="84"/>
  <c r="L68" i="84"/>
  <c r="J68" i="84"/>
  <c r="N68" i="84"/>
  <c r="N74" i="84"/>
  <c r="N76" i="84"/>
  <c r="F64" i="84"/>
  <c r="L64" i="84"/>
  <c r="H64" i="84"/>
  <c r="J64" i="84"/>
  <c r="N64" i="84"/>
  <c r="F77" i="84"/>
  <c r="J77" i="84"/>
  <c r="L77" i="84"/>
  <c r="N77" i="84"/>
  <c r="H77" i="84"/>
  <c r="F78" i="84"/>
  <c r="L78" i="84"/>
  <c r="N78" i="84"/>
  <c r="F79" i="84"/>
  <c r="N79" i="84"/>
  <c r="J78" i="84"/>
  <c r="H78" i="84"/>
  <c r="D58" i="84"/>
  <c r="H58" i="84" l="1"/>
  <c r="L58" i="84"/>
  <c r="N58" i="84"/>
  <c r="F58" i="84"/>
  <c r="J58" i="84"/>
  <c r="BB80" i="84"/>
  <c r="AZ80" i="84"/>
  <c r="AW80" i="84" l="1"/>
  <c r="AS80" i="84"/>
  <c r="AO80" i="84"/>
  <c r="AK80" i="84"/>
  <c r="G80" i="84"/>
  <c r="E80" i="84" l="1"/>
  <c r="AG80" i="84"/>
  <c r="E75" i="84" l="1"/>
  <c r="L75" i="84"/>
  <c r="D72" i="84"/>
  <c r="F72" i="84" s="1"/>
  <c r="D71" i="84"/>
  <c r="D70" i="84"/>
  <c r="F70" i="84" s="1"/>
  <c r="D69" i="84"/>
  <c r="F69" i="84" s="1"/>
  <c r="D67" i="84"/>
  <c r="F67" i="84" s="1"/>
  <c r="D57" i="84"/>
  <c r="D56" i="84"/>
  <c r="AY55" i="84"/>
  <c r="D55" i="84"/>
  <c r="N55" i="84" s="1"/>
  <c r="AY54" i="84"/>
  <c r="D54" i="84"/>
  <c r="F54" i="84" s="1"/>
  <c r="AY53" i="84"/>
  <c r="D53" i="84"/>
  <c r="F53" i="84" s="1"/>
  <c r="AY52" i="84"/>
  <c r="N52" i="84"/>
  <c r="BE42" i="84"/>
  <c r="BE41" i="84"/>
  <c r="BE40" i="84"/>
  <c r="BE39" i="84"/>
  <c r="BD34" i="84"/>
  <c r="BC34" i="84"/>
  <c r="BB34" i="84"/>
  <c r="BA34" i="84"/>
  <c r="AZ34" i="84"/>
  <c r="AY34" i="84"/>
  <c r="AX34" i="84"/>
  <c r="AW34" i="84"/>
  <c r="AV34" i="84"/>
  <c r="AU34" i="84"/>
  <c r="AT34" i="84"/>
  <c r="AS34" i="84"/>
  <c r="AR34" i="84"/>
  <c r="AQ34" i="84"/>
  <c r="AP34" i="84"/>
  <c r="AO34" i="84"/>
  <c r="AN34" i="84"/>
  <c r="AM34" i="84"/>
  <c r="AL34" i="84"/>
  <c r="AK34" i="84"/>
  <c r="AJ34" i="84"/>
  <c r="AI34" i="84"/>
  <c r="AH34" i="84"/>
  <c r="AG34" i="84"/>
  <c r="AF34" i="84"/>
  <c r="AE34" i="84"/>
  <c r="AD34" i="84"/>
  <c r="AC34" i="84"/>
  <c r="AB34" i="84"/>
  <c r="AA34" i="84"/>
  <c r="Z34" i="84"/>
  <c r="Y34" i="84"/>
  <c r="X34" i="84"/>
  <c r="W34" i="84"/>
  <c r="V34" i="84"/>
  <c r="U34" i="84"/>
  <c r="T34" i="84"/>
  <c r="S34" i="84"/>
  <c r="R34" i="84"/>
  <c r="Q34" i="84"/>
  <c r="P34" i="84"/>
  <c r="O34" i="84"/>
  <c r="N34" i="84"/>
  <c r="M34" i="84"/>
  <c r="L34" i="84"/>
  <c r="K34" i="84"/>
  <c r="J34" i="84"/>
  <c r="I34" i="84"/>
  <c r="H34" i="84"/>
  <c r="G34" i="84"/>
  <c r="F34" i="84"/>
  <c r="E34" i="84"/>
  <c r="D34" i="84"/>
  <c r="C34" i="84"/>
  <c r="B34" i="84"/>
  <c r="K34" i="6" l="1"/>
  <c r="K32" i="6"/>
  <c r="K30" i="6"/>
  <c r="K28" i="6"/>
  <c r="K26" i="6"/>
  <c r="K24" i="6"/>
  <c r="K22" i="6"/>
  <c r="K20" i="6"/>
  <c r="K18" i="6"/>
  <c r="K16" i="6"/>
  <c r="K14" i="6"/>
  <c r="K12" i="6"/>
  <c r="K10" i="6"/>
  <c r="K8" i="6"/>
  <c r="K7" i="6"/>
  <c r="K33" i="6"/>
  <c r="K31" i="6"/>
  <c r="K29" i="6"/>
  <c r="K27" i="6"/>
  <c r="K25" i="6"/>
  <c r="K23" i="6"/>
  <c r="K21" i="6"/>
  <c r="K19" i="6"/>
  <c r="K17" i="6"/>
  <c r="K15" i="6"/>
  <c r="K13" i="6"/>
  <c r="K11" i="6"/>
  <c r="K9" i="6"/>
  <c r="J4" i="6"/>
  <c r="N4" i="6"/>
  <c r="N35" i="6" s="1"/>
  <c r="L4" i="6"/>
  <c r="L35" i="6" s="1"/>
  <c r="P4" i="6"/>
  <c r="N56" i="84"/>
  <c r="F56" i="84"/>
  <c r="N57" i="84"/>
  <c r="F57" i="84"/>
  <c r="N60" i="84"/>
  <c r="N61" i="84"/>
  <c r="N63" i="84"/>
  <c r="F63" i="84"/>
  <c r="N66" i="84"/>
  <c r="N67" i="84"/>
  <c r="N69" i="84"/>
  <c r="N70" i="84"/>
  <c r="F71" i="84"/>
  <c r="N71" i="84"/>
  <c r="N72" i="84"/>
  <c r="N54" i="84"/>
  <c r="N53" i="84"/>
  <c r="N62" i="84"/>
  <c r="F62" i="84"/>
  <c r="F65" i="84"/>
  <c r="N65" i="84"/>
  <c r="D80" i="84"/>
  <c r="L53" i="84"/>
  <c r="L55" i="84"/>
  <c r="L56" i="84"/>
  <c r="L61" i="84"/>
  <c r="L63" i="84"/>
  <c r="L66" i="84"/>
  <c r="L71" i="84"/>
  <c r="L76" i="84"/>
  <c r="L79" i="84"/>
  <c r="L54" i="84"/>
  <c r="F55" i="84"/>
  <c r="L57" i="84"/>
  <c r="L60" i="84"/>
  <c r="L62" i="84"/>
  <c r="L65" i="84"/>
  <c r="L67" i="84"/>
  <c r="L70" i="84"/>
  <c r="L69" i="84"/>
  <c r="J55" i="84"/>
  <c r="J57" i="84"/>
  <c r="J52" i="84"/>
  <c r="J53" i="84"/>
  <c r="J79" i="84"/>
  <c r="J60" i="84"/>
  <c r="J61" i="84"/>
  <c r="J62" i="84"/>
  <c r="J65" i="84"/>
  <c r="J66" i="84"/>
  <c r="J67" i="84"/>
  <c r="J69" i="84"/>
  <c r="J70" i="84"/>
  <c r="J71" i="84"/>
  <c r="J76" i="84"/>
  <c r="J56" i="84"/>
  <c r="J54" i="84"/>
  <c r="J63" i="84"/>
  <c r="H52" i="84"/>
  <c r="L52" i="84"/>
  <c r="H53" i="84"/>
  <c r="BC53" i="84" s="1"/>
  <c r="H54" i="84"/>
  <c r="BC54" i="84" s="1"/>
  <c r="H55" i="84"/>
  <c r="BC55" i="84" s="1"/>
  <c r="H56" i="84"/>
  <c r="H57" i="84"/>
  <c r="H60" i="84"/>
  <c r="H61" i="84"/>
  <c r="H62" i="84"/>
  <c r="H63" i="84"/>
  <c r="H65" i="84"/>
  <c r="H66" i="84"/>
  <c r="H67" i="84"/>
  <c r="H69" i="84"/>
  <c r="H70" i="84"/>
  <c r="H71" i="84"/>
  <c r="H72" i="84"/>
  <c r="L72" i="84"/>
  <c r="H73" i="84"/>
  <c r="L73" i="84"/>
  <c r="H74" i="84"/>
  <c r="L74" i="84"/>
  <c r="J75" i="84"/>
  <c r="J72" i="84"/>
  <c r="J73" i="84"/>
  <c r="J74" i="84"/>
  <c r="H75" i="84"/>
  <c r="H76" i="84"/>
  <c r="H79" i="84"/>
  <c r="J35" i="6" l="1"/>
  <c r="D4" i="6"/>
  <c r="D35" i="6" s="1"/>
  <c r="P35" i="6"/>
  <c r="F80" i="84"/>
  <c r="J81" i="84"/>
  <c r="H81" i="84"/>
  <c r="L81" i="84"/>
  <c r="H35" i="6" l="1"/>
  <c r="E4" i="6"/>
  <c r="E35" i="6" s="1"/>
  <c r="BC52" i="84"/>
  <c r="I35" i="6" l="1"/>
  <c r="M35" i="6"/>
  <c r="K35" i="6"/>
  <c r="O35" i="6"/>
  <c r="Q35" i="6"/>
  <c r="O81" i="84"/>
  <c r="H80" i="84" s="1"/>
  <c r="F4" i="6" l="1"/>
  <c r="F35" i="6" s="1"/>
  <c r="AJ75" i="84"/>
  <c r="AY75" i="84" s="1"/>
  <c r="AF66" i="84"/>
  <c r="AY66" i="84" s="1"/>
  <c r="BC66" i="84" s="1"/>
  <c r="AN73" i="84"/>
  <c r="AY73" i="84" s="1"/>
  <c r="BC73" i="84" s="1"/>
  <c r="AJ79" i="84"/>
  <c r="AY79" i="84" s="1"/>
  <c r="BC79" i="84" s="1"/>
  <c r="AJ63" i="84"/>
  <c r="AY63" i="84" s="1"/>
  <c r="BC63" i="84" s="1"/>
  <c r="AN69" i="84"/>
  <c r="AY69" i="84" s="1"/>
  <c r="BC69" i="84" s="1"/>
  <c r="AN62" i="84"/>
  <c r="AY62" i="84" s="1"/>
  <c r="BC62" i="84" s="1"/>
  <c r="AN67" i="84"/>
  <c r="AY67" i="84" s="1"/>
  <c r="BC67" i="84" s="1"/>
  <c r="AR72" i="84"/>
  <c r="AY72" i="84" s="1"/>
  <c r="BC72" i="84" s="1"/>
  <c r="AN74" i="84"/>
  <c r="AY74" i="84" s="1"/>
  <c r="BC74" i="84" s="1"/>
  <c r="AJ61" i="84"/>
  <c r="AY61" i="84" s="1"/>
  <c r="BC61" i="84" s="1"/>
  <c r="AJ71" i="84"/>
  <c r="AY71" i="84" s="1"/>
  <c r="BC71" i="84" s="1"/>
  <c r="AJ65" i="84"/>
  <c r="AY65" i="84" s="1"/>
  <c r="BC65" i="84" s="1"/>
  <c r="AR70" i="84"/>
  <c r="AY70" i="84" s="1"/>
  <c r="BC70" i="84" s="1"/>
  <c r="AR76" i="84"/>
  <c r="AY76" i="84" s="1"/>
  <c r="AN57" i="84"/>
  <c r="AJ59" i="84"/>
  <c r="AN68" i="84"/>
  <c r="AY68" i="84" s="1"/>
  <c r="AN77" i="84"/>
  <c r="AY77" i="84" s="1"/>
  <c r="AR56" i="84"/>
  <c r="AR58" i="84"/>
  <c r="AY58" i="84" s="1"/>
  <c r="AJ80" i="84" l="1"/>
  <c r="AL80" i="84" s="1"/>
  <c r="AY57" i="84"/>
  <c r="BC57" i="84" s="1"/>
  <c r="AN80" i="84"/>
  <c r="AP80" i="84" s="1"/>
  <c r="AY59" i="84"/>
  <c r="BA80" i="84"/>
  <c r="AR80" i="84"/>
  <c r="AT80" i="84" s="1"/>
  <c r="AY56" i="84"/>
  <c r="AF80" i="84"/>
  <c r="AH80" i="84" s="1"/>
  <c r="AY60" i="84"/>
  <c r="BC60" i="84" s="1"/>
  <c r="BC56" i="84" l="1"/>
  <c r="BC80" i="84" s="1"/>
  <c r="AY80" i="84"/>
  <c r="G4" i="6" l="1"/>
  <c r="G35" i="6" s="1"/>
  <c r="BF80" i="84"/>
</calcChain>
</file>

<file path=xl/comments1.xml><?xml version="1.0" encoding="utf-8"?>
<comments xmlns="http://schemas.openxmlformats.org/spreadsheetml/2006/main">
  <authors>
    <author>admin</author>
  </authors>
  <commentList>
    <comment ref="A4" authorId="0">
      <text>
        <r>
          <rPr>
            <b/>
            <sz val="8"/>
            <color indexed="81"/>
            <rFont val="Tahoma"/>
            <family val="2"/>
          </rPr>
          <t xml:space="preserve">1) Le changement du prénom s'applique à toutes les colonnes "prénoms" de la feuille
2)Pour appliquer le changement de prénom sur l'ensemble des feuilles
faites un clic droit sur le nom d'une des feuilles et sélectionnez "Sélectionnez toutes les feuilles".
Pour ne sélectionner qu'une partie des feuilles Excel, maintenez la touche CTRL enfoncée et cliquez sur toutes les feuilles à sélectionner.
3) </t>
        </r>
        <r>
          <rPr>
            <b/>
            <sz val="8"/>
            <color indexed="10"/>
            <rFont val="Tahoma"/>
            <family val="2"/>
          </rPr>
          <t xml:space="preserve">IMPORTANT :  les fonctions (clic droit) couper/copier/coller sont désactivées .
</t>
        </r>
      </text>
    </comment>
    <comment ref="X4" authorId="0">
      <text>
        <r>
          <rPr>
            <b/>
            <sz val="8"/>
            <color indexed="81"/>
            <rFont val="Tahoma"/>
            <family val="2"/>
          </rPr>
          <t>admin:</t>
        </r>
        <r>
          <rPr>
            <sz val="8"/>
            <color indexed="81"/>
            <rFont val="Tahoma"/>
            <family val="2"/>
          </rPr>
          <t xml:space="preserve">
Les repas sont comptabilisés automatiquement si l'enfant mange de 12h à 12h15 uniquement,
 Colonne de référence pour comptabiliser les repas,</t>
        </r>
      </text>
    </comment>
    <comment ref="BF4" authorId="0">
      <text>
        <r>
          <rPr>
            <b/>
            <sz val="8"/>
            <color indexed="81"/>
            <rFont val="Tahoma"/>
            <family val="2"/>
          </rPr>
          <t>Cette option vous donne la possibilité de retirer l'enfant des effectifs tout en conservant  les heures de garde.
Peut être utile en cas d'absence sans justificatif  de la part des parents.</t>
        </r>
        <r>
          <rPr>
            <sz val="8"/>
            <color indexed="81"/>
            <rFont val="Tahoma"/>
            <family val="2"/>
          </rPr>
          <t xml:space="preserve">
</t>
        </r>
      </text>
    </comment>
    <comment ref="B32" authorId="0">
      <text>
        <r>
          <rPr>
            <b/>
            <sz val="8"/>
            <color indexed="81"/>
            <rFont val="Tahoma"/>
            <family val="2"/>
          </rPr>
          <t>Astuce pour remplir plusieurs cellules avec la même valeur !
Étape 1 : Sélectioner les cellules à remplir
Étape 2 : Taper "1" qui remplira les cellules
Étape 3 : Faites les touches CTRL MAJ ENTRÉE
Le résultat : La valeur tapée se répète partout!!!</t>
        </r>
        <r>
          <rPr>
            <sz val="8"/>
            <color indexed="81"/>
            <rFont val="Tahoma"/>
            <family val="2"/>
          </rPr>
          <t xml:space="preserve">
</t>
        </r>
      </text>
    </comment>
    <comment ref="A51" authorId="0">
      <text>
        <r>
          <rPr>
            <b/>
            <sz val="8"/>
            <color indexed="81"/>
            <rFont val="Tahoma"/>
            <family val="2"/>
          </rPr>
          <t>admin:</t>
        </r>
        <r>
          <rPr>
            <sz val="8"/>
            <color indexed="81"/>
            <rFont val="Tahoma"/>
            <family val="2"/>
          </rPr>
          <t xml:space="preserve">
Cette colonne permet de décompter les indemnités d'entretien.( les I.E sont déduites de la journée et du mois,)</t>
        </r>
      </text>
    </comment>
    <comment ref="S51" authorId="0">
      <text>
        <r>
          <rPr>
            <b/>
            <sz val="8"/>
            <color indexed="81"/>
            <rFont val="Tahoma"/>
            <family val="2"/>
          </rPr>
          <t>admin:</t>
        </r>
        <r>
          <rPr>
            <sz val="8"/>
            <color indexed="81"/>
            <rFont val="Tahoma"/>
            <family val="2"/>
          </rPr>
          <t xml:space="preserve">
Cette colonne permet de décompter les repas et n'a pas d'incidence sur le tableau des Indemnités d'Entretien.(Le montant du repas est déduit de la journée et du mois).</t>
        </r>
      </text>
    </comment>
    <comment ref="W51" authorId="0">
      <text>
        <r>
          <rPr>
            <b/>
            <sz val="8"/>
            <color indexed="81"/>
            <rFont val="Tahoma"/>
            <family val="2"/>
          </rPr>
          <t>admin:</t>
        </r>
        <r>
          <rPr>
            <sz val="8"/>
            <color indexed="81"/>
            <rFont val="Tahoma"/>
            <family val="2"/>
          </rPr>
          <t>L
la date de naissance doit être impérativement au format : jj/mm/aaaa</t>
        </r>
      </text>
    </comment>
    <comment ref="Z51" authorId="0">
      <text>
        <r>
          <rPr>
            <b/>
            <sz val="8"/>
            <color indexed="81"/>
            <rFont val="Tahoma"/>
            <family val="2"/>
          </rPr>
          <t>admin:</t>
        </r>
        <r>
          <rPr>
            <sz val="8"/>
            <color indexed="81"/>
            <rFont val="Tahoma"/>
            <family val="2"/>
          </rPr>
          <t xml:space="preserve">
Les repas des enfants de moins de 9 mois ne sont pas comptabilisés</t>
        </r>
      </text>
    </comment>
  </commentList>
</comments>
</file>

<file path=xl/sharedStrings.xml><?xml version="1.0" encoding="utf-8"?>
<sst xmlns="http://schemas.openxmlformats.org/spreadsheetml/2006/main" count="168" uniqueCount="136">
  <si>
    <t>JEUDI</t>
  </si>
  <si>
    <t>LUNDI</t>
  </si>
  <si>
    <t>MARDI</t>
  </si>
  <si>
    <t>VENDR</t>
  </si>
  <si>
    <t>MERCR</t>
  </si>
  <si>
    <t>Laure</t>
  </si>
  <si>
    <t>6H30</t>
  </si>
  <si>
    <t>6h45</t>
  </si>
  <si>
    <t>7h</t>
  </si>
  <si>
    <t>7h15</t>
  </si>
  <si>
    <t>7h30</t>
  </si>
  <si>
    <t>7h45</t>
  </si>
  <si>
    <t>8h</t>
  </si>
  <si>
    <t>8h15</t>
  </si>
  <si>
    <t>8h30</t>
  </si>
  <si>
    <t>8h45</t>
  </si>
  <si>
    <t>9h</t>
  </si>
  <si>
    <t>9h15</t>
  </si>
  <si>
    <t>9H30</t>
  </si>
  <si>
    <t>9h45</t>
  </si>
  <si>
    <t>10h</t>
  </si>
  <si>
    <t>10h15</t>
  </si>
  <si>
    <t>10h30</t>
  </si>
  <si>
    <t>10h45</t>
  </si>
  <si>
    <t>11h</t>
  </si>
  <si>
    <t>11h15</t>
  </si>
  <si>
    <t>11h30</t>
  </si>
  <si>
    <t>11h45</t>
  </si>
  <si>
    <t>12h</t>
  </si>
  <si>
    <t>12h15</t>
  </si>
  <si>
    <t>12h30</t>
  </si>
  <si>
    <t>12h45</t>
  </si>
  <si>
    <t>13h</t>
  </si>
  <si>
    <t>13h15</t>
  </si>
  <si>
    <t>13H30</t>
  </si>
  <si>
    <t>13h45</t>
  </si>
  <si>
    <t>14h</t>
  </si>
  <si>
    <t>14h15</t>
  </si>
  <si>
    <t>15h30</t>
  </si>
  <si>
    <t>15h45</t>
  </si>
  <si>
    <t>16h</t>
  </si>
  <si>
    <t>16h15</t>
  </si>
  <si>
    <t>16h30</t>
  </si>
  <si>
    <t>16h45</t>
  </si>
  <si>
    <t>17h</t>
  </si>
  <si>
    <t>17h15</t>
  </si>
  <si>
    <t>17H30</t>
  </si>
  <si>
    <t>17h45</t>
  </si>
  <si>
    <t>18h</t>
  </si>
  <si>
    <t>18h15</t>
  </si>
  <si>
    <t>18h30</t>
  </si>
  <si>
    <t>18h45</t>
  </si>
  <si>
    <t>19h</t>
  </si>
  <si>
    <t>19h15</t>
  </si>
  <si>
    <t>19h30</t>
  </si>
  <si>
    <t>19h45</t>
  </si>
  <si>
    <t>20h</t>
  </si>
  <si>
    <t>temps</t>
  </si>
  <si>
    <t>montant</t>
  </si>
  <si>
    <t>Nb Enfants</t>
  </si>
  <si>
    <t>Nb A,M</t>
  </si>
  <si>
    <t>A.M</t>
  </si>
  <si>
    <t>Marlène</t>
  </si>
  <si>
    <t>Indemnités Entretien</t>
  </si>
  <si>
    <t>Déjeuner</t>
  </si>
  <si>
    <t>moins de 9h</t>
  </si>
  <si>
    <t>plus de 9h</t>
  </si>
  <si>
    <t>plus de 10h</t>
  </si>
  <si>
    <t>Petit déjeuner</t>
  </si>
  <si>
    <t>1 an à 2 ans</t>
  </si>
  <si>
    <t>2 ans à 3 ans</t>
  </si>
  <si>
    <t>3 ans à 6 ans</t>
  </si>
  <si>
    <t>TOTAL</t>
  </si>
  <si>
    <t>Dates</t>
  </si>
  <si>
    <t>Prénoms</t>
  </si>
  <si>
    <t>H/Jour</t>
  </si>
  <si>
    <t>Age</t>
  </si>
  <si>
    <t>TOTAL/Jour</t>
  </si>
  <si>
    <t>Garde+I.E+Repas/enfant</t>
  </si>
  <si>
    <t>NOTES</t>
  </si>
  <si>
    <t>14h30</t>
  </si>
  <si>
    <t>15h</t>
  </si>
  <si>
    <t>14h45</t>
  </si>
  <si>
    <t>15h15</t>
  </si>
  <si>
    <t>Total repas</t>
  </si>
  <si>
    <t>Gaspard</t>
  </si>
  <si>
    <t>Camille</t>
  </si>
  <si>
    <t>Mathias</t>
  </si>
  <si>
    <t>absent(s)</t>
  </si>
  <si>
    <t>moins de 2h</t>
  </si>
  <si>
    <t>H/Semaine</t>
  </si>
  <si>
    <t>Jour</t>
  </si>
  <si>
    <t>I.E / j</t>
  </si>
  <si>
    <t>Heures / j</t>
  </si>
  <si>
    <t>Heures enfants / j</t>
  </si>
  <si>
    <t>Repas / j</t>
  </si>
  <si>
    <t>TOTAL/Mois</t>
  </si>
  <si>
    <t>c</t>
  </si>
  <si>
    <t>m</t>
  </si>
  <si>
    <t>Indemnités de garde / j</t>
  </si>
  <si>
    <t>9 mois à 12 mois</t>
  </si>
  <si>
    <t>b</t>
  </si>
  <si>
    <t>p</t>
  </si>
  <si>
    <t>SashaBB</t>
  </si>
  <si>
    <t>Hortense</t>
  </si>
  <si>
    <t>d</t>
  </si>
  <si>
    <t>e</t>
  </si>
  <si>
    <t>g</t>
  </si>
  <si>
    <t>h</t>
  </si>
  <si>
    <t>i</t>
  </si>
  <si>
    <t>l</t>
  </si>
  <si>
    <t>o</t>
  </si>
  <si>
    <t>q</t>
  </si>
  <si>
    <t xml:space="preserve">Total heures A.m     </t>
  </si>
  <si>
    <t>Marlène (Heures/salaire)</t>
  </si>
  <si>
    <t>Laure (heures/salaire)</t>
  </si>
  <si>
    <t>Théodore</t>
  </si>
  <si>
    <t xml:space="preserve">Aléxis </t>
  </si>
  <si>
    <t>Taux Horaire</t>
  </si>
  <si>
    <t>JANVIER</t>
  </si>
  <si>
    <t>bb</t>
  </si>
  <si>
    <t>Sarah</t>
  </si>
  <si>
    <t>k</t>
  </si>
  <si>
    <t>Lola</t>
  </si>
  <si>
    <t>Amel</t>
  </si>
  <si>
    <t>ab</t>
  </si>
  <si>
    <t>ac</t>
  </si>
  <si>
    <t>Solène</t>
  </si>
  <si>
    <t xml:space="preserve">taux horaire </t>
  </si>
  <si>
    <t>Goûter</t>
  </si>
  <si>
    <t>Absent(s)</t>
  </si>
  <si>
    <t>Jessica (heure/salaire)</t>
  </si>
  <si>
    <t>Nelly (Heures/salaire)</t>
  </si>
  <si>
    <t>Nelly</t>
  </si>
  <si>
    <t>Jessica</t>
  </si>
  <si>
    <t>albert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</si>
</sst>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0.00\ &quot;€&quot;;[Red]\-#,##0.00\ &quot;€&quot;"/>
    <numFmt numFmtId="44" formatCode="_-* #,##0.00\ &quot;€&quot;_-;\-* #,##0.00\ &quot;€&quot;_-;_-* &quot;-&quot;??\ &quot;€&quot;_-;_-@_-"/>
    <numFmt numFmtId="164" formatCode="d"/>
    <numFmt numFmtId="165" formatCode="_-* #,##0.00\ [$€-40C]_-;\-* #,##0.00\ [$€-40C]_-;_-* &quot;-&quot;??\ [$€-40C]_-;_-@_-"/>
    <numFmt numFmtId="166" formatCode="#,##0.00\ &quot;€&quot;"/>
    <numFmt numFmtId="167" formatCode="[$-F400]h:mm:ss\ AM/PM"/>
    <numFmt numFmtId="168" formatCode="&quot; &quot;#,##0.00&quot; &quot;[$€-40C]&quot; &quot;;&quot;-&quot;#,##0.00&quot; &quot;[$€-40C]&quot; &quot;;&quot; -&quot;00&quot; &quot;[$€-40C]&quot; &quot;;&quot; &quot;@&quot; &quot;"/>
    <numFmt numFmtId="169" formatCode="0.00&quot;h&quot;"/>
    <numFmt numFmtId="170" formatCode="\3"/>
    <numFmt numFmtId="171" formatCode="\1"/>
    <numFmt numFmtId="172" formatCode="\2"/>
  </numFmts>
  <fonts count="81" x14ac:knownFonts="1">
    <font>
      <sz val="10"/>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1"/>
      <color theme="0"/>
      <name val="Arial"/>
      <family val="2"/>
      <scheme val="minor"/>
    </font>
    <font>
      <sz val="11"/>
      <name val="Arial"/>
      <family val="2"/>
      <scheme val="minor"/>
    </font>
    <font>
      <sz val="10"/>
      <color indexed="63"/>
      <name val="Arial"/>
      <family val="4"/>
      <scheme val="minor"/>
    </font>
    <font>
      <b/>
      <sz val="28"/>
      <color theme="1" tint="0.34998626667073579"/>
      <name val="Arial"/>
      <family val="2"/>
      <scheme val="minor"/>
    </font>
    <font>
      <sz val="12"/>
      <color theme="4"/>
      <name val="Arial"/>
      <family val="2"/>
      <scheme val="major"/>
    </font>
    <font>
      <b/>
      <sz val="10"/>
      <color theme="1"/>
      <name val="Arial"/>
      <family val="2"/>
      <scheme val="minor"/>
    </font>
    <font>
      <sz val="10"/>
      <color theme="0"/>
      <name val="Arial"/>
      <family val="2"/>
      <scheme val="minor"/>
    </font>
    <font>
      <sz val="10"/>
      <color theme="1" tint="0.249977111117893"/>
      <name val="Arial"/>
      <family val="2"/>
      <scheme val="minor"/>
    </font>
    <font>
      <b/>
      <sz val="10.5"/>
      <name val="Arial"/>
      <family val="2"/>
      <scheme val="minor"/>
    </font>
    <font>
      <sz val="10"/>
      <color theme="1"/>
      <name val="Arial"/>
      <family val="2"/>
      <scheme val="minor"/>
    </font>
    <font>
      <b/>
      <sz val="11"/>
      <color theme="1"/>
      <name val="Arial"/>
      <family val="2"/>
    </font>
    <font>
      <sz val="9"/>
      <color theme="1"/>
      <name val="Arial"/>
      <family val="2"/>
    </font>
    <font>
      <b/>
      <sz val="10"/>
      <color rgb="FFFF0000"/>
      <name val="Arial"/>
      <family val="2"/>
    </font>
    <font>
      <sz val="10"/>
      <color theme="1"/>
      <name val="Arial"/>
      <family val="2"/>
    </font>
    <font>
      <b/>
      <sz val="10"/>
      <color theme="1"/>
      <name val="Arial"/>
      <family val="2"/>
    </font>
    <font>
      <b/>
      <sz val="10"/>
      <color rgb="FF00B050"/>
      <name val="Arial"/>
      <family val="2"/>
    </font>
    <font>
      <b/>
      <sz val="10"/>
      <color rgb="FF00B0F0"/>
      <name val="Arial"/>
      <family val="2"/>
    </font>
    <font>
      <b/>
      <sz val="10"/>
      <color rgb="FF7030A0"/>
      <name val="Arial"/>
      <family val="2"/>
    </font>
    <font>
      <b/>
      <sz val="11"/>
      <color rgb="FFFF0000"/>
      <name val="Arial"/>
      <family val="2"/>
    </font>
    <font>
      <b/>
      <sz val="11"/>
      <color rgb="FF00B050"/>
      <name val="Arial"/>
      <family val="2"/>
    </font>
    <font>
      <b/>
      <sz val="11"/>
      <color rgb="FF00B0F0"/>
      <name val="Arial"/>
      <family val="2"/>
    </font>
    <font>
      <b/>
      <sz val="11"/>
      <color rgb="FF7030A0"/>
      <name val="Arial"/>
      <family val="2"/>
    </font>
    <font>
      <b/>
      <i/>
      <sz val="11"/>
      <color theme="1"/>
      <name val="Arial"/>
      <family val="2"/>
    </font>
    <font>
      <sz val="11"/>
      <color theme="1"/>
      <name val="Arial"/>
      <family val="2"/>
    </font>
    <font>
      <sz val="11"/>
      <color theme="0"/>
      <name val="Arial"/>
      <family val="2"/>
      <scheme val="minor"/>
    </font>
    <font>
      <b/>
      <i/>
      <sz val="11"/>
      <name val="Arial"/>
      <family val="2"/>
    </font>
    <font>
      <b/>
      <sz val="12"/>
      <color theme="1"/>
      <name val="Calibri"/>
      <family val="2"/>
    </font>
    <font>
      <sz val="20"/>
      <color rgb="FFFF0000"/>
      <name val="Arial Black"/>
      <family val="2"/>
    </font>
    <font>
      <b/>
      <sz val="11"/>
      <color theme="0"/>
      <name val="Arial"/>
      <family val="2"/>
    </font>
    <font>
      <sz val="10"/>
      <name val="Arial"/>
      <family val="2"/>
      <scheme val="minor"/>
    </font>
    <font>
      <sz val="10"/>
      <color theme="0"/>
      <name val="Arial"/>
      <family val="2"/>
    </font>
    <font>
      <i/>
      <sz val="9"/>
      <color theme="0"/>
      <name val="Arial"/>
      <family val="2"/>
      <scheme val="minor"/>
    </font>
    <font>
      <sz val="10"/>
      <name val="Arial"/>
      <family val="2"/>
    </font>
    <font>
      <b/>
      <sz val="10"/>
      <color theme="0"/>
      <name val="Arial"/>
      <family val="2"/>
      <scheme val="minor"/>
    </font>
    <font>
      <b/>
      <sz val="8"/>
      <color theme="1"/>
      <name val="Arial"/>
      <family val="2"/>
    </font>
    <font>
      <sz val="8"/>
      <color theme="1"/>
      <name val="Arial"/>
      <family val="2"/>
      <scheme val="minor"/>
    </font>
    <font>
      <b/>
      <sz val="9"/>
      <color theme="1"/>
      <name val="Arial"/>
      <family val="2"/>
    </font>
    <font>
      <b/>
      <sz val="24"/>
      <color theme="9" tint="0.39997558519241921"/>
      <name val="Arial"/>
      <family val="2"/>
      <scheme val="major"/>
    </font>
    <font>
      <b/>
      <sz val="17"/>
      <color theme="9" tint="0.39997558519241921"/>
      <name val="Arial"/>
      <family val="2"/>
      <scheme val="major"/>
    </font>
    <font>
      <u/>
      <sz val="10"/>
      <color theme="10"/>
      <name val="Arial"/>
      <family val="2"/>
      <scheme val="minor"/>
    </font>
    <font>
      <sz val="10"/>
      <color theme="0"/>
      <name val="Verdana"/>
      <family val="2"/>
    </font>
    <font>
      <b/>
      <sz val="10"/>
      <color theme="1" tint="0.499984740745262"/>
      <name val="Arial"/>
      <family val="2"/>
      <scheme val="minor"/>
    </font>
    <font>
      <b/>
      <i/>
      <sz val="10"/>
      <color theme="1" tint="0.499984740745262"/>
      <name val="Arial"/>
      <family val="2"/>
      <scheme val="minor"/>
    </font>
    <font>
      <sz val="10"/>
      <color theme="1" tint="0.499984740745262"/>
      <name val="Arial"/>
      <family val="2"/>
      <scheme val="minor"/>
    </font>
    <font>
      <b/>
      <sz val="10"/>
      <name val="Arial"/>
      <family val="2"/>
      <scheme val="minor"/>
    </font>
    <font>
      <sz val="11"/>
      <name val="Arial"/>
      <family val="2"/>
    </font>
    <font>
      <sz val="10"/>
      <color theme="1"/>
      <name val="Arial Unicode MS"/>
      <family val="2"/>
    </font>
    <font>
      <b/>
      <sz val="10"/>
      <color rgb="FF000066"/>
      <name val="Arial"/>
      <family val="2"/>
      <scheme val="minor"/>
    </font>
    <font>
      <b/>
      <sz val="10"/>
      <color rgb="FFFF0000"/>
      <name val="Arial"/>
      <family val="2"/>
      <scheme val="minor"/>
    </font>
    <font>
      <b/>
      <u/>
      <sz val="10"/>
      <color rgb="FFFF0000"/>
      <name val="Arial"/>
      <family val="2"/>
      <scheme val="minor"/>
    </font>
    <font>
      <b/>
      <sz val="11"/>
      <color theme="1"/>
      <name val="Arial"/>
      <family val="2"/>
      <scheme val="minor"/>
    </font>
    <font>
      <b/>
      <sz val="14"/>
      <color theme="1"/>
      <name val="Arial"/>
      <family val="2"/>
      <scheme val="minor"/>
    </font>
    <font>
      <b/>
      <sz val="12"/>
      <color rgb="FF92D050"/>
      <name val="Arial"/>
      <family val="2"/>
      <scheme val="major"/>
    </font>
    <font>
      <b/>
      <sz val="10"/>
      <color rgb="FF92D050"/>
      <name val="Arial"/>
      <family val="2"/>
      <scheme val="minor"/>
    </font>
    <font>
      <b/>
      <sz val="17"/>
      <color theme="4" tint="0.39997558519241921"/>
      <name val="Arial"/>
      <family val="2"/>
      <scheme val="major"/>
    </font>
    <font>
      <b/>
      <sz val="12"/>
      <color theme="4" tint="0.39997558519241921"/>
      <name val="Arial"/>
      <family val="2"/>
      <scheme val="major"/>
    </font>
    <font>
      <b/>
      <sz val="10"/>
      <color theme="4" tint="0.39997558519241921"/>
      <name val="Arial"/>
      <family val="2"/>
      <scheme val="minor"/>
    </font>
    <font>
      <b/>
      <sz val="10"/>
      <color rgb="FF00B050"/>
      <name val="Arial"/>
      <family val="2"/>
      <scheme val="minor"/>
    </font>
    <font>
      <sz val="10"/>
      <color rgb="FF00B050"/>
      <name val="Arial"/>
      <family val="2"/>
      <scheme val="minor"/>
    </font>
    <font>
      <sz val="10"/>
      <color rgb="FF00B0F0"/>
      <name val="Arial"/>
      <family val="2"/>
      <scheme val="minor"/>
    </font>
    <font>
      <sz val="10"/>
      <color rgb="FF7030A0"/>
      <name val="Arial"/>
      <family val="2"/>
      <scheme val="minor"/>
    </font>
    <font>
      <b/>
      <sz val="8"/>
      <color indexed="81"/>
      <name val="Tahoma"/>
      <family val="2"/>
    </font>
    <font>
      <sz val="8"/>
      <color indexed="81"/>
      <name val="Tahoma"/>
      <family val="2"/>
    </font>
    <font>
      <b/>
      <sz val="8"/>
      <color indexed="10"/>
      <name val="Tahoma"/>
      <family val="2"/>
    </font>
    <font>
      <b/>
      <u/>
      <sz val="10"/>
      <color theme="1" tint="0.249977111117893"/>
      <name val="Arial"/>
      <family val="2"/>
      <scheme val="minor"/>
    </font>
    <font>
      <b/>
      <sz val="10"/>
      <color rgb="FF00B0F0"/>
      <name val="Arial"/>
      <family val="2"/>
      <scheme val="minor"/>
    </font>
    <font>
      <b/>
      <sz val="10"/>
      <color rgb="FF7030A0"/>
      <name val="Arial"/>
      <family val="2"/>
      <scheme val="minor"/>
    </font>
    <font>
      <b/>
      <sz val="11"/>
      <color rgb="FFFF0000"/>
      <name val="Arial"/>
      <family val="2"/>
      <scheme val="minor"/>
    </font>
    <font>
      <b/>
      <sz val="11"/>
      <color rgb="FF00B050"/>
      <name val="Arial"/>
      <family val="2"/>
      <scheme val="minor"/>
    </font>
    <font>
      <b/>
      <sz val="11"/>
      <color rgb="FF00B0F0"/>
      <name val="Arial"/>
      <family val="2"/>
      <scheme val="minor"/>
    </font>
    <font>
      <b/>
      <sz val="11"/>
      <color rgb="FF7030A0"/>
      <name val="Arial"/>
      <family val="2"/>
      <scheme val="minor"/>
    </font>
    <font>
      <sz val="11"/>
      <color rgb="FF000000"/>
      <name val="Calibri"/>
      <family val="2"/>
    </font>
    <font>
      <sz val="10"/>
      <color rgb="FFFF0000"/>
      <name val="Arial"/>
      <family val="2"/>
      <scheme val="minor"/>
    </font>
    <font>
      <b/>
      <sz val="9"/>
      <color theme="0" tint="-4.9989318521683403E-2"/>
      <name val="Arial"/>
      <family val="2"/>
    </font>
    <font>
      <b/>
      <sz val="9"/>
      <color theme="0"/>
      <name val="Arial"/>
      <family val="2"/>
    </font>
    <font>
      <b/>
      <sz val="9"/>
      <color theme="0" tint="-0.14999847407452621"/>
      <name val="Arial"/>
      <family val="2"/>
    </font>
    <font>
      <sz val="10"/>
      <color rgb="FF000000"/>
      <name val="Arial"/>
      <family val="2"/>
    </font>
  </fonts>
  <fills count="15">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5"/>
      </patternFill>
    </fill>
    <fill>
      <patternFill patternType="solid">
        <fgColor theme="3" tint="0.79998168889431442"/>
        <bgColor indexed="64"/>
      </patternFill>
    </fill>
    <fill>
      <patternFill patternType="solid">
        <fgColor theme="9" tint="0.39997558519241921"/>
        <bgColor indexed="65"/>
      </patternFill>
    </fill>
    <fill>
      <patternFill patternType="solid">
        <fgColor rgb="FFFFFFCC"/>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59999389629810485"/>
        <bgColor indexed="64"/>
      </patternFill>
    </fill>
  </fills>
  <borders count="83">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top style="thin">
        <color theme="5"/>
      </top>
      <bottom style="thin">
        <color theme="5"/>
      </bottom>
      <diagonal/>
    </border>
    <border>
      <left/>
      <right/>
      <top/>
      <bottom style="thin">
        <color theme="4" tint="0.79998168889431442"/>
      </bottom>
      <diagonal/>
    </border>
    <border>
      <left/>
      <right/>
      <top style="thin">
        <color theme="5"/>
      </top>
      <bottom style="thin">
        <color theme="4" tint="0.79998168889431442"/>
      </bottom>
      <diagonal/>
    </border>
    <border>
      <left/>
      <right/>
      <top style="thin">
        <color theme="4" tint="0.79998168889431442"/>
      </top>
      <bottom style="thin">
        <color theme="5"/>
      </bottom>
      <diagonal/>
    </border>
    <border>
      <left/>
      <right style="thin">
        <color theme="4" tint="0.79995117038483843"/>
      </right>
      <top style="thin">
        <color theme="5"/>
      </top>
      <bottom style="thin">
        <color theme="5"/>
      </bottom>
      <diagonal/>
    </border>
    <border>
      <left/>
      <right style="thin">
        <color theme="4" tint="0.79995117038483843"/>
      </right>
      <top style="thin">
        <color theme="4" tint="0.79998168889431442"/>
      </top>
      <bottom style="thin">
        <color theme="5"/>
      </bottom>
      <diagonal/>
    </border>
    <border>
      <left/>
      <right style="thin">
        <color theme="4" tint="0.79995117038483843"/>
      </right>
      <top style="thin">
        <color theme="5"/>
      </top>
      <bottom style="thin">
        <color theme="4" tint="0.79998168889431442"/>
      </bottom>
      <diagonal/>
    </border>
    <border>
      <left/>
      <right/>
      <top/>
      <bottom style="thin">
        <color theme="4" tint="0.79989013336588644"/>
      </bottom>
      <diagonal/>
    </border>
    <border>
      <left/>
      <right/>
      <top style="thin">
        <color theme="4" tint="0.79989013336588644"/>
      </top>
      <bottom/>
      <diagonal/>
    </border>
    <border>
      <left/>
      <right/>
      <top style="thin">
        <color theme="4" tint="0.79989013336588644"/>
      </top>
      <bottom style="thin">
        <color theme="5"/>
      </bottom>
      <diagonal/>
    </border>
    <border>
      <left/>
      <right style="thin">
        <color theme="4" tint="0.79995117038483843"/>
      </right>
      <top style="thin">
        <color theme="4" tint="0.79989013336588644"/>
      </top>
      <bottom style="thin">
        <color theme="5"/>
      </bottom>
      <diagonal/>
    </border>
    <border>
      <left/>
      <right style="thin">
        <color theme="4" tint="0.79985961485641044"/>
      </right>
      <top style="thin">
        <color theme="4" tint="0.79985961485641044"/>
      </top>
      <bottom/>
      <diagonal/>
    </border>
    <border>
      <left/>
      <right style="thin">
        <color theme="4" tint="0.79985961485641044"/>
      </right>
      <top/>
      <bottom style="thin">
        <color theme="4" tint="0.79989013336588644"/>
      </bottom>
      <diagonal/>
    </border>
    <border>
      <left style="thin">
        <color theme="4" tint="0.59999389629810485"/>
      </left>
      <right style="thin">
        <color theme="4" tint="0.59999389629810485"/>
      </right>
      <top style="thin">
        <color theme="4" tint="0.59999389629810485"/>
      </top>
      <bottom/>
      <diagonal/>
    </border>
    <border>
      <left style="thin">
        <color theme="4" tint="0.59999389629810485"/>
      </left>
      <right style="thin">
        <color theme="4" tint="0.59999389629810485"/>
      </right>
      <top/>
      <bottom style="thin">
        <color theme="4" tint="0.59999389629810485"/>
      </bottom>
      <diagonal/>
    </border>
    <border>
      <left/>
      <right/>
      <top style="thin">
        <color theme="4" tint="0.79998168889431442"/>
      </top>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right style="thin">
        <color theme="3" tint="0.79998168889431442"/>
      </right>
      <top style="thin">
        <color theme="3" tint="0.79998168889431442"/>
      </top>
      <bottom style="thin">
        <color theme="3" tint="0.79998168889431442"/>
      </bottom>
      <diagonal/>
    </border>
    <border>
      <left/>
      <right/>
      <top/>
      <bottom style="thin">
        <color theme="3" tint="0.79998168889431442"/>
      </bottom>
      <diagonal/>
    </border>
    <border>
      <left/>
      <right style="thin">
        <color theme="3" tint="0.79998168889431442"/>
      </right>
      <top/>
      <bottom style="thin">
        <color theme="3" tint="0.79998168889431442"/>
      </bottom>
      <diagonal/>
    </border>
    <border>
      <left/>
      <right/>
      <top style="thin">
        <color theme="3" tint="0.79998168889431442"/>
      </top>
      <bottom style="thin">
        <color theme="3" tint="0.79998168889431442"/>
      </bottom>
      <diagonal/>
    </border>
    <border>
      <left style="thin">
        <color theme="3" tint="0.79998168889431442"/>
      </left>
      <right/>
      <top style="thin">
        <color theme="3" tint="0.79998168889431442"/>
      </top>
      <bottom style="thin">
        <color theme="3" tint="0.79998168889431442"/>
      </bottom>
      <diagonal/>
    </border>
    <border>
      <left/>
      <right/>
      <top style="thin">
        <color theme="3" tint="0.79998168889431442"/>
      </top>
      <bottom/>
      <diagonal/>
    </border>
    <border>
      <left style="thin">
        <color theme="3" tint="0.79998168889431442"/>
      </left>
      <right style="thin">
        <color theme="3" tint="0.79998168889431442"/>
      </right>
      <top style="thin">
        <color theme="3" tint="0.79998168889431442"/>
      </top>
      <bottom/>
      <diagonal/>
    </border>
    <border>
      <left style="thin">
        <color theme="3" tint="0.79998168889431442"/>
      </left>
      <right/>
      <top/>
      <bottom/>
      <diagonal/>
    </border>
    <border>
      <left style="thin">
        <color theme="3" tint="0.59999389629810485"/>
      </left>
      <right style="thin">
        <color theme="3" tint="0.59999389629810485"/>
      </right>
      <top style="thin">
        <color theme="3" tint="0.59999389629810485"/>
      </top>
      <bottom/>
      <diagonal/>
    </border>
    <border>
      <left style="thin">
        <color theme="3" tint="0.59999389629810485"/>
      </left>
      <right style="thin">
        <color theme="3" tint="0.59999389629810485"/>
      </right>
      <top/>
      <bottom/>
      <diagonal/>
    </border>
    <border>
      <left style="thin">
        <color theme="3" tint="0.79998168889431442"/>
      </left>
      <right/>
      <top/>
      <bottom style="thin">
        <color theme="3" tint="0.79998168889431442"/>
      </bottom>
      <diagonal/>
    </border>
    <border>
      <left/>
      <right style="thin">
        <color theme="3" tint="0.79998168889431442"/>
      </right>
      <top style="thin">
        <color theme="3" tint="0.79998168889431442"/>
      </top>
      <bottom/>
      <diagonal/>
    </border>
    <border>
      <left style="thin">
        <color theme="3" tint="0.79998168889431442"/>
      </left>
      <right/>
      <top style="thin">
        <color theme="3" tint="0.79998168889431442"/>
      </top>
      <bottom/>
      <diagonal/>
    </border>
    <border>
      <left/>
      <right/>
      <top style="thin">
        <color theme="3" tint="0.59999389629810485"/>
      </top>
      <bottom style="thin">
        <color theme="3" tint="0.59999389629810485"/>
      </bottom>
      <diagonal/>
    </border>
    <border>
      <left/>
      <right style="thin">
        <color theme="3" tint="0.59999389629810485"/>
      </right>
      <top style="thin">
        <color theme="3" tint="0.59999389629810485"/>
      </top>
      <bottom style="thin">
        <color theme="3" tint="0.59999389629810485"/>
      </bottom>
      <diagonal/>
    </border>
    <border>
      <left/>
      <right style="thin">
        <color theme="3" tint="0.59999389629810485"/>
      </right>
      <top/>
      <bottom/>
      <diagonal/>
    </border>
    <border>
      <left/>
      <right style="thin">
        <color theme="4" tint="0.59999389629810485"/>
      </right>
      <top style="thin">
        <color theme="4" tint="0.59999389629810485"/>
      </top>
      <bottom style="thin">
        <color theme="4" tint="0.59999389629810485"/>
      </bottom>
      <diagonal/>
    </border>
    <border>
      <left style="thin">
        <color theme="4" tint="0.59999389629810485"/>
      </left>
      <right/>
      <top/>
      <bottom style="thin">
        <color theme="4" tint="0.59999389629810485"/>
      </bottom>
      <diagonal/>
    </border>
    <border>
      <left style="thin">
        <color theme="4" tint="0.59999389629810485"/>
      </left>
      <right/>
      <top style="thin">
        <color theme="4" tint="0.59999389629810485"/>
      </top>
      <bottom style="thin">
        <color theme="4" tint="0.59999389629810485"/>
      </bottom>
      <diagonal/>
    </border>
    <border>
      <left style="thin">
        <color theme="3" tint="0.79998168889431442"/>
      </left>
      <right style="thin">
        <color theme="3" tint="0.79998168889431442"/>
      </right>
      <top/>
      <bottom style="thin">
        <color theme="3" tint="0.79998168889431442"/>
      </bottom>
      <diagonal/>
    </border>
    <border>
      <left style="thin">
        <color theme="3" tint="0.79998168889431442"/>
      </left>
      <right style="thin">
        <color theme="4" tint="0.59999389629810485"/>
      </right>
      <top style="thin">
        <color theme="3" tint="0.79998168889431442"/>
      </top>
      <bottom style="thin">
        <color theme="3" tint="0.79998168889431442"/>
      </bottom>
      <diagonal/>
    </border>
    <border>
      <left style="thin">
        <color theme="4" tint="0.59999389629810485"/>
      </left>
      <right style="thin">
        <color theme="4" tint="0.59999389629810485"/>
      </right>
      <top style="thin">
        <color theme="4" tint="0.59999389629810485"/>
      </top>
      <bottom style="thin">
        <color theme="4" tint="0.59999389629810485"/>
      </bottom>
      <diagonal/>
    </border>
    <border>
      <left style="thin">
        <color indexed="64"/>
      </left>
      <right style="thin">
        <color theme="4" tint="0.59999389629810485"/>
      </right>
      <top style="thin">
        <color theme="4" tint="0.59999389629810485"/>
      </top>
      <bottom style="thin">
        <color theme="4" tint="0.59999389629810485"/>
      </bottom>
      <diagonal/>
    </border>
    <border>
      <left style="thin">
        <color indexed="64"/>
      </left>
      <right style="thin">
        <color indexed="64"/>
      </right>
      <top style="thin">
        <color theme="4" tint="0.59999389629810485"/>
      </top>
      <bottom style="thin">
        <color theme="4" tint="0.59999389629810485"/>
      </bottom>
      <diagonal/>
    </border>
    <border>
      <left style="thin">
        <color theme="4" tint="0.59999389629810485"/>
      </left>
      <right style="thin">
        <color indexed="64"/>
      </right>
      <top style="thin">
        <color theme="4" tint="0.59999389629810485"/>
      </top>
      <bottom style="thin">
        <color theme="4" tint="0.59999389629810485"/>
      </bottom>
      <diagonal/>
    </border>
    <border>
      <left/>
      <right/>
      <top style="thin">
        <color theme="5"/>
      </top>
      <bottom style="thin">
        <color theme="4" tint="0.59999389629810485"/>
      </bottom>
      <diagonal/>
    </border>
    <border>
      <left/>
      <right style="thin">
        <color theme="4" tint="0.79995117038483843"/>
      </right>
      <top style="thin">
        <color theme="5"/>
      </top>
      <bottom style="thin">
        <color theme="4" tint="0.59999389629810485"/>
      </bottom>
      <diagonal/>
    </border>
    <border>
      <left/>
      <right style="thin">
        <color theme="3" tint="0.79998168889431442"/>
      </right>
      <top/>
      <bottom/>
      <diagonal/>
    </border>
    <border>
      <left style="thin">
        <color theme="4" tint="0.59999389629810485"/>
      </left>
      <right/>
      <top/>
      <bottom/>
      <diagonal/>
    </border>
    <border>
      <left style="thin">
        <color theme="3" tint="0.59999389629810485"/>
      </left>
      <right/>
      <top style="thin">
        <color theme="3" tint="0.59999389629810485"/>
      </top>
      <bottom style="thin">
        <color theme="3" tint="0.59999389629810485"/>
      </bottom>
      <diagonal/>
    </border>
    <border>
      <left/>
      <right/>
      <top style="thin">
        <color theme="3" tint="0.59999389629810485"/>
      </top>
      <bottom/>
      <diagonal/>
    </border>
    <border>
      <left/>
      <right/>
      <top style="thin">
        <color theme="4" tint="0.59999389629810485"/>
      </top>
      <bottom/>
      <diagonal/>
    </border>
    <border>
      <left style="double">
        <color theme="0"/>
      </left>
      <right style="double">
        <color theme="0"/>
      </right>
      <top style="double">
        <color theme="0"/>
      </top>
      <bottom style="double">
        <color theme="0"/>
      </bottom>
      <diagonal/>
    </border>
    <border>
      <left/>
      <right/>
      <top style="double">
        <color theme="0"/>
      </top>
      <bottom/>
      <diagonal/>
    </border>
    <border>
      <left style="thin">
        <color theme="3" tint="0.79998168889431442"/>
      </left>
      <right style="thin">
        <color theme="3" tint="0.39997558519241921"/>
      </right>
      <top style="thin">
        <color theme="3" tint="0.79998168889431442"/>
      </top>
      <bottom style="thin">
        <color theme="3" tint="0.79998168889431442"/>
      </bottom>
      <diagonal/>
    </border>
    <border>
      <left/>
      <right style="thin">
        <color theme="3" tint="0.39997558519241921"/>
      </right>
      <top style="thin">
        <color theme="3" tint="0.79998168889431442"/>
      </top>
      <bottom style="thin">
        <color theme="3" tint="0.79998168889431442"/>
      </bottom>
      <diagonal/>
    </border>
    <border>
      <left style="thin">
        <color theme="3" tint="0.39997558519241921"/>
      </left>
      <right style="thin">
        <color theme="3" tint="0.79998168889431442"/>
      </right>
      <top style="thin">
        <color theme="3" tint="0.79998168889431442"/>
      </top>
      <bottom style="thin">
        <color theme="3" tint="0.79998168889431442"/>
      </bottom>
      <diagonal/>
    </border>
    <border>
      <left style="thin">
        <color theme="3" tint="0.39997558519241921"/>
      </left>
      <right/>
      <top style="thin">
        <color theme="3" tint="0.79998168889431442"/>
      </top>
      <bottom style="thin">
        <color theme="3" tint="0.79998168889431442"/>
      </bottom>
      <diagonal/>
    </border>
    <border>
      <left/>
      <right style="thin">
        <color theme="3" tint="0.39997558519241921"/>
      </right>
      <top/>
      <bottom/>
      <diagonal/>
    </border>
    <border>
      <left style="thin">
        <color theme="3" tint="0.39997558519241921"/>
      </left>
      <right/>
      <top style="thin">
        <color theme="3" tint="0.79998168889431442"/>
      </top>
      <bottom style="thin">
        <color theme="3" tint="0.39997558519241921"/>
      </bottom>
      <diagonal/>
    </border>
    <border>
      <left/>
      <right/>
      <top style="thin">
        <color theme="3" tint="0.79998168889431442"/>
      </top>
      <bottom style="thin">
        <color theme="3" tint="0.39997558519241921"/>
      </bottom>
      <diagonal/>
    </border>
    <border>
      <left/>
      <right style="thin">
        <color theme="3" tint="0.39997558519241921"/>
      </right>
      <top style="thin">
        <color theme="3" tint="0.79998168889431442"/>
      </top>
      <bottom style="thin">
        <color theme="3" tint="0.39997558519241921"/>
      </bottom>
      <diagonal/>
    </border>
    <border>
      <left style="thin">
        <color theme="3" tint="0.39997558519241921"/>
      </left>
      <right style="thin">
        <color theme="3" tint="0.79998168889431442"/>
      </right>
      <top style="thin">
        <color theme="3" tint="0.39997558519241921"/>
      </top>
      <bottom style="thin">
        <color theme="3" tint="0.79998168889431442"/>
      </bottom>
      <diagonal/>
    </border>
    <border>
      <left style="thin">
        <color theme="3" tint="0.79998168889431442"/>
      </left>
      <right style="thin">
        <color theme="3" tint="0.79998168889431442"/>
      </right>
      <top style="thin">
        <color theme="3" tint="0.39997558519241921"/>
      </top>
      <bottom style="thin">
        <color theme="3" tint="0.79998168889431442"/>
      </bottom>
      <diagonal/>
    </border>
    <border>
      <left style="thin">
        <color theme="3" tint="0.79998168889431442"/>
      </left>
      <right/>
      <top style="thin">
        <color theme="3" tint="0.39997558519241921"/>
      </top>
      <bottom style="thin">
        <color theme="3" tint="0.79998168889431442"/>
      </bottom>
      <diagonal/>
    </border>
    <border>
      <left/>
      <right/>
      <top style="thin">
        <color theme="3" tint="0.39997558519241921"/>
      </top>
      <bottom style="thin">
        <color theme="3" tint="0.79998168889431442"/>
      </bottom>
      <diagonal/>
    </border>
    <border>
      <left/>
      <right style="thin">
        <color theme="3" tint="0.79998168889431442"/>
      </right>
      <top style="thin">
        <color theme="3" tint="0.39997558519241921"/>
      </top>
      <bottom style="thin">
        <color theme="3" tint="0.79998168889431442"/>
      </bottom>
      <diagonal/>
    </border>
    <border>
      <left/>
      <right style="thin">
        <color theme="3" tint="0.39997558519241921"/>
      </right>
      <top style="thin">
        <color theme="3" tint="0.39997558519241921"/>
      </top>
      <bottom style="thin">
        <color theme="3" tint="0.79998168889431442"/>
      </bottom>
      <diagonal/>
    </border>
    <border>
      <left style="thin">
        <color theme="3" tint="0.79998168889431442"/>
      </left>
      <right style="thin">
        <color theme="3" tint="0.39997558519241921"/>
      </right>
      <top style="thin">
        <color theme="3" tint="0.39997558519241921"/>
      </top>
      <bottom style="thin">
        <color theme="3" tint="0.79998168889431442"/>
      </bottom>
      <diagonal/>
    </border>
    <border>
      <left style="thin">
        <color theme="3" tint="0.39997558519241921"/>
      </left>
      <right style="thin">
        <color theme="4" tint="0.59999389629810485"/>
      </right>
      <top/>
      <bottom style="thin">
        <color theme="3" tint="0.39997558519241921"/>
      </bottom>
      <diagonal/>
    </border>
    <border>
      <left style="thin">
        <color theme="4" tint="0.59999389629810485"/>
      </left>
      <right style="thin">
        <color theme="4" tint="0.59999389629810485"/>
      </right>
      <top/>
      <bottom style="thin">
        <color theme="3" tint="0.39997558519241921"/>
      </bottom>
      <diagonal/>
    </border>
    <border>
      <left style="thin">
        <color theme="4" tint="0.59999389629810485"/>
      </left>
      <right style="thin">
        <color theme="3" tint="0.39997558519241921"/>
      </right>
      <top/>
      <bottom style="thin">
        <color theme="3" tint="0.39997558519241921"/>
      </bottom>
      <diagonal/>
    </border>
    <border>
      <left/>
      <right style="thin">
        <color theme="4" tint="0.59999389629810485"/>
      </right>
      <top/>
      <bottom style="thin">
        <color theme="3" tint="0.39997558519241921"/>
      </bottom>
      <diagonal/>
    </border>
    <border>
      <left style="thin">
        <color theme="4" tint="0.59999389629810485"/>
      </left>
      <right/>
      <top/>
      <bottom style="thin">
        <color theme="3" tint="0.39997558519241921"/>
      </bottom>
      <diagonal/>
    </border>
    <border>
      <left/>
      <right style="thin">
        <color theme="3" tint="0.39997558519241921"/>
      </right>
      <top/>
      <bottom style="thin">
        <color theme="3" tint="0.39997558519241921"/>
      </bottom>
      <diagonal/>
    </border>
    <border>
      <left/>
      <right/>
      <top style="thin">
        <color theme="3" tint="0.39997558519241921"/>
      </top>
      <bottom/>
      <diagonal/>
    </border>
    <border>
      <left style="thin">
        <color theme="4" tint="0.59999389629810485"/>
      </left>
      <right/>
      <top style="thin">
        <color theme="4" tint="0.59999389629810485"/>
      </top>
      <bottom/>
      <diagonal/>
    </border>
    <border>
      <left/>
      <right/>
      <top/>
      <bottom style="thin">
        <color theme="4" tint="0.59999389629810485"/>
      </bottom>
      <diagonal/>
    </border>
    <border>
      <left style="medium">
        <color theme="3" tint="0.79998168889431442"/>
      </left>
      <right style="medium">
        <color theme="3" tint="0.79998168889431442"/>
      </right>
      <top style="medium">
        <color theme="3" tint="0.79998168889431442"/>
      </top>
      <bottom style="medium">
        <color theme="3" tint="0.79998168889431442"/>
      </bottom>
      <diagonal/>
    </border>
    <border>
      <left style="medium">
        <color theme="3" tint="0.79998168889431442"/>
      </left>
      <right style="thin">
        <color theme="3" tint="0.79998168889431442"/>
      </right>
      <top style="thin">
        <color theme="3" tint="0.79998168889431442"/>
      </top>
      <bottom style="thin">
        <color theme="3" tint="0.79998168889431442"/>
      </bottom>
      <diagonal/>
    </border>
    <border>
      <left style="thin">
        <color theme="3" tint="0.79998168889431442"/>
      </left>
      <right style="medium">
        <color theme="3" tint="0.79998168889431442"/>
      </right>
      <top style="thin">
        <color theme="3" tint="0.79998168889431442"/>
      </top>
      <bottom style="thin">
        <color theme="3" tint="0.79998168889431442"/>
      </bottom>
      <diagonal/>
    </border>
    <border>
      <left style="medium">
        <color theme="3" tint="0.79998168889431442"/>
      </left>
      <right style="medium">
        <color theme="3" tint="0.79998168889431442"/>
      </right>
      <top/>
      <bottom style="medium">
        <color theme="3" tint="0.79998168889431442"/>
      </bottom>
      <diagonal/>
    </border>
    <border>
      <left style="medium">
        <color theme="3" tint="0.79998168889431442"/>
      </left>
      <right style="medium">
        <color theme="3" tint="0.79998168889431442"/>
      </right>
      <top style="thin">
        <color theme="3" tint="0.79998168889431442"/>
      </top>
      <bottom style="thin">
        <color theme="3" tint="0.79998168889431442"/>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s>
  <cellStyleXfs count="13">
    <xf numFmtId="0" fontId="0" fillId="0" borderId="0"/>
    <xf numFmtId="0" fontId="5" fillId="0" borderId="0"/>
    <xf numFmtId="0" fontId="4" fillId="2" borderId="1" applyNumberFormat="0" applyAlignment="0" applyProtection="0"/>
    <xf numFmtId="0" fontId="6" fillId="3" borderId="0" applyNumberFormat="0" applyBorder="0" applyAlignment="0" applyProtection="0"/>
    <xf numFmtId="0" fontId="7" fillId="0" borderId="0" applyNumberFormat="0" applyFill="0" applyAlignment="0" applyProtection="0"/>
    <xf numFmtId="44" fontId="13" fillId="0" borderId="0" applyFont="0" applyFill="0" applyBorder="0" applyAlignment="0" applyProtection="0"/>
    <xf numFmtId="0" fontId="28" fillId="2" borderId="0" applyNumberFormat="0" applyBorder="0" applyAlignment="0" applyProtection="0"/>
    <xf numFmtId="0" fontId="28" fillId="7" borderId="0" applyNumberFormat="0" applyBorder="0" applyAlignment="0" applyProtection="0"/>
    <xf numFmtId="0" fontId="28" fillId="9" borderId="0" applyNumberFormat="0" applyBorder="0" applyAlignment="0" applyProtection="0"/>
    <xf numFmtId="0" fontId="43" fillId="0" borderId="0" applyNumberFormat="0" applyFill="0" applyBorder="0" applyAlignment="0" applyProtection="0"/>
    <xf numFmtId="0" fontId="2" fillId="0" borderId="0"/>
    <xf numFmtId="168" fontId="75" fillId="0" borderId="0" applyFont="0" applyFill="0" applyBorder="0" applyAlignment="0" applyProtection="0"/>
    <xf numFmtId="0" fontId="1" fillId="0" borderId="0"/>
  </cellStyleXfs>
  <cellXfs count="565">
    <xf numFmtId="0" fontId="0" fillId="0" borderId="0" xfId="0"/>
    <xf numFmtId="0" fontId="0" fillId="0" borderId="0" xfId="0" applyFont="1"/>
    <xf numFmtId="0" fontId="0" fillId="0" borderId="13" xfId="0" applyFont="1" applyBorder="1"/>
    <xf numFmtId="0" fontId="0" fillId="0" borderId="14" xfId="0" applyFont="1" applyBorder="1"/>
    <xf numFmtId="0" fontId="0" fillId="0" borderId="0" xfId="0" applyFont="1" applyBorder="1"/>
    <xf numFmtId="0" fontId="0" fillId="5" borderId="0" xfId="0" applyFill="1"/>
    <xf numFmtId="0" fontId="15" fillId="0" borderId="0" xfId="0" applyFont="1" applyFill="1" applyBorder="1" applyAlignment="1">
      <alignment horizontal="center"/>
    </xf>
    <xf numFmtId="0" fontId="0" fillId="5" borderId="0" xfId="0" applyFill="1" applyBorder="1"/>
    <xf numFmtId="0" fontId="14" fillId="0" borderId="0" xfId="0" applyFont="1" applyBorder="1" applyAlignment="1">
      <alignment horizontal="center"/>
    </xf>
    <xf numFmtId="0" fontId="17" fillId="0" borderId="18" xfId="0" applyFont="1" applyBorder="1" applyAlignment="1">
      <alignment horizontal="center"/>
    </xf>
    <xf numFmtId="0" fontId="0" fillId="0" borderId="0" xfId="0" applyBorder="1" applyAlignment="1">
      <alignment horizontal="center"/>
    </xf>
    <xf numFmtId="0" fontId="14" fillId="0" borderId="18" xfId="0" applyFont="1" applyFill="1" applyBorder="1" applyAlignment="1">
      <alignment horizontal="center"/>
    </xf>
    <xf numFmtId="0" fontId="9" fillId="0" borderId="0" xfId="0" applyFont="1"/>
    <xf numFmtId="0" fontId="0" fillId="0" borderId="0" xfId="0"/>
    <xf numFmtId="0" fontId="0" fillId="0" borderId="0" xfId="0" applyNumberFormat="1"/>
    <xf numFmtId="0" fontId="17" fillId="0" borderId="0" xfId="0" applyFont="1" applyBorder="1"/>
    <xf numFmtId="0" fontId="17" fillId="0" borderId="0" xfId="0" applyFont="1"/>
    <xf numFmtId="0" fontId="0" fillId="0" borderId="16" xfId="0" applyBorder="1" applyAlignment="1">
      <alignment horizontal="center"/>
    </xf>
    <xf numFmtId="0" fontId="0" fillId="0" borderId="39" xfId="0" applyBorder="1" applyAlignment="1" applyProtection="1">
      <alignment horizontal="center"/>
      <protection hidden="1"/>
    </xf>
    <xf numFmtId="0" fontId="0" fillId="0" borderId="40" xfId="0" applyBorder="1" applyAlignment="1">
      <alignment horizontal="center"/>
    </xf>
    <xf numFmtId="0" fontId="0" fillId="0" borderId="15" xfId="0" applyBorder="1" applyAlignment="1">
      <alignment horizontal="center"/>
    </xf>
    <xf numFmtId="0" fontId="0" fillId="0" borderId="39" xfId="0" applyNumberFormat="1" applyBorder="1" applyAlignment="1" applyProtection="1">
      <alignment horizontal="center"/>
      <protection hidden="1"/>
    </xf>
    <xf numFmtId="0" fontId="9" fillId="0" borderId="15" xfId="0" applyFont="1" applyBorder="1" applyAlignment="1">
      <alignment horizontal="center"/>
    </xf>
    <xf numFmtId="0" fontId="18" fillId="0" borderId="39" xfId="0" applyFont="1" applyBorder="1" applyAlignment="1">
      <alignment horizontal="center"/>
    </xf>
    <xf numFmtId="0" fontId="14" fillId="0" borderId="18" xfId="0" applyFont="1" applyBorder="1" applyAlignment="1" applyProtection="1">
      <alignment horizontal="center"/>
      <protection hidden="1"/>
    </xf>
    <xf numFmtId="0" fontId="17" fillId="0" borderId="18" xfId="0" applyFont="1" applyBorder="1" applyAlignment="1" applyProtection="1">
      <alignment horizontal="center"/>
      <protection hidden="1"/>
    </xf>
    <xf numFmtId="0" fontId="17" fillId="6" borderId="18" xfId="0" applyFont="1" applyFill="1" applyBorder="1" applyAlignment="1" applyProtection="1">
      <alignment horizontal="center"/>
      <protection locked="0"/>
    </xf>
    <xf numFmtId="0" fontId="17" fillId="10" borderId="18" xfId="0" applyFont="1" applyFill="1" applyBorder="1" applyAlignment="1" applyProtection="1">
      <alignment horizontal="center"/>
      <protection locked="0"/>
    </xf>
    <xf numFmtId="0" fontId="17" fillId="5" borderId="18" xfId="0" applyFont="1" applyFill="1" applyBorder="1" applyAlignment="1" applyProtection="1">
      <alignment horizontal="center"/>
      <protection locked="0"/>
    </xf>
    <xf numFmtId="0" fontId="17" fillId="4" borderId="18" xfId="0" applyFont="1" applyFill="1" applyBorder="1" applyAlignment="1" applyProtection="1">
      <alignment horizontal="center"/>
      <protection locked="0"/>
    </xf>
    <xf numFmtId="0" fontId="17" fillId="0" borderId="18" xfId="0" applyFont="1" applyFill="1" applyBorder="1" applyAlignment="1" applyProtection="1">
      <alignment horizontal="center"/>
      <protection locked="0"/>
    </xf>
    <xf numFmtId="0" fontId="39" fillId="0" borderId="0" xfId="0" applyFont="1"/>
    <xf numFmtId="0" fontId="0" fillId="0" borderId="0" xfId="0" applyBorder="1"/>
    <xf numFmtId="0" fontId="0" fillId="0" borderId="0" xfId="0"/>
    <xf numFmtId="44" fontId="10" fillId="0" borderId="26" xfId="0" applyNumberFormat="1" applyFont="1" applyBorder="1" applyAlignment="1">
      <alignment horizontal="center" vertical="center"/>
    </xf>
    <xf numFmtId="44" fontId="10" fillId="0" borderId="0" xfId="0" applyNumberFormat="1" applyFont="1" applyAlignment="1">
      <alignment horizontal="center" vertical="center"/>
    </xf>
    <xf numFmtId="44" fontId="10" fillId="0" borderId="34" xfId="0" applyNumberFormat="1" applyFont="1" applyBorder="1" applyAlignment="1">
      <alignment horizontal="center" vertical="center"/>
    </xf>
    <xf numFmtId="165" fontId="33" fillId="0" borderId="0" xfId="0" applyNumberFormat="1" applyFont="1" applyBorder="1" applyAlignment="1">
      <alignment horizontal="center" vertical="center"/>
    </xf>
    <xf numFmtId="165" fontId="33" fillId="0" borderId="0" xfId="0" applyNumberFormat="1" applyFont="1" applyAlignment="1">
      <alignment horizontal="center" vertical="center"/>
    </xf>
    <xf numFmtId="0" fontId="14" fillId="0" borderId="18" xfId="0" applyFont="1" applyBorder="1" applyAlignment="1">
      <alignment horizontal="center"/>
    </xf>
    <xf numFmtId="0" fontId="15" fillId="0" borderId="18" xfId="0" applyFont="1" applyFill="1" applyBorder="1" applyAlignment="1">
      <alignment horizontal="center"/>
    </xf>
    <xf numFmtId="0" fontId="15" fillId="0" borderId="23" xfId="0" applyFont="1" applyFill="1" applyBorder="1" applyAlignment="1">
      <alignment horizontal="center"/>
    </xf>
    <xf numFmtId="0" fontId="0" fillId="0" borderId="26" xfId="0" applyBorder="1"/>
    <xf numFmtId="14" fontId="14" fillId="0" borderId="0" xfId="0" applyNumberFormat="1" applyFont="1" applyBorder="1"/>
    <xf numFmtId="0" fontId="14" fillId="0" borderId="0" xfId="0" applyFont="1" applyBorder="1"/>
    <xf numFmtId="164" fontId="12" fillId="0" borderId="0" xfId="0" applyNumberFormat="1" applyFont="1" applyFill="1" applyBorder="1" applyAlignment="1">
      <alignment horizontal="left" vertical="center" wrapText="1" indent="1"/>
    </xf>
    <xf numFmtId="0" fontId="41" fillId="0" borderId="0" xfId="0" applyFont="1" applyFill="1" applyBorder="1" applyAlignment="1">
      <alignment horizontal="center" vertical="center" textRotation="90"/>
    </xf>
    <xf numFmtId="0" fontId="45" fillId="5" borderId="40" xfId="0" applyFont="1" applyFill="1" applyBorder="1" applyAlignment="1">
      <alignment horizontal="center"/>
    </xf>
    <xf numFmtId="0" fontId="45" fillId="5" borderId="40" xfId="0" applyFont="1" applyFill="1" applyBorder="1"/>
    <xf numFmtId="0" fontId="45" fillId="5" borderId="40" xfId="8" applyFont="1" applyFill="1" applyBorder="1" applyAlignment="1" applyProtection="1">
      <alignment horizontal="center"/>
    </xf>
    <xf numFmtId="0" fontId="45" fillId="5" borderId="40" xfId="2" applyFont="1" applyFill="1" applyBorder="1" applyAlignment="1">
      <alignment horizontal="center" vertical="top"/>
    </xf>
    <xf numFmtId="0" fontId="46" fillId="5" borderId="40" xfId="6" applyFont="1" applyFill="1" applyBorder="1" applyAlignment="1">
      <alignment horizontal="center" vertical="center"/>
    </xf>
    <xf numFmtId="0" fontId="45" fillId="5" borderId="40" xfId="7" applyFont="1" applyFill="1" applyBorder="1" applyAlignment="1" applyProtection="1">
      <alignment horizontal="center"/>
    </xf>
    <xf numFmtId="0" fontId="44" fillId="5" borderId="40" xfId="0" applyFont="1" applyFill="1" applyBorder="1" applyAlignment="1" applyProtection="1">
      <alignment horizontal="center" vertical="center"/>
      <protection locked="0"/>
    </xf>
    <xf numFmtId="0" fontId="28" fillId="0" borderId="40" xfId="8" applyFont="1" applyFill="1" applyBorder="1" applyAlignment="1" applyProtection="1">
      <alignment horizontal="center" vertical="center" wrapText="1"/>
      <protection locked="0"/>
    </xf>
    <xf numFmtId="0" fontId="10" fillId="5" borderId="40" xfId="0" applyFont="1" applyFill="1" applyBorder="1" applyAlignment="1" applyProtection="1">
      <alignment horizontal="center" vertical="center"/>
      <protection locked="0"/>
    </xf>
    <xf numFmtId="0" fontId="10" fillId="0" borderId="40" xfId="0" applyFont="1" applyFill="1" applyBorder="1" applyAlignment="1" applyProtection="1">
      <alignment horizontal="center" vertical="center"/>
      <protection locked="0"/>
    </xf>
    <xf numFmtId="0" fontId="4" fillId="0" borderId="40" xfId="2" applyFont="1" applyFill="1" applyBorder="1" applyAlignment="1" applyProtection="1">
      <alignment horizontal="center" vertical="center"/>
      <protection locked="0"/>
    </xf>
    <xf numFmtId="0" fontId="35" fillId="5" borderId="40" xfId="6" applyFont="1" applyFill="1" applyBorder="1" applyAlignment="1" applyProtection="1">
      <alignment horizontal="center" vertical="center"/>
      <protection locked="0"/>
    </xf>
    <xf numFmtId="0" fontId="28" fillId="0" borderId="40" xfId="7" applyFont="1" applyFill="1" applyBorder="1" applyAlignment="1" applyProtection="1">
      <alignment horizontal="center" vertical="center"/>
      <protection locked="0"/>
    </xf>
    <xf numFmtId="0" fontId="0" fillId="0" borderId="0" xfId="0" applyFont="1" applyProtection="1">
      <protection locked="0"/>
    </xf>
    <xf numFmtId="0" fontId="35" fillId="0" borderId="40" xfId="6" applyFont="1" applyFill="1" applyBorder="1" applyAlignment="1" applyProtection="1">
      <alignment horizontal="center" vertical="center"/>
      <protection locked="0"/>
    </xf>
    <xf numFmtId="44" fontId="47" fillId="5" borderId="40" xfId="6" applyNumberFormat="1" applyFont="1" applyFill="1" applyBorder="1" applyAlignment="1" applyProtection="1">
      <alignment horizontal="center" vertical="center"/>
      <protection hidden="1"/>
    </xf>
    <xf numFmtId="2" fontId="47" fillId="5" borderId="40" xfId="8" applyNumberFormat="1" applyFont="1" applyFill="1" applyBorder="1" applyAlignment="1" applyProtection="1">
      <alignment horizontal="center" vertical="center"/>
      <protection hidden="1"/>
    </xf>
    <xf numFmtId="0" fontId="0" fillId="0" borderId="18" xfId="0" applyBorder="1" applyProtection="1">
      <protection locked="0"/>
    </xf>
    <xf numFmtId="0" fontId="0" fillId="0" borderId="18" xfId="0" applyBorder="1" applyAlignment="1" applyProtection="1">
      <alignment horizontal="center"/>
      <protection locked="0"/>
    </xf>
    <xf numFmtId="0" fontId="42" fillId="0" borderId="10" xfId="0" applyFont="1" applyBorder="1" applyAlignment="1">
      <alignment horizontal="left" vertical="center" indent="2"/>
    </xf>
    <xf numFmtId="0" fontId="42" fillId="0" borderId="9" xfId="0" applyFont="1" applyBorder="1" applyAlignment="1">
      <alignment horizontal="left" vertical="center" indent="2"/>
    </xf>
    <xf numFmtId="0" fontId="43" fillId="5" borderId="40" xfId="9" applyNumberFormat="1" applyFill="1" applyBorder="1" applyAlignment="1" applyProtection="1">
      <alignment horizontal="center" vertical="center"/>
    </xf>
    <xf numFmtId="0" fontId="43" fillId="5" borderId="40" xfId="9" applyNumberFormat="1" applyFill="1" applyBorder="1" applyAlignment="1" applyProtection="1">
      <alignment horizontal="center"/>
    </xf>
    <xf numFmtId="0" fontId="0" fillId="0" borderId="0" xfId="0" applyFont="1" applyProtection="1"/>
    <xf numFmtId="0" fontId="0" fillId="0" borderId="0" xfId="0"/>
    <xf numFmtId="165" fontId="22" fillId="0" borderId="40" xfId="0" applyNumberFormat="1" applyFont="1" applyBorder="1" applyProtection="1">
      <protection hidden="1"/>
    </xf>
    <xf numFmtId="14" fontId="0" fillId="0" borderId="0" xfId="0" applyNumberFormat="1"/>
    <xf numFmtId="44" fontId="34" fillId="5" borderId="0" xfId="0" applyNumberFormat="1" applyFont="1" applyFill="1" applyBorder="1" applyAlignment="1">
      <alignment horizontal="center"/>
    </xf>
    <xf numFmtId="0" fontId="37" fillId="5" borderId="0" xfId="0" applyFont="1" applyFill="1" applyBorder="1" applyAlignment="1">
      <alignment horizontal="center"/>
    </xf>
    <xf numFmtId="0" fontId="32" fillId="0" borderId="18" xfId="0" applyFont="1" applyFill="1" applyBorder="1" applyAlignment="1" applyProtection="1">
      <alignment horizontal="center" vertical="center"/>
      <protection locked="0"/>
    </xf>
    <xf numFmtId="0" fontId="10" fillId="0" borderId="49" xfId="0" applyFont="1" applyBorder="1" applyAlignment="1">
      <alignment horizontal="center"/>
    </xf>
    <xf numFmtId="14" fontId="14" fillId="0" borderId="0" xfId="0" applyNumberFormat="1" applyFont="1" applyFill="1" applyBorder="1"/>
    <xf numFmtId="167" fontId="0" fillId="0" borderId="0" xfId="0" applyNumberFormat="1" applyBorder="1"/>
    <xf numFmtId="0" fontId="0" fillId="0" borderId="0" xfId="0"/>
    <xf numFmtId="44" fontId="10" fillId="0" borderId="26" xfId="0" applyNumberFormat="1" applyFont="1" applyBorder="1" applyAlignment="1">
      <alignment horizontal="center" vertical="center"/>
    </xf>
    <xf numFmtId="44" fontId="10" fillId="0" borderId="0" xfId="0" applyNumberFormat="1" applyFont="1" applyAlignment="1">
      <alignment horizontal="center" vertical="center"/>
    </xf>
    <xf numFmtId="44" fontId="10" fillId="0" borderId="34" xfId="0" applyNumberFormat="1" applyFont="1" applyBorder="1" applyAlignment="1">
      <alignment horizontal="center" vertical="center"/>
    </xf>
    <xf numFmtId="165" fontId="33" fillId="0" borderId="0" xfId="0" applyNumberFormat="1" applyFont="1" applyBorder="1" applyAlignment="1">
      <alignment horizontal="center" vertical="center"/>
    </xf>
    <xf numFmtId="165" fontId="33" fillId="0" borderId="0" xfId="0" applyNumberFormat="1" applyFont="1" applyAlignment="1">
      <alignment horizontal="center" vertical="center"/>
    </xf>
    <xf numFmtId="0" fontId="0" fillId="0" borderId="26" xfId="0" applyBorder="1"/>
    <xf numFmtId="0" fontId="0" fillId="0" borderId="0" xfId="0"/>
    <xf numFmtId="0" fontId="0" fillId="0" borderId="26" xfId="0" applyBorder="1"/>
    <xf numFmtId="165" fontId="33" fillId="0" borderId="0" xfId="0" applyNumberFormat="1" applyFont="1" applyBorder="1" applyAlignment="1">
      <alignment horizontal="center" vertical="center"/>
    </xf>
    <xf numFmtId="165" fontId="33" fillId="0" borderId="0" xfId="0" applyNumberFormat="1" applyFont="1" applyAlignment="1">
      <alignment horizontal="center" vertical="center"/>
    </xf>
    <xf numFmtId="44" fontId="10" fillId="0" borderId="26" xfId="0" applyNumberFormat="1" applyFont="1" applyBorder="1" applyAlignment="1">
      <alignment horizontal="center" vertical="center"/>
    </xf>
    <xf numFmtId="44" fontId="10" fillId="0" borderId="0" xfId="0" applyNumberFormat="1" applyFont="1" applyAlignment="1">
      <alignment horizontal="center" vertical="center"/>
    </xf>
    <xf numFmtId="44" fontId="10" fillId="0" borderId="34" xfId="0" applyNumberFormat="1" applyFont="1" applyBorder="1" applyAlignment="1">
      <alignment horizontal="center" vertical="center"/>
    </xf>
    <xf numFmtId="0" fontId="17" fillId="11" borderId="18" xfId="0" applyFont="1" applyFill="1" applyBorder="1" applyAlignment="1" applyProtection="1">
      <alignment horizontal="center"/>
      <protection locked="0"/>
    </xf>
    <xf numFmtId="0" fontId="14" fillId="11" borderId="18" xfId="0" applyFont="1" applyFill="1" applyBorder="1" applyAlignment="1" applyProtection="1">
      <alignment horizontal="center"/>
      <protection hidden="1"/>
    </xf>
    <xf numFmtId="0" fontId="0" fillId="5" borderId="26" xfId="0" applyFill="1" applyBorder="1"/>
    <xf numFmtId="0" fontId="0" fillId="5" borderId="46" xfId="0" applyFill="1" applyBorder="1"/>
    <xf numFmtId="0" fontId="17" fillId="4" borderId="19" xfId="0" applyFont="1" applyFill="1" applyBorder="1" applyAlignment="1" applyProtection="1">
      <alignment horizontal="center"/>
      <protection locked="0"/>
    </xf>
    <xf numFmtId="44" fontId="40" fillId="0" borderId="18" xfId="5" applyNumberFormat="1" applyFont="1" applyBorder="1" applyAlignment="1" applyProtection="1">
      <alignment vertical="center"/>
      <protection hidden="1"/>
    </xf>
    <xf numFmtId="0" fontId="17" fillId="0" borderId="18" xfId="0" applyFont="1" applyBorder="1" applyProtection="1">
      <protection hidden="1"/>
    </xf>
    <xf numFmtId="0" fontId="36" fillId="6" borderId="18" xfId="0" applyFont="1" applyFill="1" applyBorder="1" applyAlignment="1" applyProtection="1">
      <alignment horizontal="center"/>
      <protection locked="0"/>
    </xf>
    <xf numFmtId="0" fontId="17" fillId="0" borderId="0" xfId="0" applyFont="1" applyAlignment="1">
      <alignment horizontal="right" vertical="center"/>
    </xf>
    <xf numFmtId="0" fontId="19" fillId="6" borderId="38" xfId="0" applyFont="1" applyFill="1" applyBorder="1" applyAlignment="1" applyProtection="1">
      <alignment horizontal="center"/>
      <protection locked="0"/>
    </xf>
    <xf numFmtId="0" fontId="0" fillId="0" borderId="0" xfId="0"/>
    <xf numFmtId="0" fontId="19" fillId="5" borderId="18" xfId="0" applyFont="1" applyFill="1" applyBorder="1" applyAlignment="1" applyProtection="1">
      <alignment horizontal="center"/>
      <protection locked="0"/>
    </xf>
    <xf numFmtId="0" fontId="21" fillId="6" borderId="18" xfId="0" applyFont="1" applyFill="1" applyBorder="1" applyAlignment="1" applyProtection="1">
      <alignment horizontal="center"/>
      <protection locked="0"/>
    </xf>
    <xf numFmtId="0" fontId="21" fillId="5" borderId="18" xfId="0" applyFont="1" applyFill="1" applyBorder="1" applyAlignment="1" applyProtection="1">
      <alignment horizontal="center"/>
      <protection locked="0"/>
    </xf>
    <xf numFmtId="0" fontId="16" fillId="4" borderId="18" xfId="0" applyFont="1" applyFill="1" applyBorder="1" applyAlignment="1" applyProtection="1">
      <alignment horizontal="center"/>
      <protection locked="0"/>
    </xf>
    <xf numFmtId="0" fontId="16" fillId="6" borderId="18" xfId="0" applyFont="1" applyFill="1" applyBorder="1" applyAlignment="1" applyProtection="1">
      <alignment horizontal="center"/>
      <protection locked="0"/>
    </xf>
    <xf numFmtId="0" fontId="19" fillId="4" borderId="18" xfId="0" applyFont="1" applyFill="1" applyBorder="1" applyAlignment="1" applyProtection="1">
      <alignment horizontal="center"/>
      <protection locked="0"/>
    </xf>
    <xf numFmtId="0" fontId="20" fillId="6" borderId="18" xfId="0" applyFont="1" applyFill="1" applyBorder="1" applyAlignment="1" applyProtection="1">
      <alignment horizontal="center"/>
      <protection locked="0"/>
    </xf>
    <xf numFmtId="0" fontId="21" fillId="4" borderId="18" xfId="0" applyFont="1" applyFill="1" applyBorder="1" applyAlignment="1" applyProtection="1">
      <alignment horizontal="center"/>
      <protection locked="0"/>
    </xf>
    <xf numFmtId="0" fontId="16" fillId="6" borderId="23" xfId="0" applyFont="1" applyFill="1" applyBorder="1" applyAlignment="1" applyProtection="1">
      <alignment horizontal="center"/>
      <protection locked="0"/>
    </xf>
    <xf numFmtId="0" fontId="15" fillId="0" borderId="25" xfId="0" applyFont="1" applyFill="1" applyBorder="1" applyAlignment="1">
      <alignment horizontal="center"/>
    </xf>
    <xf numFmtId="0" fontId="56" fillId="0" borderId="0" xfId="0" applyFont="1" applyBorder="1" applyAlignment="1">
      <alignment horizontal="right" vertical="center" textRotation="90"/>
    </xf>
    <xf numFmtId="0" fontId="19" fillId="5" borderId="18" xfId="0" applyFont="1" applyFill="1" applyBorder="1" applyAlignment="1" applyProtection="1">
      <alignment horizontal="center" vertical="center"/>
      <protection locked="0"/>
    </xf>
    <xf numFmtId="0" fontId="58" fillId="0" borderId="9" xfId="0" applyFont="1" applyBorder="1" applyAlignment="1">
      <alignment horizontal="left" vertical="center" indent="2"/>
    </xf>
    <xf numFmtId="0" fontId="59" fillId="0" borderId="0" xfId="0" applyFont="1" applyBorder="1" applyAlignment="1">
      <alignment horizontal="right" vertical="center" textRotation="90"/>
    </xf>
    <xf numFmtId="0" fontId="60" fillId="0" borderId="0" xfId="0" applyFont="1" applyBorder="1" applyAlignment="1">
      <alignment horizontal="right" vertical="center"/>
    </xf>
    <xf numFmtId="0" fontId="60" fillId="0" borderId="3" xfId="0" applyFont="1" applyBorder="1" applyAlignment="1">
      <alignment horizontal="right" vertical="center"/>
    </xf>
    <xf numFmtId="0" fontId="20" fillId="4" borderId="18" xfId="0" applyFont="1" applyFill="1" applyBorder="1" applyAlignment="1" applyProtection="1">
      <alignment horizontal="center"/>
      <protection locked="0"/>
    </xf>
    <xf numFmtId="0" fontId="20" fillId="5" borderId="18" xfId="0" applyFont="1" applyFill="1" applyBorder="1" applyAlignment="1" applyProtection="1">
      <alignment horizontal="center"/>
      <protection locked="0"/>
    </xf>
    <xf numFmtId="0" fontId="61" fillId="6" borderId="0" xfId="0" applyFont="1" applyFill="1" applyAlignment="1" applyProtection="1">
      <alignment horizontal="center" vertical="center"/>
      <protection locked="0"/>
    </xf>
    <xf numFmtId="0" fontId="16" fillId="4" borderId="23" xfId="0" applyFont="1" applyFill="1" applyBorder="1" applyAlignment="1" applyProtection="1">
      <alignment horizontal="center"/>
      <protection locked="0"/>
    </xf>
    <xf numFmtId="0" fontId="0" fillId="0" borderId="0" xfId="0"/>
    <xf numFmtId="0" fontId="0" fillId="5" borderId="46" xfId="0" applyFill="1" applyBorder="1"/>
    <xf numFmtId="0" fontId="19" fillId="4" borderId="18" xfId="0" applyFont="1" applyFill="1" applyBorder="1" applyAlignment="1" applyProtection="1">
      <alignment horizontal="center"/>
      <protection locked="0"/>
    </xf>
    <xf numFmtId="0" fontId="0" fillId="0" borderId="19" xfId="0" applyBorder="1" applyAlignment="1" applyProtection="1">
      <alignment horizontal="center" vertical="top"/>
      <protection locked="0"/>
    </xf>
    <xf numFmtId="0" fontId="0" fillId="0" borderId="0" xfId="0" applyFont="1" applyBorder="1" applyAlignment="1">
      <alignment horizontal="center"/>
    </xf>
    <xf numFmtId="0" fontId="45" fillId="5" borderId="15" xfId="0" applyFont="1" applyFill="1" applyBorder="1" applyAlignment="1">
      <alignment horizontal="center"/>
    </xf>
    <xf numFmtId="44" fontId="47" fillId="5" borderId="15" xfId="6" applyNumberFormat="1" applyFont="1" applyFill="1" applyBorder="1" applyAlignment="1" applyProtection="1">
      <alignment horizontal="center" vertical="center"/>
      <protection hidden="1"/>
    </xf>
    <xf numFmtId="0" fontId="43" fillId="0" borderId="40" xfId="9" applyNumberFormat="1" applyFill="1" applyBorder="1" applyAlignment="1" applyProtection="1">
      <alignment horizontal="center" vertical="center"/>
    </xf>
    <xf numFmtId="0" fontId="0" fillId="0" borderId="0" xfId="0"/>
    <xf numFmtId="0" fontId="0" fillId="0" borderId="52" xfId="0" applyFont="1" applyBorder="1" applyAlignment="1">
      <alignment horizontal="center"/>
    </xf>
    <xf numFmtId="0" fontId="0" fillId="0" borderId="0" xfId="0" applyAlignment="1">
      <alignment horizontal="right"/>
    </xf>
    <xf numFmtId="0" fontId="0" fillId="0" borderId="0" xfId="0" applyBorder="1"/>
    <xf numFmtId="0" fontId="16" fillId="0" borderId="18" xfId="0" applyFont="1" applyFill="1" applyBorder="1" applyAlignment="1" applyProtection="1">
      <alignment horizontal="center"/>
      <protection locked="0"/>
    </xf>
    <xf numFmtId="0" fontId="11" fillId="0" borderId="2" xfId="0" applyFont="1" applyBorder="1" applyAlignment="1" applyProtection="1">
      <protection locked="0"/>
    </xf>
    <xf numFmtId="0" fontId="11" fillId="0" borderId="6" xfId="0" applyFont="1" applyBorder="1" applyAlignment="1" applyProtection="1">
      <protection locked="0"/>
    </xf>
    <xf numFmtId="0" fontId="0" fillId="0" borderId="0" xfId="0" applyBorder="1"/>
    <xf numFmtId="0" fontId="17" fillId="0" borderId="57" xfId="0" applyFont="1" applyBorder="1" applyAlignment="1">
      <alignment horizontal="right" vertical="center"/>
    </xf>
    <xf numFmtId="0" fontId="14" fillId="0" borderId="57" xfId="0" applyFont="1" applyBorder="1" applyAlignment="1">
      <alignment horizontal="center"/>
    </xf>
    <xf numFmtId="0" fontId="17" fillId="0" borderId="68" xfId="0" applyNumberFormat="1" applyFont="1" applyBorder="1" applyAlignment="1" applyProtection="1">
      <alignment horizontal="center" vertical="center"/>
      <protection hidden="1"/>
    </xf>
    <xf numFmtId="0" fontId="17" fillId="0" borderId="71" xfId="0" applyNumberFormat="1" applyFont="1" applyBorder="1" applyAlignment="1" applyProtection="1">
      <alignment horizontal="center" vertical="center"/>
      <protection hidden="1"/>
    </xf>
    <xf numFmtId="0" fontId="0" fillId="0" borderId="74" xfId="0" applyBorder="1"/>
    <xf numFmtId="0" fontId="0" fillId="0" borderId="0" xfId="0" applyBorder="1"/>
    <xf numFmtId="0" fontId="17" fillId="0" borderId="0" xfId="0" applyFont="1" applyBorder="1" applyAlignment="1">
      <alignment horizontal="center" vertical="center"/>
    </xf>
    <xf numFmtId="165" fontId="0" fillId="0" borderId="0" xfId="0" applyNumberFormat="1" applyBorder="1"/>
    <xf numFmtId="0" fontId="17" fillId="0" borderId="0" xfId="0" applyNumberFormat="1" applyFont="1" applyBorder="1" applyAlignment="1">
      <alignment horizontal="center" vertical="center"/>
    </xf>
    <xf numFmtId="165" fontId="79" fillId="6" borderId="18" xfId="5" applyNumberFormat="1" applyFont="1" applyFill="1" applyBorder="1" applyAlignment="1" applyProtection="1">
      <alignment horizontal="center" vertical="center"/>
      <protection locked="0"/>
    </xf>
    <xf numFmtId="44" fontId="77" fillId="4" borderId="18" xfId="5" applyNumberFormat="1" applyFont="1" applyFill="1" applyBorder="1" applyAlignment="1" applyProtection="1">
      <alignment horizontal="center" vertical="center"/>
      <protection locked="0"/>
    </xf>
    <xf numFmtId="44" fontId="78" fillId="0" borderId="18" xfId="5" applyNumberFormat="1" applyFont="1" applyFill="1" applyBorder="1" applyAlignment="1" applyProtection="1">
      <alignment horizontal="center" vertical="center"/>
      <protection locked="0"/>
    </xf>
    <xf numFmtId="44" fontId="78" fillId="5" borderId="18" xfId="5" applyNumberFormat="1" applyFont="1" applyFill="1" applyBorder="1" applyAlignment="1" applyProtection="1">
      <alignment horizontal="center" vertical="center"/>
      <protection locked="0"/>
    </xf>
    <xf numFmtId="44" fontId="79" fillId="6" borderId="18" xfId="5" applyNumberFormat="1" applyFont="1" applyFill="1" applyBorder="1" applyAlignment="1" applyProtection="1">
      <alignment horizontal="center" vertical="center"/>
      <protection locked="0"/>
    </xf>
    <xf numFmtId="0" fontId="17" fillId="4" borderId="18" xfId="0" applyNumberFormat="1" applyFont="1" applyFill="1" applyBorder="1" applyAlignment="1" applyProtection="1">
      <alignment horizontal="center"/>
      <protection hidden="1"/>
    </xf>
    <xf numFmtId="0" fontId="17" fillId="5" borderId="18" xfId="0" applyNumberFormat="1" applyFont="1" applyFill="1" applyBorder="1" applyAlignment="1" applyProtection="1">
      <alignment horizontal="center"/>
      <protection hidden="1"/>
    </xf>
    <xf numFmtId="0" fontId="17" fillId="6" borderId="18" xfId="0" applyNumberFormat="1" applyFont="1" applyFill="1" applyBorder="1" applyAlignment="1" applyProtection="1">
      <alignment horizontal="center"/>
      <protection hidden="1"/>
    </xf>
    <xf numFmtId="169" fontId="47" fillId="5" borderId="40" xfId="6" applyNumberFormat="1" applyFont="1" applyFill="1" applyBorder="1" applyAlignment="1" applyProtection="1">
      <alignment horizontal="center" vertical="center"/>
      <protection hidden="1"/>
    </xf>
    <xf numFmtId="0" fontId="0" fillId="0" borderId="0" xfId="0"/>
    <xf numFmtId="0" fontId="0" fillId="0" borderId="0" xfId="0" applyBorder="1"/>
    <xf numFmtId="0" fontId="14" fillId="0" borderId="19" xfId="0" applyFont="1" applyBorder="1" applyAlignment="1">
      <alignment horizontal="center"/>
    </xf>
    <xf numFmtId="0" fontId="22" fillId="0" borderId="19" xfId="0" applyFont="1" applyBorder="1" applyAlignment="1">
      <alignment horizontal="center"/>
    </xf>
    <xf numFmtId="0" fontId="23" fillId="0" borderId="19" xfId="0" applyFont="1" applyBorder="1" applyAlignment="1">
      <alignment horizontal="center"/>
    </xf>
    <xf numFmtId="0" fontId="24" fillId="0" borderId="19" xfId="0" applyFont="1" applyBorder="1" applyAlignment="1">
      <alignment horizontal="center"/>
    </xf>
    <xf numFmtId="0" fontId="25" fillId="0" borderId="19" xfId="0" applyFont="1" applyBorder="1" applyAlignment="1">
      <alignment horizontal="center"/>
    </xf>
    <xf numFmtId="0" fontId="23" fillId="0" borderId="0" xfId="0" applyFont="1" applyBorder="1" applyAlignment="1">
      <alignment horizontal="center"/>
    </xf>
    <xf numFmtId="0" fontId="24" fillId="0" borderId="0" xfId="0" applyFont="1" applyBorder="1" applyAlignment="1">
      <alignment horizontal="center"/>
    </xf>
    <xf numFmtId="0" fontId="25" fillId="0" borderId="0" xfId="0" applyFont="1" applyBorder="1" applyAlignment="1">
      <alignment horizontal="center"/>
    </xf>
    <xf numFmtId="0" fontId="22" fillId="0" borderId="0" xfId="0" applyFont="1" applyBorder="1" applyAlignment="1">
      <alignment horizontal="center"/>
    </xf>
    <xf numFmtId="44" fontId="70" fillId="0" borderId="0" xfId="0" applyNumberFormat="1" applyFont="1" applyFill="1" applyBorder="1" applyAlignment="1" applyProtection="1">
      <alignment horizontal="center" vertical="center"/>
      <protection hidden="1"/>
    </xf>
    <xf numFmtId="0" fontId="47" fillId="5" borderId="0" xfId="6" applyNumberFormat="1" applyFont="1" applyFill="1" applyBorder="1" applyAlignment="1">
      <alignment horizontal="center" vertical="center"/>
    </xf>
    <xf numFmtId="0" fontId="45" fillId="0" borderId="0" xfId="0" applyFont="1" applyFill="1" applyBorder="1" applyAlignment="1">
      <alignment horizontal="center" vertical="center"/>
    </xf>
    <xf numFmtId="0" fontId="48" fillId="14" borderId="40" xfId="0" applyFont="1" applyFill="1" applyBorder="1" applyAlignment="1" applyProtection="1">
      <alignment horizontal="center" vertical="center"/>
      <protection locked="0"/>
    </xf>
    <xf numFmtId="0" fontId="33" fillId="14" borderId="40" xfId="0" applyFont="1" applyFill="1" applyBorder="1" applyProtection="1"/>
    <xf numFmtId="169" fontId="48" fillId="14" borderId="37" xfId="0" applyNumberFormat="1" applyFont="1" applyFill="1" applyBorder="1" applyAlignment="1" applyProtection="1">
      <alignment horizontal="center" vertical="center"/>
      <protection hidden="1"/>
    </xf>
    <xf numFmtId="44" fontId="48" fillId="14" borderId="51" xfId="0" applyNumberFormat="1" applyFont="1" applyFill="1" applyBorder="1" applyAlignment="1" applyProtection="1">
      <alignment horizontal="center" vertical="center"/>
      <protection hidden="1"/>
    </xf>
    <xf numFmtId="44" fontId="48" fillId="14" borderId="35" xfId="0" applyNumberFormat="1" applyFont="1" applyFill="1" applyBorder="1" applyAlignment="1" applyProtection="1">
      <alignment horizontal="center" vertical="center"/>
      <protection hidden="1"/>
    </xf>
    <xf numFmtId="44" fontId="48" fillId="14" borderId="37" xfId="0" applyNumberFormat="1" applyFont="1" applyFill="1" applyBorder="1" applyAlignment="1" applyProtection="1">
      <alignment horizontal="center" vertical="center"/>
      <protection hidden="1"/>
    </xf>
    <xf numFmtId="169" fontId="48" fillId="14" borderId="51" xfId="0" applyNumberFormat="1" applyFont="1" applyFill="1" applyBorder="1" applyAlignment="1" applyProtection="1">
      <alignment horizontal="center" vertical="center"/>
      <protection hidden="1"/>
    </xf>
    <xf numFmtId="44" fontId="48" fillId="14" borderId="50" xfId="0" applyNumberFormat="1" applyFont="1" applyFill="1" applyBorder="1" applyAlignment="1" applyProtection="1">
      <alignment horizontal="center" vertical="center"/>
      <protection hidden="1"/>
    </xf>
    <xf numFmtId="0" fontId="46" fillId="5" borderId="37" xfId="6" applyFont="1" applyFill="1" applyBorder="1" applyAlignment="1">
      <alignment horizontal="center" vertical="center"/>
    </xf>
    <xf numFmtId="0" fontId="45" fillId="5" borderId="37" xfId="8" applyFont="1" applyFill="1" applyBorder="1" applyAlignment="1" applyProtection="1">
      <alignment horizontal="center"/>
    </xf>
    <xf numFmtId="0" fontId="45" fillId="5" borderId="37" xfId="0" applyFont="1" applyFill="1" applyBorder="1" applyAlignment="1">
      <alignment horizontal="center"/>
    </xf>
    <xf numFmtId="0" fontId="45" fillId="5" borderId="37" xfId="0" applyFont="1" applyFill="1" applyBorder="1"/>
    <xf numFmtId="0" fontId="45" fillId="5" borderId="37" xfId="2" applyFont="1" applyFill="1" applyBorder="1" applyAlignment="1">
      <alignment horizontal="center" vertical="top"/>
    </xf>
    <xf numFmtId="0" fontId="45" fillId="5" borderId="37" xfId="7" applyFont="1" applyFill="1" applyBorder="1" applyAlignment="1" applyProtection="1">
      <alignment horizontal="center"/>
    </xf>
    <xf numFmtId="0" fontId="45" fillId="5" borderId="75" xfId="0" applyFont="1" applyFill="1" applyBorder="1" applyAlignment="1">
      <alignment horizontal="center"/>
    </xf>
    <xf numFmtId="0" fontId="8" fillId="0" borderId="76" xfId="0" applyFont="1" applyBorder="1" applyAlignment="1">
      <alignment horizontal="right" vertical="center" textRotation="90"/>
    </xf>
    <xf numFmtId="0" fontId="47" fillId="5" borderId="77" xfId="6" applyNumberFormat="1" applyFont="1" applyFill="1" applyBorder="1" applyAlignment="1" applyProtection="1">
      <alignment horizontal="center" vertical="center"/>
      <protection hidden="1"/>
    </xf>
    <xf numFmtId="0" fontId="45" fillId="0" borderId="77" xfId="6" applyNumberFormat="1" applyFont="1" applyFill="1" applyBorder="1" applyAlignment="1" applyProtection="1">
      <alignment horizontal="center" vertical="center"/>
      <protection hidden="1"/>
    </xf>
    <xf numFmtId="169" fontId="52" fillId="14" borderId="77" xfId="0" applyNumberFormat="1" applyFont="1" applyFill="1" applyBorder="1" applyAlignment="1" applyProtection="1">
      <alignment horizontal="center" vertical="center"/>
      <protection hidden="1"/>
    </xf>
    <xf numFmtId="44" fontId="52" fillId="14" borderId="77" xfId="0" applyNumberFormat="1" applyFont="1" applyFill="1" applyBorder="1" applyAlignment="1" applyProtection="1">
      <alignment vertical="center"/>
      <protection hidden="1"/>
    </xf>
    <xf numFmtId="169" fontId="61" fillId="14" borderId="77" xfId="0" applyNumberFormat="1" applyFont="1" applyFill="1" applyBorder="1" applyAlignment="1" applyProtection="1">
      <alignment horizontal="center" vertical="center"/>
      <protection hidden="1"/>
    </xf>
    <xf numFmtId="44" fontId="61" fillId="14" borderId="77" xfId="0" applyNumberFormat="1" applyFont="1" applyFill="1" applyBorder="1" applyAlignment="1" applyProtection="1">
      <alignment vertical="center"/>
      <protection hidden="1"/>
    </xf>
    <xf numFmtId="169" fontId="69" fillId="14" borderId="77" xfId="0" applyNumberFormat="1" applyFont="1" applyFill="1" applyBorder="1" applyAlignment="1" applyProtection="1">
      <alignment horizontal="center" vertical="center"/>
      <protection hidden="1"/>
    </xf>
    <xf numFmtId="44" fontId="69" fillId="14" borderId="77" xfId="0" applyNumberFormat="1" applyFont="1" applyFill="1" applyBorder="1" applyAlignment="1" applyProtection="1">
      <alignment vertical="center"/>
      <protection hidden="1"/>
    </xf>
    <xf numFmtId="169" fontId="70" fillId="14" borderId="77" xfId="0" applyNumberFormat="1" applyFont="1" applyFill="1" applyBorder="1" applyAlignment="1" applyProtection="1">
      <alignment horizontal="center" vertical="center"/>
      <protection hidden="1"/>
    </xf>
    <xf numFmtId="44" fontId="70" fillId="14" borderId="77" xfId="0" applyNumberFormat="1" applyFont="1" applyFill="1" applyBorder="1" applyAlignment="1" applyProtection="1">
      <alignment vertical="center"/>
      <protection hidden="1"/>
    </xf>
    <xf numFmtId="0" fontId="0" fillId="0" borderId="0" xfId="0"/>
    <xf numFmtId="0" fontId="43" fillId="0" borderId="0" xfId="9" applyAlignment="1">
      <alignment horizontal="center" vertical="center"/>
    </xf>
    <xf numFmtId="0" fontId="43" fillId="0" borderId="0" xfId="9"/>
    <xf numFmtId="0" fontId="45" fillId="0" borderId="82" xfId="6" applyNumberFormat="1" applyFont="1" applyFill="1" applyBorder="1" applyAlignment="1" applyProtection="1">
      <alignment horizontal="center" vertical="center"/>
      <protection hidden="1"/>
    </xf>
    <xf numFmtId="0" fontId="76" fillId="0" borderId="0" xfId="0" applyFont="1" applyProtection="1">
      <protection hidden="1"/>
    </xf>
    <xf numFmtId="0" fontId="58" fillId="0" borderId="10" xfId="0" applyFont="1" applyBorder="1" applyAlignment="1">
      <alignment horizontal="center" vertical="center"/>
    </xf>
    <xf numFmtId="0" fontId="72" fillId="14" borderId="80" xfId="2" applyFont="1" applyFill="1" applyBorder="1" applyAlignment="1">
      <alignment horizontal="center" vertical="center"/>
    </xf>
    <xf numFmtId="0" fontId="60" fillId="0" borderId="2" xfId="0" applyFont="1" applyBorder="1" applyAlignment="1" applyProtection="1">
      <alignment horizontal="center"/>
      <protection locked="0"/>
    </xf>
    <xf numFmtId="0" fontId="60" fillId="0" borderId="6" xfId="0" applyFont="1" applyBorder="1" applyAlignment="1" applyProtection="1">
      <alignment horizontal="center"/>
      <protection locked="0"/>
    </xf>
    <xf numFmtId="0" fontId="52" fillId="0" borderId="11" xfId="0" applyFont="1" applyBorder="1" applyAlignment="1" applyProtection="1">
      <alignment horizontal="left"/>
      <protection locked="0"/>
    </xf>
    <xf numFmtId="0" fontId="52" fillId="0" borderId="12" xfId="0" applyFont="1" applyBorder="1" applyAlignment="1" applyProtection="1">
      <alignment horizontal="left"/>
      <protection locked="0"/>
    </xf>
    <xf numFmtId="0" fontId="52" fillId="0" borderId="2" xfId="0" applyFont="1" applyBorder="1" applyAlignment="1" applyProtection="1">
      <alignment horizontal="left"/>
      <protection locked="0"/>
    </xf>
    <xf numFmtId="0" fontId="52" fillId="0" borderId="6" xfId="0" applyFont="1" applyBorder="1" applyAlignment="1" applyProtection="1">
      <alignment horizontal="left"/>
      <protection locked="0"/>
    </xf>
    <xf numFmtId="0" fontId="53" fillId="0" borderId="2" xfId="0" applyFont="1" applyBorder="1" applyAlignment="1" applyProtection="1">
      <alignment horizontal="left"/>
      <protection locked="0"/>
    </xf>
    <xf numFmtId="0" fontId="53" fillId="0" borderId="6" xfId="0" applyFont="1" applyBorder="1" applyAlignment="1" applyProtection="1">
      <alignment horizontal="left"/>
      <protection locked="0"/>
    </xf>
    <xf numFmtId="0" fontId="11" fillId="0" borderId="4" xfId="0" applyFont="1" applyBorder="1" applyAlignment="1" applyProtection="1">
      <alignment horizontal="left"/>
      <protection locked="0"/>
    </xf>
    <xf numFmtId="0" fontId="11" fillId="0" borderId="8" xfId="0" applyFont="1" applyBorder="1" applyAlignment="1" applyProtection="1">
      <alignment horizontal="left"/>
      <protection locked="0"/>
    </xf>
    <xf numFmtId="0" fontId="60" fillId="0" borderId="5" xfId="0" applyFont="1" applyBorder="1" applyAlignment="1" applyProtection="1">
      <alignment horizontal="center"/>
      <protection locked="0"/>
    </xf>
    <xf numFmtId="0" fontId="60" fillId="0" borderId="7" xfId="0" applyFont="1" applyBorder="1" applyAlignment="1" applyProtection="1">
      <alignment horizontal="center"/>
      <protection locked="0"/>
    </xf>
    <xf numFmtId="0" fontId="60" fillId="0" borderId="4" xfId="0" applyFont="1" applyBorder="1" applyAlignment="1" applyProtection="1">
      <alignment horizontal="center"/>
      <protection locked="0"/>
    </xf>
    <xf numFmtId="0" fontId="60" fillId="0" borderId="8" xfId="0" applyFont="1" applyBorder="1" applyAlignment="1" applyProtection="1">
      <alignment horizontal="center"/>
      <protection locked="0"/>
    </xf>
    <xf numFmtId="0" fontId="68" fillId="0" borderId="2" xfId="0" applyFont="1" applyBorder="1" applyAlignment="1" applyProtection="1">
      <alignment horizontal="left"/>
      <protection locked="0"/>
    </xf>
    <xf numFmtId="0" fontId="68" fillId="0" borderId="6" xfId="0" applyFont="1" applyBorder="1" applyAlignment="1" applyProtection="1">
      <alignment horizontal="left"/>
      <protection locked="0"/>
    </xf>
    <xf numFmtId="0" fontId="59" fillId="0" borderId="17" xfId="0" applyFont="1" applyBorder="1" applyAlignment="1">
      <alignment horizontal="right" vertical="center" textRotation="90"/>
    </xf>
    <xf numFmtId="0" fontId="59" fillId="0" borderId="0" xfId="0" applyFont="1" applyBorder="1" applyAlignment="1">
      <alignment horizontal="right" vertical="center" textRotation="90"/>
    </xf>
    <xf numFmtId="0" fontId="59" fillId="0" borderId="10" xfId="0" applyFont="1" applyBorder="1" applyAlignment="1">
      <alignment horizontal="right" vertical="center" textRotation="90"/>
    </xf>
    <xf numFmtId="0" fontId="55" fillId="14" borderId="40" xfId="2" applyFont="1" applyFill="1" applyBorder="1" applyAlignment="1">
      <alignment horizontal="center" vertical="center"/>
    </xf>
    <xf numFmtId="0" fontId="74" fillId="14" borderId="80" xfId="6" applyFont="1" applyFill="1" applyBorder="1" applyAlignment="1">
      <alignment horizontal="center" vertical="center"/>
    </xf>
    <xf numFmtId="0" fontId="54" fillId="14" borderId="40" xfId="2" applyFont="1" applyFill="1" applyBorder="1" applyAlignment="1" applyProtection="1">
      <alignment horizontal="center" vertical="center"/>
    </xf>
    <xf numFmtId="0" fontId="54" fillId="14" borderId="15" xfId="2" applyFont="1" applyFill="1" applyBorder="1" applyAlignment="1">
      <alignment horizontal="center" vertical="center" wrapText="1"/>
    </xf>
    <xf numFmtId="0" fontId="54" fillId="14" borderId="16" xfId="2" applyFont="1" applyFill="1" applyBorder="1" applyAlignment="1">
      <alignment horizontal="center" vertical="center" wrapText="1"/>
    </xf>
    <xf numFmtId="0" fontId="54" fillId="14" borderId="79" xfId="2" applyFont="1" applyFill="1" applyBorder="1" applyAlignment="1">
      <alignment horizontal="center" vertical="top"/>
    </xf>
    <xf numFmtId="0" fontId="54" fillId="14" borderId="81" xfId="2" applyFont="1" applyFill="1" applyBorder="1" applyAlignment="1">
      <alignment horizontal="center" vertical="top"/>
    </xf>
    <xf numFmtId="0" fontId="54" fillId="14" borderId="78" xfId="2" applyFont="1" applyFill="1" applyBorder="1" applyAlignment="1">
      <alignment horizontal="center" vertical="top"/>
    </xf>
    <xf numFmtId="0" fontId="54" fillId="14" borderId="40" xfId="2" applyFont="1" applyFill="1" applyBorder="1" applyAlignment="1">
      <alignment horizontal="center" vertical="center" wrapText="1"/>
    </xf>
    <xf numFmtId="0" fontId="54" fillId="14" borderId="40" xfId="2" applyFont="1" applyFill="1" applyBorder="1" applyAlignment="1">
      <alignment horizontal="center" vertical="center"/>
    </xf>
    <xf numFmtId="0" fontId="71" fillId="14" borderId="80" xfId="2" applyFont="1" applyFill="1" applyBorder="1" applyAlignment="1">
      <alignment horizontal="center" vertical="center"/>
    </xf>
    <xf numFmtId="0" fontId="54" fillId="14" borderId="47" xfId="2" applyFont="1" applyFill="1" applyBorder="1" applyAlignment="1">
      <alignment horizontal="center" vertical="center" wrapText="1"/>
    </xf>
    <xf numFmtId="0" fontId="54" fillId="14" borderId="36" xfId="2" applyFont="1" applyFill="1" applyBorder="1" applyAlignment="1">
      <alignment horizontal="center" vertical="center" wrapText="1"/>
    </xf>
    <xf numFmtId="0" fontId="73" fillId="14" borderId="80" xfId="6" applyFont="1" applyFill="1" applyBorder="1" applyAlignment="1">
      <alignment horizontal="center" vertical="center"/>
    </xf>
    <xf numFmtId="0" fontId="11" fillId="0" borderId="0" xfId="0" applyFont="1" applyBorder="1" applyAlignment="1" applyProtection="1">
      <alignment horizontal="left"/>
      <protection locked="0"/>
    </xf>
    <xf numFmtId="0" fontId="52" fillId="0" borderId="0" xfId="0" applyFont="1" applyBorder="1" applyAlignment="1" applyProtection="1">
      <alignment horizontal="center" vertical="center" wrapText="1"/>
      <protection locked="0"/>
    </xf>
    <xf numFmtId="0" fontId="47" fillId="0" borderId="0" xfId="0" applyFont="1" applyFill="1" applyBorder="1" applyAlignment="1">
      <alignment horizontal="left" vertical="center"/>
    </xf>
    <xf numFmtId="0" fontId="59" fillId="0" borderId="17" xfId="0" applyFont="1" applyBorder="1" applyAlignment="1">
      <alignment vertical="center" textRotation="90"/>
    </xf>
    <xf numFmtId="0" fontId="59" fillId="0" borderId="0" xfId="0" applyFont="1" applyBorder="1" applyAlignment="1">
      <alignment vertical="center" textRotation="90"/>
    </xf>
    <xf numFmtId="0" fontId="53" fillId="0" borderId="0" xfId="0" applyFont="1" applyBorder="1" applyAlignment="1" applyProtection="1">
      <alignment horizontal="left"/>
      <protection locked="0"/>
    </xf>
    <xf numFmtId="0" fontId="9" fillId="0" borderId="44" xfId="0" applyFont="1" applyBorder="1" applyAlignment="1" applyProtection="1">
      <alignment horizontal="center"/>
      <protection locked="0"/>
    </xf>
    <xf numFmtId="0" fontId="9" fillId="0" borderId="45" xfId="0" applyFont="1" applyBorder="1" applyAlignment="1" applyProtection="1">
      <alignment horizontal="center"/>
      <protection locked="0"/>
    </xf>
    <xf numFmtId="0" fontId="43" fillId="0" borderId="0" xfId="9" applyAlignment="1">
      <alignment horizontal="left"/>
    </xf>
    <xf numFmtId="0" fontId="0" fillId="0" borderId="0" xfId="0" applyAlignment="1">
      <alignment horizontal="left"/>
    </xf>
    <xf numFmtId="0" fontId="57" fillId="0" borderId="2" xfId="0" applyFont="1" applyBorder="1" applyAlignment="1" applyProtection="1">
      <alignment horizontal="center"/>
      <protection locked="0"/>
    </xf>
    <xf numFmtId="0" fontId="57" fillId="0" borderId="6" xfId="0" applyFont="1" applyBorder="1" applyAlignment="1" applyProtection="1">
      <alignment horizontal="center"/>
      <protection locked="0"/>
    </xf>
    <xf numFmtId="0" fontId="27" fillId="4" borderId="22" xfId="0" applyNumberFormat="1" applyFont="1" applyFill="1" applyBorder="1" applyAlignment="1" applyProtection="1">
      <alignment horizontal="center"/>
      <protection hidden="1"/>
    </xf>
    <xf numFmtId="0" fontId="27" fillId="4" borderId="54" xfId="0" applyNumberFormat="1" applyFont="1" applyFill="1" applyBorder="1" applyAlignment="1" applyProtection="1">
      <alignment horizontal="center"/>
      <protection hidden="1"/>
    </xf>
    <xf numFmtId="0" fontId="49" fillId="4" borderId="22" xfId="0" applyNumberFormat="1" applyFont="1" applyFill="1" applyBorder="1" applyAlignment="1" applyProtection="1">
      <alignment horizontal="center" vertical="center"/>
      <protection hidden="1"/>
    </xf>
    <xf numFmtId="0" fontId="49" fillId="4" borderId="54" xfId="0" applyNumberFormat="1" applyFont="1" applyFill="1" applyBorder="1" applyAlignment="1" applyProtection="1">
      <alignment horizontal="center" vertical="center"/>
      <protection hidden="1"/>
    </xf>
    <xf numFmtId="0" fontId="49" fillId="4" borderId="56" xfId="0" applyFont="1" applyFill="1" applyBorder="1" applyAlignment="1" applyProtection="1">
      <alignment horizontal="center"/>
      <protection hidden="1"/>
    </xf>
    <xf numFmtId="0" fontId="49" fillId="4" borderId="22" xfId="0" applyFont="1" applyFill="1" applyBorder="1" applyAlignment="1" applyProtection="1">
      <alignment horizontal="center"/>
      <protection hidden="1"/>
    </xf>
    <xf numFmtId="0" fontId="49" fillId="4" borderId="54" xfId="0" applyFont="1" applyFill="1" applyBorder="1" applyAlignment="1" applyProtection="1">
      <alignment horizontal="center"/>
      <protection hidden="1"/>
    </xf>
    <xf numFmtId="0" fontId="20" fillId="4" borderId="18" xfId="0" applyFont="1" applyFill="1" applyBorder="1" applyAlignment="1" applyProtection="1">
      <alignment horizontal="center"/>
    </xf>
    <xf numFmtId="0" fontId="63" fillId="4" borderId="18" xfId="0" applyFont="1" applyFill="1" applyBorder="1" applyProtection="1"/>
    <xf numFmtId="0" fontId="17" fillId="4" borderId="23" xfId="0" applyNumberFormat="1" applyFont="1" applyFill="1" applyBorder="1" applyAlignment="1" applyProtection="1">
      <alignment horizontal="center"/>
      <protection hidden="1"/>
    </xf>
    <xf numFmtId="0" fontId="17" fillId="4" borderId="19" xfId="0" applyNumberFormat="1" applyFont="1" applyFill="1" applyBorder="1" applyAlignment="1" applyProtection="1">
      <alignment horizontal="center"/>
      <protection hidden="1"/>
    </xf>
    <xf numFmtId="44" fontId="17" fillId="4" borderId="23" xfId="5" applyNumberFormat="1" applyFont="1" applyFill="1" applyBorder="1" applyAlignment="1" applyProtection="1">
      <alignment horizontal="center"/>
      <protection hidden="1"/>
    </xf>
    <xf numFmtId="44" fontId="17" fillId="4" borderId="19" xfId="5" applyNumberFormat="1" applyFont="1" applyFill="1" applyBorder="1" applyAlignment="1" applyProtection="1">
      <alignment horizontal="center"/>
      <protection hidden="1"/>
    </xf>
    <xf numFmtId="0" fontId="16" fillId="6" borderId="18" xfId="0" applyFont="1" applyFill="1" applyBorder="1" applyAlignment="1" applyProtection="1">
      <alignment horizontal="center"/>
    </xf>
    <xf numFmtId="0" fontId="0" fillId="0" borderId="18" xfId="0" applyBorder="1" applyProtection="1"/>
    <xf numFmtId="0" fontId="17" fillId="6" borderId="23" xfId="0" applyNumberFormat="1" applyFont="1" applyFill="1" applyBorder="1" applyAlignment="1" applyProtection="1">
      <alignment horizontal="center"/>
      <protection hidden="1"/>
    </xf>
    <xf numFmtId="0" fontId="17" fillId="6" borderId="19" xfId="0" applyNumberFormat="1" applyFont="1" applyFill="1" applyBorder="1" applyAlignment="1" applyProtection="1">
      <alignment horizontal="center"/>
      <protection hidden="1"/>
    </xf>
    <xf numFmtId="44" fontId="17" fillId="6" borderId="23" xfId="5" applyNumberFormat="1" applyFont="1" applyFill="1" applyBorder="1" applyAlignment="1" applyProtection="1">
      <alignment horizontal="center"/>
      <protection hidden="1"/>
    </xf>
    <xf numFmtId="44" fontId="17" fillId="6" borderId="19" xfId="5" applyNumberFormat="1" applyFont="1" applyFill="1" applyBorder="1" applyAlignment="1" applyProtection="1">
      <alignment horizontal="center"/>
      <protection hidden="1"/>
    </xf>
    <xf numFmtId="0" fontId="19" fillId="6" borderId="18" xfId="0" applyFont="1" applyFill="1" applyBorder="1" applyAlignment="1" applyProtection="1">
      <alignment horizontal="center"/>
    </xf>
    <xf numFmtId="0" fontId="62" fillId="0" borderId="18" xfId="0" applyFont="1" applyBorder="1" applyProtection="1"/>
    <xf numFmtId="0" fontId="19" fillId="4" borderId="18" xfId="0" applyFont="1" applyFill="1" applyBorder="1" applyAlignment="1" applyProtection="1">
      <alignment horizontal="center"/>
    </xf>
    <xf numFmtId="0" fontId="62" fillId="4" borderId="18" xfId="0" applyFont="1" applyFill="1" applyBorder="1" applyProtection="1"/>
    <xf numFmtId="0" fontId="17" fillId="4" borderId="18" xfId="0" applyNumberFormat="1" applyFont="1" applyFill="1" applyBorder="1" applyAlignment="1" applyProtection="1">
      <alignment horizontal="center"/>
      <protection hidden="1"/>
    </xf>
    <xf numFmtId="0" fontId="0" fillId="4" borderId="18" xfId="0" applyNumberFormat="1" applyFill="1" applyBorder="1" applyProtection="1">
      <protection hidden="1"/>
    </xf>
    <xf numFmtId="0" fontId="19" fillId="5" borderId="18" xfId="0" applyFont="1" applyFill="1" applyBorder="1" applyAlignment="1" applyProtection="1">
      <alignment horizontal="center"/>
    </xf>
    <xf numFmtId="0" fontId="62" fillId="5" borderId="18" xfId="0" applyFont="1" applyFill="1" applyBorder="1" applyProtection="1"/>
    <xf numFmtId="0" fontId="17" fillId="5" borderId="18" xfId="0" applyNumberFormat="1" applyFont="1" applyFill="1" applyBorder="1" applyAlignment="1" applyProtection="1">
      <alignment horizontal="center"/>
      <protection hidden="1"/>
    </xf>
    <xf numFmtId="0" fontId="0" fillId="5" borderId="18" xfId="0" applyNumberFormat="1" applyFill="1" applyBorder="1" applyProtection="1">
      <protection hidden="1"/>
    </xf>
    <xf numFmtId="0" fontId="17" fillId="6" borderId="18" xfId="0" applyNumberFormat="1" applyFont="1" applyFill="1" applyBorder="1" applyAlignment="1" applyProtection="1">
      <alignment horizontal="center"/>
      <protection hidden="1"/>
    </xf>
    <xf numFmtId="0" fontId="0" fillId="6" borderId="18" xfId="0" applyNumberFormat="1" applyFill="1" applyBorder="1" applyProtection="1">
      <protection hidden="1"/>
    </xf>
    <xf numFmtId="44" fontId="17" fillId="6" borderId="18" xfId="5" applyNumberFormat="1" applyFont="1" applyFill="1" applyBorder="1" applyAlignment="1" applyProtection="1">
      <alignment horizontal="center"/>
      <protection hidden="1"/>
    </xf>
    <xf numFmtId="44" fontId="0" fillId="6" borderId="18" xfId="0" applyNumberFormat="1" applyFill="1" applyBorder="1" applyProtection="1">
      <protection hidden="1"/>
    </xf>
    <xf numFmtId="44" fontId="17" fillId="5" borderId="18" xfId="5" applyNumberFormat="1" applyFont="1" applyFill="1" applyBorder="1" applyAlignment="1" applyProtection="1">
      <alignment horizontal="center"/>
      <protection hidden="1"/>
    </xf>
    <xf numFmtId="44" fontId="0" fillId="5" borderId="18" xfId="0" applyNumberFormat="1" applyFill="1" applyBorder="1" applyProtection="1">
      <protection hidden="1"/>
    </xf>
    <xf numFmtId="44" fontId="10" fillId="5" borderId="18" xfId="0" applyNumberFormat="1" applyFont="1" applyFill="1" applyBorder="1" applyAlignment="1" applyProtection="1">
      <alignment horizontal="center" vertical="center"/>
      <protection locked="0"/>
    </xf>
    <xf numFmtId="44" fontId="17" fillId="6" borderId="23" xfId="0" applyNumberFormat="1" applyFont="1" applyFill="1" applyBorder="1" applyAlignment="1" applyProtection="1">
      <alignment horizontal="center"/>
      <protection hidden="1"/>
    </xf>
    <xf numFmtId="44" fontId="17" fillId="6" borderId="19" xfId="0" applyNumberFormat="1" applyFont="1" applyFill="1" applyBorder="1" applyAlignment="1" applyProtection="1">
      <alignment horizontal="center"/>
      <protection hidden="1"/>
    </xf>
    <xf numFmtId="0" fontId="17" fillId="0" borderId="0" xfId="0" applyNumberFormat="1" applyFont="1" applyBorder="1" applyAlignment="1">
      <alignment horizontal="center" vertical="center"/>
    </xf>
    <xf numFmtId="44" fontId="17" fillId="0" borderId="0" xfId="0" applyNumberFormat="1" applyFont="1" applyBorder="1" applyAlignment="1">
      <alignment horizontal="center" vertical="center"/>
    </xf>
    <xf numFmtId="166" fontId="10" fillId="0" borderId="49" xfId="0" applyNumberFormat="1" applyFont="1" applyBorder="1" applyAlignment="1">
      <alignment horizontal="center"/>
    </xf>
    <xf numFmtId="44" fontId="10" fillId="5" borderId="23" xfId="0" applyNumberFormat="1" applyFont="1" applyFill="1" applyBorder="1" applyAlignment="1" applyProtection="1">
      <alignment horizontal="center" vertical="center"/>
      <protection locked="0"/>
    </xf>
    <xf numFmtId="44" fontId="10" fillId="5" borderId="19" xfId="0" applyNumberFormat="1" applyFont="1" applyFill="1" applyBorder="1" applyAlignment="1" applyProtection="1">
      <alignment horizontal="center" vertical="center"/>
      <protection locked="0"/>
    </xf>
    <xf numFmtId="0" fontId="16" fillId="6" borderId="19" xfId="0" applyFont="1" applyFill="1" applyBorder="1" applyAlignment="1" applyProtection="1">
      <alignment horizontal="center"/>
      <protection hidden="1"/>
    </xf>
    <xf numFmtId="0" fontId="16" fillId="6" borderId="18" xfId="0" applyFont="1" applyFill="1" applyBorder="1" applyAlignment="1" applyProtection="1">
      <alignment horizontal="center"/>
      <protection hidden="1"/>
    </xf>
    <xf numFmtId="14" fontId="27" fillId="6" borderId="23" xfId="0" applyNumberFormat="1" applyFont="1" applyFill="1" applyBorder="1" applyAlignment="1" applyProtection="1">
      <alignment horizontal="center"/>
      <protection locked="0"/>
    </xf>
    <xf numFmtId="14" fontId="27" fillId="6" borderId="22" xfId="0" applyNumberFormat="1" applyFont="1" applyFill="1" applyBorder="1" applyAlignment="1" applyProtection="1">
      <alignment horizontal="center"/>
      <protection locked="0"/>
    </xf>
    <xf numFmtId="14" fontId="27" fillId="6" borderId="19" xfId="0" applyNumberFormat="1" applyFont="1" applyFill="1" applyBorder="1" applyAlignment="1" applyProtection="1">
      <alignment horizontal="center"/>
      <protection locked="0"/>
    </xf>
    <xf numFmtId="0" fontId="49" fillId="6" borderId="56" xfId="0" applyFont="1" applyFill="1" applyBorder="1" applyAlignment="1" applyProtection="1">
      <alignment horizontal="center"/>
      <protection hidden="1"/>
    </xf>
    <xf numFmtId="0" fontId="49" fillId="6" borderId="22" xfId="0" applyFont="1" applyFill="1" applyBorder="1" applyAlignment="1" applyProtection="1">
      <alignment horizontal="center"/>
      <protection hidden="1"/>
    </xf>
    <xf numFmtId="0" fontId="49" fillId="6" borderId="54" xfId="0" applyFont="1" applyFill="1" applyBorder="1" applyAlignment="1" applyProtection="1">
      <alignment horizontal="center"/>
      <protection hidden="1"/>
    </xf>
    <xf numFmtId="14" fontId="30" fillId="6" borderId="23" xfId="0" applyNumberFormat="1" applyFont="1" applyFill="1" applyBorder="1" applyAlignment="1" applyProtection="1">
      <alignment horizontal="center" vertical="center"/>
      <protection hidden="1"/>
    </xf>
    <xf numFmtId="14" fontId="30" fillId="6" borderId="22" xfId="0" applyNumberFormat="1" applyFont="1" applyFill="1" applyBorder="1" applyAlignment="1" applyProtection="1">
      <alignment horizontal="center" vertical="center"/>
      <protection hidden="1"/>
    </xf>
    <xf numFmtId="14" fontId="30" fillId="6" borderId="54" xfId="0" applyNumberFormat="1" applyFont="1" applyFill="1" applyBorder="1" applyAlignment="1" applyProtection="1">
      <alignment horizontal="center" vertical="center"/>
      <protection hidden="1"/>
    </xf>
    <xf numFmtId="14" fontId="30" fillId="4" borderId="23" xfId="0" applyNumberFormat="1" applyFont="1" applyFill="1" applyBorder="1" applyAlignment="1" applyProtection="1">
      <alignment horizontal="center" vertical="center"/>
      <protection hidden="1"/>
    </xf>
    <xf numFmtId="14" fontId="30" fillId="4" borderId="22" xfId="0" applyNumberFormat="1" applyFont="1" applyFill="1" applyBorder="1" applyAlignment="1" applyProtection="1">
      <alignment horizontal="center" vertical="center"/>
      <protection hidden="1"/>
    </xf>
    <xf numFmtId="14" fontId="30" fillId="4" borderId="54" xfId="0" applyNumberFormat="1" applyFont="1" applyFill="1" applyBorder="1" applyAlignment="1" applyProtection="1">
      <alignment horizontal="center" vertical="center"/>
      <protection hidden="1"/>
    </xf>
    <xf numFmtId="0" fontId="22" fillId="5" borderId="56" xfId="0" applyFont="1" applyFill="1" applyBorder="1" applyAlignment="1" applyProtection="1">
      <alignment horizontal="center"/>
      <protection locked="0"/>
    </xf>
    <xf numFmtId="0" fontId="22" fillId="5" borderId="22" xfId="0" applyFont="1" applyFill="1" applyBorder="1" applyAlignment="1" applyProtection="1">
      <alignment horizontal="center"/>
      <protection locked="0"/>
    </xf>
    <xf numFmtId="0" fontId="22" fillId="5" borderId="54" xfId="0" applyFont="1" applyFill="1" applyBorder="1" applyAlignment="1" applyProtection="1">
      <alignment horizontal="center"/>
      <protection locked="0"/>
    </xf>
    <xf numFmtId="0" fontId="27" fillId="5" borderId="22" xfId="0" applyNumberFormat="1" applyFont="1" applyFill="1" applyBorder="1" applyAlignment="1" applyProtection="1">
      <alignment horizontal="center"/>
      <protection hidden="1"/>
    </xf>
    <xf numFmtId="0" fontId="27" fillId="5" borderId="54" xfId="0" applyNumberFormat="1" applyFont="1" applyFill="1" applyBorder="1" applyAlignment="1" applyProtection="1">
      <alignment horizontal="center"/>
      <protection hidden="1"/>
    </xf>
    <xf numFmtId="0" fontId="49" fillId="5" borderId="22" xfId="0" applyNumberFormat="1" applyFont="1" applyFill="1" applyBorder="1" applyAlignment="1" applyProtection="1">
      <alignment horizontal="center" vertical="center"/>
      <protection hidden="1"/>
    </xf>
    <xf numFmtId="0" fontId="49" fillId="5" borderId="54" xfId="0" applyNumberFormat="1" applyFont="1" applyFill="1" applyBorder="1" applyAlignment="1" applyProtection="1">
      <alignment horizontal="center" vertical="center"/>
      <protection hidden="1"/>
    </xf>
    <xf numFmtId="0" fontId="22" fillId="4" borderId="56" xfId="0" applyFont="1" applyFill="1" applyBorder="1" applyAlignment="1" applyProtection="1">
      <alignment horizontal="center"/>
      <protection locked="0"/>
    </xf>
    <xf numFmtId="0" fontId="22" fillId="4" borderId="22" xfId="0" applyFont="1" applyFill="1" applyBorder="1" applyAlignment="1" applyProtection="1">
      <alignment horizontal="center"/>
      <protection locked="0"/>
    </xf>
    <xf numFmtId="0" fontId="22" fillId="4" borderId="54" xfId="0" applyFont="1" applyFill="1" applyBorder="1" applyAlignment="1" applyProtection="1">
      <alignment horizontal="center"/>
      <protection locked="0"/>
    </xf>
    <xf numFmtId="44" fontId="16" fillId="0" borderId="22" xfId="0" applyNumberFormat="1" applyFont="1" applyBorder="1" applyAlignment="1" applyProtection="1">
      <alignment horizontal="center"/>
      <protection hidden="1"/>
    </xf>
    <xf numFmtId="44" fontId="16" fillId="0" borderId="19" xfId="0" applyNumberFormat="1" applyFont="1" applyBorder="1" applyAlignment="1" applyProtection="1">
      <alignment horizontal="center"/>
      <protection hidden="1"/>
    </xf>
    <xf numFmtId="44" fontId="34" fillId="0" borderId="26" xfId="0" applyNumberFormat="1" applyFont="1" applyBorder="1" applyAlignment="1" applyProtection="1">
      <alignment horizontal="center"/>
      <protection hidden="1"/>
    </xf>
    <xf numFmtId="44" fontId="34" fillId="0" borderId="0" xfId="0" applyNumberFormat="1" applyFont="1" applyBorder="1" applyAlignment="1" applyProtection="1">
      <alignment horizontal="center"/>
      <protection hidden="1"/>
    </xf>
    <xf numFmtId="0" fontId="0" fillId="0" borderId="0" xfId="0" applyBorder="1"/>
    <xf numFmtId="0" fontId="0" fillId="0" borderId="0" xfId="0"/>
    <xf numFmtId="44" fontId="36" fillId="0" borderId="0" xfId="0" applyNumberFormat="1" applyFont="1" applyBorder="1" applyAlignment="1">
      <alignment horizontal="center" vertical="center"/>
    </xf>
    <xf numFmtId="44" fontId="34" fillId="0" borderId="0" xfId="0" applyNumberFormat="1" applyFont="1" applyBorder="1" applyAlignment="1">
      <alignment horizontal="center" vertical="center"/>
    </xf>
    <xf numFmtId="0" fontId="34" fillId="0" borderId="0" xfId="0" applyFont="1" applyBorder="1" applyAlignment="1">
      <alignment horizontal="center" vertical="center"/>
    </xf>
    <xf numFmtId="44" fontId="17" fillId="0" borderId="72" xfId="0" applyNumberFormat="1" applyFont="1" applyBorder="1" applyAlignment="1" applyProtection="1">
      <alignment horizontal="center" vertical="center"/>
      <protection hidden="1"/>
    </xf>
    <xf numFmtId="44" fontId="17" fillId="0" borderId="73" xfId="0" applyNumberFormat="1" applyFont="1" applyBorder="1" applyAlignment="1" applyProtection="1">
      <alignment horizontal="center" vertical="center"/>
      <protection hidden="1"/>
    </xf>
    <xf numFmtId="0" fontId="17" fillId="0" borderId="68" xfId="0" applyNumberFormat="1" applyFont="1" applyBorder="1" applyAlignment="1" applyProtection="1">
      <alignment horizontal="center" vertical="center"/>
      <protection hidden="1"/>
    </xf>
    <xf numFmtId="0" fontId="17" fillId="0" borderId="69" xfId="0" applyNumberFormat="1" applyFont="1" applyBorder="1" applyAlignment="1" applyProtection="1">
      <alignment horizontal="center" vertical="center"/>
      <protection hidden="1"/>
    </xf>
    <xf numFmtId="0" fontId="17" fillId="0" borderId="0" xfId="0" applyFont="1" applyBorder="1" applyAlignment="1">
      <alignment horizontal="center" vertical="center"/>
    </xf>
    <xf numFmtId="169" fontId="16" fillId="0" borderId="18" xfId="0" applyNumberFormat="1" applyFont="1" applyBorder="1" applyAlignment="1" applyProtection="1">
      <alignment horizontal="center" vertical="center"/>
      <protection hidden="1"/>
    </xf>
    <xf numFmtId="165" fontId="16" fillId="0" borderId="32" xfId="0" applyNumberFormat="1" applyFont="1" applyBorder="1" applyAlignment="1" applyProtection="1">
      <alignment horizontal="center" vertical="center"/>
      <protection hidden="1"/>
    </xf>
    <xf numFmtId="0" fontId="16" fillId="0" borderId="33" xfId="0" applyFont="1" applyBorder="1" applyAlignment="1" applyProtection="1">
      <alignment horizontal="center" vertical="center"/>
      <protection hidden="1"/>
    </xf>
    <xf numFmtId="166" fontId="16" fillId="0" borderId="48" xfId="0" applyNumberFormat="1" applyFont="1" applyBorder="1" applyAlignment="1" applyProtection="1">
      <alignment horizontal="center" vertical="center"/>
      <protection hidden="1"/>
    </xf>
    <xf numFmtId="166" fontId="16" fillId="0" borderId="32" xfId="0" applyNumberFormat="1" applyFont="1" applyBorder="1" applyAlignment="1" applyProtection="1">
      <alignment horizontal="center" vertical="center"/>
      <protection hidden="1"/>
    </xf>
    <xf numFmtId="166" fontId="16" fillId="0" borderId="33" xfId="0" applyNumberFormat="1" applyFont="1" applyBorder="1" applyAlignment="1" applyProtection="1">
      <alignment horizontal="center" vertical="center"/>
      <protection hidden="1"/>
    </xf>
    <xf numFmtId="44" fontId="17" fillId="0" borderId="69" xfId="0" applyNumberFormat="1" applyFont="1" applyBorder="1" applyProtection="1">
      <protection hidden="1"/>
    </xf>
    <xf numFmtId="44" fontId="17" fillId="0" borderId="70" xfId="0" applyNumberFormat="1" applyFont="1" applyBorder="1" applyProtection="1">
      <protection hidden="1"/>
    </xf>
    <xf numFmtId="0" fontId="17" fillId="0" borderId="71" xfId="0" applyNumberFormat="1" applyFont="1" applyBorder="1" applyAlignment="1" applyProtection="1">
      <alignment horizontal="center" vertical="center"/>
      <protection hidden="1"/>
    </xf>
    <xf numFmtId="0" fontId="27" fillId="6" borderId="59" xfId="0" applyNumberFormat="1" applyFont="1" applyFill="1" applyBorder="1" applyAlignment="1" applyProtection="1">
      <alignment horizontal="center"/>
      <protection hidden="1"/>
    </xf>
    <xf numFmtId="0" fontId="27" fillId="6" borderId="60" xfId="0" applyNumberFormat="1" applyFont="1" applyFill="1" applyBorder="1" applyAlignment="1" applyProtection="1">
      <alignment horizontal="center"/>
      <protection hidden="1"/>
    </xf>
    <xf numFmtId="0" fontId="49" fillId="6" borderId="59" xfId="0" applyNumberFormat="1" applyFont="1" applyFill="1" applyBorder="1" applyAlignment="1" applyProtection="1">
      <alignment horizontal="center" vertical="center"/>
      <protection hidden="1"/>
    </xf>
    <xf numFmtId="0" fontId="49" fillId="6" borderId="60" xfId="0" applyNumberFormat="1" applyFont="1" applyFill="1" applyBorder="1" applyAlignment="1" applyProtection="1">
      <alignment horizontal="center" vertical="center"/>
      <protection hidden="1"/>
    </xf>
    <xf numFmtId="44" fontId="17" fillId="6" borderId="22" xfId="0" applyNumberFormat="1" applyFont="1" applyFill="1" applyBorder="1" applyAlignment="1" applyProtection="1">
      <alignment horizontal="center"/>
      <protection hidden="1"/>
    </xf>
    <xf numFmtId="0" fontId="21" fillId="6" borderId="19" xfId="0" applyFont="1" applyFill="1" applyBorder="1" applyAlignment="1" applyProtection="1">
      <alignment horizontal="center"/>
      <protection hidden="1"/>
    </xf>
    <xf numFmtId="0" fontId="21" fillId="6" borderId="18" xfId="0" applyFont="1" applyFill="1" applyBorder="1" applyAlignment="1" applyProtection="1">
      <alignment horizontal="center"/>
      <protection hidden="1"/>
    </xf>
    <xf numFmtId="14" fontId="27" fillId="6" borderId="18" xfId="0" applyNumberFormat="1" applyFont="1" applyFill="1" applyBorder="1" applyAlignment="1" applyProtection="1">
      <alignment horizontal="center"/>
      <protection locked="0"/>
    </xf>
    <xf numFmtId="0" fontId="27" fillId="6" borderId="18" xfId="0" applyFont="1" applyFill="1" applyBorder="1" applyAlignment="1" applyProtection="1">
      <alignment horizontal="center"/>
      <protection locked="0"/>
    </xf>
    <xf numFmtId="0" fontId="22" fillId="6" borderId="58" xfId="0" applyFont="1" applyFill="1" applyBorder="1" applyAlignment="1" applyProtection="1">
      <alignment horizontal="center" vertical="center"/>
      <protection locked="0"/>
    </xf>
    <xf numFmtId="0" fontId="22" fillId="6" borderId="59" xfId="0" applyFont="1" applyFill="1" applyBorder="1" applyAlignment="1" applyProtection="1">
      <alignment horizontal="center" vertical="center"/>
      <protection locked="0"/>
    </xf>
    <xf numFmtId="0" fontId="22" fillId="6" borderId="60" xfId="0" applyFont="1" applyFill="1" applyBorder="1" applyAlignment="1" applyProtection="1">
      <alignment horizontal="center" vertical="center"/>
      <protection locked="0"/>
    </xf>
    <xf numFmtId="0" fontId="17" fillId="5" borderId="23" xfId="0" applyNumberFormat="1" applyFont="1" applyFill="1" applyBorder="1" applyAlignment="1" applyProtection="1">
      <alignment horizontal="center"/>
      <protection hidden="1"/>
    </xf>
    <xf numFmtId="0" fontId="17" fillId="5" borderId="19" xfId="0" applyNumberFormat="1" applyFont="1" applyFill="1" applyBorder="1" applyAlignment="1" applyProtection="1">
      <alignment horizontal="center"/>
      <protection hidden="1"/>
    </xf>
    <xf numFmtId="44" fontId="17" fillId="5" borderId="23" xfId="5" applyNumberFormat="1" applyFont="1" applyFill="1" applyBorder="1" applyAlignment="1" applyProtection="1">
      <alignment horizontal="center"/>
      <protection hidden="1"/>
    </xf>
    <xf numFmtId="44" fontId="17" fillId="5" borderId="19" xfId="5" applyNumberFormat="1" applyFont="1" applyFill="1" applyBorder="1" applyAlignment="1" applyProtection="1">
      <alignment horizontal="center"/>
      <protection hidden="1"/>
    </xf>
    <xf numFmtId="14" fontId="27" fillId="4" borderId="23" xfId="0" applyNumberFormat="1" applyFont="1" applyFill="1" applyBorder="1" applyAlignment="1" applyProtection="1">
      <alignment horizontal="center"/>
      <protection locked="0"/>
    </xf>
    <xf numFmtId="14" fontId="27" fillId="4" borderId="22" xfId="0" applyNumberFormat="1" applyFont="1" applyFill="1" applyBorder="1" applyAlignment="1" applyProtection="1">
      <alignment horizontal="center"/>
      <protection locked="0"/>
    </xf>
    <xf numFmtId="14" fontId="27" fillId="4" borderId="19" xfId="0" applyNumberFormat="1" applyFont="1" applyFill="1" applyBorder="1" applyAlignment="1" applyProtection="1">
      <alignment horizontal="center"/>
      <protection locked="0"/>
    </xf>
    <xf numFmtId="14" fontId="27" fillId="5" borderId="23" xfId="0" applyNumberFormat="1" applyFont="1" applyFill="1" applyBorder="1" applyAlignment="1" applyProtection="1">
      <alignment horizontal="center"/>
      <protection locked="0"/>
    </xf>
    <xf numFmtId="14" fontId="27" fillId="5" borderId="22" xfId="0" applyNumberFormat="1" applyFont="1" applyFill="1" applyBorder="1" applyAlignment="1" applyProtection="1">
      <alignment horizontal="center"/>
      <protection locked="0"/>
    </xf>
    <xf numFmtId="14" fontId="27" fillId="5" borderId="19" xfId="0" applyNumberFormat="1" applyFont="1" applyFill="1" applyBorder="1" applyAlignment="1" applyProtection="1">
      <alignment horizontal="center"/>
      <protection locked="0"/>
    </xf>
    <xf numFmtId="0" fontId="21" fillId="4" borderId="19" xfId="0" applyFont="1" applyFill="1" applyBorder="1" applyAlignment="1" applyProtection="1">
      <alignment horizontal="center"/>
      <protection hidden="1"/>
    </xf>
    <xf numFmtId="0" fontId="21" fillId="4" borderId="18" xfId="0" applyFont="1" applyFill="1" applyBorder="1" applyAlignment="1" applyProtection="1">
      <alignment horizontal="center"/>
      <protection hidden="1"/>
    </xf>
    <xf numFmtId="0" fontId="21" fillId="5" borderId="19" xfId="0" applyFont="1" applyFill="1" applyBorder="1" applyAlignment="1" applyProtection="1">
      <alignment horizontal="center"/>
      <protection hidden="1"/>
    </xf>
    <xf numFmtId="0" fontId="21" fillId="5" borderId="18" xfId="0" applyFont="1" applyFill="1" applyBorder="1" applyAlignment="1" applyProtection="1">
      <alignment horizontal="center"/>
      <protection hidden="1"/>
    </xf>
    <xf numFmtId="44" fontId="10" fillId="0" borderId="26" xfId="0" applyNumberFormat="1" applyFont="1" applyBorder="1" applyAlignment="1">
      <alignment horizontal="center" vertical="center"/>
    </xf>
    <xf numFmtId="44" fontId="10" fillId="0" borderId="0" xfId="0" applyNumberFormat="1" applyFont="1" applyAlignment="1">
      <alignment horizontal="center" vertical="center"/>
    </xf>
    <xf numFmtId="44" fontId="10" fillId="0" borderId="34" xfId="0" applyNumberFormat="1" applyFont="1" applyBorder="1" applyAlignment="1">
      <alignment horizontal="center" vertical="center"/>
    </xf>
    <xf numFmtId="165" fontId="33" fillId="0" borderId="0" xfId="0" applyNumberFormat="1" applyFont="1" applyBorder="1" applyAlignment="1">
      <alignment horizontal="center" vertical="center"/>
    </xf>
    <xf numFmtId="165" fontId="33" fillId="0" borderId="0" xfId="0" applyNumberFormat="1" applyFont="1" applyAlignment="1">
      <alignment horizontal="center" vertical="center"/>
    </xf>
    <xf numFmtId="0" fontId="49" fillId="6" borderId="58" xfId="0" applyFont="1" applyFill="1" applyBorder="1" applyAlignment="1" applyProtection="1">
      <alignment horizontal="center"/>
      <protection hidden="1"/>
    </xf>
    <xf numFmtId="0" fontId="49" fillId="6" borderId="59" xfId="0" applyFont="1" applyFill="1" applyBorder="1" applyAlignment="1" applyProtection="1">
      <alignment horizontal="center"/>
      <protection hidden="1"/>
    </xf>
    <xf numFmtId="0" fontId="49" fillId="6" borderId="60" xfId="0" applyFont="1" applyFill="1" applyBorder="1" applyAlignment="1" applyProtection="1">
      <alignment horizontal="center"/>
      <protection hidden="1"/>
    </xf>
    <xf numFmtId="3" fontId="49" fillId="6" borderId="58" xfId="0" applyNumberFormat="1" applyFont="1" applyFill="1" applyBorder="1" applyAlignment="1" applyProtection="1">
      <alignment horizontal="center"/>
      <protection hidden="1"/>
    </xf>
    <xf numFmtId="3" fontId="49" fillId="6" borderId="59" xfId="0" applyNumberFormat="1" applyFont="1" applyFill="1" applyBorder="1" applyAlignment="1" applyProtection="1">
      <alignment horizontal="center"/>
      <protection hidden="1"/>
    </xf>
    <xf numFmtId="3" fontId="49" fillId="6" borderId="60" xfId="0" applyNumberFormat="1" applyFont="1" applyFill="1" applyBorder="1" applyAlignment="1" applyProtection="1">
      <alignment horizontal="center"/>
      <protection hidden="1"/>
    </xf>
    <xf numFmtId="0" fontId="22" fillId="6" borderId="58" xfId="0" applyFont="1" applyFill="1" applyBorder="1" applyAlignment="1" applyProtection="1">
      <alignment horizontal="center"/>
      <protection locked="0"/>
    </xf>
    <xf numFmtId="0" fontId="22" fillId="6" borderId="59" xfId="0" applyFont="1" applyFill="1" applyBorder="1" applyAlignment="1" applyProtection="1">
      <alignment horizontal="center"/>
      <protection locked="0"/>
    </xf>
    <xf numFmtId="0" fontId="22" fillId="6" borderId="60" xfId="0" applyFont="1" applyFill="1" applyBorder="1" applyAlignment="1" applyProtection="1">
      <alignment horizontal="center"/>
      <protection locked="0"/>
    </xf>
    <xf numFmtId="44" fontId="27" fillId="6" borderId="22" xfId="0" applyNumberFormat="1" applyFont="1" applyFill="1" applyBorder="1" applyAlignment="1" applyProtection="1">
      <alignment horizontal="center"/>
      <protection hidden="1"/>
    </xf>
    <xf numFmtId="44" fontId="27" fillId="6" borderId="19" xfId="0" applyNumberFormat="1" applyFont="1" applyFill="1" applyBorder="1" applyAlignment="1" applyProtection="1">
      <alignment horizontal="center"/>
      <protection hidden="1"/>
    </xf>
    <xf numFmtId="0" fontId="49" fillId="5" borderId="56" xfId="0" applyFont="1" applyFill="1" applyBorder="1" applyAlignment="1" applyProtection="1">
      <alignment horizontal="center"/>
      <protection hidden="1"/>
    </xf>
    <xf numFmtId="0" fontId="49" fillId="5" borderId="22" xfId="0" applyFont="1" applyFill="1" applyBorder="1" applyAlignment="1" applyProtection="1">
      <alignment horizontal="center"/>
      <protection hidden="1"/>
    </xf>
    <xf numFmtId="0" fontId="49" fillId="5" borderId="54" xfId="0" applyFont="1" applyFill="1" applyBorder="1" applyAlignment="1" applyProtection="1">
      <alignment horizontal="center"/>
      <protection hidden="1"/>
    </xf>
    <xf numFmtId="3" fontId="49" fillId="5" borderId="56" xfId="0" applyNumberFormat="1" applyFont="1" applyFill="1" applyBorder="1" applyAlignment="1" applyProtection="1">
      <alignment horizontal="center"/>
      <protection hidden="1"/>
    </xf>
    <xf numFmtId="3" fontId="49" fillId="5" borderId="22" xfId="0" applyNumberFormat="1" applyFont="1" applyFill="1" applyBorder="1" applyAlignment="1" applyProtection="1">
      <alignment horizontal="center"/>
      <protection hidden="1"/>
    </xf>
    <xf numFmtId="3" fontId="49" fillId="5" borderId="54" xfId="0" applyNumberFormat="1" applyFont="1" applyFill="1" applyBorder="1" applyAlignment="1" applyProtection="1">
      <alignment horizontal="center"/>
      <protection hidden="1"/>
    </xf>
    <xf numFmtId="44" fontId="27" fillId="5" borderId="22" xfId="0" applyNumberFormat="1" applyFont="1" applyFill="1" applyBorder="1" applyAlignment="1" applyProtection="1">
      <alignment horizontal="center"/>
      <protection hidden="1"/>
    </xf>
    <xf numFmtId="44" fontId="27" fillId="5" borderId="19" xfId="0" applyNumberFormat="1" applyFont="1" applyFill="1" applyBorder="1" applyAlignment="1" applyProtection="1">
      <alignment horizontal="center"/>
      <protection hidden="1"/>
    </xf>
    <xf numFmtId="44" fontId="17" fillId="5" borderId="23" xfId="0" applyNumberFormat="1" applyFont="1" applyFill="1" applyBorder="1" applyAlignment="1" applyProtection="1">
      <alignment horizontal="center"/>
      <protection hidden="1"/>
    </xf>
    <xf numFmtId="44" fontId="17" fillId="5" borderId="22" xfId="0" applyNumberFormat="1" applyFont="1" applyFill="1" applyBorder="1" applyAlignment="1" applyProtection="1">
      <alignment horizontal="center"/>
      <protection hidden="1"/>
    </xf>
    <xf numFmtId="44" fontId="17" fillId="5" borderId="19" xfId="0" applyNumberFormat="1" applyFont="1" applyFill="1" applyBorder="1" applyAlignment="1" applyProtection="1">
      <alignment horizontal="center"/>
      <protection hidden="1"/>
    </xf>
    <xf numFmtId="0" fontId="22" fillId="6" borderId="22" xfId="0" applyFont="1" applyFill="1" applyBorder="1" applyAlignment="1" applyProtection="1">
      <alignment horizontal="center"/>
      <protection locked="0"/>
    </xf>
    <xf numFmtId="0" fontId="22" fillId="6" borderId="54" xfId="0" applyFont="1" applyFill="1" applyBorder="1" applyAlignment="1" applyProtection="1">
      <alignment horizontal="center"/>
      <protection locked="0"/>
    </xf>
    <xf numFmtId="0" fontId="22" fillId="6" borderId="56" xfId="0" applyFont="1" applyFill="1" applyBorder="1" applyAlignment="1" applyProtection="1">
      <alignment horizontal="center"/>
      <protection locked="0"/>
    </xf>
    <xf numFmtId="0" fontId="27" fillId="6" borderId="22" xfId="0" applyNumberFormat="1" applyFont="1" applyFill="1" applyBorder="1" applyAlignment="1" applyProtection="1">
      <alignment horizontal="center"/>
      <protection hidden="1"/>
    </xf>
    <xf numFmtId="0" fontId="27" fillId="6" borderId="54" xfId="0" applyNumberFormat="1" applyFont="1" applyFill="1" applyBorder="1" applyAlignment="1" applyProtection="1">
      <alignment horizontal="center"/>
      <protection hidden="1"/>
    </xf>
    <xf numFmtId="0" fontId="49" fillId="6" borderId="22" xfId="0" applyNumberFormat="1" applyFont="1" applyFill="1" applyBorder="1" applyAlignment="1" applyProtection="1">
      <alignment horizontal="center" vertical="center"/>
      <protection hidden="1"/>
    </xf>
    <xf numFmtId="0" fontId="49" fillId="6" borderId="54" xfId="0" applyNumberFormat="1" applyFont="1" applyFill="1" applyBorder="1" applyAlignment="1" applyProtection="1">
      <alignment horizontal="center" vertical="center"/>
      <protection hidden="1"/>
    </xf>
    <xf numFmtId="0" fontId="0" fillId="5" borderId="26" xfId="0" applyFill="1" applyBorder="1"/>
    <xf numFmtId="0" fontId="0" fillId="5" borderId="46" xfId="0" applyFill="1" applyBorder="1"/>
    <xf numFmtId="0" fontId="21" fillId="6" borderId="18" xfId="0" applyFont="1" applyFill="1" applyBorder="1" applyAlignment="1" applyProtection="1">
      <alignment horizontal="center"/>
    </xf>
    <xf numFmtId="0" fontId="64" fillId="0" borderId="18" xfId="0" applyFont="1" applyBorder="1" applyProtection="1"/>
    <xf numFmtId="14" fontId="30" fillId="5" borderId="23" xfId="0" applyNumberFormat="1" applyFont="1" applyFill="1" applyBorder="1" applyAlignment="1" applyProtection="1">
      <alignment horizontal="center" vertical="center"/>
      <protection hidden="1"/>
    </xf>
    <xf numFmtId="14" fontId="30" fillId="5" borderId="22" xfId="0" applyNumberFormat="1" applyFont="1" applyFill="1" applyBorder="1" applyAlignment="1" applyProtection="1">
      <alignment horizontal="center" vertical="center"/>
      <protection hidden="1"/>
    </xf>
    <xf numFmtId="14" fontId="30" fillId="5" borderId="54" xfId="0" applyNumberFormat="1" applyFont="1" applyFill="1" applyBorder="1" applyAlignment="1" applyProtection="1">
      <alignment horizontal="center" vertical="center"/>
      <protection hidden="1"/>
    </xf>
    <xf numFmtId="14" fontId="3" fillId="5" borderId="23" xfId="0" applyNumberFormat="1" applyFont="1" applyFill="1" applyBorder="1" applyAlignment="1" applyProtection="1">
      <alignment horizontal="center"/>
      <protection locked="0"/>
    </xf>
    <xf numFmtId="0" fontId="21" fillId="5" borderId="18" xfId="0" applyFont="1" applyFill="1" applyBorder="1" applyAlignment="1" applyProtection="1">
      <alignment horizontal="center"/>
    </xf>
    <xf numFmtId="0" fontId="64" fillId="5" borderId="18" xfId="0" applyFont="1" applyFill="1" applyBorder="1" applyProtection="1"/>
    <xf numFmtId="3" fontId="49" fillId="4" borderId="56" xfId="0" applyNumberFormat="1" applyFont="1" applyFill="1" applyBorder="1" applyAlignment="1" applyProtection="1">
      <alignment horizontal="center"/>
      <protection hidden="1"/>
    </xf>
    <xf numFmtId="3" fontId="49" fillId="4" borderId="22" xfId="0" applyNumberFormat="1" applyFont="1" applyFill="1" applyBorder="1" applyAlignment="1" applyProtection="1">
      <alignment horizontal="center"/>
      <protection hidden="1"/>
    </xf>
    <xf numFmtId="3" fontId="49" fillId="4" borderId="54" xfId="0" applyNumberFormat="1" applyFont="1" applyFill="1" applyBorder="1" applyAlignment="1" applyProtection="1">
      <alignment horizontal="center"/>
      <protection hidden="1"/>
    </xf>
    <xf numFmtId="44" fontId="27" fillId="4" borderId="22" xfId="0" applyNumberFormat="1" applyFont="1" applyFill="1" applyBorder="1" applyAlignment="1" applyProtection="1">
      <alignment horizontal="center"/>
      <protection hidden="1"/>
    </xf>
    <xf numFmtId="44" fontId="27" fillId="4" borderId="19" xfId="0" applyNumberFormat="1" applyFont="1" applyFill="1" applyBorder="1" applyAlignment="1" applyProtection="1">
      <alignment horizontal="center"/>
      <protection hidden="1"/>
    </xf>
    <xf numFmtId="44" fontId="17" fillId="4" borderId="23" xfId="0" applyNumberFormat="1" applyFont="1" applyFill="1" applyBorder="1" applyAlignment="1" applyProtection="1">
      <alignment horizontal="center"/>
      <protection hidden="1"/>
    </xf>
    <xf numFmtId="44" fontId="17" fillId="4" borderId="22" xfId="0" applyNumberFormat="1" applyFont="1" applyFill="1" applyBorder="1" applyAlignment="1" applyProtection="1">
      <alignment horizontal="center"/>
      <protection hidden="1"/>
    </xf>
    <xf numFmtId="44" fontId="17" fillId="4" borderId="19" xfId="0" applyNumberFormat="1" applyFont="1" applyFill="1" applyBorder="1" applyAlignment="1" applyProtection="1">
      <alignment horizontal="center"/>
      <protection hidden="1"/>
    </xf>
    <xf numFmtId="14" fontId="27" fillId="4" borderId="18" xfId="0" applyNumberFormat="1" applyFont="1" applyFill="1" applyBorder="1" applyAlignment="1" applyProtection="1">
      <alignment horizontal="center"/>
      <protection locked="0"/>
    </xf>
    <xf numFmtId="0" fontId="27" fillId="4" borderId="18" xfId="0" applyFont="1" applyFill="1" applyBorder="1" applyAlignment="1" applyProtection="1">
      <alignment horizontal="center"/>
      <protection locked="0"/>
    </xf>
    <xf numFmtId="0" fontId="21" fillId="4" borderId="18" xfId="0" applyFont="1" applyFill="1" applyBorder="1" applyAlignment="1" applyProtection="1">
      <alignment horizontal="center"/>
    </xf>
    <xf numFmtId="0" fontId="64" fillId="4" borderId="18" xfId="0" applyFont="1" applyFill="1" applyBorder="1" applyProtection="1"/>
    <xf numFmtId="44" fontId="17" fillId="4" borderId="18" xfId="5" applyNumberFormat="1" applyFont="1" applyFill="1" applyBorder="1" applyAlignment="1" applyProtection="1">
      <alignment horizontal="center"/>
      <protection hidden="1"/>
    </xf>
    <xf numFmtId="44" fontId="0" fillId="4" borderId="18" xfId="0" applyNumberFormat="1" applyFill="1" applyBorder="1" applyProtection="1">
      <protection hidden="1"/>
    </xf>
    <xf numFmtId="3" fontId="49" fillId="6" borderId="56" xfId="0" applyNumberFormat="1" applyFont="1" applyFill="1" applyBorder="1" applyAlignment="1" applyProtection="1">
      <alignment horizontal="center"/>
      <protection hidden="1"/>
    </xf>
    <xf numFmtId="3" fontId="49" fillId="6" borderId="22" xfId="0" applyNumberFormat="1" applyFont="1" applyFill="1" applyBorder="1" applyAlignment="1" applyProtection="1">
      <alignment horizontal="center"/>
      <protection hidden="1"/>
    </xf>
    <xf numFmtId="3" fontId="49" fillId="6" borderId="54" xfId="0" applyNumberFormat="1" applyFont="1" applyFill="1" applyBorder="1" applyAlignment="1" applyProtection="1">
      <alignment horizontal="center"/>
      <protection hidden="1"/>
    </xf>
    <xf numFmtId="0" fontId="20" fillId="5" borderId="19" xfId="0" applyFont="1" applyFill="1" applyBorder="1" applyAlignment="1" applyProtection="1">
      <alignment horizontal="center"/>
      <protection hidden="1"/>
    </xf>
    <xf numFmtId="0" fontId="20" fillId="5" borderId="18" xfId="0" applyFont="1" applyFill="1" applyBorder="1" applyAlignment="1" applyProtection="1">
      <alignment horizontal="center"/>
      <protection hidden="1"/>
    </xf>
    <xf numFmtId="14" fontId="27" fillId="5" borderId="18" xfId="0" applyNumberFormat="1" applyFont="1" applyFill="1" applyBorder="1" applyAlignment="1" applyProtection="1">
      <alignment horizontal="center"/>
      <protection locked="0"/>
    </xf>
    <xf numFmtId="0" fontId="27" fillId="5" borderId="18" xfId="0" applyFont="1" applyFill="1" applyBorder="1" applyAlignment="1" applyProtection="1">
      <alignment horizontal="center"/>
      <protection locked="0"/>
    </xf>
    <xf numFmtId="0" fontId="20" fillId="4" borderId="19" xfId="0" applyFont="1" applyFill="1" applyBorder="1" applyAlignment="1" applyProtection="1">
      <alignment horizontal="center"/>
      <protection hidden="1"/>
    </xf>
    <xf numFmtId="0" fontId="20" fillId="4" borderId="18" xfId="0" applyFont="1" applyFill="1" applyBorder="1" applyAlignment="1" applyProtection="1">
      <alignment horizontal="center"/>
      <protection hidden="1"/>
    </xf>
    <xf numFmtId="0" fontId="20" fillId="6" borderId="19" xfId="0" applyFont="1" applyFill="1" applyBorder="1" applyAlignment="1" applyProtection="1">
      <alignment horizontal="center"/>
      <protection hidden="1"/>
    </xf>
    <xf numFmtId="0" fontId="20" fillId="6" borderId="18" xfId="0" applyFont="1" applyFill="1" applyBorder="1" applyAlignment="1" applyProtection="1">
      <alignment horizontal="center"/>
      <protection hidden="1"/>
    </xf>
    <xf numFmtId="0" fontId="20" fillId="6" borderId="18" xfId="0" applyFont="1" applyFill="1" applyBorder="1" applyAlignment="1" applyProtection="1">
      <alignment horizontal="center"/>
    </xf>
    <xf numFmtId="0" fontId="63" fillId="0" borderId="18" xfId="0" applyFont="1" applyBorder="1" applyProtection="1"/>
    <xf numFmtId="14" fontId="3" fillId="4" borderId="23" xfId="0" applyNumberFormat="1" applyFont="1" applyFill="1" applyBorder="1" applyAlignment="1" applyProtection="1">
      <alignment horizontal="center"/>
      <protection locked="0"/>
    </xf>
    <xf numFmtId="0" fontId="20" fillId="5" borderId="18" xfId="0" applyFont="1" applyFill="1" applyBorder="1" applyAlignment="1" applyProtection="1">
      <alignment horizontal="center"/>
    </xf>
    <xf numFmtId="0" fontId="63" fillId="5" borderId="18" xfId="0" applyFont="1" applyFill="1" applyBorder="1" applyProtection="1"/>
    <xf numFmtId="14" fontId="27" fillId="0" borderId="18" xfId="0" applyNumberFormat="1" applyFont="1" applyBorder="1" applyAlignment="1" applyProtection="1">
      <alignment horizontal="center"/>
      <protection locked="0"/>
    </xf>
    <xf numFmtId="0" fontId="19" fillId="4" borderId="19" xfId="0" applyFont="1" applyFill="1" applyBorder="1" applyAlignment="1" applyProtection="1">
      <alignment horizontal="center"/>
      <protection hidden="1"/>
    </xf>
    <xf numFmtId="0" fontId="19" fillId="4" borderId="18" xfId="0" applyFont="1" applyFill="1" applyBorder="1" applyAlignment="1" applyProtection="1">
      <alignment horizontal="center"/>
      <protection hidden="1"/>
    </xf>
    <xf numFmtId="0" fontId="19" fillId="5" borderId="19" xfId="0" applyFont="1" applyFill="1" applyBorder="1" applyAlignment="1" applyProtection="1">
      <alignment horizontal="center"/>
      <protection hidden="1"/>
    </xf>
    <xf numFmtId="0" fontId="19" fillId="5" borderId="18" xfId="0" applyFont="1" applyFill="1" applyBorder="1" applyAlignment="1" applyProtection="1">
      <alignment horizontal="center"/>
      <protection hidden="1"/>
    </xf>
    <xf numFmtId="0" fontId="19" fillId="6" borderId="19" xfId="0" applyFont="1" applyFill="1" applyBorder="1" applyAlignment="1" applyProtection="1">
      <alignment horizontal="center"/>
      <protection hidden="1"/>
    </xf>
    <xf numFmtId="0" fontId="19" fillId="6" borderId="18" xfId="0" applyFont="1" applyFill="1" applyBorder="1" applyAlignment="1" applyProtection="1">
      <alignment horizontal="center"/>
      <protection hidden="1"/>
    </xf>
    <xf numFmtId="14" fontId="3" fillId="6" borderId="23" xfId="0" applyNumberFormat="1" applyFont="1" applyFill="1" applyBorder="1" applyAlignment="1" applyProtection="1">
      <alignment horizontal="center"/>
      <protection locked="0"/>
    </xf>
    <xf numFmtId="0" fontId="22" fillId="0" borderId="22" xfId="0" applyFont="1" applyBorder="1" applyAlignment="1" applyProtection="1">
      <alignment horizontal="center"/>
      <protection locked="0"/>
    </xf>
    <xf numFmtId="0" fontId="22" fillId="0" borderId="54" xfId="0" applyFont="1" applyBorder="1" applyAlignment="1" applyProtection="1">
      <alignment horizontal="center"/>
      <protection locked="0"/>
    </xf>
    <xf numFmtId="0" fontId="16" fillId="5" borderId="19" xfId="0" applyFont="1" applyFill="1" applyBorder="1" applyAlignment="1" applyProtection="1">
      <alignment horizontal="center"/>
      <protection hidden="1"/>
    </xf>
    <xf numFmtId="0" fontId="16" fillId="5" borderId="18" xfId="0" applyFont="1" applyFill="1" applyBorder="1" applyAlignment="1" applyProtection="1">
      <alignment horizontal="center"/>
      <protection hidden="1"/>
    </xf>
    <xf numFmtId="14" fontId="49" fillId="0" borderId="18" xfId="0" applyNumberFormat="1" applyFont="1" applyBorder="1" applyAlignment="1" applyProtection="1">
      <alignment horizontal="center"/>
      <protection locked="0"/>
    </xf>
    <xf numFmtId="0" fontId="16" fillId="5" borderId="18" xfId="0" applyFont="1" applyFill="1" applyBorder="1" applyAlignment="1" applyProtection="1">
      <alignment horizontal="center"/>
    </xf>
    <xf numFmtId="0" fontId="0" fillId="5" borderId="18" xfId="0" applyFill="1" applyBorder="1" applyProtection="1"/>
    <xf numFmtId="0" fontId="17" fillId="0" borderId="18" xfId="0" applyNumberFormat="1" applyFont="1" applyFill="1" applyBorder="1" applyAlignment="1" applyProtection="1">
      <alignment horizontal="center"/>
      <protection hidden="1"/>
    </xf>
    <xf numFmtId="0" fontId="0" fillId="0" borderId="18" xfId="0" applyNumberFormat="1" applyFill="1" applyBorder="1" applyProtection="1">
      <protection hidden="1"/>
    </xf>
    <xf numFmtId="0" fontId="16" fillId="4" borderId="19" xfId="0" applyFont="1" applyFill="1" applyBorder="1" applyAlignment="1" applyProtection="1">
      <alignment horizontal="center"/>
      <protection hidden="1"/>
    </xf>
    <xf numFmtId="0" fontId="16" fillId="4" borderId="18" xfId="0" applyFont="1" applyFill="1" applyBorder="1" applyAlignment="1" applyProtection="1">
      <alignment horizontal="center"/>
      <protection hidden="1"/>
    </xf>
    <xf numFmtId="0" fontId="16" fillId="4" borderId="18" xfId="0" applyFont="1" applyFill="1" applyBorder="1" applyAlignment="1" applyProtection="1">
      <alignment horizontal="center"/>
    </xf>
    <xf numFmtId="0" fontId="0" fillId="4" borderId="18" xfId="0" applyFill="1" applyBorder="1" applyProtection="1"/>
    <xf numFmtId="0" fontId="0" fillId="0" borderId="18" xfId="0" applyNumberFormat="1" applyBorder="1" applyProtection="1">
      <protection hidden="1"/>
    </xf>
    <xf numFmtId="0" fontId="10" fillId="5" borderId="18" xfId="0" applyFont="1" applyFill="1" applyBorder="1" applyAlignment="1" applyProtection="1">
      <alignment horizontal="center"/>
      <protection locked="0"/>
    </xf>
    <xf numFmtId="0" fontId="16" fillId="6" borderId="23" xfId="0" applyFont="1" applyFill="1" applyBorder="1" applyAlignment="1" applyProtection="1">
      <alignment horizontal="center"/>
      <protection hidden="1"/>
    </xf>
    <xf numFmtId="14" fontId="3" fillId="6" borderId="18" xfId="0" applyNumberFormat="1" applyFont="1" applyFill="1" applyBorder="1" applyAlignment="1" applyProtection="1">
      <alignment horizontal="center"/>
      <protection locked="0"/>
    </xf>
    <xf numFmtId="14" fontId="30" fillId="6" borderId="18" xfId="0" applyNumberFormat="1" applyFont="1" applyFill="1" applyBorder="1" applyAlignment="1" applyProtection="1">
      <alignment horizontal="center" vertical="center"/>
      <protection hidden="1"/>
    </xf>
    <xf numFmtId="14" fontId="30" fillId="6" borderId="53" xfId="0" applyNumberFormat="1" applyFont="1" applyFill="1" applyBorder="1" applyAlignment="1" applyProtection="1">
      <alignment horizontal="center" vertical="center"/>
      <protection hidden="1"/>
    </xf>
    <xf numFmtId="0" fontId="22" fillId="6" borderId="56" xfId="0" applyNumberFormat="1" applyFont="1" applyFill="1" applyBorder="1" applyAlignment="1" applyProtection="1">
      <alignment horizontal="center"/>
    </xf>
    <xf numFmtId="0" fontId="22" fillId="6" borderId="22" xfId="0" applyNumberFormat="1" applyFont="1" applyFill="1" applyBorder="1" applyAlignment="1" applyProtection="1">
      <alignment horizontal="center"/>
    </xf>
    <xf numFmtId="0" fontId="22" fillId="6" borderId="54" xfId="0" applyNumberFormat="1" applyFont="1" applyFill="1" applyBorder="1" applyAlignment="1" applyProtection="1">
      <alignment horizontal="center"/>
    </xf>
    <xf numFmtId="14" fontId="3" fillId="4" borderId="18" xfId="0" applyNumberFormat="1" applyFont="1" applyFill="1" applyBorder="1" applyAlignment="1" applyProtection="1">
      <alignment horizontal="center"/>
      <protection locked="0"/>
    </xf>
    <xf numFmtId="8" fontId="26" fillId="0" borderId="22" xfId="0" applyNumberFormat="1" applyFont="1" applyBorder="1" applyAlignment="1">
      <alignment horizontal="center"/>
    </xf>
    <xf numFmtId="8" fontId="26" fillId="0" borderId="54" xfId="0" applyNumberFormat="1" applyFont="1" applyBorder="1" applyAlignment="1">
      <alignment horizontal="center"/>
    </xf>
    <xf numFmtId="0" fontId="26" fillId="0" borderId="22" xfId="0" applyFont="1" applyBorder="1" applyAlignment="1">
      <alignment horizontal="center"/>
    </xf>
    <xf numFmtId="0" fontId="26" fillId="0" borderId="19" xfId="0" applyFont="1" applyBorder="1" applyAlignment="1">
      <alignment horizontal="center"/>
    </xf>
    <xf numFmtId="166" fontId="34" fillId="0" borderId="26" xfId="0" applyNumberFormat="1" applyFont="1" applyBorder="1" applyAlignment="1">
      <alignment horizontal="center"/>
    </xf>
    <xf numFmtId="166" fontId="34" fillId="0" borderId="0" xfId="0" applyNumberFormat="1" applyFont="1" applyBorder="1" applyAlignment="1">
      <alignment horizontal="center"/>
    </xf>
    <xf numFmtId="166" fontId="34" fillId="0" borderId="34" xfId="0" applyNumberFormat="1" applyFont="1" applyBorder="1" applyAlignment="1">
      <alignment horizontal="center"/>
    </xf>
    <xf numFmtId="0" fontId="33" fillId="0" borderId="0" xfId="0" applyFont="1" applyBorder="1"/>
    <xf numFmtId="0" fontId="33" fillId="0" borderId="0" xfId="0" applyFont="1"/>
    <xf numFmtId="0" fontId="14" fillId="0" borderId="19" xfId="0" applyFont="1" applyBorder="1" applyAlignment="1">
      <alignment horizontal="center"/>
    </xf>
    <xf numFmtId="0" fontId="14" fillId="0" borderId="18" xfId="0" applyFont="1" applyBorder="1" applyAlignment="1">
      <alignment horizontal="center"/>
    </xf>
    <xf numFmtId="0" fontId="14" fillId="0" borderId="53" xfId="0" applyFont="1" applyBorder="1" applyAlignment="1">
      <alignment horizontal="center"/>
    </xf>
    <xf numFmtId="8" fontId="26" fillId="0" borderId="55" xfId="0" applyNumberFormat="1" applyFont="1" applyBorder="1" applyAlignment="1">
      <alignment horizontal="center"/>
    </xf>
    <xf numFmtId="0" fontId="26" fillId="0" borderId="18" xfId="0" applyNumberFormat="1" applyFont="1" applyBorder="1" applyAlignment="1">
      <alignment horizontal="center"/>
    </xf>
    <xf numFmtId="0" fontId="26" fillId="0" borderId="53" xfId="0" applyNumberFormat="1" applyFont="1" applyBorder="1" applyAlignment="1">
      <alignment horizontal="center"/>
    </xf>
    <xf numFmtId="166" fontId="26" fillId="0" borderId="22" xfId="0" applyNumberFormat="1" applyFont="1" applyBorder="1" applyAlignment="1">
      <alignment horizontal="center"/>
    </xf>
    <xf numFmtId="166" fontId="26" fillId="0" borderId="54" xfId="0" applyNumberFormat="1" applyFont="1" applyBorder="1" applyAlignment="1">
      <alignment horizontal="center"/>
    </xf>
    <xf numFmtId="166" fontId="26" fillId="0" borderId="19" xfId="0" applyNumberFormat="1" applyFont="1" applyBorder="1" applyAlignment="1">
      <alignment horizontal="center"/>
    </xf>
    <xf numFmtId="166" fontId="26" fillId="0" borderId="18" xfId="0" applyNumberFormat="1" applyFont="1" applyBorder="1" applyAlignment="1">
      <alignment horizontal="center"/>
    </xf>
    <xf numFmtId="166" fontId="26" fillId="0" borderId="53" xfId="0" applyNumberFormat="1" applyFont="1" applyBorder="1" applyAlignment="1">
      <alignment horizontal="center"/>
    </xf>
    <xf numFmtId="0" fontId="31" fillId="0" borderId="27" xfId="0" applyFont="1" applyBorder="1" applyAlignment="1">
      <alignment horizontal="center" vertical="center" textRotation="255"/>
    </xf>
    <xf numFmtId="0" fontId="31" fillId="0" borderId="28" xfId="0" applyFont="1" applyBorder="1" applyAlignment="1">
      <alignment horizontal="center" vertical="center" textRotation="255"/>
    </xf>
    <xf numFmtId="0" fontId="26" fillId="10" borderId="61" xfId="0" applyFont="1" applyFill="1" applyBorder="1" applyAlignment="1">
      <alignment horizontal="center"/>
    </xf>
    <xf numFmtId="0" fontId="26" fillId="10" borderId="62" xfId="0" applyFont="1" applyFill="1" applyBorder="1" applyAlignment="1">
      <alignment horizontal="center"/>
    </xf>
    <xf numFmtId="0" fontId="26" fillId="10" borderId="67" xfId="0" applyFont="1" applyFill="1" applyBorder="1" applyAlignment="1">
      <alignment horizontal="center"/>
    </xf>
    <xf numFmtId="0" fontId="26" fillId="8" borderId="61" xfId="0" applyFont="1" applyFill="1" applyBorder="1" applyAlignment="1">
      <alignment horizontal="center"/>
    </xf>
    <xf numFmtId="0" fontId="26" fillId="8" borderId="62" xfId="0" applyFont="1" applyFill="1" applyBorder="1" applyAlignment="1">
      <alignment horizontal="center"/>
    </xf>
    <xf numFmtId="0" fontId="26" fillId="8" borderId="67" xfId="0" applyFont="1" applyFill="1" applyBorder="1" applyAlignment="1">
      <alignment horizontal="center"/>
    </xf>
    <xf numFmtId="0" fontId="26" fillId="5" borderId="64" xfId="0" applyFont="1" applyFill="1" applyBorder="1" applyAlignment="1">
      <alignment horizontal="center"/>
    </xf>
    <xf numFmtId="0" fontId="26" fillId="5" borderId="66" xfId="0" applyFont="1" applyFill="1" applyBorder="1" applyAlignment="1">
      <alignment horizontal="center"/>
    </xf>
    <xf numFmtId="0" fontId="14" fillId="0" borderId="22" xfId="0" applyFont="1" applyBorder="1" applyAlignment="1">
      <alignment horizontal="center"/>
    </xf>
    <xf numFmtId="0" fontId="32" fillId="0" borderId="26" xfId="0" applyFont="1" applyBorder="1" applyAlignment="1">
      <alignment horizontal="center"/>
    </xf>
    <xf numFmtId="0" fontId="32" fillId="0" borderId="0" xfId="0" applyFont="1" applyBorder="1" applyAlignment="1">
      <alignment horizontal="center"/>
    </xf>
    <xf numFmtId="0" fontId="32" fillId="0" borderId="34" xfId="0" applyFont="1" applyBorder="1" applyAlignment="1">
      <alignment horizontal="center"/>
    </xf>
    <xf numFmtId="0" fontId="22" fillId="4" borderId="56" xfId="0" applyNumberFormat="1" applyFont="1" applyFill="1" applyBorder="1" applyAlignment="1" applyProtection="1">
      <alignment horizontal="center"/>
      <protection locked="0"/>
    </xf>
    <xf numFmtId="0" fontId="22" fillId="4" borderId="22" xfId="0" applyNumberFormat="1" applyFont="1" applyFill="1" applyBorder="1" applyAlignment="1" applyProtection="1">
      <alignment horizontal="center"/>
      <protection locked="0"/>
    </xf>
    <xf numFmtId="0" fontId="22" fillId="4" borderId="54" xfId="0" applyNumberFormat="1" applyFont="1" applyFill="1" applyBorder="1" applyAlignment="1" applyProtection="1">
      <alignment horizontal="center"/>
      <protection locked="0"/>
    </xf>
    <xf numFmtId="166" fontId="26" fillId="0" borderId="29" xfId="5" applyNumberFormat="1" applyFont="1" applyFill="1" applyBorder="1" applyAlignment="1">
      <alignment horizontal="center"/>
    </xf>
    <xf numFmtId="166" fontId="26" fillId="0" borderId="21" xfId="5" applyNumberFormat="1" applyFont="1" applyFill="1" applyBorder="1" applyAlignment="1">
      <alignment horizontal="center"/>
    </xf>
    <xf numFmtId="8" fontId="26" fillId="0" borderId="29" xfId="0" applyNumberFormat="1" applyFont="1" applyFill="1" applyBorder="1" applyAlignment="1">
      <alignment horizontal="center"/>
    </xf>
    <xf numFmtId="8" fontId="26" fillId="0" borderId="21" xfId="0" applyNumberFormat="1" applyFont="1" applyFill="1" applyBorder="1" applyAlignment="1">
      <alignment horizontal="center"/>
    </xf>
    <xf numFmtId="8" fontId="26" fillId="0" borderId="29" xfId="0" applyNumberFormat="1" applyFont="1" applyBorder="1" applyAlignment="1">
      <alignment horizontal="center"/>
    </xf>
    <xf numFmtId="8" fontId="26" fillId="0" borderId="20" xfId="0" applyNumberFormat="1" applyFont="1" applyBorder="1" applyAlignment="1">
      <alignment horizontal="center"/>
    </xf>
    <xf numFmtId="8" fontId="26" fillId="0" borderId="21" xfId="0" applyNumberFormat="1" applyFont="1" applyBorder="1" applyAlignment="1">
      <alignment horizontal="center"/>
    </xf>
    <xf numFmtId="0" fontId="29" fillId="13" borderId="63" xfId="0" applyFont="1" applyFill="1" applyBorder="1" applyAlignment="1">
      <alignment horizontal="center"/>
    </xf>
    <xf numFmtId="0" fontId="29" fillId="13" borderId="64" xfId="0" applyFont="1" applyFill="1" applyBorder="1" applyAlignment="1">
      <alignment horizontal="center"/>
    </xf>
    <xf numFmtId="0" fontId="29" fillId="13" borderId="66" xfId="0" applyFont="1" applyFill="1" applyBorder="1" applyAlignment="1">
      <alignment horizontal="center"/>
    </xf>
    <xf numFmtId="0" fontId="38" fillId="0" borderId="43" xfId="0" applyFont="1" applyFill="1" applyBorder="1" applyAlignment="1">
      <alignment horizontal="center"/>
    </xf>
    <xf numFmtId="0" fontId="38" fillId="0" borderId="42" xfId="0" applyFont="1" applyFill="1" applyBorder="1" applyAlignment="1">
      <alignment horizontal="center"/>
    </xf>
    <xf numFmtId="0" fontId="38" fillId="0" borderId="42" xfId="0" applyFont="1" applyBorder="1" applyAlignment="1">
      <alignment horizontal="center"/>
    </xf>
    <xf numFmtId="0" fontId="38" fillId="0" borderId="41" xfId="0" applyFont="1" applyBorder="1" applyAlignment="1">
      <alignment horizontal="center"/>
    </xf>
    <xf numFmtId="0" fontId="14" fillId="0" borderId="61" xfId="0" applyFont="1" applyBorder="1" applyAlignment="1">
      <alignment horizontal="center"/>
    </xf>
    <xf numFmtId="0" fontId="14" fillId="0" borderId="62" xfId="0" applyFont="1" applyBorder="1" applyAlignment="1">
      <alignment horizontal="center"/>
    </xf>
    <xf numFmtId="0" fontId="26" fillId="12" borderId="63" xfId="0" applyFont="1" applyFill="1" applyBorder="1" applyAlignment="1">
      <alignment horizontal="center"/>
    </xf>
    <xf numFmtId="0" fontId="26" fillId="12" borderId="64" xfId="0" applyFont="1" applyFill="1" applyBorder="1" applyAlignment="1">
      <alignment horizontal="center"/>
    </xf>
    <xf numFmtId="0" fontId="26" fillId="12" borderId="65" xfId="0" applyFont="1" applyFill="1" applyBorder="1" applyAlignment="1">
      <alignment horizontal="center"/>
    </xf>
    <xf numFmtId="0" fontId="48" fillId="5" borderId="18" xfId="0" applyFont="1" applyFill="1" applyBorder="1" applyAlignment="1">
      <alignment horizontal="center"/>
    </xf>
    <xf numFmtId="0" fontId="37" fillId="5" borderId="18" xfId="0" applyFont="1" applyFill="1" applyBorder="1" applyAlignment="1">
      <alignment horizontal="center"/>
    </xf>
    <xf numFmtId="0" fontId="14" fillId="0" borderId="38" xfId="0" applyFont="1" applyBorder="1" applyAlignment="1">
      <alignment horizontal="center"/>
    </xf>
    <xf numFmtId="44" fontId="27" fillId="8" borderId="38" xfId="5" applyNumberFormat="1" applyFont="1" applyFill="1" applyBorder="1" applyAlignment="1" applyProtection="1">
      <alignment horizontal="center"/>
      <protection locked="0"/>
    </xf>
    <xf numFmtId="0" fontId="14" fillId="0" borderId="25" xfId="0" applyFont="1" applyBorder="1" applyAlignment="1">
      <alignment horizontal="center"/>
    </xf>
    <xf numFmtId="0" fontId="14" fillId="0" borderId="31" xfId="0" applyFont="1" applyBorder="1" applyAlignment="1">
      <alignment horizontal="center"/>
    </xf>
    <xf numFmtId="0" fontId="14" fillId="0" borderId="24" xfId="0" applyFont="1" applyBorder="1" applyAlignment="1">
      <alignment horizontal="center"/>
    </xf>
    <xf numFmtId="0" fontId="14" fillId="0" borderId="30" xfId="0" applyFont="1" applyBorder="1" applyAlignment="1">
      <alignment horizontal="center"/>
    </xf>
    <xf numFmtId="14" fontId="0" fillId="0" borderId="0" xfId="0" applyNumberFormat="1" applyBorder="1" applyAlignment="1">
      <alignment horizontal="center"/>
    </xf>
    <xf numFmtId="0" fontId="0" fillId="0" borderId="0" xfId="0" applyBorder="1" applyAlignment="1">
      <alignment horizontal="center"/>
    </xf>
    <xf numFmtId="0" fontId="0" fillId="0" borderId="0"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19" xfId="0" applyBorder="1" applyAlignment="1" applyProtection="1">
      <alignment horizontal="center"/>
      <protection locked="0"/>
    </xf>
    <xf numFmtId="0" fontId="0" fillId="0" borderId="18" xfId="0" applyBorder="1" applyAlignment="1" applyProtection="1">
      <alignment horizontal="center"/>
      <protection locked="0"/>
    </xf>
    <xf numFmtId="0" fontId="14" fillId="0" borderId="20" xfId="0" applyFont="1" applyBorder="1" applyAlignment="1">
      <alignment horizontal="center"/>
    </xf>
    <xf numFmtId="44" fontId="27" fillId="0" borderId="0" xfId="5" applyNumberFormat="1" applyFont="1" applyBorder="1" applyAlignment="1" applyProtection="1">
      <alignment horizontal="center" vertical="center"/>
      <protection locked="0"/>
    </xf>
    <xf numFmtId="171" fontId="0" fillId="0" borderId="18" xfId="0" applyNumberFormat="1" applyBorder="1" applyAlignment="1" applyProtection="1">
      <alignment horizontal="center"/>
      <protection locked="0"/>
    </xf>
    <xf numFmtId="172" fontId="0" fillId="0" borderId="18" xfId="0" applyNumberFormat="1" applyBorder="1" applyAlignment="1" applyProtection="1">
      <alignment horizontal="center"/>
      <protection locked="0"/>
    </xf>
    <xf numFmtId="170" fontId="0" fillId="0" borderId="18" xfId="0" applyNumberFormat="1" applyBorder="1" applyAlignment="1" applyProtection="1">
      <alignment horizontal="center"/>
      <protection locked="0"/>
    </xf>
    <xf numFmtId="170" fontId="0" fillId="0" borderId="23" xfId="0" applyNumberFormat="1" applyBorder="1" applyAlignment="1" applyProtection="1">
      <alignment horizontal="center"/>
      <protection locked="0"/>
    </xf>
    <xf numFmtId="170" fontId="0" fillId="0" borderId="19" xfId="0" applyNumberFormat="1" applyBorder="1" applyAlignment="1" applyProtection="1">
      <alignment horizontal="center"/>
      <protection locked="0"/>
    </xf>
    <xf numFmtId="0" fontId="0" fillId="0" borderId="18" xfId="0" applyNumberFormat="1" applyBorder="1" applyAlignment="1" applyProtection="1">
      <alignment horizontal="center"/>
      <protection locked="0"/>
    </xf>
    <xf numFmtId="0" fontId="15" fillId="0" borderId="18" xfId="0" applyFont="1" applyFill="1" applyBorder="1" applyAlignment="1">
      <alignment horizontal="center"/>
    </xf>
    <xf numFmtId="0" fontId="0" fillId="0" borderId="26" xfId="0" applyBorder="1"/>
    <xf numFmtId="0" fontId="15" fillId="0" borderId="23" xfId="0" applyFont="1" applyFill="1" applyBorder="1" applyAlignment="1">
      <alignment horizontal="center"/>
    </xf>
    <xf numFmtId="0" fontId="15" fillId="0" borderId="19" xfId="0" applyFont="1" applyFill="1" applyBorder="1" applyAlignment="1">
      <alignment horizontal="center"/>
    </xf>
    <xf numFmtId="0" fontId="10" fillId="0" borderId="49" xfId="0" applyFont="1" applyBorder="1" applyAlignment="1">
      <alignment horizontal="center"/>
    </xf>
    <xf numFmtId="22" fontId="50" fillId="0" borderId="0" xfId="0" applyNumberFormat="1" applyFont="1" applyAlignment="1">
      <alignment vertical="center"/>
    </xf>
    <xf numFmtId="0" fontId="50" fillId="0" borderId="0" xfId="0" applyFont="1" applyAlignment="1">
      <alignment vertical="center"/>
    </xf>
    <xf numFmtId="0" fontId="0" fillId="0" borderId="0" xfId="0" applyNumberFormat="1"/>
    <xf numFmtId="14" fontId="0" fillId="0" borderId="0" xfId="0" applyNumberFormat="1" applyBorder="1"/>
    <xf numFmtId="14" fontId="51" fillId="0" borderId="0" xfId="0" applyNumberFormat="1" applyFont="1" applyAlignment="1">
      <alignment vertical="center"/>
    </xf>
    <xf numFmtId="14" fontId="0" fillId="0" borderId="0" xfId="0" applyNumberFormat="1" applyAlignment="1">
      <alignment horizontal="center"/>
    </xf>
    <xf numFmtId="0" fontId="26" fillId="0" borderId="18" xfId="0" applyFont="1" applyBorder="1" applyAlignment="1">
      <alignment horizontal="center"/>
    </xf>
    <xf numFmtId="0" fontId="26" fillId="0" borderId="53" xfId="0" applyFont="1" applyBorder="1" applyAlignment="1">
      <alignment horizontal="center"/>
    </xf>
    <xf numFmtId="14" fontId="49" fillId="5" borderId="18" xfId="0" applyNumberFormat="1" applyFont="1" applyFill="1" applyBorder="1" applyAlignment="1" applyProtection="1">
      <alignment horizontal="center"/>
      <protection locked="0"/>
    </xf>
    <xf numFmtId="49" fontId="0" fillId="0" borderId="24" xfId="0" applyNumberFormat="1" applyBorder="1" applyAlignment="1">
      <alignment horizontal="center"/>
    </xf>
  </cellXfs>
  <cellStyles count="13">
    <cellStyle name="40% - Accent1 2" xfId="3"/>
    <cellStyle name="60 % - Accent1" xfId="7" builtinId="32"/>
    <cellStyle name="60 % - Accent6" xfId="8" builtinId="52"/>
    <cellStyle name="Accent1" xfId="6" builtinId="29"/>
    <cellStyle name="Accent1 2" xfId="2"/>
    <cellStyle name="Heading 1 2" xfId="4"/>
    <cellStyle name="Lien hypertexte" xfId="9" builtinId="8"/>
    <cellStyle name="Monétaire" xfId="5" builtinId="4"/>
    <cellStyle name="Monétaire 2" xfId="11"/>
    <cellStyle name="Normal" xfId="0" builtinId="0" customBuiltin="1"/>
    <cellStyle name="Normal 2" xfId="1"/>
    <cellStyle name="Normal 3" xfId="10"/>
    <cellStyle name="Normal 3 2" xfId="12"/>
  </cellStyles>
  <dxfs count="93">
    <dxf>
      <fill>
        <patternFill>
          <bgColor theme="3" tint="0.79998168889431442"/>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6" tint="0.59996337778862885"/>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3" tint="0.7999816888943144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patternType="none">
          <bgColor auto="1"/>
        </patternFill>
      </fill>
      <border>
        <left style="thin">
          <color rgb="FFFF0000"/>
        </left>
        <right style="thin">
          <color rgb="FFFF0000"/>
        </right>
        <top style="thin">
          <color rgb="FFFF0000"/>
        </top>
        <bottom style="thin">
          <color rgb="FFFF0000"/>
        </bottom>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FF0000"/>
        </left>
        <right style="thin">
          <color rgb="FFFF0000"/>
        </right>
        <top style="thin">
          <color rgb="FFFF0000"/>
        </top>
        <bottom style="thin">
          <color rgb="FFFF0000"/>
        </bottom>
        <vertical/>
        <horizontal/>
      </border>
    </dxf>
    <dxf>
      <fill>
        <patternFill>
          <bgColor theme="0"/>
        </patternFill>
      </fill>
      <border>
        <left style="thin">
          <color rgb="FF00B0F0"/>
        </left>
        <right style="thin">
          <color rgb="FF00B0F0"/>
        </right>
        <top style="thin">
          <color rgb="FF00B0F0"/>
        </top>
        <bottom style="thin">
          <color rgb="FF00B0F0"/>
        </bottom>
        <vertical/>
        <horizontal/>
      </border>
    </dxf>
    <dxf>
      <fill>
        <patternFill>
          <bgColor rgb="FF92D050"/>
        </patternFill>
      </fill>
    </dxf>
    <dxf>
      <fill>
        <patternFill>
          <bgColor rgb="FF92D050"/>
        </patternFill>
      </fill>
    </dxf>
    <dxf>
      <fill>
        <patternFill>
          <bgColor rgb="FFFF0000"/>
        </patternFill>
      </fill>
    </dxf>
    <dxf>
      <fill>
        <patternFill>
          <bgColor theme="0" tint="-0.14996795556505021"/>
        </patternFill>
      </fill>
    </dxf>
    <dxf>
      <fill>
        <patternFill>
          <bgColor theme="0" tint="-0.14996795556505021"/>
        </patternFill>
      </fill>
    </dxf>
    <dxf>
      <fill>
        <patternFill>
          <bgColor theme="6" tint="0.79998168889431442"/>
        </patternFill>
      </fill>
    </dxf>
    <dxf>
      <fill>
        <patternFill>
          <bgColor theme="7" tint="0.59996337778862885"/>
        </patternFill>
      </fill>
    </dxf>
    <dxf>
      <fill>
        <patternFill>
          <bgColor theme="9" tint="0.79998168889431442"/>
        </patternFill>
      </fill>
    </dxf>
    <dxf>
      <fill>
        <patternFill>
          <bgColor theme="8" tint="0.39994506668294322"/>
        </patternFill>
      </fill>
    </dxf>
    <dxf>
      <fill>
        <patternFill patternType="lightUp">
          <bgColor theme="0"/>
        </patternFill>
      </fill>
    </dxf>
    <dxf>
      <fill>
        <patternFill>
          <bgColor theme="7" tint="0.59996337778862885"/>
        </patternFill>
      </fill>
    </dxf>
    <dxf>
      <fill>
        <patternFill>
          <bgColor theme="9" tint="0.79998168889431442"/>
        </patternFill>
      </fill>
    </dxf>
    <dxf>
      <fill>
        <patternFill>
          <bgColor theme="6" tint="0.79998168889431442"/>
        </patternFill>
      </fill>
    </dxf>
    <dxf>
      <fill>
        <patternFill>
          <bgColor theme="6" tint="0.79998168889431442"/>
        </patternFill>
      </fill>
    </dxf>
    <dxf>
      <fill>
        <patternFill>
          <bgColor theme="7" tint="0.59996337778862885"/>
        </patternFill>
      </fill>
    </dxf>
    <dxf>
      <fill>
        <patternFill>
          <bgColor theme="9" tint="0.79998168889431442"/>
        </patternFill>
      </fill>
    </dxf>
    <dxf>
      <fill>
        <patternFill>
          <bgColor theme="6" tint="0.79998168889431442"/>
        </patternFill>
      </fill>
    </dxf>
    <dxf>
      <fill>
        <patternFill>
          <bgColor theme="7" tint="0.59996337778862885"/>
        </patternFill>
      </fill>
    </dxf>
    <dxf>
      <fill>
        <patternFill>
          <bgColor theme="9" tint="0.79998168889431442"/>
        </patternFill>
      </fill>
    </dxf>
    <dxf>
      <font>
        <color theme="0"/>
      </font>
    </dxf>
    <dxf>
      <fill>
        <patternFill>
          <bgColor theme="6" tint="0.79998168889431442"/>
        </patternFill>
      </fill>
    </dxf>
    <dxf>
      <fill>
        <patternFill>
          <bgColor theme="7" tint="0.59996337778862885"/>
        </patternFill>
      </fill>
    </dxf>
    <dxf>
      <fill>
        <patternFill>
          <bgColor theme="9" tint="0.79998168889431442"/>
        </patternFill>
      </fill>
    </dxf>
    <dxf>
      <fill>
        <patternFill>
          <bgColor theme="5" tint="-9.9948118533890809E-2"/>
        </patternFill>
      </fill>
    </dxf>
    <dxf>
      <fill>
        <patternFill>
          <bgColor theme="6" tint="0.79998168889431442"/>
        </patternFill>
      </fill>
    </dxf>
    <dxf>
      <fill>
        <patternFill>
          <bgColor theme="5" tint="-9.9948118533890809E-2"/>
        </patternFill>
      </fill>
    </dxf>
    <dxf>
      <fill>
        <patternFill>
          <bgColor theme="6" tint="0.79998168889431442"/>
        </patternFill>
      </fill>
    </dxf>
    <dxf>
      <fill>
        <patternFill>
          <bgColor theme="6" tint="0.79998168889431442"/>
        </patternFill>
      </fill>
    </dxf>
    <dxf>
      <fill>
        <patternFill>
          <bgColor theme="5" tint="-9.9948118533890809E-2"/>
        </patternFill>
      </fill>
    </dxf>
    <dxf>
      <fill>
        <patternFill>
          <bgColor theme="5" tint="-9.9948118533890809E-2"/>
        </patternFill>
      </fill>
    </dxf>
    <dxf>
      <fill>
        <patternFill>
          <bgColor theme="6" tint="0.79998168889431442"/>
        </patternFill>
      </fill>
    </dxf>
    <dxf>
      <fill>
        <patternFill>
          <bgColor theme="6" tint="0.79998168889431442"/>
        </patternFill>
      </fill>
    </dxf>
    <dxf>
      <fill>
        <patternFill patternType="lightUp">
          <bgColor theme="0"/>
        </patternFill>
      </fill>
      <border>
        <vertical/>
        <horizontal/>
      </border>
    </dxf>
    <dxf>
      <font>
        <color theme="0" tint="-0.24994659260841701"/>
      </font>
    </dxf>
    <dxf>
      <font>
        <b/>
        <color theme="1"/>
      </font>
      <border diagonalUp="0" diagonalDown="0">
        <left/>
        <right/>
        <top/>
        <bottom/>
        <vertical/>
        <horizontal/>
      </border>
    </dxf>
    <dxf>
      <font>
        <b/>
        <color theme="1"/>
      </font>
      <border>
        <top style="double">
          <color theme="6" tint="-0.24994659260841701"/>
        </top>
      </border>
    </dxf>
    <dxf>
      <font>
        <color theme="0"/>
      </font>
      <fill>
        <patternFill patternType="solid">
          <fgColor theme="4"/>
          <bgColor theme="7"/>
        </patternFill>
      </fill>
      <border diagonalUp="0" diagonalDown="0">
        <left/>
        <right/>
        <top/>
        <bottom/>
        <vertical/>
        <horizontal/>
      </border>
    </dxf>
    <dxf>
      <font>
        <color theme="1"/>
      </font>
      <fill>
        <patternFill>
          <bgColor theme="0"/>
        </patternFill>
      </fill>
      <border>
        <left style="thin">
          <color theme="9" tint="0.59996337778862885"/>
        </left>
        <right style="thin">
          <color theme="9" tint="0.59996337778862885"/>
        </right>
        <top style="thin">
          <color theme="9" tint="0.59996337778862885"/>
        </top>
        <bottom style="thin">
          <color theme="9" tint="0.59996337778862885"/>
        </bottom>
        <vertical/>
        <horizontal style="dashDotDot">
          <color theme="9" tint="0.59996337778862885"/>
        </horizontal>
      </border>
    </dxf>
    <dxf>
      <fill>
        <patternFill patternType="solid">
          <fgColor theme="9" tint="0.79998168889431442"/>
          <bgColor theme="9" tint="0.79998168889431442"/>
        </patternFill>
      </fill>
    </dxf>
    <dxf>
      <fill>
        <patternFill patternType="solid">
          <fgColor theme="9" tint="0.79998168889431442"/>
          <bgColor theme="9" tint="0.79998168889431442"/>
        </patternFill>
      </fill>
    </dxf>
    <dxf>
      <font>
        <b/>
        <color theme="9" tint="-0.249977111117893"/>
      </font>
    </dxf>
    <dxf>
      <font>
        <b/>
        <color theme="9" tint="-0.249977111117893"/>
      </font>
    </dxf>
    <dxf>
      <font>
        <b/>
        <color theme="9" tint="-0.249977111117893"/>
      </font>
      <border>
        <top style="thin">
          <color theme="9"/>
        </top>
      </border>
    </dxf>
    <dxf>
      <font>
        <b/>
        <color theme="9" tint="-0.249977111117893"/>
      </font>
      <border>
        <bottom style="thin">
          <color theme="9"/>
        </bottom>
      </border>
    </dxf>
    <dxf>
      <font>
        <color theme="9" tint="-0.249977111117893"/>
      </font>
      <fill>
        <patternFill>
          <bgColor theme="0"/>
        </patternFill>
      </fill>
      <border>
        <top style="thin">
          <color theme="9"/>
        </top>
        <bottom style="thin">
          <color theme="9"/>
        </bottom>
      </border>
    </dxf>
  </dxfs>
  <tableStyles count="2" defaultTableStyle="TableStyleMedium2" defaultPivotStyle="PivotStyleLight16">
    <tableStyle name="TableStyleLight7 2" pivot="0" count="7">
      <tableStyleElement type="wholeTable" dxfId="92"/>
      <tableStyleElement type="headerRow" dxfId="91"/>
      <tableStyleElement type="totalRow" dxfId="90"/>
      <tableStyleElement type="firstColumn" dxfId="89"/>
      <tableStyleElement type="lastColumn" dxfId="88"/>
      <tableStyleElement type="firstRowStripe" dxfId="87"/>
      <tableStyleElement type="firstColumnStripe" dxfId="86"/>
    </tableStyle>
    <tableStyle name="TableStyleLight9 2" pivot="0" count="4">
      <tableStyleElement type="wholeTable" dxfId="85"/>
      <tableStyleElement type="headerRow" dxfId="84"/>
      <tableStyleElement type="totalRow" dxfId="83"/>
      <tableStyleElement type="firstColumn" dxfId="82"/>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CheckBox" checked="Checked" fmlaLink="$B$4" lockText="1" noThreeD="1"/>
</file>

<file path=xl/ctrlProps/ctrlProp2.xml><?xml version="1.0" encoding="utf-8"?>
<formControlPr xmlns="http://schemas.microsoft.com/office/spreadsheetml/2009/9/main" objectType="CheckBox" checked="Checked" fmlaLink="$B$5" lockText="1" noThreeD="1"/>
</file>

<file path=xl/ctrlProps/ctrlProp3.xml><?xml version="1.0" encoding="utf-8"?>
<formControlPr xmlns="http://schemas.microsoft.com/office/spreadsheetml/2009/9/main" objectType="CheckBox" checked="Checked" fmlaLink="$B$7" lockText="1" noThreeD="1"/>
</file>

<file path=xl/ctrlProps/ctrlProp4.xml><?xml version="1.0" encoding="utf-8"?>
<formControlPr xmlns="http://schemas.microsoft.com/office/spreadsheetml/2009/9/main" objectType="CheckBox" checked="Checked" fmlaLink="$B$8" lockText="1" noThreeD="1"/>
</file>

<file path=xl/ctrlProps/ctrlProp5.xml><?xml version="1.0" encoding="utf-8"?>
<formControlPr xmlns="http://schemas.microsoft.com/office/spreadsheetml/2009/9/main" objectType="CheckBox" checked="Checked" fmlaLink="$B$6" lockText="1" noThreeD="1"/>
</file>

<file path=xl/ctrlProps/ctrlProp6.xml><?xml version="1.0" encoding="utf-8"?>
<formControlPr xmlns="http://schemas.microsoft.com/office/spreadsheetml/2009/9/main" objectType="CheckBox" checked="Checked" fmlaLink="$B$9" lockText="1" noThreeD="1"/>
</file>

<file path=xl/ctrlProps/ctrlProp7.xml><?xml version="1.0" encoding="utf-8"?>
<formControlPr xmlns="http://schemas.microsoft.com/office/spreadsheetml/2009/9/main" objectType="CheckBox" checked="Checked" fmlaLink="$B$12" lockText="1" noThreeD="1"/>
</file>

<file path=xl/ctrlProps/ctrlProp8.xml><?xml version="1.0" encoding="utf-8"?>
<formControlPr xmlns="http://schemas.microsoft.com/office/spreadsheetml/2009/9/main" objectType="CheckBox" checked="Checked" fmlaLink="$B$15" lockText="1" noThreeD="1"/>
</file>

<file path=xl/ctrlProps/ctrlProp9.xml><?xml version="1.0" encoding="utf-8"?>
<formControlPr xmlns="http://schemas.microsoft.com/office/spreadsheetml/2009/9/main" objectType="CheckBox" checked="Checked" fmlaLink="$B$14" lockText="1" noThreeD="1"/>
</file>

<file path=xl/ctrlProps/ctrlProp10.xml><?xml version="1.0" encoding="utf-8"?>
<formControlPr xmlns="http://schemas.microsoft.com/office/spreadsheetml/2009/9/main" objectType="CheckBox" checked="Checked" fmlaLink="$B$13" lockText="1" noThreeD="1"/>
</file>

<file path=xl/ctrlProps/ctrlProp11.xml><?xml version="1.0" encoding="utf-8"?>
<formControlPr xmlns="http://schemas.microsoft.com/office/spreadsheetml/2009/9/main" objectType="CheckBox" fmlaLink="$B$11" lockText="1" noThreeD="1"/>
</file>

<file path=xl/ctrlProps/ctrlProp12.xml><?xml version="1.0" encoding="utf-8"?>
<formControlPr xmlns="http://schemas.microsoft.com/office/spreadsheetml/2009/9/main" objectType="CheckBox" fmlaLink="$B$10" lockText="1" noThreeD="1"/>
</file>

<file path=xl/ctrlProps/ctrlProp13.xml><?xml version="1.0" encoding="utf-8"?>
<formControlPr xmlns="http://schemas.microsoft.com/office/spreadsheetml/2009/9/main" objectType="CheckBox" checked="Checked" fmlaLink="$B$16" lockText="1" noThreeD="1"/>
</file>

<file path=xl/ctrlProps/ctrlProp14.xml><?xml version="1.0" encoding="utf-8"?>
<formControlPr xmlns="http://schemas.microsoft.com/office/spreadsheetml/2009/9/main" objectType="CheckBox" fmlaLink="$B$18" lockText="1" noThreeD="1"/>
</file>

<file path=xl/ctrlProps/ctrlProp15.xml><?xml version="1.0" encoding="utf-8"?>
<formControlPr xmlns="http://schemas.microsoft.com/office/spreadsheetml/2009/9/main" objectType="CheckBox" fmlaLink="$B$17" lockText="1" noThreeD="1"/>
</file>

<file path=xl/ctrlProps/ctrlProp16.xml><?xml version="1.0" encoding="utf-8"?>
<formControlPr xmlns="http://schemas.microsoft.com/office/spreadsheetml/2009/9/main" objectType="CheckBox" checked="Checked" fmlaLink="$B$19" lockText="1" noThreeD="1"/>
</file>

<file path=xl/ctrlProps/ctrlProp17.xml><?xml version="1.0" encoding="utf-8"?>
<formControlPr xmlns="http://schemas.microsoft.com/office/spreadsheetml/2009/9/main" objectType="CheckBox" checked="Checked" fmlaLink="$B$20" lockText="1" noThreeD="1"/>
</file>

<file path=xl/ctrlProps/ctrlProp18.xml><?xml version="1.0" encoding="utf-8"?>
<formControlPr xmlns="http://schemas.microsoft.com/office/spreadsheetml/2009/9/main" objectType="CheckBox" checked="Checked" fmlaLink="$B$22" lockText="1" noThreeD="1"/>
</file>

<file path=xl/ctrlProps/ctrlProp19.xml><?xml version="1.0" encoding="utf-8"?>
<formControlPr xmlns="http://schemas.microsoft.com/office/spreadsheetml/2009/9/main" objectType="CheckBox" fmlaLink="$B$24" lockText="1" noThreeD="1"/>
</file>

<file path=xl/ctrlProps/ctrlProp20.xml><?xml version="1.0" encoding="utf-8"?>
<formControlPr xmlns="http://schemas.microsoft.com/office/spreadsheetml/2009/9/main" objectType="CheckBox" checked="Checked" fmlaLink="$B$21" lockText="1" noThreeD="1"/>
</file>

<file path=xl/ctrlProps/ctrlProp21.xml><?xml version="1.0" encoding="utf-8"?>
<formControlPr xmlns="http://schemas.microsoft.com/office/spreadsheetml/2009/9/main" objectType="CheckBox" checked="Checked" fmlaLink="$B$23" lockText="1" noThreeD="1"/>
</file>

<file path=xl/ctrlProps/ctrlProp22.xml><?xml version="1.0" encoding="utf-8"?>
<formControlPr xmlns="http://schemas.microsoft.com/office/spreadsheetml/2009/9/main" objectType="CheckBox" fmlaLink="$B$25" lockText="1" noThreeD="1"/>
</file>

<file path=xl/ctrlProps/ctrlProp23.xml><?xml version="1.0" encoding="utf-8"?>
<formControlPr xmlns="http://schemas.microsoft.com/office/spreadsheetml/2009/9/main" objectType="CheckBox" checked="Checked" fmlaLink="$B$27" lockText="1" noThreeD="1"/>
</file>

<file path=xl/ctrlProps/ctrlProp24.xml><?xml version="1.0" encoding="utf-8"?>
<formControlPr xmlns="http://schemas.microsoft.com/office/spreadsheetml/2009/9/main" objectType="CheckBox" checked="Checked" fmlaLink="$B$26" lockText="1" noThreeD="1"/>
</file>

<file path=xl/ctrlProps/ctrlProp25.xml><?xml version="1.0" encoding="utf-8"?>
<formControlPr xmlns="http://schemas.microsoft.com/office/spreadsheetml/2009/9/main" objectType="CheckBox" checked="Checked" fmlaLink="$B$29" lockText="1" noThreeD="1"/>
</file>

<file path=xl/ctrlProps/ctrlProp26.xml><?xml version="1.0" encoding="utf-8"?>
<formControlPr xmlns="http://schemas.microsoft.com/office/spreadsheetml/2009/9/main" objectType="CheckBox" checked="Checked" fmlaLink="$B$28" lockText="1" noThreeD="1"/>
</file>

<file path=xl/ctrlProps/ctrlProp27.xml><?xml version="1.0" encoding="utf-8"?>
<formControlPr xmlns="http://schemas.microsoft.com/office/spreadsheetml/2009/9/main" objectType="CheckBox" fmlaLink="$B$31" lockText="1" noThreeD="1"/>
</file>

<file path=xl/ctrlProps/ctrlProp28.xml><?xml version="1.0" encoding="utf-8"?>
<formControlPr xmlns="http://schemas.microsoft.com/office/spreadsheetml/2009/9/main" objectType="CheckBox" checked="Checked" fmlaLink="$B$30" lockText="1" noThreeD="1"/>
</file>

<file path=xl/ctrlProps/ctrlProp29.xml><?xml version="1.0" encoding="utf-8"?>
<formControlPr xmlns="http://schemas.microsoft.com/office/spreadsheetml/2009/9/main" objectType="CheckBox" fmlaLink="$B$32" lockText="1" noThreeD="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CheckBox" checked="Checked" fmlaLink="$B$33:$Q$33" lockText="1" noThreeD="1"/>
</file>

<file path=xl/ctrlProps/ctrlProp33.xml><?xml version="1.0" encoding="utf-8"?>
<formControlPr xmlns="http://schemas.microsoft.com/office/spreadsheetml/2009/9/main" objectType="CheckBox" checked="Checked" fmlaLink="$B$34:$Q$34" lockText="1" noThreeD="1"/>
</file>

<file path=xl/ctrlProps/ctrlProp34.xml><?xml version="1.0" encoding="utf-8"?>
<formControlPr xmlns="http://schemas.microsoft.com/office/spreadsheetml/2009/9/main" objectType="CheckBox" checked="Checked" fmlaLink="$S$53:$BB$53" lockText="1" noThreeD="1"/>
</file>

<file path=xl/ctrlProps/ctrlProp35.xml><?xml version="1.0" encoding="utf-8"?>
<formControlPr xmlns="http://schemas.microsoft.com/office/spreadsheetml/2009/9/main" objectType="CheckBox" checked="Checked" fmlaLink="$S$52:$BB$52" lockText="1" noThreeD="1"/>
</file>

<file path=xl/ctrlProps/ctrlProp36.xml><?xml version="1.0" encoding="utf-8"?>
<formControlPr xmlns="http://schemas.microsoft.com/office/spreadsheetml/2009/9/main" objectType="CheckBox" checked="Checked" fmlaLink="$S$54:$BB$54" lockText="1" noThreeD="1"/>
</file>

<file path=xl/ctrlProps/ctrlProp37.xml><?xml version="1.0" encoding="utf-8"?>
<formControlPr xmlns="http://schemas.microsoft.com/office/spreadsheetml/2009/9/main" objectType="CheckBox" checked="Checked" fmlaLink="$S$55:$BB$55" lockText="1" noThreeD="1"/>
</file>

<file path=xl/ctrlProps/ctrlProp38.xml><?xml version="1.0" encoding="utf-8"?>
<formControlPr xmlns="http://schemas.microsoft.com/office/spreadsheetml/2009/9/main" objectType="CheckBox" checked="Checked" fmlaLink="$S$56:$BB$56" lockText="1" noThreeD="1"/>
</file>

<file path=xl/ctrlProps/ctrlProp39.xml><?xml version="1.0" encoding="utf-8"?>
<formControlPr xmlns="http://schemas.microsoft.com/office/spreadsheetml/2009/9/main" objectType="CheckBox" checked="Checked" fmlaLink="$S$57:$BB$57" lockText="1" noThreeD="1"/>
</file>

<file path=xl/ctrlProps/ctrlProp40.xml><?xml version="1.0" encoding="utf-8"?>
<formControlPr xmlns="http://schemas.microsoft.com/office/spreadsheetml/2009/9/main" objectType="CheckBox" checked="Checked" fmlaLink="$S$60:$BB$60" lockText="1" noThreeD="1"/>
</file>

<file path=xl/ctrlProps/ctrlProp41.xml><?xml version="1.0" encoding="utf-8"?>
<formControlPr xmlns="http://schemas.microsoft.com/office/spreadsheetml/2009/9/main" objectType="CheckBox" checked="Checked" fmlaLink="$S$61:$BB$61" lockText="1" noThreeD="1"/>
</file>

<file path=xl/ctrlProps/ctrlProp42.xml><?xml version="1.0" encoding="utf-8"?>
<formControlPr xmlns="http://schemas.microsoft.com/office/spreadsheetml/2009/9/main" objectType="CheckBox" checked="Checked" fmlaLink="$S62:$BB62" lockText="1" noThreeD="1"/>
</file>

<file path=xl/ctrlProps/ctrlProp43.xml><?xml version="1.0" encoding="utf-8"?>
<formControlPr xmlns="http://schemas.microsoft.com/office/spreadsheetml/2009/9/main" objectType="CheckBox" checked="Checked" fmlaLink="$S$63:$BB$63" lockText="1" noThreeD="1"/>
</file>

<file path=xl/ctrlProps/ctrlProp44.xml><?xml version="1.0" encoding="utf-8"?>
<formControlPr xmlns="http://schemas.microsoft.com/office/spreadsheetml/2009/9/main" objectType="CheckBox" checked="Checked" fmlaLink="$S$65:$BB$65" lockText="1" noThreeD="1"/>
</file>

<file path=xl/ctrlProps/ctrlProp45.xml><?xml version="1.0" encoding="utf-8"?>
<formControlPr xmlns="http://schemas.microsoft.com/office/spreadsheetml/2009/9/main" objectType="CheckBox" checked="Checked" fmlaLink="$S$66:$BB$66" lockText="1" noThreeD="1"/>
</file>

<file path=xl/ctrlProps/ctrlProp46.xml><?xml version="1.0" encoding="utf-8"?>
<formControlPr xmlns="http://schemas.microsoft.com/office/spreadsheetml/2009/9/main" objectType="CheckBox" checked="Checked" fmlaLink="$S$67:$BB$67" lockText="1" noThreeD="1"/>
</file>

<file path=xl/ctrlProps/ctrlProp47.xml><?xml version="1.0" encoding="utf-8"?>
<formControlPr xmlns="http://schemas.microsoft.com/office/spreadsheetml/2009/9/main" objectType="CheckBox" checked="Checked" fmlaLink="$S$69:$BB$69" lockText="1" noThreeD="1"/>
</file>

<file path=xl/ctrlProps/ctrlProp48.xml><?xml version="1.0" encoding="utf-8"?>
<formControlPr xmlns="http://schemas.microsoft.com/office/spreadsheetml/2009/9/main" objectType="CheckBox" checked="Checked" fmlaLink="$S$70:$BB$70" lockText="1" noThreeD="1"/>
</file>

<file path=xl/ctrlProps/ctrlProp49.xml><?xml version="1.0" encoding="utf-8"?>
<formControlPr xmlns="http://schemas.microsoft.com/office/spreadsheetml/2009/9/main" objectType="CheckBox" checked="Checked" fmlaLink="$S$71:$BB$71" lockText="1" noThreeD="1"/>
</file>

<file path=xl/ctrlProps/ctrlProp50.xml><?xml version="1.0" encoding="utf-8"?>
<formControlPr xmlns="http://schemas.microsoft.com/office/spreadsheetml/2009/9/main" objectType="CheckBox" checked="Checked" fmlaLink="$S$72:$BB$72" lockText="1" noThreeD="1"/>
</file>

<file path=xl/ctrlProps/ctrlProp51.xml><?xml version="1.0" encoding="utf-8"?>
<formControlPr xmlns="http://schemas.microsoft.com/office/spreadsheetml/2009/9/main" objectType="CheckBox" checked="Checked" fmlaLink="$S$73:$BB$73" lockText="1" noThreeD="1"/>
</file>

<file path=xl/ctrlProps/ctrlProp52.xml><?xml version="1.0" encoding="utf-8"?>
<formControlPr xmlns="http://schemas.microsoft.com/office/spreadsheetml/2009/9/main" objectType="CheckBox" checked="Checked" fmlaLink="$S$74:$BB$74" lockText="1" noThreeD="1"/>
</file>

<file path=xl/ctrlProps/ctrlProp53.xml><?xml version="1.0" encoding="utf-8"?>
<formControlPr xmlns="http://schemas.microsoft.com/office/spreadsheetml/2009/9/main" objectType="CheckBox" checked="Checked" fmlaLink="$S$75:$BB$75" lockText="1" noThreeD="1"/>
</file>

<file path=xl/ctrlProps/ctrlProp54.xml><?xml version="1.0" encoding="utf-8"?>
<formControlPr xmlns="http://schemas.microsoft.com/office/spreadsheetml/2009/9/main" objectType="CheckBox" checked="Checked" fmlaLink="$S$76:$BB$76" lockText="1" noThreeD="1"/>
</file>

<file path=xl/ctrlProps/ctrlProp55.xml><?xml version="1.0" encoding="utf-8"?>
<formControlPr xmlns="http://schemas.microsoft.com/office/spreadsheetml/2009/9/main" objectType="CheckBox" checked="Checked" fmlaLink="$S$79:$BB$79" lockText="1" noThreeD="1"/>
</file>

<file path=xl/ctrlProps/ctrlProp56.xml><?xml version="1.0" encoding="utf-8"?>
<formControlPr xmlns="http://schemas.microsoft.com/office/spreadsheetml/2009/9/main" objectType="CheckBox" checked="Checked" fmlaLink="$A$52:$P$52" lockText="1" noThreeD="1"/>
</file>

<file path=xl/ctrlProps/ctrlProp57.xml><?xml version="1.0" encoding="utf-8"?>
<formControlPr xmlns="http://schemas.microsoft.com/office/spreadsheetml/2009/9/main" objectType="CheckBox" checked="Checked" fmlaLink="$A$53:$P$53" lockText="1" noThreeD="1"/>
</file>

<file path=xl/ctrlProps/ctrlProp58.xml><?xml version="1.0" encoding="utf-8"?>
<formControlPr xmlns="http://schemas.microsoft.com/office/spreadsheetml/2009/9/main" objectType="CheckBox" checked="Checked" fmlaLink="$A$54:$P$54" lockText="1" noThreeD="1"/>
</file>

<file path=xl/ctrlProps/ctrlProp59.xml><?xml version="1.0" encoding="utf-8"?>
<formControlPr xmlns="http://schemas.microsoft.com/office/spreadsheetml/2009/9/main" objectType="CheckBox" checked="Checked" fmlaLink="$A$55:$P$55" lockText="1" noThreeD="1"/>
</file>

<file path=xl/ctrlProps/ctrlProp60.xml><?xml version="1.0" encoding="utf-8"?>
<formControlPr xmlns="http://schemas.microsoft.com/office/spreadsheetml/2009/9/main" objectType="CheckBox" checked="Checked" fmlaLink="$A$56:$P$56" lockText="1" noThreeD="1"/>
</file>

<file path=xl/ctrlProps/ctrlProp61.xml><?xml version="1.0" encoding="utf-8"?>
<formControlPr xmlns="http://schemas.microsoft.com/office/spreadsheetml/2009/9/main" objectType="CheckBox" checked="Checked" fmlaLink="$A$57:$P$57" lockText="1" noThreeD="1"/>
</file>

<file path=xl/ctrlProps/ctrlProp62.xml><?xml version="1.0" encoding="utf-8"?>
<formControlPr xmlns="http://schemas.microsoft.com/office/spreadsheetml/2009/9/main" objectType="CheckBox" checked="Checked" fmlaLink="$A$60:$P$60" lockText="1" noThreeD="1"/>
</file>

<file path=xl/ctrlProps/ctrlProp63.xml><?xml version="1.0" encoding="utf-8"?>
<formControlPr xmlns="http://schemas.microsoft.com/office/spreadsheetml/2009/9/main" objectType="CheckBox" checked="Checked" fmlaLink="$A$61:$P$61" lockText="1" noThreeD="1"/>
</file>

<file path=xl/ctrlProps/ctrlProp64.xml><?xml version="1.0" encoding="utf-8"?>
<formControlPr xmlns="http://schemas.microsoft.com/office/spreadsheetml/2009/9/main" objectType="CheckBox" checked="Checked" fmlaLink="$A$62:$P$62" lockText="1" noThreeD="1"/>
</file>

<file path=xl/ctrlProps/ctrlProp65.xml><?xml version="1.0" encoding="utf-8"?>
<formControlPr xmlns="http://schemas.microsoft.com/office/spreadsheetml/2009/9/main" objectType="CheckBox" checked="Checked" fmlaLink="$A$63:$P$63" lockText="1" noThreeD="1"/>
</file>

<file path=xl/ctrlProps/ctrlProp66.xml><?xml version="1.0" encoding="utf-8"?>
<formControlPr xmlns="http://schemas.microsoft.com/office/spreadsheetml/2009/9/main" objectType="CheckBox" checked="Checked" fmlaLink="$A$65:$P$65" lockText="1" noThreeD="1"/>
</file>

<file path=xl/ctrlProps/ctrlProp67.xml><?xml version="1.0" encoding="utf-8"?>
<formControlPr xmlns="http://schemas.microsoft.com/office/spreadsheetml/2009/9/main" objectType="CheckBox" checked="Checked" fmlaLink="$A$66:$P$66" lockText="1" noThreeD="1"/>
</file>

<file path=xl/ctrlProps/ctrlProp68.xml><?xml version="1.0" encoding="utf-8"?>
<formControlPr xmlns="http://schemas.microsoft.com/office/spreadsheetml/2009/9/main" objectType="CheckBox" checked="Checked" fmlaLink="$A$67:$P$67" lockText="1" noThreeD="1"/>
</file>

<file path=xl/ctrlProps/ctrlProp69.xml><?xml version="1.0" encoding="utf-8"?>
<formControlPr xmlns="http://schemas.microsoft.com/office/spreadsheetml/2009/9/main" objectType="CheckBox" checked="Checked" fmlaLink="$A$69:$P$69" lockText="1" noThreeD="1"/>
</file>

<file path=xl/ctrlProps/ctrlProp70.xml><?xml version="1.0" encoding="utf-8"?>
<formControlPr xmlns="http://schemas.microsoft.com/office/spreadsheetml/2009/9/main" objectType="CheckBox" checked="Checked" fmlaLink="$A$70:$P$70" lockText="1" noThreeD="1"/>
</file>

<file path=xl/ctrlProps/ctrlProp71.xml><?xml version="1.0" encoding="utf-8"?>
<formControlPr xmlns="http://schemas.microsoft.com/office/spreadsheetml/2009/9/main" objectType="CheckBox" checked="Checked" fmlaLink="$A$71:$P$71" lockText="1" noThreeD="1"/>
</file>

<file path=xl/ctrlProps/ctrlProp72.xml><?xml version="1.0" encoding="utf-8"?>
<formControlPr xmlns="http://schemas.microsoft.com/office/spreadsheetml/2009/9/main" objectType="CheckBox" checked="Checked" fmlaLink="$A$72:$P$72" lockText="1" noThreeD="1"/>
</file>

<file path=xl/ctrlProps/ctrlProp73.xml><?xml version="1.0" encoding="utf-8"?>
<formControlPr xmlns="http://schemas.microsoft.com/office/spreadsheetml/2009/9/main" objectType="CheckBox" checked="Checked" fmlaLink="$A$73:$P$73" lockText="1" noThreeD="1"/>
</file>

<file path=xl/ctrlProps/ctrlProp74.xml><?xml version="1.0" encoding="utf-8"?>
<formControlPr xmlns="http://schemas.microsoft.com/office/spreadsheetml/2009/9/main" objectType="CheckBox" checked="Checked" fmlaLink="$A$74:$P$74" lockText="1" noThreeD="1"/>
</file>

<file path=xl/ctrlProps/ctrlProp75.xml><?xml version="1.0" encoding="utf-8"?>
<formControlPr xmlns="http://schemas.microsoft.com/office/spreadsheetml/2009/9/main" objectType="CheckBox" checked="Checked" fmlaLink="$A$75:$P$75" lockText="1" noThreeD="1"/>
</file>

<file path=xl/ctrlProps/ctrlProp76.xml><?xml version="1.0" encoding="utf-8"?>
<formControlPr xmlns="http://schemas.microsoft.com/office/spreadsheetml/2009/9/main" objectType="CheckBox" checked="Checked" fmlaLink="$A$76:$P$76" lockText="1" noThreeD="1"/>
</file>

<file path=xl/ctrlProps/ctrlProp77.xml><?xml version="1.0" encoding="utf-8"?>
<formControlPr xmlns="http://schemas.microsoft.com/office/spreadsheetml/2009/9/main" objectType="CheckBox" checked="Checked" fmlaLink="$A$79:$P$79" lockText="1" noThreeD="1"/>
</file>

<file path=xl/ctrlProps/ctrlProp78.xml><?xml version="1.0" encoding="utf-8"?>
<formControlPr xmlns="http://schemas.microsoft.com/office/spreadsheetml/2009/9/main" objectType="CheckBox" checked="Checked" fmlaLink="$A$58:$P$58" lockText="1" noThreeD="1"/>
</file>

<file path=xl/ctrlProps/ctrlProp79.xml><?xml version="1.0" encoding="utf-8"?>
<formControlPr xmlns="http://schemas.microsoft.com/office/spreadsheetml/2009/9/main" objectType="CheckBox" checked="Checked" fmlaLink="$A$64:$P$64" lockText="1" noThreeD="1"/>
</file>

<file path=xl/ctrlProps/ctrlProp80.xml><?xml version="1.0" encoding="utf-8"?>
<formControlPr xmlns="http://schemas.microsoft.com/office/spreadsheetml/2009/9/main" objectType="CheckBox" checked="Checked" fmlaLink="$A$68:$P$68" lockText="1" noThreeD="1"/>
</file>

<file path=xl/ctrlProps/ctrlProp81.xml><?xml version="1.0" encoding="utf-8"?>
<formControlPr xmlns="http://schemas.microsoft.com/office/spreadsheetml/2009/9/main" objectType="CheckBox" checked="Checked" fmlaLink="$A$77:$P$77" lockText="1" noThreeD="1"/>
</file>

<file path=xl/ctrlProps/ctrlProp82.xml><?xml version="1.0" encoding="utf-8"?>
<formControlPr xmlns="http://schemas.microsoft.com/office/spreadsheetml/2009/9/main" objectType="CheckBox" checked="Checked" fmlaLink="$A$78:$P$78" lockText="1" noThreeD="1"/>
</file>

<file path=xl/ctrlProps/ctrlProp83.xml><?xml version="1.0" encoding="utf-8"?>
<formControlPr xmlns="http://schemas.microsoft.com/office/spreadsheetml/2009/9/main" objectType="CheckBox" checked="Checked" fmlaLink="$S$58:$BB$58" lockText="1" noThreeD="1"/>
</file>

<file path=xl/ctrlProps/ctrlProp84.xml><?xml version="1.0" encoding="utf-8"?>
<formControlPr xmlns="http://schemas.microsoft.com/office/spreadsheetml/2009/9/main" objectType="CheckBox" checked="Checked" fmlaLink="$S$64:$BB$64" lockText="1" noThreeD="1"/>
</file>

<file path=xl/ctrlProps/ctrlProp85.xml><?xml version="1.0" encoding="utf-8"?>
<formControlPr xmlns="http://schemas.microsoft.com/office/spreadsheetml/2009/9/main" objectType="CheckBox" checked="Checked" fmlaLink="$S$68:$BB$68" lockText="1" noThreeD="1"/>
</file>

<file path=xl/ctrlProps/ctrlProp86.xml><?xml version="1.0" encoding="utf-8"?>
<formControlPr xmlns="http://schemas.microsoft.com/office/spreadsheetml/2009/9/main" objectType="CheckBox" checked="Checked" fmlaLink="$S$77:$BB$77" lockText="1" noThreeD="1"/>
</file>

<file path=xl/ctrlProps/ctrlProp87.xml><?xml version="1.0" encoding="utf-8"?>
<formControlPr xmlns="http://schemas.microsoft.com/office/spreadsheetml/2009/9/main" objectType="CheckBox" checked="Checked" fmlaLink="$S$78:$BB$78" lockText="1" noThreeD="1"/>
</file>

<file path=xl/ctrlProps/ctrlProp88.xml><?xml version="1.0" encoding="utf-8"?>
<formControlPr xmlns="http://schemas.microsoft.com/office/spreadsheetml/2009/9/main" objectType="CheckBox" checked="Checked" fmlaLink="$A$59:$P$59" lockText="1" noThreeD="1"/>
</file>

<file path=xl/ctrlProps/ctrlProp89.xml><?xml version="1.0" encoding="utf-8"?>
<formControlPr xmlns="http://schemas.microsoft.com/office/spreadsheetml/2009/9/main" objectType="CheckBox" checked="Checked" fmlaLink="$S$59:$BB$59" lockText="1" noThreeD="1"/>
</file>

<file path=xl/ctrlProps/ctrlProp90.xml><?xml version="1.0" encoding="utf-8"?>
<formControlPr xmlns="http://schemas.microsoft.com/office/spreadsheetml/2009/9/main" objectType="CheckBox" checked="Checked" fmlaLink="$BF$5:$BF$32" lockText="1" noThreeD="1"/>
</file>

<file path=xl/ctrlProps/ctrlProp91.xml><?xml version="1.0" encoding="utf-8"?>
<formControlPr xmlns="http://schemas.microsoft.com/office/spreadsheetml/2009/9/main" objectType="CheckBox" checked="Checked" fmlaLink="$BF$7" lockText="1" noThreeD="1"/>
</file>

<file path=xl/ctrlProps/ctrlProp92.xml><?xml version="1.0" encoding="utf-8"?>
<formControlPr xmlns="http://schemas.microsoft.com/office/spreadsheetml/2009/9/main" objectType="CheckBox" checked="Checked" fmlaLink="$BF$9" lockText="1" noThreeD="1"/>
</file>

<file path=xl/ctrlProps/ctrlProp93.xml><?xml version="1.0" encoding="utf-8"?>
<formControlPr xmlns="http://schemas.microsoft.com/office/spreadsheetml/2009/9/main" objectType="CheckBox" checked="Checked" fmlaLink="$BF$8" lockText="1" noThreeD="1"/>
</file>

<file path=xl/ctrlProps/ctrlProp94.xml><?xml version="1.0" encoding="utf-8"?>
<formControlPr xmlns="http://schemas.microsoft.com/office/spreadsheetml/2009/9/main" objectType="CheckBox" checked="Checked" fmlaLink="$BF$10" lockText="1" noThreeD="1"/>
</file>

<file path=xl/ctrlProps/ctrlProp95.xml><?xml version="1.0" encoding="utf-8"?>
<formControlPr xmlns="http://schemas.microsoft.com/office/spreadsheetml/2009/9/main" objectType="CheckBox" checked="Checked" fmlaLink="$BF$13" lockText="1" noThreeD="1"/>
</file>

<file path=xl/ctrlProps/ctrlProp96.xml><?xml version="1.0" encoding="utf-8"?>
<formControlPr xmlns="http://schemas.microsoft.com/office/spreadsheetml/2009/9/main" objectType="CheckBox" checked="Checked" fmlaLink="$BF$12" lockText="1" noThreeD="1"/>
</file>

<file path=xl/ctrlProps/ctrlProp97.xml><?xml version="1.0" encoding="utf-8"?>
<formControlPr xmlns="http://schemas.microsoft.com/office/spreadsheetml/2009/9/main" objectType="CheckBox" checked="Checked" fmlaLink="$BF$15" lockText="1" noThreeD="1"/>
</file>

<file path=xl/ctrlProps/ctrlProp98.xml><?xml version="1.0" encoding="utf-8"?>
<formControlPr xmlns="http://schemas.microsoft.com/office/spreadsheetml/2009/9/main" objectType="CheckBox" checked="Checked" fmlaLink="$BF$14" lockText="1" noThreeD="1"/>
</file>

<file path=xl/ctrlProps/ctrlProp99.xml><?xml version="1.0" encoding="utf-8"?>
<formControlPr xmlns="http://schemas.microsoft.com/office/spreadsheetml/2009/9/main" objectType="CheckBox" checked="Checked" fmlaLink="$BF$16" lockText="1" noThreeD="1"/>
</file>

<file path=xl/ctrlProps/ctrlProp100.xml><?xml version="1.0" encoding="utf-8"?>
<formControlPr xmlns="http://schemas.microsoft.com/office/spreadsheetml/2009/9/main" objectType="CheckBox" checked="Checked" fmlaLink="$BF$17" lockText="1" noThreeD="1"/>
</file>

<file path=xl/ctrlProps/ctrlProp101.xml><?xml version="1.0" encoding="utf-8"?>
<formControlPr xmlns="http://schemas.microsoft.com/office/spreadsheetml/2009/9/main" objectType="CheckBox" checked="Checked" fmlaLink="$BF$18" lockText="1" noThreeD="1"/>
</file>

<file path=xl/ctrlProps/ctrlProp102.xml><?xml version="1.0" encoding="utf-8"?>
<formControlPr xmlns="http://schemas.microsoft.com/office/spreadsheetml/2009/9/main" objectType="CheckBox" checked="Checked" fmlaLink="$BF$19" lockText="1" noThreeD="1"/>
</file>

<file path=xl/ctrlProps/ctrlProp103.xml><?xml version="1.0" encoding="utf-8"?>
<formControlPr xmlns="http://schemas.microsoft.com/office/spreadsheetml/2009/9/main" objectType="CheckBox" checked="Checked" fmlaLink="$BF$21" lockText="1" noThreeD="1"/>
</file>

<file path=xl/ctrlProps/ctrlProp104.xml><?xml version="1.0" encoding="utf-8"?>
<formControlPr xmlns="http://schemas.microsoft.com/office/spreadsheetml/2009/9/main" objectType="CheckBox" checked="Checked" fmlaLink="$BF$20" lockText="1" noThreeD="1"/>
</file>

<file path=xl/ctrlProps/ctrlProp105.xml><?xml version="1.0" encoding="utf-8"?>
<formControlPr xmlns="http://schemas.microsoft.com/office/spreadsheetml/2009/9/main" objectType="CheckBox" checked="Checked" fmlaLink="$BF$22" lockText="1" noThreeD="1"/>
</file>

<file path=xl/ctrlProps/ctrlProp106.xml><?xml version="1.0" encoding="utf-8"?>
<formControlPr xmlns="http://schemas.microsoft.com/office/spreadsheetml/2009/9/main" objectType="CheckBox" checked="Checked" fmlaLink="$BF$23" lockText="1" noThreeD="1"/>
</file>

<file path=xl/ctrlProps/ctrlProp107.xml><?xml version="1.0" encoding="utf-8"?>
<formControlPr xmlns="http://schemas.microsoft.com/office/spreadsheetml/2009/9/main" objectType="CheckBox" checked="Checked" fmlaLink="$BF$24" lockText="1" noThreeD="1"/>
</file>

<file path=xl/ctrlProps/ctrlProp108.xml><?xml version="1.0" encoding="utf-8"?>
<formControlPr xmlns="http://schemas.microsoft.com/office/spreadsheetml/2009/9/main" objectType="CheckBox" checked="Checked" fmlaLink="$BF$25" lockText="1" noThreeD="1"/>
</file>

<file path=xl/ctrlProps/ctrlProp109.xml><?xml version="1.0" encoding="utf-8"?>
<formControlPr xmlns="http://schemas.microsoft.com/office/spreadsheetml/2009/9/main" objectType="CheckBox" checked="Checked" fmlaLink="$BF$26" lockText="1" noThreeD="1"/>
</file>

<file path=xl/ctrlProps/ctrlProp110.xml><?xml version="1.0" encoding="utf-8"?>
<formControlPr xmlns="http://schemas.microsoft.com/office/spreadsheetml/2009/9/main" objectType="CheckBox" checked="Checked" fmlaLink="$BF$27" lockText="1" noThreeD="1"/>
</file>

<file path=xl/ctrlProps/ctrlProp111.xml><?xml version="1.0" encoding="utf-8"?>
<formControlPr xmlns="http://schemas.microsoft.com/office/spreadsheetml/2009/9/main" objectType="CheckBox" checked="Checked" fmlaLink="$BF$28" lockText="1" noThreeD="1"/>
</file>

<file path=xl/ctrlProps/ctrlProp112.xml><?xml version="1.0" encoding="utf-8"?>
<formControlPr xmlns="http://schemas.microsoft.com/office/spreadsheetml/2009/9/main" objectType="CheckBox" checked="Checked" fmlaLink="$BF$30" lockText="1" noThreeD="1"/>
</file>

<file path=xl/ctrlProps/ctrlProp113.xml><?xml version="1.0" encoding="utf-8"?>
<formControlPr xmlns="http://schemas.microsoft.com/office/spreadsheetml/2009/9/main" objectType="CheckBox" checked="Checked" fmlaLink="$BF$29" lockText="1" noThreeD="1"/>
</file>

<file path=xl/ctrlProps/ctrlProp114.xml><?xml version="1.0" encoding="utf-8"?>
<formControlPr xmlns="http://schemas.microsoft.com/office/spreadsheetml/2009/9/main" objectType="CheckBox" checked="Checked" fmlaLink="$BF$31" lockText="1" noThreeD="1"/>
</file>

<file path=xl/ctrlProps/ctrlProp115.xml><?xml version="1.0" encoding="utf-8"?>
<formControlPr xmlns="http://schemas.microsoft.com/office/spreadsheetml/2009/9/main" objectType="CheckBox" checked="Checked" fmlaLink="$BF$32" lockText="1" noThreeD="1"/>
</file>

<file path=xl/ctrlProps/ctrlProp116.xml><?xml version="1.0" encoding="utf-8"?>
<formControlPr xmlns="http://schemas.microsoft.com/office/spreadsheetml/2009/9/main" objectType="CheckBox" checked="Checked" fmlaLink="$BF$11" lockText="1" noThreeD="1"/>
</file>

<file path=xl/ctrlProps/ctrlProp117.xml><?xml version="1.0" encoding="utf-8"?>
<formControlPr xmlns="http://schemas.microsoft.com/office/spreadsheetml/2009/9/main" objectType="CheckBox" checked="Checked" fmlaLink="$BF$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371475</xdr:colOff>
          <xdr:row>3</xdr:row>
          <xdr:rowOff>19050</xdr:rowOff>
        </xdr:from>
        <xdr:to>
          <xdr:col>1</xdr:col>
          <xdr:colOff>619125</xdr:colOff>
          <xdr:row>3</xdr:row>
          <xdr:rowOff>190500</xdr:rowOff>
        </xdr:to>
        <xdr:sp macro="" textlink="">
          <xdr:nvSpPr>
            <xdr:cNvPr id="38913" name="Check Box 1" hidden="1">
              <a:extLst>
                <a:ext uri="{63B3BB69-23CF-44E3-9099-C40C66FF867C}">
                  <a14:compatExt spid="_x0000_s38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4</xdr:row>
          <xdr:rowOff>0</xdr:rowOff>
        </xdr:from>
        <xdr:to>
          <xdr:col>1</xdr:col>
          <xdr:colOff>609600</xdr:colOff>
          <xdr:row>4</xdr:row>
          <xdr:rowOff>200025</xdr:rowOff>
        </xdr:to>
        <xdr:sp macro="" textlink="">
          <xdr:nvSpPr>
            <xdr:cNvPr id="38914" name="Check Box 2" hidden="1">
              <a:extLst>
                <a:ext uri="{63B3BB69-23CF-44E3-9099-C40C66FF867C}">
                  <a14:compatExt spid="_x0000_s38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6</xdr:row>
          <xdr:rowOff>0</xdr:rowOff>
        </xdr:from>
        <xdr:to>
          <xdr:col>1</xdr:col>
          <xdr:colOff>609600</xdr:colOff>
          <xdr:row>6</xdr:row>
          <xdr:rowOff>200025</xdr:rowOff>
        </xdr:to>
        <xdr:sp macro="" textlink="">
          <xdr:nvSpPr>
            <xdr:cNvPr id="38916" name="Check Box 4" hidden="1">
              <a:extLst>
                <a:ext uri="{63B3BB69-23CF-44E3-9099-C40C66FF867C}">
                  <a14:compatExt spid="_x0000_s38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7</xdr:row>
          <xdr:rowOff>0</xdr:rowOff>
        </xdr:from>
        <xdr:to>
          <xdr:col>1</xdr:col>
          <xdr:colOff>609600</xdr:colOff>
          <xdr:row>7</xdr:row>
          <xdr:rowOff>200025</xdr:rowOff>
        </xdr:to>
        <xdr:sp macro="" textlink="">
          <xdr:nvSpPr>
            <xdr:cNvPr id="38918" name="Check Box 6" hidden="1">
              <a:extLst>
                <a:ext uri="{63B3BB69-23CF-44E3-9099-C40C66FF867C}">
                  <a14:compatExt spid="_x0000_s38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5</xdr:row>
          <xdr:rowOff>0</xdr:rowOff>
        </xdr:from>
        <xdr:to>
          <xdr:col>1</xdr:col>
          <xdr:colOff>600075</xdr:colOff>
          <xdr:row>5</xdr:row>
          <xdr:rowOff>200025</xdr:rowOff>
        </xdr:to>
        <xdr:sp macro="" textlink="">
          <xdr:nvSpPr>
            <xdr:cNvPr id="38920" name="Check Box 8" hidden="1">
              <a:extLst>
                <a:ext uri="{63B3BB69-23CF-44E3-9099-C40C66FF867C}">
                  <a14:compatExt spid="_x0000_s38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8</xdr:row>
          <xdr:rowOff>0</xdr:rowOff>
        </xdr:from>
        <xdr:to>
          <xdr:col>1</xdr:col>
          <xdr:colOff>600075</xdr:colOff>
          <xdr:row>8</xdr:row>
          <xdr:rowOff>200025</xdr:rowOff>
        </xdr:to>
        <xdr:sp macro="" textlink="">
          <xdr:nvSpPr>
            <xdr:cNvPr id="38922" name="Check Box 10" hidden="1">
              <a:extLst>
                <a:ext uri="{63B3BB69-23CF-44E3-9099-C40C66FF867C}">
                  <a14:compatExt spid="_x0000_s38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11</xdr:row>
          <xdr:rowOff>9525</xdr:rowOff>
        </xdr:from>
        <xdr:to>
          <xdr:col>1</xdr:col>
          <xdr:colOff>600075</xdr:colOff>
          <xdr:row>11</xdr:row>
          <xdr:rowOff>219075</xdr:rowOff>
        </xdr:to>
        <xdr:sp macro="" textlink="">
          <xdr:nvSpPr>
            <xdr:cNvPr id="38924" name="Check Box 12" hidden="1">
              <a:extLst>
                <a:ext uri="{63B3BB69-23CF-44E3-9099-C40C66FF867C}">
                  <a14:compatExt spid="_x0000_s38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14</xdr:row>
          <xdr:rowOff>0</xdr:rowOff>
        </xdr:from>
        <xdr:to>
          <xdr:col>1</xdr:col>
          <xdr:colOff>600075</xdr:colOff>
          <xdr:row>14</xdr:row>
          <xdr:rowOff>200025</xdr:rowOff>
        </xdr:to>
        <xdr:sp macro="" textlink="">
          <xdr:nvSpPr>
            <xdr:cNvPr id="38926" name="Check Box 14" hidden="1">
              <a:extLst>
                <a:ext uri="{63B3BB69-23CF-44E3-9099-C40C66FF867C}">
                  <a14:compatExt spid="_x0000_s38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13</xdr:row>
          <xdr:rowOff>0</xdr:rowOff>
        </xdr:from>
        <xdr:to>
          <xdr:col>1</xdr:col>
          <xdr:colOff>609600</xdr:colOff>
          <xdr:row>13</xdr:row>
          <xdr:rowOff>200025</xdr:rowOff>
        </xdr:to>
        <xdr:sp macro="" textlink="">
          <xdr:nvSpPr>
            <xdr:cNvPr id="38928" name="Check Box 16" hidden="1">
              <a:extLst>
                <a:ext uri="{63B3BB69-23CF-44E3-9099-C40C66FF867C}">
                  <a14:compatExt spid="_x0000_s38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11</xdr:row>
          <xdr:rowOff>219075</xdr:rowOff>
        </xdr:from>
        <xdr:to>
          <xdr:col>1</xdr:col>
          <xdr:colOff>609600</xdr:colOff>
          <xdr:row>12</xdr:row>
          <xdr:rowOff>190500</xdr:rowOff>
        </xdr:to>
        <xdr:sp macro="" textlink="">
          <xdr:nvSpPr>
            <xdr:cNvPr id="38930" name="Check Box 18" hidden="1">
              <a:extLst>
                <a:ext uri="{63B3BB69-23CF-44E3-9099-C40C66FF867C}">
                  <a14:compatExt spid="_x0000_s38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10</xdr:row>
          <xdr:rowOff>0</xdr:rowOff>
        </xdr:from>
        <xdr:to>
          <xdr:col>1</xdr:col>
          <xdr:colOff>600075</xdr:colOff>
          <xdr:row>10</xdr:row>
          <xdr:rowOff>200025</xdr:rowOff>
        </xdr:to>
        <xdr:sp macro="" textlink="">
          <xdr:nvSpPr>
            <xdr:cNvPr id="38932" name="Check Box 20" hidden="1">
              <a:extLst>
                <a:ext uri="{63B3BB69-23CF-44E3-9099-C40C66FF867C}">
                  <a14:compatExt spid="_x0000_s38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8</xdr:row>
          <xdr:rowOff>219075</xdr:rowOff>
        </xdr:from>
        <xdr:to>
          <xdr:col>1</xdr:col>
          <xdr:colOff>600075</xdr:colOff>
          <xdr:row>9</xdr:row>
          <xdr:rowOff>190500</xdr:rowOff>
        </xdr:to>
        <xdr:sp macro="" textlink="">
          <xdr:nvSpPr>
            <xdr:cNvPr id="38934" name="Check Box 22" hidden="1">
              <a:extLst>
                <a:ext uri="{63B3BB69-23CF-44E3-9099-C40C66FF867C}">
                  <a14:compatExt spid="_x0000_s38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15</xdr:row>
          <xdr:rowOff>0</xdr:rowOff>
        </xdr:from>
        <xdr:to>
          <xdr:col>1</xdr:col>
          <xdr:colOff>600075</xdr:colOff>
          <xdr:row>15</xdr:row>
          <xdr:rowOff>200025</xdr:rowOff>
        </xdr:to>
        <xdr:sp macro="" textlink="">
          <xdr:nvSpPr>
            <xdr:cNvPr id="38936" name="Check Box 24" hidden="1">
              <a:extLst>
                <a:ext uri="{63B3BB69-23CF-44E3-9099-C40C66FF867C}">
                  <a14:compatExt spid="_x0000_s38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16</xdr:row>
          <xdr:rowOff>219075</xdr:rowOff>
        </xdr:from>
        <xdr:to>
          <xdr:col>1</xdr:col>
          <xdr:colOff>600075</xdr:colOff>
          <xdr:row>17</xdr:row>
          <xdr:rowOff>190500</xdr:rowOff>
        </xdr:to>
        <xdr:sp macro="" textlink="">
          <xdr:nvSpPr>
            <xdr:cNvPr id="38938" name="Check Box 26" hidden="1">
              <a:extLst>
                <a:ext uri="{63B3BB69-23CF-44E3-9099-C40C66FF867C}">
                  <a14:compatExt spid="_x0000_s38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16</xdr:row>
          <xdr:rowOff>0</xdr:rowOff>
        </xdr:from>
        <xdr:to>
          <xdr:col>1</xdr:col>
          <xdr:colOff>600075</xdr:colOff>
          <xdr:row>16</xdr:row>
          <xdr:rowOff>200025</xdr:rowOff>
        </xdr:to>
        <xdr:sp macro="" textlink="">
          <xdr:nvSpPr>
            <xdr:cNvPr id="38940" name="Check Box 28" hidden="1">
              <a:extLst>
                <a:ext uri="{63B3BB69-23CF-44E3-9099-C40C66FF867C}">
                  <a14:compatExt spid="_x0000_s38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18</xdr:row>
          <xdr:rowOff>9525</xdr:rowOff>
        </xdr:from>
        <xdr:to>
          <xdr:col>1</xdr:col>
          <xdr:colOff>600075</xdr:colOff>
          <xdr:row>18</xdr:row>
          <xdr:rowOff>219075</xdr:rowOff>
        </xdr:to>
        <xdr:sp macro="" textlink="">
          <xdr:nvSpPr>
            <xdr:cNvPr id="38942" name="Check Box 30" hidden="1">
              <a:extLst>
                <a:ext uri="{63B3BB69-23CF-44E3-9099-C40C66FF867C}">
                  <a14:compatExt spid="_x0000_s38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19</xdr:row>
          <xdr:rowOff>0</xdr:rowOff>
        </xdr:from>
        <xdr:to>
          <xdr:col>1</xdr:col>
          <xdr:colOff>600075</xdr:colOff>
          <xdr:row>19</xdr:row>
          <xdr:rowOff>200025</xdr:rowOff>
        </xdr:to>
        <xdr:sp macro="" textlink="">
          <xdr:nvSpPr>
            <xdr:cNvPr id="38944" name="Check Box 32" hidden="1">
              <a:extLst>
                <a:ext uri="{63B3BB69-23CF-44E3-9099-C40C66FF867C}">
                  <a14:compatExt spid="_x0000_s38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21</xdr:row>
          <xdr:rowOff>0</xdr:rowOff>
        </xdr:from>
        <xdr:to>
          <xdr:col>1</xdr:col>
          <xdr:colOff>600075</xdr:colOff>
          <xdr:row>21</xdr:row>
          <xdr:rowOff>200025</xdr:rowOff>
        </xdr:to>
        <xdr:sp macro="" textlink="">
          <xdr:nvSpPr>
            <xdr:cNvPr id="38946" name="Check Box 34" hidden="1">
              <a:extLst>
                <a:ext uri="{63B3BB69-23CF-44E3-9099-C40C66FF867C}">
                  <a14:compatExt spid="_x0000_s38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22</xdr:row>
          <xdr:rowOff>219075</xdr:rowOff>
        </xdr:from>
        <xdr:to>
          <xdr:col>1</xdr:col>
          <xdr:colOff>600075</xdr:colOff>
          <xdr:row>23</xdr:row>
          <xdr:rowOff>190500</xdr:rowOff>
        </xdr:to>
        <xdr:sp macro="" textlink="">
          <xdr:nvSpPr>
            <xdr:cNvPr id="38948" name="Check Box 36" hidden="1">
              <a:extLst>
                <a:ext uri="{63B3BB69-23CF-44E3-9099-C40C66FF867C}">
                  <a14:compatExt spid="_x0000_s38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20</xdr:row>
          <xdr:rowOff>0</xdr:rowOff>
        </xdr:from>
        <xdr:to>
          <xdr:col>1</xdr:col>
          <xdr:colOff>600075</xdr:colOff>
          <xdr:row>20</xdr:row>
          <xdr:rowOff>200025</xdr:rowOff>
        </xdr:to>
        <xdr:sp macro="" textlink="">
          <xdr:nvSpPr>
            <xdr:cNvPr id="38950" name="Check Box 38" hidden="1">
              <a:extLst>
                <a:ext uri="{63B3BB69-23CF-44E3-9099-C40C66FF867C}">
                  <a14:compatExt spid="_x0000_s38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22</xdr:row>
          <xdr:rowOff>0</xdr:rowOff>
        </xdr:from>
        <xdr:to>
          <xdr:col>1</xdr:col>
          <xdr:colOff>600075</xdr:colOff>
          <xdr:row>22</xdr:row>
          <xdr:rowOff>200025</xdr:rowOff>
        </xdr:to>
        <xdr:sp macro="" textlink="">
          <xdr:nvSpPr>
            <xdr:cNvPr id="38952" name="Check Box 40" hidden="1">
              <a:extLst>
                <a:ext uri="{63B3BB69-23CF-44E3-9099-C40C66FF867C}">
                  <a14:compatExt spid="_x0000_s38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24</xdr:row>
          <xdr:rowOff>9525</xdr:rowOff>
        </xdr:from>
        <xdr:to>
          <xdr:col>1</xdr:col>
          <xdr:colOff>609600</xdr:colOff>
          <xdr:row>24</xdr:row>
          <xdr:rowOff>219075</xdr:rowOff>
        </xdr:to>
        <xdr:sp macro="" textlink="">
          <xdr:nvSpPr>
            <xdr:cNvPr id="38954" name="Check Box 42" hidden="1">
              <a:extLst>
                <a:ext uri="{63B3BB69-23CF-44E3-9099-C40C66FF867C}">
                  <a14:compatExt spid="_x0000_s38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26</xdr:row>
          <xdr:rowOff>0</xdr:rowOff>
        </xdr:from>
        <xdr:to>
          <xdr:col>1</xdr:col>
          <xdr:colOff>609600</xdr:colOff>
          <xdr:row>26</xdr:row>
          <xdr:rowOff>200025</xdr:rowOff>
        </xdr:to>
        <xdr:sp macro="" textlink="">
          <xdr:nvSpPr>
            <xdr:cNvPr id="38956" name="Check Box 44" hidden="1">
              <a:extLst>
                <a:ext uri="{63B3BB69-23CF-44E3-9099-C40C66FF867C}">
                  <a14:compatExt spid="_x0000_s38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25</xdr:row>
          <xdr:rowOff>0</xdr:rowOff>
        </xdr:from>
        <xdr:to>
          <xdr:col>1</xdr:col>
          <xdr:colOff>619125</xdr:colOff>
          <xdr:row>25</xdr:row>
          <xdr:rowOff>200025</xdr:rowOff>
        </xdr:to>
        <xdr:sp macro="" textlink="">
          <xdr:nvSpPr>
            <xdr:cNvPr id="38958" name="Check Box 46" hidden="1">
              <a:extLst>
                <a:ext uri="{63B3BB69-23CF-44E3-9099-C40C66FF867C}">
                  <a14:compatExt spid="_x0000_s389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27</xdr:row>
          <xdr:rowOff>219075</xdr:rowOff>
        </xdr:from>
        <xdr:to>
          <xdr:col>1</xdr:col>
          <xdr:colOff>619125</xdr:colOff>
          <xdr:row>28</xdr:row>
          <xdr:rowOff>190500</xdr:rowOff>
        </xdr:to>
        <xdr:sp macro="" textlink="">
          <xdr:nvSpPr>
            <xdr:cNvPr id="38960" name="Check Box 48" hidden="1">
              <a:extLst>
                <a:ext uri="{63B3BB69-23CF-44E3-9099-C40C66FF867C}">
                  <a14:compatExt spid="_x0000_s389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27</xdr:row>
          <xdr:rowOff>0</xdr:rowOff>
        </xdr:from>
        <xdr:to>
          <xdr:col>1</xdr:col>
          <xdr:colOff>619125</xdr:colOff>
          <xdr:row>27</xdr:row>
          <xdr:rowOff>200025</xdr:rowOff>
        </xdr:to>
        <xdr:sp macro="" textlink="">
          <xdr:nvSpPr>
            <xdr:cNvPr id="38962" name="Check Box 50" hidden="1">
              <a:extLst>
                <a:ext uri="{63B3BB69-23CF-44E3-9099-C40C66FF867C}">
                  <a14:compatExt spid="_x0000_s389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400050</xdr:colOff>
          <xdr:row>30</xdr:row>
          <xdr:rowOff>9525</xdr:rowOff>
        </xdr:from>
        <xdr:to>
          <xdr:col>1</xdr:col>
          <xdr:colOff>628650</xdr:colOff>
          <xdr:row>30</xdr:row>
          <xdr:rowOff>219075</xdr:rowOff>
        </xdr:to>
        <xdr:sp macro="" textlink="">
          <xdr:nvSpPr>
            <xdr:cNvPr id="38964" name="Check Box 52" hidden="1">
              <a:extLst>
                <a:ext uri="{63B3BB69-23CF-44E3-9099-C40C66FF867C}">
                  <a14:compatExt spid="_x0000_s389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400050</xdr:colOff>
          <xdr:row>29</xdr:row>
          <xdr:rowOff>0</xdr:rowOff>
        </xdr:from>
        <xdr:to>
          <xdr:col>1</xdr:col>
          <xdr:colOff>628650</xdr:colOff>
          <xdr:row>29</xdr:row>
          <xdr:rowOff>200025</xdr:rowOff>
        </xdr:to>
        <xdr:sp macro="" textlink="">
          <xdr:nvSpPr>
            <xdr:cNvPr id="38966" name="Check Box 54" hidden="1">
              <a:extLst>
                <a:ext uri="{63B3BB69-23CF-44E3-9099-C40C66FF867C}">
                  <a14:compatExt spid="_x0000_s389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31</xdr:row>
          <xdr:rowOff>9525</xdr:rowOff>
        </xdr:from>
        <xdr:to>
          <xdr:col>1</xdr:col>
          <xdr:colOff>609600</xdr:colOff>
          <xdr:row>31</xdr:row>
          <xdr:rowOff>219075</xdr:rowOff>
        </xdr:to>
        <xdr:sp macro="" textlink="">
          <xdr:nvSpPr>
            <xdr:cNvPr id="38968" name="Check Box 56" hidden="1">
              <a:extLst>
                <a:ext uri="{63B3BB69-23CF-44E3-9099-C40C66FF867C}">
                  <a14:compatExt spid="_x0000_s389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1</xdr:row>
          <xdr:rowOff>133350</xdr:rowOff>
        </xdr:from>
        <xdr:to>
          <xdr:col>20</xdr:col>
          <xdr:colOff>933450</xdr:colOff>
          <xdr:row>2</xdr:row>
          <xdr:rowOff>85725</xdr:rowOff>
        </xdr:to>
        <xdr:sp macro="" textlink="">
          <xdr:nvSpPr>
            <xdr:cNvPr id="38969" name="Button 57" hidden="1">
              <a:extLst>
                <a:ext uri="{63B3BB69-23CF-44E3-9099-C40C66FF867C}">
                  <a14:compatExt spid="_x0000_s3896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Déverrouiller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xdr:row>
          <xdr:rowOff>133350</xdr:rowOff>
        </xdr:from>
        <xdr:to>
          <xdr:col>19</xdr:col>
          <xdr:colOff>895350</xdr:colOff>
          <xdr:row>2</xdr:row>
          <xdr:rowOff>95250</xdr:rowOff>
        </xdr:to>
        <xdr:sp macro="" textlink="">
          <xdr:nvSpPr>
            <xdr:cNvPr id="38970" name="Button 58" hidden="1">
              <a:extLst>
                <a:ext uri="{63B3BB69-23CF-44E3-9099-C40C66FF867C}">
                  <a14:compatExt spid="_x0000_s3897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Verrouiller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32</xdr:row>
          <xdr:rowOff>9525</xdr:rowOff>
        </xdr:from>
        <xdr:to>
          <xdr:col>1</xdr:col>
          <xdr:colOff>609600</xdr:colOff>
          <xdr:row>32</xdr:row>
          <xdr:rowOff>219075</xdr:rowOff>
        </xdr:to>
        <xdr:sp macro="" textlink="">
          <xdr:nvSpPr>
            <xdr:cNvPr id="38972" name="Check Box 60" hidden="1">
              <a:extLst>
                <a:ext uri="{63B3BB69-23CF-44E3-9099-C40C66FF867C}">
                  <a14:compatExt spid="_x0000_s389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33</xdr:row>
          <xdr:rowOff>9525</xdr:rowOff>
        </xdr:from>
        <xdr:to>
          <xdr:col>1</xdr:col>
          <xdr:colOff>609600</xdr:colOff>
          <xdr:row>33</xdr:row>
          <xdr:rowOff>219075</xdr:rowOff>
        </xdr:to>
        <xdr:sp macro="" textlink="">
          <xdr:nvSpPr>
            <xdr:cNvPr id="38974" name="Check Box 62" hidden="1">
              <a:extLst>
                <a:ext uri="{63B3BB69-23CF-44E3-9099-C40C66FF867C}">
                  <a14:compatExt spid="_x0000_s3897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95250</xdr:colOff>
          <xdr:row>52</xdr:row>
          <xdr:rowOff>19050</xdr:rowOff>
        </xdr:from>
        <xdr:to>
          <xdr:col>18</xdr:col>
          <xdr:colOff>295275</xdr:colOff>
          <xdr:row>53</xdr:row>
          <xdr:rowOff>0</xdr:rowOff>
        </xdr:to>
        <xdr:sp macro="" textlink="">
          <xdr:nvSpPr>
            <xdr:cNvPr id="68610" name="Check Box 2" hidden="1">
              <a:extLst>
                <a:ext uri="{63B3BB69-23CF-44E3-9099-C40C66FF867C}">
                  <a14:compatExt spid="_x0000_s68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51</xdr:row>
          <xdr:rowOff>19050</xdr:rowOff>
        </xdr:from>
        <xdr:to>
          <xdr:col>18</xdr:col>
          <xdr:colOff>295275</xdr:colOff>
          <xdr:row>52</xdr:row>
          <xdr:rowOff>0</xdr:rowOff>
        </xdr:to>
        <xdr:sp macro="" textlink="">
          <xdr:nvSpPr>
            <xdr:cNvPr id="68615" name="Check Box 7" hidden="1">
              <a:extLst>
                <a:ext uri="{63B3BB69-23CF-44E3-9099-C40C66FF867C}">
                  <a14:compatExt spid="_x0000_s68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53</xdr:row>
          <xdr:rowOff>19050</xdr:rowOff>
        </xdr:from>
        <xdr:to>
          <xdr:col>18</xdr:col>
          <xdr:colOff>295275</xdr:colOff>
          <xdr:row>54</xdr:row>
          <xdr:rowOff>0</xdr:rowOff>
        </xdr:to>
        <xdr:sp macro="" textlink="">
          <xdr:nvSpPr>
            <xdr:cNvPr id="68617" name="Check Box 9" hidden="1">
              <a:extLst>
                <a:ext uri="{63B3BB69-23CF-44E3-9099-C40C66FF867C}">
                  <a14:compatExt spid="_x0000_s68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54</xdr:row>
          <xdr:rowOff>19050</xdr:rowOff>
        </xdr:from>
        <xdr:to>
          <xdr:col>18</xdr:col>
          <xdr:colOff>295275</xdr:colOff>
          <xdr:row>55</xdr:row>
          <xdr:rowOff>0</xdr:rowOff>
        </xdr:to>
        <xdr:sp macro="" textlink="">
          <xdr:nvSpPr>
            <xdr:cNvPr id="68619" name="Check Box 11" hidden="1">
              <a:extLst>
                <a:ext uri="{63B3BB69-23CF-44E3-9099-C40C66FF867C}">
                  <a14:compatExt spid="_x0000_s68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55</xdr:row>
          <xdr:rowOff>19050</xdr:rowOff>
        </xdr:from>
        <xdr:to>
          <xdr:col>18</xdr:col>
          <xdr:colOff>295275</xdr:colOff>
          <xdr:row>55</xdr:row>
          <xdr:rowOff>200025</xdr:rowOff>
        </xdr:to>
        <xdr:sp macro="" textlink="">
          <xdr:nvSpPr>
            <xdr:cNvPr id="68621" name="Check Box 13" hidden="1">
              <a:extLst>
                <a:ext uri="{63B3BB69-23CF-44E3-9099-C40C66FF867C}">
                  <a14:compatExt spid="_x0000_s68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56</xdr:row>
          <xdr:rowOff>19050</xdr:rowOff>
        </xdr:from>
        <xdr:to>
          <xdr:col>18</xdr:col>
          <xdr:colOff>295275</xdr:colOff>
          <xdr:row>57</xdr:row>
          <xdr:rowOff>0</xdr:rowOff>
        </xdr:to>
        <xdr:sp macro="" textlink="">
          <xdr:nvSpPr>
            <xdr:cNvPr id="68623" name="Check Box 15" hidden="1">
              <a:extLst>
                <a:ext uri="{63B3BB69-23CF-44E3-9099-C40C66FF867C}">
                  <a14:compatExt spid="_x0000_s68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59</xdr:row>
          <xdr:rowOff>19050</xdr:rowOff>
        </xdr:from>
        <xdr:to>
          <xdr:col>18</xdr:col>
          <xdr:colOff>295275</xdr:colOff>
          <xdr:row>60</xdr:row>
          <xdr:rowOff>0</xdr:rowOff>
        </xdr:to>
        <xdr:sp macro="" textlink="">
          <xdr:nvSpPr>
            <xdr:cNvPr id="68625" name="Check Box 17" hidden="1">
              <a:extLst>
                <a:ext uri="{63B3BB69-23CF-44E3-9099-C40C66FF867C}">
                  <a14:compatExt spid="_x0000_s68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60</xdr:row>
          <xdr:rowOff>19050</xdr:rowOff>
        </xdr:from>
        <xdr:to>
          <xdr:col>18</xdr:col>
          <xdr:colOff>295275</xdr:colOff>
          <xdr:row>61</xdr:row>
          <xdr:rowOff>0</xdr:rowOff>
        </xdr:to>
        <xdr:sp macro="" textlink="">
          <xdr:nvSpPr>
            <xdr:cNvPr id="68627" name="Check Box 19" hidden="1">
              <a:extLst>
                <a:ext uri="{63B3BB69-23CF-44E3-9099-C40C66FF867C}">
                  <a14:compatExt spid="_x0000_s68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61</xdr:row>
          <xdr:rowOff>19050</xdr:rowOff>
        </xdr:from>
        <xdr:to>
          <xdr:col>18</xdr:col>
          <xdr:colOff>295275</xdr:colOff>
          <xdr:row>62</xdr:row>
          <xdr:rowOff>0</xdr:rowOff>
        </xdr:to>
        <xdr:sp macro="" textlink="">
          <xdr:nvSpPr>
            <xdr:cNvPr id="68629" name="Check Box 21" hidden="1">
              <a:extLst>
                <a:ext uri="{63B3BB69-23CF-44E3-9099-C40C66FF867C}">
                  <a14:compatExt spid="_x0000_s68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62</xdr:row>
          <xdr:rowOff>19050</xdr:rowOff>
        </xdr:from>
        <xdr:to>
          <xdr:col>18</xdr:col>
          <xdr:colOff>295275</xdr:colOff>
          <xdr:row>62</xdr:row>
          <xdr:rowOff>200025</xdr:rowOff>
        </xdr:to>
        <xdr:sp macro="" textlink="">
          <xdr:nvSpPr>
            <xdr:cNvPr id="68631" name="Check Box 23" hidden="1">
              <a:extLst>
                <a:ext uri="{63B3BB69-23CF-44E3-9099-C40C66FF867C}">
                  <a14:compatExt spid="_x0000_s68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64</xdr:row>
          <xdr:rowOff>19050</xdr:rowOff>
        </xdr:from>
        <xdr:to>
          <xdr:col>18</xdr:col>
          <xdr:colOff>295275</xdr:colOff>
          <xdr:row>65</xdr:row>
          <xdr:rowOff>0</xdr:rowOff>
        </xdr:to>
        <xdr:sp macro="" textlink="">
          <xdr:nvSpPr>
            <xdr:cNvPr id="68633" name="Check Box 25" hidden="1">
              <a:extLst>
                <a:ext uri="{63B3BB69-23CF-44E3-9099-C40C66FF867C}">
                  <a14:compatExt spid="_x0000_s68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65</xdr:row>
          <xdr:rowOff>19050</xdr:rowOff>
        </xdr:from>
        <xdr:to>
          <xdr:col>18</xdr:col>
          <xdr:colOff>295275</xdr:colOff>
          <xdr:row>66</xdr:row>
          <xdr:rowOff>0</xdr:rowOff>
        </xdr:to>
        <xdr:sp macro="" textlink="">
          <xdr:nvSpPr>
            <xdr:cNvPr id="68635" name="Check Box 27" hidden="1">
              <a:extLst>
                <a:ext uri="{63B3BB69-23CF-44E3-9099-C40C66FF867C}">
                  <a14:compatExt spid="_x0000_s68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66</xdr:row>
          <xdr:rowOff>19050</xdr:rowOff>
        </xdr:from>
        <xdr:to>
          <xdr:col>18</xdr:col>
          <xdr:colOff>295275</xdr:colOff>
          <xdr:row>67</xdr:row>
          <xdr:rowOff>0</xdr:rowOff>
        </xdr:to>
        <xdr:sp macro="" textlink="">
          <xdr:nvSpPr>
            <xdr:cNvPr id="68637" name="Check Box 29" hidden="1">
              <a:extLst>
                <a:ext uri="{63B3BB69-23CF-44E3-9099-C40C66FF867C}">
                  <a14:compatExt spid="_x0000_s68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68</xdr:row>
          <xdr:rowOff>19050</xdr:rowOff>
        </xdr:from>
        <xdr:to>
          <xdr:col>18</xdr:col>
          <xdr:colOff>295275</xdr:colOff>
          <xdr:row>69</xdr:row>
          <xdr:rowOff>0</xdr:rowOff>
        </xdr:to>
        <xdr:sp macro="" textlink="">
          <xdr:nvSpPr>
            <xdr:cNvPr id="68639" name="Check Box 31" hidden="1">
              <a:extLst>
                <a:ext uri="{63B3BB69-23CF-44E3-9099-C40C66FF867C}">
                  <a14:compatExt spid="_x0000_s68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69</xdr:row>
          <xdr:rowOff>19050</xdr:rowOff>
        </xdr:from>
        <xdr:to>
          <xdr:col>18</xdr:col>
          <xdr:colOff>295275</xdr:colOff>
          <xdr:row>69</xdr:row>
          <xdr:rowOff>200025</xdr:rowOff>
        </xdr:to>
        <xdr:sp macro="" textlink="">
          <xdr:nvSpPr>
            <xdr:cNvPr id="68641" name="Check Box 33" hidden="1">
              <a:extLst>
                <a:ext uri="{63B3BB69-23CF-44E3-9099-C40C66FF867C}">
                  <a14:compatExt spid="_x0000_s68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70</xdr:row>
          <xdr:rowOff>19050</xdr:rowOff>
        </xdr:from>
        <xdr:to>
          <xdr:col>18</xdr:col>
          <xdr:colOff>295275</xdr:colOff>
          <xdr:row>71</xdr:row>
          <xdr:rowOff>0</xdr:rowOff>
        </xdr:to>
        <xdr:sp macro="" textlink="">
          <xdr:nvSpPr>
            <xdr:cNvPr id="68643" name="Check Box 35" hidden="1">
              <a:extLst>
                <a:ext uri="{63B3BB69-23CF-44E3-9099-C40C66FF867C}">
                  <a14:compatExt spid="_x0000_s68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71</xdr:row>
          <xdr:rowOff>19050</xdr:rowOff>
        </xdr:from>
        <xdr:to>
          <xdr:col>18</xdr:col>
          <xdr:colOff>295275</xdr:colOff>
          <xdr:row>72</xdr:row>
          <xdr:rowOff>0</xdr:rowOff>
        </xdr:to>
        <xdr:sp macro="" textlink="">
          <xdr:nvSpPr>
            <xdr:cNvPr id="68645" name="Check Box 37" hidden="1">
              <a:extLst>
                <a:ext uri="{63B3BB69-23CF-44E3-9099-C40C66FF867C}">
                  <a14:compatExt spid="_x0000_s68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72</xdr:row>
          <xdr:rowOff>19050</xdr:rowOff>
        </xdr:from>
        <xdr:to>
          <xdr:col>18</xdr:col>
          <xdr:colOff>295275</xdr:colOff>
          <xdr:row>73</xdr:row>
          <xdr:rowOff>0</xdr:rowOff>
        </xdr:to>
        <xdr:sp macro="" textlink="">
          <xdr:nvSpPr>
            <xdr:cNvPr id="68647" name="Check Box 39" hidden="1">
              <a:extLst>
                <a:ext uri="{63B3BB69-23CF-44E3-9099-C40C66FF867C}">
                  <a14:compatExt spid="_x0000_s68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73</xdr:row>
          <xdr:rowOff>19050</xdr:rowOff>
        </xdr:from>
        <xdr:to>
          <xdr:col>18</xdr:col>
          <xdr:colOff>295275</xdr:colOff>
          <xdr:row>74</xdr:row>
          <xdr:rowOff>0</xdr:rowOff>
        </xdr:to>
        <xdr:sp macro="" textlink="">
          <xdr:nvSpPr>
            <xdr:cNvPr id="68649" name="Check Box 41" hidden="1">
              <a:extLst>
                <a:ext uri="{63B3BB69-23CF-44E3-9099-C40C66FF867C}">
                  <a14:compatExt spid="_x0000_s68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74</xdr:row>
          <xdr:rowOff>19050</xdr:rowOff>
        </xdr:from>
        <xdr:to>
          <xdr:col>18</xdr:col>
          <xdr:colOff>295275</xdr:colOff>
          <xdr:row>75</xdr:row>
          <xdr:rowOff>0</xdr:rowOff>
        </xdr:to>
        <xdr:sp macro="" textlink="">
          <xdr:nvSpPr>
            <xdr:cNvPr id="68650" name="Check Box 42" hidden="1">
              <a:extLst>
                <a:ext uri="{63B3BB69-23CF-44E3-9099-C40C66FF867C}">
                  <a14:compatExt spid="_x0000_s68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75</xdr:row>
          <xdr:rowOff>19050</xdr:rowOff>
        </xdr:from>
        <xdr:to>
          <xdr:col>18</xdr:col>
          <xdr:colOff>295275</xdr:colOff>
          <xdr:row>76</xdr:row>
          <xdr:rowOff>0</xdr:rowOff>
        </xdr:to>
        <xdr:sp macro="" textlink="">
          <xdr:nvSpPr>
            <xdr:cNvPr id="68652" name="Check Box 44" hidden="1">
              <a:extLst>
                <a:ext uri="{63B3BB69-23CF-44E3-9099-C40C66FF867C}">
                  <a14:compatExt spid="_x0000_s68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78</xdr:row>
          <xdr:rowOff>19050</xdr:rowOff>
        </xdr:from>
        <xdr:to>
          <xdr:col>18</xdr:col>
          <xdr:colOff>295275</xdr:colOff>
          <xdr:row>79</xdr:row>
          <xdr:rowOff>0</xdr:rowOff>
        </xdr:to>
        <xdr:sp macro="" textlink="">
          <xdr:nvSpPr>
            <xdr:cNvPr id="68653" name="Check Box 45" hidden="1">
              <a:extLst>
                <a:ext uri="{63B3BB69-23CF-44E3-9099-C40C66FF867C}">
                  <a14:compatExt spid="_x0000_s68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51</xdr:row>
          <xdr:rowOff>9525</xdr:rowOff>
        </xdr:from>
        <xdr:to>
          <xdr:col>0</xdr:col>
          <xdr:colOff>781050</xdr:colOff>
          <xdr:row>52</xdr:row>
          <xdr:rowOff>9525</xdr:rowOff>
        </xdr:to>
        <xdr:sp macro="" textlink="">
          <xdr:nvSpPr>
            <xdr:cNvPr id="68656" name="Check Box 48" hidden="1">
              <a:extLst>
                <a:ext uri="{63B3BB69-23CF-44E3-9099-C40C66FF867C}">
                  <a14:compatExt spid="_x0000_s68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52</xdr:row>
          <xdr:rowOff>9525</xdr:rowOff>
        </xdr:from>
        <xdr:to>
          <xdr:col>0</xdr:col>
          <xdr:colOff>781050</xdr:colOff>
          <xdr:row>53</xdr:row>
          <xdr:rowOff>9525</xdr:rowOff>
        </xdr:to>
        <xdr:sp macro="" textlink="">
          <xdr:nvSpPr>
            <xdr:cNvPr id="68659" name="Check Box 51" hidden="1">
              <a:extLst>
                <a:ext uri="{63B3BB69-23CF-44E3-9099-C40C66FF867C}">
                  <a14:compatExt spid="_x0000_s68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53</xdr:row>
          <xdr:rowOff>9525</xdr:rowOff>
        </xdr:from>
        <xdr:to>
          <xdr:col>0</xdr:col>
          <xdr:colOff>781050</xdr:colOff>
          <xdr:row>54</xdr:row>
          <xdr:rowOff>9525</xdr:rowOff>
        </xdr:to>
        <xdr:sp macro="" textlink="">
          <xdr:nvSpPr>
            <xdr:cNvPr id="68661" name="Check Box 53" hidden="1">
              <a:extLst>
                <a:ext uri="{63B3BB69-23CF-44E3-9099-C40C66FF867C}">
                  <a14:compatExt spid="_x0000_s68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54</xdr:row>
          <xdr:rowOff>9525</xdr:rowOff>
        </xdr:from>
        <xdr:to>
          <xdr:col>0</xdr:col>
          <xdr:colOff>781050</xdr:colOff>
          <xdr:row>55</xdr:row>
          <xdr:rowOff>9525</xdr:rowOff>
        </xdr:to>
        <xdr:sp macro="" textlink="">
          <xdr:nvSpPr>
            <xdr:cNvPr id="68664" name="Check Box 56" hidden="1">
              <a:extLst>
                <a:ext uri="{63B3BB69-23CF-44E3-9099-C40C66FF867C}">
                  <a14:compatExt spid="_x0000_s68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55</xdr:row>
          <xdr:rowOff>9525</xdr:rowOff>
        </xdr:from>
        <xdr:to>
          <xdr:col>0</xdr:col>
          <xdr:colOff>781050</xdr:colOff>
          <xdr:row>56</xdr:row>
          <xdr:rowOff>9525</xdr:rowOff>
        </xdr:to>
        <xdr:sp macro="" textlink="">
          <xdr:nvSpPr>
            <xdr:cNvPr id="68666" name="Check Box 58" hidden="1">
              <a:extLst>
                <a:ext uri="{63B3BB69-23CF-44E3-9099-C40C66FF867C}">
                  <a14:compatExt spid="_x0000_s68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56</xdr:row>
          <xdr:rowOff>9525</xdr:rowOff>
        </xdr:from>
        <xdr:to>
          <xdr:col>0</xdr:col>
          <xdr:colOff>781050</xdr:colOff>
          <xdr:row>57</xdr:row>
          <xdr:rowOff>9525</xdr:rowOff>
        </xdr:to>
        <xdr:sp macro="" textlink="">
          <xdr:nvSpPr>
            <xdr:cNvPr id="68668" name="Check Box 60" hidden="1">
              <a:extLst>
                <a:ext uri="{63B3BB69-23CF-44E3-9099-C40C66FF867C}">
                  <a14:compatExt spid="_x0000_s68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59</xdr:row>
          <xdr:rowOff>9525</xdr:rowOff>
        </xdr:from>
        <xdr:to>
          <xdr:col>0</xdr:col>
          <xdr:colOff>781050</xdr:colOff>
          <xdr:row>60</xdr:row>
          <xdr:rowOff>9525</xdr:rowOff>
        </xdr:to>
        <xdr:sp macro="" textlink="">
          <xdr:nvSpPr>
            <xdr:cNvPr id="68670" name="Check Box 62" hidden="1">
              <a:extLst>
                <a:ext uri="{63B3BB69-23CF-44E3-9099-C40C66FF867C}">
                  <a14:compatExt spid="_x0000_s68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60</xdr:row>
          <xdr:rowOff>9525</xdr:rowOff>
        </xdr:from>
        <xdr:to>
          <xdr:col>0</xdr:col>
          <xdr:colOff>781050</xdr:colOff>
          <xdr:row>61</xdr:row>
          <xdr:rowOff>9525</xdr:rowOff>
        </xdr:to>
        <xdr:sp macro="" textlink="">
          <xdr:nvSpPr>
            <xdr:cNvPr id="68672" name="Check Box 64" hidden="1">
              <a:extLst>
                <a:ext uri="{63B3BB69-23CF-44E3-9099-C40C66FF867C}">
                  <a14:compatExt spid="_x0000_s68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61</xdr:row>
          <xdr:rowOff>9525</xdr:rowOff>
        </xdr:from>
        <xdr:to>
          <xdr:col>0</xdr:col>
          <xdr:colOff>781050</xdr:colOff>
          <xdr:row>62</xdr:row>
          <xdr:rowOff>9525</xdr:rowOff>
        </xdr:to>
        <xdr:sp macro="" textlink="">
          <xdr:nvSpPr>
            <xdr:cNvPr id="68674" name="Check Box 66" hidden="1">
              <a:extLst>
                <a:ext uri="{63B3BB69-23CF-44E3-9099-C40C66FF867C}">
                  <a14:compatExt spid="_x0000_s68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62</xdr:row>
          <xdr:rowOff>9525</xdr:rowOff>
        </xdr:from>
        <xdr:to>
          <xdr:col>0</xdr:col>
          <xdr:colOff>781050</xdr:colOff>
          <xdr:row>63</xdr:row>
          <xdr:rowOff>9525</xdr:rowOff>
        </xdr:to>
        <xdr:sp macro="" textlink="">
          <xdr:nvSpPr>
            <xdr:cNvPr id="68676" name="Check Box 68" hidden="1">
              <a:extLst>
                <a:ext uri="{63B3BB69-23CF-44E3-9099-C40C66FF867C}">
                  <a14:compatExt spid="_x0000_s68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64</xdr:row>
          <xdr:rowOff>9525</xdr:rowOff>
        </xdr:from>
        <xdr:to>
          <xdr:col>0</xdr:col>
          <xdr:colOff>781050</xdr:colOff>
          <xdr:row>65</xdr:row>
          <xdr:rowOff>9525</xdr:rowOff>
        </xdr:to>
        <xdr:sp macro="" textlink="">
          <xdr:nvSpPr>
            <xdr:cNvPr id="68678" name="Check Box 70" hidden="1">
              <a:extLst>
                <a:ext uri="{63B3BB69-23CF-44E3-9099-C40C66FF867C}">
                  <a14:compatExt spid="_x0000_s68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65</xdr:row>
          <xdr:rowOff>9525</xdr:rowOff>
        </xdr:from>
        <xdr:to>
          <xdr:col>0</xdr:col>
          <xdr:colOff>781050</xdr:colOff>
          <xdr:row>66</xdr:row>
          <xdr:rowOff>9525</xdr:rowOff>
        </xdr:to>
        <xdr:sp macro="" textlink="">
          <xdr:nvSpPr>
            <xdr:cNvPr id="68680" name="Check Box 72" hidden="1">
              <a:extLst>
                <a:ext uri="{63B3BB69-23CF-44E3-9099-C40C66FF867C}">
                  <a14:compatExt spid="_x0000_s68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66</xdr:row>
          <xdr:rowOff>9525</xdr:rowOff>
        </xdr:from>
        <xdr:to>
          <xdr:col>0</xdr:col>
          <xdr:colOff>781050</xdr:colOff>
          <xdr:row>67</xdr:row>
          <xdr:rowOff>9525</xdr:rowOff>
        </xdr:to>
        <xdr:sp macro="" textlink="">
          <xdr:nvSpPr>
            <xdr:cNvPr id="68681" name="Check Box 73" hidden="1">
              <a:extLst>
                <a:ext uri="{63B3BB69-23CF-44E3-9099-C40C66FF867C}">
                  <a14:compatExt spid="_x0000_s68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68</xdr:row>
          <xdr:rowOff>9525</xdr:rowOff>
        </xdr:from>
        <xdr:to>
          <xdr:col>0</xdr:col>
          <xdr:colOff>781050</xdr:colOff>
          <xdr:row>69</xdr:row>
          <xdr:rowOff>9525</xdr:rowOff>
        </xdr:to>
        <xdr:sp macro="" textlink="">
          <xdr:nvSpPr>
            <xdr:cNvPr id="68683" name="Check Box 75" hidden="1">
              <a:extLst>
                <a:ext uri="{63B3BB69-23CF-44E3-9099-C40C66FF867C}">
                  <a14:compatExt spid="_x0000_s68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69</xdr:row>
          <xdr:rowOff>9525</xdr:rowOff>
        </xdr:from>
        <xdr:to>
          <xdr:col>0</xdr:col>
          <xdr:colOff>781050</xdr:colOff>
          <xdr:row>70</xdr:row>
          <xdr:rowOff>9525</xdr:rowOff>
        </xdr:to>
        <xdr:sp macro="" textlink="">
          <xdr:nvSpPr>
            <xdr:cNvPr id="68685" name="Check Box 77" hidden="1">
              <a:extLst>
                <a:ext uri="{63B3BB69-23CF-44E3-9099-C40C66FF867C}">
                  <a14:compatExt spid="_x0000_s68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70</xdr:row>
          <xdr:rowOff>9525</xdr:rowOff>
        </xdr:from>
        <xdr:to>
          <xdr:col>0</xdr:col>
          <xdr:colOff>781050</xdr:colOff>
          <xdr:row>71</xdr:row>
          <xdr:rowOff>9525</xdr:rowOff>
        </xdr:to>
        <xdr:sp macro="" textlink="">
          <xdr:nvSpPr>
            <xdr:cNvPr id="68687" name="Check Box 79" hidden="1">
              <a:extLst>
                <a:ext uri="{63B3BB69-23CF-44E3-9099-C40C66FF867C}">
                  <a14:compatExt spid="_x0000_s68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71</xdr:row>
          <xdr:rowOff>9525</xdr:rowOff>
        </xdr:from>
        <xdr:to>
          <xdr:col>0</xdr:col>
          <xdr:colOff>781050</xdr:colOff>
          <xdr:row>72</xdr:row>
          <xdr:rowOff>9525</xdr:rowOff>
        </xdr:to>
        <xdr:sp macro="" textlink="">
          <xdr:nvSpPr>
            <xdr:cNvPr id="68689" name="Check Box 81" hidden="1">
              <a:extLst>
                <a:ext uri="{63B3BB69-23CF-44E3-9099-C40C66FF867C}">
                  <a14:compatExt spid="_x0000_s68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72</xdr:row>
          <xdr:rowOff>9525</xdr:rowOff>
        </xdr:from>
        <xdr:to>
          <xdr:col>0</xdr:col>
          <xdr:colOff>781050</xdr:colOff>
          <xdr:row>73</xdr:row>
          <xdr:rowOff>9525</xdr:rowOff>
        </xdr:to>
        <xdr:sp macro="" textlink="">
          <xdr:nvSpPr>
            <xdr:cNvPr id="68691" name="Check Box 83" hidden="1">
              <a:extLst>
                <a:ext uri="{63B3BB69-23CF-44E3-9099-C40C66FF867C}">
                  <a14:compatExt spid="_x0000_s68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73</xdr:row>
          <xdr:rowOff>9525</xdr:rowOff>
        </xdr:from>
        <xdr:to>
          <xdr:col>0</xdr:col>
          <xdr:colOff>781050</xdr:colOff>
          <xdr:row>74</xdr:row>
          <xdr:rowOff>9525</xdr:rowOff>
        </xdr:to>
        <xdr:sp macro="" textlink="">
          <xdr:nvSpPr>
            <xdr:cNvPr id="68693" name="Check Box 85" hidden="1">
              <a:extLst>
                <a:ext uri="{63B3BB69-23CF-44E3-9099-C40C66FF867C}">
                  <a14:compatExt spid="_x0000_s68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74</xdr:row>
          <xdr:rowOff>9525</xdr:rowOff>
        </xdr:from>
        <xdr:to>
          <xdr:col>0</xdr:col>
          <xdr:colOff>781050</xdr:colOff>
          <xdr:row>75</xdr:row>
          <xdr:rowOff>9525</xdr:rowOff>
        </xdr:to>
        <xdr:sp macro="" textlink="">
          <xdr:nvSpPr>
            <xdr:cNvPr id="68695" name="Check Box 87" hidden="1">
              <a:extLst>
                <a:ext uri="{63B3BB69-23CF-44E3-9099-C40C66FF867C}">
                  <a14:compatExt spid="_x0000_s68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75</xdr:row>
          <xdr:rowOff>9525</xdr:rowOff>
        </xdr:from>
        <xdr:to>
          <xdr:col>0</xdr:col>
          <xdr:colOff>781050</xdr:colOff>
          <xdr:row>76</xdr:row>
          <xdr:rowOff>9525</xdr:rowOff>
        </xdr:to>
        <xdr:sp macro="" textlink="">
          <xdr:nvSpPr>
            <xdr:cNvPr id="68696" name="Check Box 88" hidden="1">
              <a:extLst>
                <a:ext uri="{63B3BB69-23CF-44E3-9099-C40C66FF867C}">
                  <a14:compatExt spid="_x0000_s68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78</xdr:row>
          <xdr:rowOff>9525</xdr:rowOff>
        </xdr:from>
        <xdr:to>
          <xdr:col>0</xdr:col>
          <xdr:colOff>781050</xdr:colOff>
          <xdr:row>79</xdr:row>
          <xdr:rowOff>9525</xdr:rowOff>
        </xdr:to>
        <xdr:sp macro="" textlink="">
          <xdr:nvSpPr>
            <xdr:cNvPr id="68698" name="Check Box 90" hidden="1">
              <a:extLst>
                <a:ext uri="{63B3BB69-23CF-44E3-9099-C40C66FF867C}">
                  <a14:compatExt spid="_x0000_s68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57</xdr:row>
          <xdr:rowOff>9525</xdr:rowOff>
        </xdr:from>
        <xdr:to>
          <xdr:col>0</xdr:col>
          <xdr:colOff>781050</xdr:colOff>
          <xdr:row>58</xdr:row>
          <xdr:rowOff>9525</xdr:rowOff>
        </xdr:to>
        <xdr:sp macro="" textlink="">
          <xdr:nvSpPr>
            <xdr:cNvPr id="68700" name="Check Box 92" hidden="1">
              <a:extLst>
                <a:ext uri="{63B3BB69-23CF-44E3-9099-C40C66FF867C}">
                  <a14:compatExt spid="_x0000_s68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63</xdr:row>
          <xdr:rowOff>9525</xdr:rowOff>
        </xdr:from>
        <xdr:to>
          <xdr:col>0</xdr:col>
          <xdr:colOff>781050</xdr:colOff>
          <xdr:row>64</xdr:row>
          <xdr:rowOff>9525</xdr:rowOff>
        </xdr:to>
        <xdr:sp macro="" textlink="">
          <xdr:nvSpPr>
            <xdr:cNvPr id="68702" name="Check Box 94" hidden="1">
              <a:extLst>
                <a:ext uri="{63B3BB69-23CF-44E3-9099-C40C66FF867C}">
                  <a14:compatExt spid="_x0000_s68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67</xdr:row>
          <xdr:rowOff>9525</xdr:rowOff>
        </xdr:from>
        <xdr:to>
          <xdr:col>0</xdr:col>
          <xdr:colOff>781050</xdr:colOff>
          <xdr:row>68</xdr:row>
          <xdr:rowOff>9525</xdr:rowOff>
        </xdr:to>
        <xdr:sp macro="" textlink="">
          <xdr:nvSpPr>
            <xdr:cNvPr id="68704" name="Check Box 96" hidden="1">
              <a:extLst>
                <a:ext uri="{63B3BB69-23CF-44E3-9099-C40C66FF867C}">
                  <a14:compatExt spid="_x0000_s68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76</xdr:row>
          <xdr:rowOff>9525</xdr:rowOff>
        </xdr:from>
        <xdr:to>
          <xdr:col>0</xdr:col>
          <xdr:colOff>781050</xdr:colOff>
          <xdr:row>77</xdr:row>
          <xdr:rowOff>9525</xdr:rowOff>
        </xdr:to>
        <xdr:sp macro="" textlink="">
          <xdr:nvSpPr>
            <xdr:cNvPr id="68706" name="Check Box 98" hidden="1">
              <a:extLst>
                <a:ext uri="{63B3BB69-23CF-44E3-9099-C40C66FF867C}">
                  <a14:compatExt spid="_x0000_s68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77</xdr:row>
          <xdr:rowOff>9525</xdr:rowOff>
        </xdr:from>
        <xdr:to>
          <xdr:col>0</xdr:col>
          <xdr:colOff>781050</xdr:colOff>
          <xdr:row>78</xdr:row>
          <xdr:rowOff>9525</xdr:rowOff>
        </xdr:to>
        <xdr:sp macro="" textlink="">
          <xdr:nvSpPr>
            <xdr:cNvPr id="68708" name="Check Box 100" hidden="1">
              <a:extLst>
                <a:ext uri="{63B3BB69-23CF-44E3-9099-C40C66FF867C}">
                  <a14:compatExt spid="_x0000_s68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57</xdr:row>
          <xdr:rowOff>19050</xdr:rowOff>
        </xdr:from>
        <xdr:to>
          <xdr:col>18</xdr:col>
          <xdr:colOff>295275</xdr:colOff>
          <xdr:row>58</xdr:row>
          <xdr:rowOff>0</xdr:rowOff>
        </xdr:to>
        <xdr:sp macro="" textlink="">
          <xdr:nvSpPr>
            <xdr:cNvPr id="68710" name="Check Box 102" hidden="1">
              <a:extLst>
                <a:ext uri="{63B3BB69-23CF-44E3-9099-C40C66FF867C}">
                  <a14:compatExt spid="_x0000_s68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63</xdr:row>
          <xdr:rowOff>19050</xdr:rowOff>
        </xdr:from>
        <xdr:to>
          <xdr:col>18</xdr:col>
          <xdr:colOff>295275</xdr:colOff>
          <xdr:row>64</xdr:row>
          <xdr:rowOff>0</xdr:rowOff>
        </xdr:to>
        <xdr:sp macro="" textlink="">
          <xdr:nvSpPr>
            <xdr:cNvPr id="68712" name="Check Box 104" hidden="1">
              <a:extLst>
                <a:ext uri="{63B3BB69-23CF-44E3-9099-C40C66FF867C}">
                  <a14:compatExt spid="_x0000_s68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67</xdr:row>
          <xdr:rowOff>19050</xdr:rowOff>
        </xdr:from>
        <xdr:to>
          <xdr:col>18</xdr:col>
          <xdr:colOff>295275</xdr:colOff>
          <xdr:row>68</xdr:row>
          <xdr:rowOff>0</xdr:rowOff>
        </xdr:to>
        <xdr:sp macro="" textlink="">
          <xdr:nvSpPr>
            <xdr:cNvPr id="68714" name="Check Box 106" hidden="1">
              <a:extLst>
                <a:ext uri="{63B3BB69-23CF-44E3-9099-C40C66FF867C}">
                  <a14:compatExt spid="_x0000_s68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76</xdr:row>
          <xdr:rowOff>19050</xdr:rowOff>
        </xdr:from>
        <xdr:to>
          <xdr:col>18</xdr:col>
          <xdr:colOff>295275</xdr:colOff>
          <xdr:row>77</xdr:row>
          <xdr:rowOff>0</xdr:rowOff>
        </xdr:to>
        <xdr:sp macro="" textlink="">
          <xdr:nvSpPr>
            <xdr:cNvPr id="68716" name="Check Box 108" hidden="1">
              <a:extLst>
                <a:ext uri="{63B3BB69-23CF-44E3-9099-C40C66FF867C}">
                  <a14:compatExt spid="_x0000_s68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77</xdr:row>
          <xdr:rowOff>19050</xdr:rowOff>
        </xdr:from>
        <xdr:to>
          <xdr:col>18</xdr:col>
          <xdr:colOff>295275</xdr:colOff>
          <xdr:row>78</xdr:row>
          <xdr:rowOff>0</xdr:rowOff>
        </xdr:to>
        <xdr:sp macro="" textlink="">
          <xdr:nvSpPr>
            <xdr:cNvPr id="68718" name="Check Box 110" hidden="1">
              <a:extLst>
                <a:ext uri="{63B3BB69-23CF-44E3-9099-C40C66FF867C}">
                  <a14:compatExt spid="_x0000_s68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561975</xdr:colOff>
          <xdr:row>58</xdr:row>
          <xdr:rowOff>9525</xdr:rowOff>
        </xdr:from>
        <xdr:to>
          <xdr:col>0</xdr:col>
          <xdr:colOff>781050</xdr:colOff>
          <xdr:row>59</xdr:row>
          <xdr:rowOff>9525</xdr:rowOff>
        </xdr:to>
        <xdr:sp macro="" textlink="">
          <xdr:nvSpPr>
            <xdr:cNvPr id="68720" name="Check Box 112" hidden="1">
              <a:extLst>
                <a:ext uri="{63B3BB69-23CF-44E3-9099-C40C66FF867C}">
                  <a14:compatExt spid="_x0000_s68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58</xdr:row>
          <xdr:rowOff>19050</xdr:rowOff>
        </xdr:from>
        <xdr:to>
          <xdr:col>18</xdr:col>
          <xdr:colOff>295275</xdr:colOff>
          <xdr:row>59</xdr:row>
          <xdr:rowOff>0</xdr:rowOff>
        </xdr:to>
        <xdr:sp macro="" textlink="">
          <xdr:nvSpPr>
            <xdr:cNvPr id="68722" name="Check Box 114" hidden="1">
              <a:extLst>
                <a:ext uri="{63B3BB69-23CF-44E3-9099-C40C66FF867C}">
                  <a14:compatExt spid="_x0000_s68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9525</xdr:colOff>
          <xdr:row>3</xdr:row>
          <xdr:rowOff>152400</xdr:rowOff>
        </xdr:from>
        <xdr:to>
          <xdr:col>57</xdr:col>
          <xdr:colOff>314325</xdr:colOff>
          <xdr:row>5</xdr:row>
          <xdr:rowOff>9525</xdr:rowOff>
        </xdr:to>
        <xdr:sp macro="" textlink="">
          <xdr:nvSpPr>
            <xdr:cNvPr id="68733" name="Check Box 125" hidden="1">
              <a:extLst>
                <a:ext uri="{63B3BB69-23CF-44E3-9099-C40C66FF867C}">
                  <a14:compatExt spid="_x0000_s68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6</xdr:row>
          <xdr:rowOff>0</xdr:rowOff>
        </xdr:from>
        <xdr:to>
          <xdr:col>57</xdr:col>
          <xdr:colOff>257175</xdr:colOff>
          <xdr:row>6</xdr:row>
          <xdr:rowOff>180975</xdr:rowOff>
        </xdr:to>
        <xdr:sp macro="" textlink="">
          <xdr:nvSpPr>
            <xdr:cNvPr id="68734" name="Check Box 126" hidden="1">
              <a:extLst>
                <a:ext uri="{63B3BB69-23CF-44E3-9099-C40C66FF867C}">
                  <a14:compatExt spid="_x0000_s68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8</xdr:row>
          <xdr:rowOff>19050</xdr:rowOff>
        </xdr:from>
        <xdr:to>
          <xdr:col>57</xdr:col>
          <xdr:colOff>247650</xdr:colOff>
          <xdr:row>9</xdr:row>
          <xdr:rowOff>19050</xdr:rowOff>
        </xdr:to>
        <xdr:sp macro="" textlink="">
          <xdr:nvSpPr>
            <xdr:cNvPr id="68735" name="Check Box 127" hidden="1">
              <a:extLst>
                <a:ext uri="{63B3BB69-23CF-44E3-9099-C40C66FF867C}">
                  <a14:compatExt spid="_x0000_s68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6</xdr:row>
          <xdr:rowOff>180975</xdr:rowOff>
        </xdr:from>
        <xdr:to>
          <xdr:col>57</xdr:col>
          <xdr:colOff>247650</xdr:colOff>
          <xdr:row>8</xdr:row>
          <xdr:rowOff>19050</xdr:rowOff>
        </xdr:to>
        <xdr:sp macro="" textlink="">
          <xdr:nvSpPr>
            <xdr:cNvPr id="68736" name="Check Box 128" hidden="1">
              <a:extLst>
                <a:ext uri="{63B3BB69-23CF-44E3-9099-C40C66FF867C}">
                  <a14:compatExt spid="_x0000_s68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9</xdr:row>
          <xdr:rowOff>0</xdr:rowOff>
        </xdr:from>
        <xdr:to>
          <xdr:col>57</xdr:col>
          <xdr:colOff>304800</xdr:colOff>
          <xdr:row>10</xdr:row>
          <xdr:rowOff>19050</xdr:rowOff>
        </xdr:to>
        <xdr:sp macro="" textlink="">
          <xdr:nvSpPr>
            <xdr:cNvPr id="68737" name="Check Box 129" hidden="1">
              <a:extLst>
                <a:ext uri="{63B3BB69-23CF-44E3-9099-C40C66FF867C}">
                  <a14:compatExt spid="_x0000_s68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12</xdr:row>
          <xdr:rowOff>28575</xdr:rowOff>
        </xdr:from>
        <xdr:to>
          <xdr:col>57</xdr:col>
          <xdr:colOff>266700</xdr:colOff>
          <xdr:row>13</xdr:row>
          <xdr:rowOff>19050</xdr:rowOff>
        </xdr:to>
        <xdr:sp macro="" textlink="">
          <xdr:nvSpPr>
            <xdr:cNvPr id="68738" name="Check Box 130" hidden="1">
              <a:extLst>
                <a:ext uri="{63B3BB69-23CF-44E3-9099-C40C66FF867C}">
                  <a14:compatExt spid="_x0000_s68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11</xdr:row>
          <xdr:rowOff>0</xdr:rowOff>
        </xdr:from>
        <xdr:to>
          <xdr:col>57</xdr:col>
          <xdr:colOff>285750</xdr:colOff>
          <xdr:row>12</xdr:row>
          <xdr:rowOff>19050</xdr:rowOff>
        </xdr:to>
        <xdr:sp macro="" textlink="">
          <xdr:nvSpPr>
            <xdr:cNvPr id="68739" name="Check Box 131" hidden="1">
              <a:extLst>
                <a:ext uri="{63B3BB69-23CF-44E3-9099-C40C66FF867C}">
                  <a14:compatExt spid="_x0000_s68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14</xdr:row>
          <xdr:rowOff>19050</xdr:rowOff>
        </xdr:from>
        <xdr:to>
          <xdr:col>57</xdr:col>
          <xdr:colOff>285750</xdr:colOff>
          <xdr:row>15</xdr:row>
          <xdr:rowOff>19050</xdr:rowOff>
        </xdr:to>
        <xdr:sp macro="" textlink="">
          <xdr:nvSpPr>
            <xdr:cNvPr id="68740" name="Check Box 132" hidden="1">
              <a:extLst>
                <a:ext uri="{63B3BB69-23CF-44E3-9099-C40C66FF867C}">
                  <a14:compatExt spid="_x0000_s68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13</xdr:row>
          <xdr:rowOff>19050</xdr:rowOff>
        </xdr:from>
        <xdr:to>
          <xdr:col>57</xdr:col>
          <xdr:colOff>285750</xdr:colOff>
          <xdr:row>14</xdr:row>
          <xdr:rowOff>19050</xdr:rowOff>
        </xdr:to>
        <xdr:sp macro="" textlink="">
          <xdr:nvSpPr>
            <xdr:cNvPr id="68741" name="Check Box 133" hidden="1">
              <a:extLst>
                <a:ext uri="{63B3BB69-23CF-44E3-9099-C40C66FF867C}">
                  <a14:compatExt spid="_x0000_s68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15</xdr:row>
          <xdr:rowOff>9525</xdr:rowOff>
        </xdr:from>
        <xdr:to>
          <xdr:col>57</xdr:col>
          <xdr:colOff>314325</xdr:colOff>
          <xdr:row>16</xdr:row>
          <xdr:rowOff>19050</xdr:rowOff>
        </xdr:to>
        <xdr:sp macro="" textlink="">
          <xdr:nvSpPr>
            <xdr:cNvPr id="68742" name="Check Box 134" hidden="1">
              <a:extLst>
                <a:ext uri="{63B3BB69-23CF-44E3-9099-C40C66FF867C}">
                  <a14:compatExt spid="_x0000_s68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16</xdr:row>
          <xdr:rowOff>9525</xdr:rowOff>
        </xdr:from>
        <xdr:to>
          <xdr:col>57</xdr:col>
          <xdr:colOff>295275</xdr:colOff>
          <xdr:row>17</xdr:row>
          <xdr:rowOff>19050</xdr:rowOff>
        </xdr:to>
        <xdr:sp macro="" textlink="">
          <xdr:nvSpPr>
            <xdr:cNvPr id="68743" name="Check Box 135" hidden="1">
              <a:extLst>
                <a:ext uri="{63B3BB69-23CF-44E3-9099-C40C66FF867C}">
                  <a14:compatExt spid="_x0000_s68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17</xdr:row>
          <xdr:rowOff>0</xdr:rowOff>
        </xdr:from>
        <xdr:to>
          <xdr:col>57</xdr:col>
          <xdr:colOff>257175</xdr:colOff>
          <xdr:row>18</xdr:row>
          <xdr:rowOff>19050</xdr:rowOff>
        </xdr:to>
        <xdr:sp macro="" textlink="">
          <xdr:nvSpPr>
            <xdr:cNvPr id="68744" name="Check Box 136" hidden="1">
              <a:extLst>
                <a:ext uri="{63B3BB69-23CF-44E3-9099-C40C66FF867C}">
                  <a14:compatExt spid="_x0000_s68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17</xdr:row>
          <xdr:rowOff>180975</xdr:rowOff>
        </xdr:from>
        <xdr:to>
          <xdr:col>57</xdr:col>
          <xdr:colOff>285750</xdr:colOff>
          <xdr:row>19</xdr:row>
          <xdr:rowOff>19050</xdr:rowOff>
        </xdr:to>
        <xdr:sp macro="" textlink="">
          <xdr:nvSpPr>
            <xdr:cNvPr id="68745" name="Check Box 137" hidden="1">
              <a:extLst>
                <a:ext uri="{63B3BB69-23CF-44E3-9099-C40C66FF867C}">
                  <a14:compatExt spid="_x0000_s68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20</xdr:row>
          <xdr:rowOff>9525</xdr:rowOff>
        </xdr:from>
        <xdr:to>
          <xdr:col>57</xdr:col>
          <xdr:colOff>285750</xdr:colOff>
          <xdr:row>21</xdr:row>
          <xdr:rowOff>19050</xdr:rowOff>
        </xdr:to>
        <xdr:sp macro="" textlink="">
          <xdr:nvSpPr>
            <xdr:cNvPr id="68746" name="Check Box 138" hidden="1">
              <a:extLst>
                <a:ext uri="{63B3BB69-23CF-44E3-9099-C40C66FF867C}">
                  <a14:compatExt spid="_x0000_s68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19</xdr:row>
          <xdr:rowOff>0</xdr:rowOff>
        </xdr:from>
        <xdr:to>
          <xdr:col>57</xdr:col>
          <xdr:colOff>285750</xdr:colOff>
          <xdr:row>20</xdr:row>
          <xdr:rowOff>19050</xdr:rowOff>
        </xdr:to>
        <xdr:sp macro="" textlink="">
          <xdr:nvSpPr>
            <xdr:cNvPr id="68747" name="Check Box 139" hidden="1">
              <a:extLst>
                <a:ext uri="{63B3BB69-23CF-44E3-9099-C40C66FF867C}">
                  <a14:compatExt spid="_x0000_s68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21</xdr:row>
          <xdr:rowOff>19050</xdr:rowOff>
        </xdr:from>
        <xdr:to>
          <xdr:col>57</xdr:col>
          <xdr:colOff>285750</xdr:colOff>
          <xdr:row>22</xdr:row>
          <xdr:rowOff>19050</xdr:rowOff>
        </xdr:to>
        <xdr:sp macro="" textlink="">
          <xdr:nvSpPr>
            <xdr:cNvPr id="68748" name="Check Box 140" hidden="1">
              <a:extLst>
                <a:ext uri="{63B3BB69-23CF-44E3-9099-C40C66FF867C}">
                  <a14:compatExt spid="_x0000_s68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22</xdr:row>
          <xdr:rowOff>9525</xdr:rowOff>
        </xdr:from>
        <xdr:to>
          <xdr:col>57</xdr:col>
          <xdr:colOff>285750</xdr:colOff>
          <xdr:row>23</xdr:row>
          <xdr:rowOff>19050</xdr:rowOff>
        </xdr:to>
        <xdr:sp macro="" textlink="">
          <xdr:nvSpPr>
            <xdr:cNvPr id="68749" name="Check Box 141" hidden="1">
              <a:extLst>
                <a:ext uri="{63B3BB69-23CF-44E3-9099-C40C66FF867C}">
                  <a14:compatExt spid="_x0000_s68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23</xdr:row>
          <xdr:rowOff>0</xdr:rowOff>
        </xdr:from>
        <xdr:to>
          <xdr:col>57</xdr:col>
          <xdr:colOff>285750</xdr:colOff>
          <xdr:row>24</xdr:row>
          <xdr:rowOff>19050</xdr:rowOff>
        </xdr:to>
        <xdr:sp macro="" textlink="">
          <xdr:nvSpPr>
            <xdr:cNvPr id="68750" name="Check Box 142" hidden="1">
              <a:extLst>
                <a:ext uri="{63B3BB69-23CF-44E3-9099-C40C66FF867C}">
                  <a14:compatExt spid="_x0000_s68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24</xdr:row>
          <xdr:rowOff>9525</xdr:rowOff>
        </xdr:from>
        <xdr:to>
          <xdr:col>57</xdr:col>
          <xdr:colOff>276225</xdr:colOff>
          <xdr:row>25</xdr:row>
          <xdr:rowOff>19050</xdr:rowOff>
        </xdr:to>
        <xdr:sp macro="" textlink="">
          <xdr:nvSpPr>
            <xdr:cNvPr id="68751" name="Check Box 143" hidden="1">
              <a:extLst>
                <a:ext uri="{63B3BB69-23CF-44E3-9099-C40C66FF867C}">
                  <a14:compatExt spid="_x0000_s68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25</xdr:row>
          <xdr:rowOff>9525</xdr:rowOff>
        </xdr:from>
        <xdr:to>
          <xdr:col>57</xdr:col>
          <xdr:colOff>276225</xdr:colOff>
          <xdr:row>26</xdr:row>
          <xdr:rowOff>19050</xdr:rowOff>
        </xdr:to>
        <xdr:sp macro="" textlink="">
          <xdr:nvSpPr>
            <xdr:cNvPr id="68752" name="Check Box 144" hidden="1">
              <a:extLst>
                <a:ext uri="{63B3BB69-23CF-44E3-9099-C40C66FF867C}">
                  <a14:compatExt spid="_x0000_s68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26</xdr:row>
          <xdr:rowOff>0</xdr:rowOff>
        </xdr:from>
        <xdr:to>
          <xdr:col>57</xdr:col>
          <xdr:colOff>295275</xdr:colOff>
          <xdr:row>27</xdr:row>
          <xdr:rowOff>19050</xdr:rowOff>
        </xdr:to>
        <xdr:sp macro="" textlink="">
          <xdr:nvSpPr>
            <xdr:cNvPr id="68753" name="Check Box 145" hidden="1">
              <a:extLst>
                <a:ext uri="{63B3BB69-23CF-44E3-9099-C40C66FF867C}">
                  <a14:compatExt spid="_x0000_s68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27</xdr:row>
          <xdr:rowOff>9525</xdr:rowOff>
        </xdr:from>
        <xdr:to>
          <xdr:col>57</xdr:col>
          <xdr:colOff>323850</xdr:colOff>
          <xdr:row>28</xdr:row>
          <xdr:rowOff>19050</xdr:rowOff>
        </xdr:to>
        <xdr:sp macro="" textlink="">
          <xdr:nvSpPr>
            <xdr:cNvPr id="68754" name="Check Box 146" hidden="1">
              <a:extLst>
                <a:ext uri="{63B3BB69-23CF-44E3-9099-C40C66FF867C}">
                  <a14:compatExt spid="_x0000_s68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29</xdr:row>
          <xdr:rowOff>9525</xdr:rowOff>
        </xdr:from>
        <xdr:to>
          <xdr:col>57</xdr:col>
          <xdr:colOff>314325</xdr:colOff>
          <xdr:row>30</xdr:row>
          <xdr:rowOff>19050</xdr:rowOff>
        </xdr:to>
        <xdr:sp macro="" textlink="">
          <xdr:nvSpPr>
            <xdr:cNvPr id="68755" name="Check Box 147" hidden="1">
              <a:extLst>
                <a:ext uri="{63B3BB69-23CF-44E3-9099-C40C66FF867C}">
                  <a14:compatExt spid="_x0000_s68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28</xdr:row>
          <xdr:rowOff>9525</xdr:rowOff>
        </xdr:from>
        <xdr:to>
          <xdr:col>57</xdr:col>
          <xdr:colOff>285750</xdr:colOff>
          <xdr:row>29</xdr:row>
          <xdr:rowOff>19050</xdr:rowOff>
        </xdr:to>
        <xdr:sp macro="" textlink="">
          <xdr:nvSpPr>
            <xdr:cNvPr id="68756" name="Check Box 148" hidden="1">
              <a:extLst>
                <a:ext uri="{63B3BB69-23CF-44E3-9099-C40C66FF867C}">
                  <a14:compatExt spid="_x0000_s68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30</xdr:row>
          <xdr:rowOff>28575</xdr:rowOff>
        </xdr:from>
        <xdr:to>
          <xdr:col>57</xdr:col>
          <xdr:colOff>285750</xdr:colOff>
          <xdr:row>31</xdr:row>
          <xdr:rowOff>19050</xdr:rowOff>
        </xdr:to>
        <xdr:sp macro="" textlink="">
          <xdr:nvSpPr>
            <xdr:cNvPr id="68757" name="Check Box 149" hidden="1">
              <a:extLst>
                <a:ext uri="{63B3BB69-23CF-44E3-9099-C40C66FF867C}">
                  <a14:compatExt spid="_x0000_s68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31</xdr:row>
          <xdr:rowOff>0</xdr:rowOff>
        </xdr:from>
        <xdr:to>
          <xdr:col>57</xdr:col>
          <xdr:colOff>314325</xdr:colOff>
          <xdr:row>32</xdr:row>
          <xdr:rowOff>19050</xdr:rowOff>
        </xdr:to>
        <xdr:sp macro="" textlink="">
          <xdr:nvSpPr>
            <xdr:cNvPr id="68758" name="Check Box 150" hidden="1">
              <a:extLst>
                <a:ext uri="{63B3BB69-23CF-44E3-9099-C40C66FF867C}">
                  <a14:compatExt spid="_x0000_s68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10</xdr:row>
          <xdr:rowOff>9525</xdr:rowOff>
        </xdr:from>
        <xdr:to>
          <xdr:col>57</xdr:col>
          <xdr:colOff>295275</xdr:colOff>
          <xdr:row>11</xdr:row>
          <xdr:rowOff>19050</xdr:rowOff>
        </xdr:to>
        <xdr:sp macro="" textlink="">
          <xdr:nvSpPr>
            <xdr:cNvPr id="68759" name="Check Box 151" hidden="1">
              <a:extLst>
                <a:ext uri="{63B3BB69-23CF-44E3-9099-C40C66FF867C}">
                  <a14:compatExt spid="_x0000_s68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5</xdr:row>
          <xdr:rowOff>0</xdr:rowOff>
        </xdr:from>
        <xdr:to>
          <xdr:col>57</xdr:col>
          <xdr:colOff>285750</xdr:colOff>
          <xdr:row>6</xdr:row>
          <xdr:rowOff>19050</xdr:rowOff>
        </xdr:to>
        <xdr:sp macro="" textlink="">
          <xdr:nvSpPr>
            <xdr:cNvPr id="68760" name="Check Box 152" hidden="1">
              <a:extLst>
                <a:ext uri="{63B3BB69-23CF-44E3-9099-C40C66FF867C}">
                  <a14:compatExt spid="_x0000_s68760"/>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Planning%20Heb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Feuil2"/>
    </sheetNames>
    <sheetDataSet>
      <sheetData sheetId="0">
        <row r="2">
          <cell r="P2">
            <v>2012</v>
          </cell>
        </row>
        <row r="4">
          <cell r="N4">
            <v>2</v>
          </cell>
        </row>
        <row r="5">
          <cell r="N5">
            <v>0</v>
          </cell>
        </row>
        <row r="6">
          <cell r="N6">
            <v>0</v>
          </cell>
        </row>
        <row r="7">
          <cell r="N7">
            <v>0</v>
          </cell>
        </row>
        <row r="8">
          <cell r="N8">
            <v>0</v>
          </cell>
        </row>
        <row r="9">
          <cell r="N9">
            <v>0</v>
          </cell>
        </row>
        <row r="10">
          <cell r="N10">
            <v>0</v>
          </cell>
        </row>
        <row r="11">
          <cell r="N11">
            <v>0</v>
          </cell>
        </row>
        <row r="12">
          <cell r="N12">
            <v>0</v>
          </cell>
        </row>
        <row r="13">
          <cell r="N13">
            <v>0</v>
          </cell>
        </row>
        <row r="14">
          <cell r="N14">
            <v>0</v>
          </cell>
        </row>
        <row r="15">
          <cell r="N15">
            <v>0</v>
          </cell>
        </row>
        <row r="16">
          <cell r="N16">
            <v>0</v>
          </cell>
        </row>
        <row r="17">
          <cell r="N17">
            <v>0</v>
          </cell>
        </row>
        <row r="18">
          <cell r="N18">
            <v>0</v>
          </cell>
        </row>
        <row r="19">
          <cell r="N19">
            <v>0</v>
          </cell>
        </row>
        <row r="20">
          <cell r="N20">
            <v>0</v>
          </cell>
        </row>
        <row r="21">
          <cell r="N21">
            <v>0</v>
          </cell>
        </row>
        <row r="22">
          <cell r="N22">
            <v>0</v>
          </cell>
        </row>
        <row r="23">
          <cell r="N23">
            <v>0</v>
          </cell>
        </row>
        <row r="24">
          <cell r="N24">
            <v>0</v>
          </cell>
        </row>
        <row r="25">
          <cell r="N25">
            <v>0</v>
          </cell>
        </row>
        <row r="26">
          <cell r="N26">
            <v>0</v>
          </cell>
        </row>
        <row r="27">
          <cell r="N27">
            <v>0</v>
          </cell>
        </row>
        <row r="28">
          <cell r="N28">
            <v>0</v>
          </cell>
        </row>
        <row r="29">
          <cell r="N29">
            <v>6</v>
          </cell>
        </row>
        <row r="30">
          <cell r="N30">
            <v>0</v>
          </cell>
        </row>
        <row r="31">
          <cell r="N31">
            <v>0</v>
          </cell>
        </row>
        <row r="32">
          <cell r="N32">
            <v>0</v>
          </cell>
        </row>
        <row r="33">
          <cell r="N33">
            <v>0</v>
          </cell>
        </row>
        <row r="34">
          <cell r="N34">
            <v>0</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10_college_cal">
  <a:themeElements>
    <a:clrScheme name="Assignment Calendar">
      <a:dk1>
        <a:sysClr val="windowText" lastClr="000000"/>
      </a:dk1>
      <a:lt1>
        <a:sysClr val="window" lastClr="FFFFFF"/>
      </a:lt1>
      <a:dk2>
        <a:srgbClr val="1F497D"/>
      </a:dk2>
      <a:lt2>
        <a:srgbClr val="EEECE1"/>
      </a:lt2>
      <a:accent1>
        <a:srgbClr val="39B5D4"/>
      </a:accent1>
      <a:accent2>
        <a:srgbClr val="FFCCCC"/>
      </a:accent2>
      <a:accent3>
        <a:srgbClr val="4DBB68"/>
      </a:accent3>
      <a:accent4>
        <a:srgbClr val="FFFB59"/>
      </a:accent4>
      <a:accent5>
        <a:srgbClr val="FF9900"/>
      </a:accent5>
      <a:accent6>
        <a:srgbClr val="AC75D5"/>
      </a:accent6>
      <a:hlink>
        <a:srgbClr val="57B5D4"/>
      </a:hlink>
      <a:folHlink>
        <a:srgbClr val="BA4F8B"/>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43.xml"/><Relationship Id="rId18" Type="http://schemas.openxmlformats.org/officeDocument/2006/relationships/ctrlProp" Target="../ctrlProps/ctrlProp48.xml"/><Relationship Id="rId26" Type="http://schemas.openxmlformats.org/officeDocument/2006/relationships/ctrlProp" Target="../ctrlProps/ctrlProp56.xml"/><Relationship Id="rId39" Type="http://schemas.openxmlformats.org/officeDocument/2006/relationships/ctrlProp" Target="../ctrlProps/ctrlProp69.xml"/><Relationship Id="rId21" Type="http://schemas.openxmlformats.org/officeDocument/2006/relationships/ctrlProp" Target="../ctrlProps/ctrlProp51.xml"/><Relationship Id="rId34" Type="http://schemas.openxmlformats.org/officeDocument/2006/relationships/ctrlProp" Target="../ctrlProps/ctrlProp64.xml"/><Relationship Id="rId42" Type="http://schemas.openxmlformats.org/officeDocument/2006/relationships/ctrlProp" Target="../ctrlProps/ctrlProp72.xml"/><Relationship Id="rId47" Type="http://schemas.openxmlformats.org/officeDocument/2006/relationships/ctrlProp" Target="../ctrlProps/ctrlProp77.xml"/><Relationship Id="rId50" Type="http://schemas.openxmlformats.org/officeDocument/2006/relationships/ctrlProp" Target="../ctrlProps/ctrlProp80.xml"/><Relationship Id="rId55" Type="http://schemas.openxmlformats.org/officeDocument/2006/relationships/ctrlProp" Target="../ctrlProps/ctrlProp85.xml"/><Relationship Id="rId63" Type="http://schemas.openxmlformats.org/officeDocument/2006/relationships/ctrlProp" Target="../ctrlProps/ctrlProp93.xml"/><Relationship Id="rId68" Type="http://schemas.openxmlformats.org/officeDocument/2006/relationships/ctrlProp" Target="../ctrlProps/ctrlProp98.xml"/><Relationship Id="rId76" Type="http://schemas.openxmlformats.org/officeDocument/2006/relationships/ctrlProp" Target="../ctrlProps/ctrlProp106.xml"/><Relationship Id="rId84" Type="http://schemas.openxmlformats.org/officeDocument/2006/relationships/ctrlProp" Target="../ctrlProps/ctrlProp114.xml"/><Relationship Id="rId7" Type="http://schemas.openxmlformats.org/officeDocument/2006/relationships/ctrlProp" Target="../ctrlProps/ctrlProp37.xml"/><Relationship Id="rId71" Type="http://schemas.openxmlformats.org/officeDocument/2006/relationships/ctrlProp" Target="../ctrlProps/ctrlProp101.xml"/><Relationship Id="rId2" Type="http://schemas.openxmlformats.org/officeDocument/2006/relationships/drawing" Target="../drawings/drawing2.xml"/><Relationship Id="rId16" Type="http://schemas.openxmlformats.org/officeDocument/2006/relationships/ctrlProp" Target="../ctrlProps/ctrlProp46.xml"/><Relationship Id="rId29" Type="http://schemas.openxmlformats.org/officeDocument/2006/relationships/ctrlProp" Target="../ctrlProps/ctrlProp59.xml"/><Relationship Id="rId11" Type="http://schemas.openxmlformats.org/officeDocument/2006/relationships/ctrlProp" Target="../ctrlProps/ctrlProp41.xml"/><Relationship Id="rId24" Type="http://schemas.openxmlformats.org/officeDocument/2006/relationships/ctrlProp" Target="../ctrlProps/ctrlProp54.xml"/><Relationship Id="rId32" Type="http://schemas.openxmlformats.org/officeDocument/2006/relationships/ctrlProp" Target="../ctrlProps/ctrlProp62.xml"/><Relationship Id="rId37" Type="http://schemas.openxmlformats.org/officeDocument/2006/relationships/ctrlProp" Target="../ctrlProps/ctrlProp67.xml"/><Relationship Id="rId40" Type="http://schemas.openxmlformats.org/officeDocument/2006/relationships/ctrlProp" Target="../ctrlProps/ctrlProp70.xml"/><Relationship Id="rId45" Type="http://schemas.openxmlformats.org/officeDocument/2006/relationships/ctrlProp" Target="../ctrlProps/ctrlProp75.xml"/><Relationship Id="rId53" Type="http://schemas.openxmlformats.org/officeDocument/2006/relationships/ctrlProp" Target="../ctrlProps/ctrlProp83.xml"/><Relationship Id="rId58" Type="http://schemas.openxmlformats.org/officeDocument/2006/relationships/ctrlProp" Target="../ctrlProps/ctrlProp88.xml"/><Relationship Id="rId66" Type="http://schemas.openxmlformats.org/officeDocument/2006/relationships/ctrlProp" Target="../ctrlProps/ctrlProp96.xml"/><Relationship Id="rId74" Type="http://schemas.openxmlformats.org/officeDocument/2006/relationships/ctrlProp" Target="../ctrlProps/ctrlProp104.xml"/><Relationship Id="rId79" Type="http://schemas.openxmlformats.org/officeDocument/2006/relationships/ctrlProp" Target="../ctrlProps/ctrlProp109.xml"/><Relationship Id="rId87" Type="http://schemas.openxmlformats.org/officeDocument/2006/relationships/ctrlProp" Target="../ctrlProps/ctrlProp117.xml"/><Relationship Id="rId5" Type="http://schemas.openxmlformats.org/officeDocument/2006/relationships/ctrlProp" Target="../ctrlProps/ctrlProp35.xml"/><Relationship Id="rId61" Type="http://schemas.openxmlformats.org/officeDocument/2006/relationships/ctrlProp" Target="../ctrlProps/ctrlProp91.xml"/><Relationship Id="rId82" Type="http://schemas.openxmlformats.org/officeDocument/2006/relationships/ctrlProp" Target="../ctrlProps/ctrlProp112.xml"/><Relationship Id="rId19" Type="http://schemas.openxmlformats.org/officeDocument/2006/relationships/ctrlProp" Target="../ctrlProps/ctrlProp49.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 Id="rId22" Type="http://schemas.openxmlformats.org/officeDocument/2006/relationships/ctrlProp" Target="../ctrlProps/ctrlProp52.xml"/><Relationship Id="rId27" Type="http://schemas.openxmlformats.org/officeDocument/2006/relationships/ctrlProp" Target="../ctrlProps/ctrlProp57.xml"/><Relationship Id="rId30" Type="http://schemas.openxmlformats.org/officeDocument/2006/relationships/ctrlProp" Target="../ctrlProps/ctrlProp60.xml"/><Relationship Id="rId35" Type="http://schemas.openxmlformats.org/officeDocument/2006/relationships/ctrlProp" Target="../ctrlProps/ctrlProp65.xml"/><Relationship Id="rId43" Type="http://schemas.openxmlformats.org/officeDocument/2006/relationships/ctrlProp" Target="../ctrlProps/ctrlProp73.xml"/><Relationship Id="rId48" Type="http://schemas.openxmlformats.org/officeDocument/2006/relationships/ctrlProp" Target="../ctrlProps/ctrlProp78.xml"/><Relationship Id="rId56" Type="http://schemas.openxmlformats.org/officeDocument/2006/relationships/ctrlProp" Target="../ctrlProps/ctrlProp86.xml"/><Relationship Id="rId64" Type="http://schemas.openxmlformats.org/officeDocument/2006/relationships/ctrlProp" Target="../ctrlProps/ctrlProp94.xml"/><Relationship Id="rId69" Type="http://schemas.openxmlformats.org/officeDocument/2006/relationships/ctrlProp" Target="../ctrlProps/ctrlProp99.xml"/><Relationship Id="rId77" Type="http://schemas.openxmlformats.org/officeDocument/2006/relationships/ctrlProp" Target="../ctrlProps/ctrlProp107.xml"/><Relationship Id="rId8" Type="http://schemas.openxmlformats.org/officeDocument/2006/relationships/ctrlProp" Target="../ctrlProps/ctrlProp38.xml"/><Relationship Id="rId51" Type="http://schemas.openxmlformats.org/officeDocument/2006/relationships/ctrlProp" Target="../ctrlProps/ctrlProp81.xml"/><Relationship Id="rId72" Type="http://schemas.openxmlformats.org/officeDocument/2006/relationships/ctrlProp" Target="../ctrlProps/ctrlProp102.xml"/><Relationship Id="rId80" Type="http://schemas.openxmlformats.org/officeDocument/2006/relationships/ctrlProp" Target="../ctrlProps/ctrlProp110.xml"/><Relationship Id="rId85" Type="http://schemas.openxmlformats.org/officeDocument/2006/relationships/ctrlProp" Target="../ctrlProps/ctrlProp115.xml"/><Relationship Id="rId3" Type="http://schemas.openxmlformats.org/officeDocument/2006/relationships/vmlDrawing" Target="../drawings/vmlDrawing2.vml"/><Relationship Id="rId12" Type="http://schemas.openxmlformats.org/officeDocument/2006/relationships/ctrlProp" Target="../ctrlProps/ctrlProp42.xml"/><Relationship Id="rId17" Type="http://schemas.openxmlformats.org/officeDocument/2006/relationships/ctrlProp" Target="../ctrlProps/ctrlProp47.xml"/><Relationship Id="rId25" Type="http://schemas.openxmlformats.org/officeDocument/2006/relationships/ctrlProp" Target="../ctrlProps/ctrlProp55.xml"/><Relationship Id="rId33" Type="http://schemas.openxmlformats.org/officeDocument/2006/relationships/ctrlProp" Target="../ctrlProps/ctrlProp63.xml"/><Relationship Id="rId38" Type="http://schemas.openxmlformats.org/officeDocument/2006/relationships/ctrlProp" Target="../ctrlProps/ctrlProp68.xml"/><Relationship Id="rId46" Type="http://schemas.openxmlformats.org/officeDocument/2006/relationships/ctrlProp" Target="../ctrlProps/ctrlProp76.xml"/><Relationship Id="rId59" Type="http://schemas.openxmlformats.org/officeDocument/2006/relationships/ctrlProp" Target="../ctrlProps/ctrlProp89.xml"/><Relationship Id="rId67" Type="http://schemas.openxmlformats.org/officeDocument/2006/relationships/ctrlProp" Target="../ctrlProps/ctrlProp97.xml"/><Relationship Id="rId20" Type="http://schemas.openxmlformats.org/officeDocument/2006/relationships/ctrlProp" Target="../ctrlProps/ctrlProp50.xml"/><Relationship Id="rId41" Type="http://schemas.openxmlformats.org/officeDocument/2006/relationships/ctrlProp" Target="../ctrlProps/ctrlProp71.xml"/><Relationship Id="rId54" Type="http://schemas.openxmlformats.org/officeDocument/2006/relationships/ctrlProp" Target="../ctrlProps/ctrlProp84.xml"/><Relationship Id="rId62" Type="http://schemas.openxmlformats.org/officeDocument/2006/relationships/ctrlProp" Target="../ctrlProps/ctrlProp92.xml"/><Relationship Id="rId70" Type="http://schemas.openxmlformats.org/officeDocument/2006/relationships/ctrlProp" Target="../ctrlProps/ctrlProp100.xml"/><Relationship Id="rId75" Type="http://schemas.openxmlformats.org/officeDocument/2006/relationships/ctrlProp" Target="../ctrlProps/ctrlProp105.xml"/><Relationship Id="rId83" Type="http://schemas.openxmlformats.org/officeDocument/2006/relationships/ctrlProp" Target="../ctrlProps/ctrlProp113.xml"/><Relationship Id="rId88"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trlProp" Target="../ctrlProps/ctrlProp36.xml"/><Relationship Id="rId15" Type="http://schemas.openxmlformats.org/officeDocument/2006/relationships/ctrlProp" Target="../ctrlProps/ctrlProp45.xml"/><Relationship Id="rId23" Type="http://schemas.openxmlformats.org/officeDocument/2006/relationships/ctrlProp" Target="../ctrlProps/ctrlProp53.xml"/><Relationship Id="rId28" Type="http://schemas.openxmlformats.org/officeDocument/2006/relationships/ctrlProp" Target="../ctrlProps/ctrlProp58.xml"/><Relationship Id="rId36" Type="http://schemas.openxmlformats.org/officeDocument/2006/relationships/ctrlProp" Target="../ctrlProps/ctrlProp66.xml"/><Relationship Id="rId49" Type="http://schemas.openxmlformats.org/officeDocument/2006/relationships/ctrlProp" Target="../ctrlProps/ctrlProp79.xml"/><Relationship Id="rId57" Type="http://schemas.openxmlformats.org/officeDocument/2006/relationships/ctrlProp" Target="../ctrlProps/ctrlProp87.xml"/><Relationship Id="rId10" Type="http://schemas.openxmlformats.org/officeDocument/2006/relationships/ctrlProp" Target="../ctrlProps/ctrlProp40.xml"/><Relationship Id="rId31" Type="http://schemas.openxmlformats.org/officeDocument/2006/relationships/ctrlProp" Target="../ctrlProps/ctrlProp61.xml"/><Relationship Id="rId44" Type="http://schemas.openxmlformats.org/officeDocument/2006/relationships/ctrlProp" Target="../ctrlProps/ctrlProp74.xml"/><Relationship Id="rId52" Type="http://schemas.openxmlformats.org/officeDocument/2006/relationships/ctrlProp" Target="../ctrlProps/ctrlProp82.xml"/><Relationship Id="rId60" Type="http://schemas.openxmlformats.org/officeDocument/2006/relationships/ctrlProp" Target="../ctrlProps/ctrlProp90.xml"/><Relationship Id="rId65" Type="http://schemas.openxmlformats.org/officeDocument/2006/relationships/ctrlProp" Target="../ctrlProps/ctrlProp95.xml"/><Relationship Id="rId73" Type="http://schemas.openxmlformats.org/officeDocument/2006/relationships/ctrlProp" Target="../ctrlProps/ctrlProp103.xml"/><Relationship Id="rId78" Type="http://schemas.openxmlformats.org/officeDocument/2006/relationships/ctrlProp" Target="../ctrlProps/ctrlProp108.xml"/><Relationship Id="rId81" Type="http://schemas.openxmlformats.org/officeDocument/2006/relationships/ctrlProp" Target="../ctrlProps/ctrlProp111.xml"/><Relationship Id="rId86" Type="http://schemas.openxmlformats.org/officeDocument/2006/relationships/ctrlProp" Target="../ctrlProps/ctrlProp1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4" tint="0.59999389629810485"/>
    <pageSetUpPr fitToPage="1"/>
  </sheetPr>
  <dimension ref="A1:AU83"/>
  <sheetViews>
    <sheetView showGridLines="0" zoomScale="80" zoomScaleNormal="80" zoomScalePageLayoutView="84" workbookViewId="0">
      <pane xSplit="3" ySplit="4" topLeftCell="D5" activePane="bottomRight" state="frozen"/>
      <selection activeCell="T46" sqref="T46:AG46"/>
      <selection pane="topRight" activeCell="T46" sqref="T46:AG46"/>
      <selection pane="bottomLeft" activeCell="T46" sqref="T46:AG46"/>
      <selection pane="bottomRight" activeCell="K4" sqref="K4"/>
    </sheetView>
  </sheetViews>
  <sheetFormatPr baseColWidth="10" defaultColWidth="8.7109375" defaultRowHeight="16.5" customHeight="1" x14ac:dyDescent="0.2"/>
  <cols>
    <col min="1" max="1" width="20.28515625" style="1" customWidth="1"/>
    <col min="2" max="2" width="14.42578125" style="1" customWidth="1"/>
    <col min="3" max="3" width="7.85546875" style="1" customWidth="1"/>
    <col min="4" max="5" width="15.7109375" style="1" customWidth="1"/>
    <col min="6" max="6" width="11.7109375" style="1" customWidth="1"/>
    <col min="7" max="7" width="12.85546875" style="1" customWidth="1"/>
    <col min="8" max="8" width="12.28515625" style="1" customWidth="1"/>
    <col min="9" max="9" width="12.85546875" style="1" customWidth="1"/>
    <col min="10" max="17" width="15.7109375" style="1" customWidth="1"/>
    <col min="18" max="18" width="15.7109375" customWidth="1"/>
    <col min="19" max="20" width="15.7109375" style="1" customWidth="1"/>
    <col min="21" max="21" width="15.7109375" customWidth="1"/>
    <col min="22" max="22" width="10.42578125" customWidth="1"/>
    <col min="23" max="23" width="8.85546875" customWidth="1"/>
    <col min="24" max="24" width="14.28515625" customWidth="1"/>
    <col min="25" max="25" width="15.28515625" customWidth="1"/>
    <col min="26" max="26" width="12.85546875" customWidth="1"/>
    <col min="27" max="27" width="8.85546875" customWidth="1"/>
    <col min="28" max="28" width="4.42578125" customWidth="1"/>
    <col min="48" max="16384" width="8.7109375" style="1"/>
  </cols>
  <sheetData>
    <row r="1" spans="1:47" ht="11.25" customHeight="1" x14ac:dyDescent="0.2">
      <c r="A1"/>
      <c r="B1" s="46"/>
      <c r="C1" s="45"/>
      <c r="D1" s="45"/>
      <c r="E1" s="45"/>
      <c r="F1" s="45"/>
      <c r="G1" s="45"/>
      <c r="H1" s="45"/>
      <c r="I1" s="45"/>
      <c r="J1" s="45"/>
      <c r="K1" s="45"/>
      <c r="L1" s="45"/>
      <c r="M1" s="45"/>
      <c r="N1" s="45"/>
      <c r="O1" s="45"/>
      <c r="P1" s="4"/>
      <c r="R1" s="13"/>
    </row>
    <row r="2" spans="1:47" ht="18" customHeight="1" x14ac:dyDescent="0.2">
      <c r="A2" s="199"/>
      <c r="B2" s="225" t="s">
        <v>119</v>
      </c>
      <c r="C2" s="227" t="s">
        <v>91</v>
      </c>
      <c r="D2" s="228" t="s">
        <v>94</v>
      </c>
      <c r="E2" s="233" t="s">
        <v>99</v>
      </c>
      <c r="F2" s="234" t="s">
        <v>92</v>
      </c>
      <c r="G2" s="234" t="s">
        <v>95</v>
      </c>
      <c r="H2" s="228" t="s">
        <v>113</v>
      </c>
      <c r="I2" s="236" t="s">
        <v>118</v>
      </c>
      <c r="J2" s="230" t="s">
        <v>93</v>
      </c>
      <c r="K2" s="231"/>
      <c r="L2" s="231"/>
      <c r="M2" s="231"/>
      <c r="N2" s="231"/>
      <c r="O2" s="231"/>
      <c r="P2" s="231"/>
      <c r="Q2" s="232"/>
      <c r="R2" s="204" t="s">
        <v>79</v>
      </c>
      <c r="S2" s="204"/>
      <c r="T2" s="66"/>
      <c r="U2" s="2"/>
    </row>
    <row r="3" spans="1:47" ht="21" customHeight="1" thickBot="1" x14ac:dyDescent="0.25">
      <c r="A3" s="199"/>
      <c r="B3" s="225"/>
      <c r="C3" s="227"/>
      <c r="D3" s="229"/>
      <c r="E3" s="233"/>
      <c r="F3" s="234"/>
      <c r="G3" s="234"/>
      <c r="H3" s="229"/>
      <c r="I3" s="237"/>
      <c r="J3" s="235" t="s">
        <v>132</v>
      </c>
      <c r="K3" s="235"/>
      <c r="L3" s="205" t="s">
        <v>114</v>
      </c>
      <c r="M3" s="205"/>
      <c r="N3" s="238" t="s">
        <v>115</v>
      </c>
      <c r="O3" s="238"/>
      <c r="P3" s="226" t="s">
        <v>131</v>
      </c>
      <c r="Q3" s="226"/>
      <c r="R3" s="117"/>
      <c r="S3" s="117"/>
      <c r="T3" s="67"/>
      <c r="U3" s="3"/>
    </row>
    <row r="4" spans="1:47" ht="18" customHeight="1" thickBot="1" x14ac:dyDescent="0.25">
      <c r="A4" s="201"/>
      <c r="B4" s="53" t="b">
        <v>1</v>
      </c>
      <c r="C4" s="200">
        <v>1</v>
      </c>
      <c r="D4" s="158">
        <f>SUM('1'!D80)</f>
        <v>79.5</v>
      </c>
      <c r="E4" s="62">
        <f>SUM('1'!$F$80)</f>
        <v>232.14</v>
      </c>
      <c r="F4" s="62">
        <f>SUM('1'!$H$80:$P$80)</f>
        <v>33.900000000000006</v>
      </c>
      <c r="G4" s="62">
        <f ca="1">SUM('1'!$AY$80)</f>
        <v>27.7</v>
      </c>
      <c r="H4" s="51"/>
      <c r="I4" s="181"/>
      <c r="J4" s="189">
        <f>SUM('1'!$BE$39)</f>
        <v>0.5</v>
      </c>
      <c r="K4" s="202" t="e">
        <f ca="1">IF(J4=0,"repos",IF(INDIRECT("'1'! ("&amp;C4&amp;")'!$A$43")=INDIRECT("'1'!("&amp;C4&amp;")'!$A$39"),"matin",IF(INDIRECT("'1'!("&amp;C4&amp;")'!$A$45")=INDIRECT("'1'!("&amp;C4&amp;")'!$A$39"),"soir",IF(INDIRECT("'1'!("&amp;C4&amp;")'!$A$43")&lt;&gt;"","journée",IF(INDIRECT("'1'!("&amp;C4&amp;")'!$A$45")&lt;&gt;"","journée")))))</f>
        <v>#REF!</v>
      </c>
      <c r="L4" s="189">
        <f>SUM('1'!$BE$40)</f>
        <v>0.5</v>
      </c>
      <c r="M4" s="190" t="str">
        <f ca="1">IF('1'!$A$43="Marlène","matin",IF('1'!$A$45="Marlène","soir",IF('1'!$A$43="","journée",IF(Mois!$A$45="","journée"))))</f>
        <v>matin</v>
      </c>
      <c r="N4" s="189">
        <f>SUM('1'!$BE$41)</f>
        <v>0.5</v>
      </c>
      <c r="O4" s="190" t="str">
        <f ca="1">IF('1'!$A$43="Laure","matin",IF('1'!$A$45="Laure","soir",IF('1'!$A$43="","journée",IF(Mois!$A$45="","journée"))))</f>
        <v>journée</v>
      </c>
      <c r="P4" s="189">
        <f>SUM('1'!$BE$42)</f>
        <v>0.5</v>
      </c>
      <c r="Q4" s="190" t="str">
        <f ca="1">IF('1'!$A$43="Jessica","matin",IF('1'!$A$45="Jessica","soir",IF('1'!$A$43="","journée",IF(Mois!$A$45="","journée"))))</f>
        <v>soir</v>
      </c>
      <c r="R4" s="224" t="s">
        <v>1</v>
      </c>
      <c r="S4" s="208"/>
      <c r="T4" s="208"/>
      <c r="U4" s="209"/>
    </row>
    <row r="5" spans="1:47" ht="18" customHeight="1" thickBot="1" x14ac:dyDescent="0.25">
      <c r="A5"/>
      <c r="B5" s="54" t="b">
        <v>1</v>
      </c>
      <c r="C5" s="200">
        <v>2</v>
      </c>
      <c r="D5" s="63" t="e">
        <f>SUM(#REF!)</f>
        <v>#REF!</v>
      </c>
      <c r="E5" s="62" t="e">
        <f>SUM(#REF!)</f>
        <v>#REF!</v>
      </c>
      <c r="F5" s="62" t="e">
        <f>SUM(#REF!)</f>
        <v>#REF!</v>
      </c>
      <c r="G5" s="62" t="e">
        <f>SUM(#REF!)</f>
        <v>#REF!</v>
      </c>
      <c r="H5" s="49"/>
      <c r="I5" s="182"/>
      <c r="J5" s="189" t="e">
        <f>SUM(#REF!)</f>
        <v>#REF!</v>
      </c>
      <c r="K5" s="190" t="e">
        <f>IF('1'!J5=0,"repos",IF(#REF!='1'!$A$39,"matin",IF(#REF!='1'!$A$39,"soir",IF(#REF!&lt;&gt;" ","journée",IF(#REF!&lt;&gt;" ","journée")))))</f>
        <v>#REF!</v>
      </c>
      <c r="L5" s="189" t="e">
        <f>SUM(#REF!)</f>
        <v>#REF!</v>
      </c>
      <c r="M5" s="190" t="e">
        <f>IF(#REF!="Marlène","matin",IF(#REF!="Marlène","soir",IF(#REF!="","journée",IF(Mois!$A$45="","journée"))))</f>
        <v>#REF!</v>
      </c>
      <c r="N5" s="189" t="e">
        <f>SUM(#REF!)</f>
        <v>#REF!</v>
      </c>
      <c r="O5" s="190" t="e">
        <f>IF(#REF!="Laure","matin",IF(#REF!="Laure","soir",IF(#REF!="","journée",IF(Mois!$A$45="","journée"))))</f>
        <v>#REF!</v>
      </c>
      <c r="P5" s="189" t="e">
        <f>SUM(#REF!)</f>
        <v>#REF!</v>
      </c>
      <c r="Q5" s="190" t="e">
        <f>IF(#REF!="Jessica","matin",IF(#REF!="Jessica","soir",IF(#REF!="","journée",IF(Mois!$A$45="","journée"))))</f>
        <v>#REF!</v>
      </c>
      <c r="R5" s="223"/>
      <c r="S5" s="210"/>
      <c r="T5" s="210"/>
      <c r="U5" s="211"/>
    </row>
    <row r="6" spans="1:47" ht="18" customHeight="1" thickBot="1" x14ac:dyDescent="0.25">
      <c r="A6" s="199"/>
      <c r="B6" s="55" t="b">
        <v>1</v>
      </c>
      <c r="C6" s="200">
        <v>3</v>
      </c>
      <c r="D6" s="63" t="e">
        <f>SUM(#REF!)</f>
        <v>#REF!</v>
      </c>
      <c r="E6" s="62" t="e">
        <f>SUM(#REF!)</f>
        <v>#REF!</v>
      </c>
      <c r="F6" s="62" t="e">
        <f>SUM(#REF!)</f>
        <v>#REF!</v>
      </c>
      <c r="G6" s="62" t="e">
        <f>SUM(#REF!)</f>
        <v>#REF!</v>
      </c>
      <c r="H6" s="47"/>
      <c r="I6" s="183"/>
      <c r="J6" s="189" t="e">
        <f>SUM(#REF!)</f>
        <v>#REF!</v>
      </c>
      <c r="K6" s="190" t="e">
        <f>IF(#REF!=0,"repos",IF(#REF!='1'!$A$39,"matin",IF(#REF!='1'!$A$39,"soir",IF(#REF!&lt;&gt;" ","journée",IF(#REF!&lt;&gt;" ","journée")))))</f>
        <v>#REF!</v>
      </c>
      <c r="L6" s="189" t="e">
        <f>SUM(#REF!)</f>
        <v>#REF!</v>
      </c>
      <c r="M6" s="190" t="e">
        <f>IF(#REF!="Marlène","matin",IF(#REF!="Marlène","soir",IF(#REF!="","journée",IF(Mois!$A$45="","journée"))))</f>
        <v>#REF!</v>
      </c>
      <c r="N6" s="189" t="e">
        <f>SUM(#REF!)</f>
        <v>#REF!</v>
      </c>
      <c r="O6" s="190" t="e">
        <f>IF(#REF!="Laure","matin",IF(#REF!="Laure","soir",IF(#REF!="","journée",IF(Mois!$A$45="","journée"))))</f>
        <v>#REF!</v>
      </c>
      <c r="P6" s="189" t="e">
        <f>SUM(#REF!)</f>
        <v>#REF!</v>
      </c>
      <c r="Q6" s="190" t="e">
        <f>IF(#REF!="Jessica","matin",IF(#REF!="Jessica","soir",IF(#REF!="","journée",IF(Mois!$A$45="","journée"))))</f>
        <v>#REF!</v>
      </c>
      <c r="R6" s="223"/>
      <c r="S6" s="210"/>
      <c r="T6" s="210"/>
      <c r="U6" s="211"/>
    </row>
    <row r="7" spans="1:47" ht="18" customHeight="1" thickBot="1" x14ac:dyDescent="0.25">
      <c r="A7" s="201"/>
      <c r="B7" s="56" t="b">
        <v>1</v>
      </c>
      <c r="C7" s="200">
        <v>4</v>
      </c>
      <c r="D7" s="63" t="e">
        <f>SUM(#REF!)</f>
        <v>#REF!</v>
      </c>
      <c r="E7" s="62" t="e">
        <f>SUM(#REF!)</f>
        <v>#REF!</v>
      </c>
      <c r="F7" s="62" t="e">
        <f>SUM(#REF!)</f>
        <v>#REF!</v>
      </c>
      <c r="G7" s="62" t="e">
        <f>SUM(#REF!)</f>
        <v>#REF!</v>
      </c>
      <c r="H7" s="47"/>
      <c r="I7" s="183"/>
      <c r="J7" s="189" t="e">
        <f>SUM(#REF!)</f>
        <v>#REF!</v>
      </c>
      <c r="K7" s="190" t="str">
        <f ca="1">IF('1'!$BE$39=0,"repos",IF('1'!A$43='1'!$A$39,"matin",IF('1'!A$45='1'!$A$39,"soir",IF('1'!A$43&lt;&gt;" ","journée",IF('1'!A$45&lt;&gt;" ","journée")))))</f>
        <v>journée</v>
      </c>
      <c r="L7" s="189" t="e">
        <f>SUM(#REF!)</f>
        <v>#REF!</v>
      </c>
      <c r="M7" s="190" t="e">
        <f>IF(#REF!="Marlène","matin",IF(#REF!="Marlène","soir",IF(#REF!="","journée",IF(Mois!$A$45="","journée"))))</f>
        <v>#REF!</v>
      </c>
      <c r="N7" s="189" t="e">
        <f>SUM(#REF!)</f>
        <v>#REF!</v>
      </c>
      <c r="O7" s="190" t="e">
        <f>IF(#REF!="Laure","matin",IF(#REF!="Laure","soir",IF(#REF!="","journée",IF(Mois!$A$45="","journée"))))</f>
        <v>#REF!</v>
      </c>
      <c r="P7" s="189" t="e">
        <f>SUM(#REF!)</f>
        <v>#REF!</v>
      </c>
      <c r="Q7" s="190" t="e">
        <f>IF(#REF!="Jessica","matin",IF(#REF!="Jessica","soir",IF(#REF!="","journée",IF(Mois!$A$45="","journée"))))</f>
        <v>#REF!</v>
      </c>
      <c r="R7" s="118"/>
      <c r="S7" s="212"/>
      <c r="T7" s="212"/>
      <c r="U7" s="213"/>
    </row>
    <row r="8" spans="1:47" ht="18.75" customHeight="1" thickBot="1" x14ac:dyDescent="0.25">
      <c r="A8" s="201"/>
      <c r="B8" s="55" t="b">
        <v>1</v>
      </c>
      <c r="C8" s="68">
        <v>5</v>
      </c>
      <c r="D8" s="63" t="e">
        <f>SUM(#REF!)</f>
        <v>#REF!</v>
      </c>
      <c r="E8" s="62" t="e">
        <f>SUM(#REF!)</f>
        <v>#REF!</v>
      </c>
      <c r="F8" s="62" t="e">
        <f>SUM(#REF!)</f>
        <v>#REF!</v>
      </c>
      <c r="G8" s="62" t="e">
        <f>SUM(#REF!)</f>
        <v>#REF!</v>
      </c>
      <c r="H8" s="48"/>
      <c r="I8" s="184"/>
      <c r="J8" s="189" t="e">
        <f>SUM(#REF!)</f>
        <v>#REF!</v>
      </c>
      <c r="K8" s="190" t="str">
        <f ca="1">IF('1'!$BE$39=0,"repos",IF('1'!A$43='1'!$A$39,"matin",IF('1'!A$45='1'!$A$39,"soir",IF('1'!A$43&lt;&gt;" ","journée",IF('1'!A$45&lt;&gt;" ","journée")))))</f>
        <v>journée</v>
      </c>
      <c r="L8" s="189" t="e">
        <f>SUM(#REF!)</f>
        <v>#REF!</v>
      </c>
      <c r="M8" s="190" t="e">
        <f>IF(#REF!="Marlène","matin",IF(#REF!="Marlène","soir",IF(#REF!="","journée",IF(Mois!$A$45="","journée"))))</f>
        <v>#REF!</v>
      </c>
      <c r="N8" s="189" t="e">
        <f>SUM(#REF!)</f>
        <v>#REF!</v>
      </c>
      <c r="O8" s="190" t="e">
        <f>IF(#REF!="Laure","matin",IF(#REF!="Laure","soir",IF(#REF!="","journée",IF(Mois!$A$45="","journée"))))</f>
        <v>#REF!</v>
      </c>
      <c r="P8" s="189" t="e">
        <f>SUM(#REF!)</f>
        <v>#REF!</v>
      </c>
      <c r="Q8" s="190" t="e">
        <f>IF(#REF!="Jessica","matin",IF(#REF!="Jessica","soir",IF(#REF!="","journée",IF(Mois!$A$45="","journée"))))</f>
        <v>#REF!</v>
      </c>
      <c r="R8" s="118"/>
      <c r="S8" s="206"/>
      <c r="T8" s="206"/>
      <c r="U8" s="207"/>
    </row>
    <row r="9" spans="1:47" ht="18" customHeight="1" thickBot="1" x14ac:dyDescent="0.25">
      <c r="A9" s="201"/>
      <c r="B9" s="57" t="b">
        <v>1</v>
      </c>
      <c r="C9" s="68">
        <v>6</v>
      </c>
      <c r="D9" s="63" t="e">
        <f>SUM(#REF!)</f>
        <v>#REF!</v>
      </c>
      <c r="E9" s="62" t="e">
        <f>SUM(#REF!)</f>
        <v>#REF!</v>
      </c>
      <c r="F9" s="62" t="e">
        <f>SUM(#REF!)</f>
        <v>#REF!</v>
      </c>
      <c r="G9" s="62" t="e">
        <f>SUM(#REF!)</f>
        <v>#REF!</v>
      </c>
      <c r="H9" s="50"/>
      <c r="I9" s="185"/>
      <c r="J9" s="189" t="e">
        <f>SUM(#REF!)</f>
        <v>#REF!</v>
      </c>
      <c r="K9" s="190" t="str">
        <f ca="1">IF('1'!$BE$39=0,"repos",IF('1'!A$43='1'!$A$39,"matin",IF('1'!A$45='1'!$A$39,"soir",IF('1'!A$43&lt;&gt;" ","journée",IF('1'!A$45&lt;&gt;" ","journée")))))</f>
        <v>journée</v>
      </c>
      <c r="L9" s="189" t="e">
        <f>SUM(#REF!)</f>
        <v>#REF!</v>
      </c>
      <c r="M9" s="190" t="e">
        <f>IF(#REF!="Marlène","matin",IF(#REF!="Marlène","soir",IF(#REF!="","journée",IF(Mois!$A$45="","journée"))))</f>
        <v>#REF!</v>
      </c>
      <c r="N9" s="189" t="e">
        <f>SUM(#REF!)</f>
        <v>#REF!</v>
      </c>
      <c r="O9" s="190" t="e">
        <f>IF(#REF!="Laure","matin",IF(#REF!="Laure","soir",IF(#REF!="","journée",IF(Mois!$A$45="","journée"))))</f>
        <v>#REF!</v>
      </c>
      <c r="P9" s="189" t="e">
        <f>SUM(#REF!)</f>
        <v>#REF!</v>
      </c>
      <c r="Q9" s="190" t="e">
        <f>IF(#REF!="Jessica","matin",IF(#REF!="Jessica","soir",IF(#REF!="","journée",IF(Mois!$A$45="","journée"))))</f>
        <v>#REF!</v>
      </c>
      <c r="R9" s="119"/>
      <c r="S9" s="218"/>
      <c r="T9" s="218"/>
      <c r="U9" s="219"/>
    </row>
    <row r="10" spans="1:47" ht="18" customHeight="1" thickBot="1" x14ac:dyDescent="0.25">
      <c r="A10" s="201"/>
      <c r="B10" s="58" t="b">
        <v>0</v>
      </c>
      <c r="C10" s="68">
        <v>7</v>
      </c>
      <c r="D10" s="63" t="e">
        <f>SUM(#REF!)</f>
        <v>#REF!</v>
      </c>
      <c r="E10" s="62" t="e">
        <f>SUM(#REF!)</f>
        <v>#REF!</v>
      </c>
      <c r="F10" s="62" t="e">
        <f>SUM(#REF!)</f>
        <v>#REF!</v>
      </c>
      <c r="G10" s="62" t="e">
        <f>SUM(#REF!)</f>
        <v>#REF!</v>
      </c>
      <c r="H10" s="51"/>
      <c r="I10" s="181"/>
      <c r="J10" s="189" t="e">
        <f>SUM(#REF!)</f>
        <v>#REF!</v>
      </c>
      <c r="K10" s="190" t="str">
        <f ca="1">IF('1'!$BE$39=0,"repos",IF('1'!A$43='1'!$A$39,"matin",IF('1'!A$45='1'!$A$39,"soir",IF('1'!A$43&lt;&gt;" ","journée",IF('1'!A$45&lt;&gt;" ","journée")))))</f>
        <v>journée</v>
      </c>
      <c r="L10" s="189" t="e">
        <f>SUM(#REF!)</f>
        <v>#REF!</v>
      </c>
      <c r="M10" s="190" t="e">
        <f>IF(#REF!="Marlène","matin",IF(#REF!="Marlène","soir",IF(#REF!="","journée",IF(Mois!$A$45="","journée"))))</f>
        <v>#REF!</v>
      </c>
      <c r="N10" s="189" t="e">
        <f>SUM(#REF!)</f>
        <v>#REF!</v>
      </c>
      <c r="O10" s="190" t="e">
        <f>IF(#REF!="Laure","matin",IF(#REF!="Laure","soir",IF(#REF!="","journée",IF(Mois!$A$45="","journée"))))</f>
        <v>#REF!</v>
      </c>
      <c r="P10" s="189" t="e">
        <f>SUM(#REF!)</f>
        <v>#REF!</v>
      </c>
      <c r="Q10" s="190" t="e">
        <f>IF(#REF!="Jessica","matin",IF(#REF!="Jessica","soir",IF(#REF!="","journée",IF(Mois!$A$45="","journée"))))</f>
        <v>#REF!</v>
      </c>
      <c r="R10" s="222" t="s">
        <v>2</v>
      </c>
      <c r="S10" s="216"/>
      <c r="T10" s="216"/>
      <c r="U10" s="217"/>
    </row>
    <row r="11" spans="1:47" ht="18" customHeight="1" thickBot="1" x14ac:dyDescent="0.25">
      <c r="A11" s="201"/>
      <c r="B11" s="59" t="b">
        <v>0</v>
      </c>
      <c r="C11" s="69">
        <v>8</v>
      </c>
      <c r="D11" s="63" t="e">
        <f>SUM(#REF!)</f>
        <v>#REF!</v>
      </c>
      <c r="E11" s="62" t="e">
        <f>SUM(#REF!)</f>
        <v>#REF!</v>
      </c>
      <c r="F11" s="62" t="e">
        <f>SUM(#REF!)</f>
        <v>#REF!</v>
      </c>
      <c r="G11" s="62" t="e">
        <f>SUM(#REF!)</f>
        <v>#REF!</v>
      </c>
      <c r="H11" s="52"/>
      <c r="I11" s="186"/>
      <c r="J11" s="189" t="e">
        <f>SUM(#REF!)</f>
        <v>#REF!</v>
      </c>
      <c r="K11" s="190" t="str">
        <f ca="1">IF('1'!$BE$39=0,"repos",IF('1'!A$43='1'!$A$39,"matin",IF('1'!A$45='1'!$A$39,"soir",IF('1'!A$43&lt;&gt;" ","journée",IF('1'!A$45&lt;&gt;" ","journée")))))</f>
        <v>journée</v>
      </c>
      <c r="L11" s="189" t="e">
        <f>SUM(#REF!)</f>
        <v>#REF!</v>
      </c>
      <c r="M11" s="190" t="e">
        <f>IF(#REF!="Marlène","matin",IF(#REF!="Marlène","soir",IF(#REF!="","journée",IF(Mois!$A$45="","journée"))))</f>
        <v>#REF!</v>
      </c>
      <c r="N11" s="189" t="e">
        <f>SUM(#REF!)</f>
        <v>#REF!</v>
      </c>
      <c r="O11" s="190" t="e">
        <f>IF(#REF!="Laure","matin",IF(#REF!="Laure","soir",IF(#REF!="","journée",IF(Mois!$A$45="","journée"))))</f>
        <v>#REF!</v>
      </c>
      <c r="P11" s="189" t="e">
        <f>SUM(#REF!)</f>
        <v>#REF!</v>
      </c>
      <c r="Q11" s="190" t="e">
        <f>IF(#REF!="Jessica","matin",IF(#REF!="Jessica","soir",IF(#REF!="","journée",IF(Mois!$A$45="","journée"))))</f>
        <v>#REF!</v>
      </c>
      <c r="R11" s="223"/>
      <c r="S11" s="212"/>
      <c r="T11" s="220"/>
      <c r="U11" s="221"/>
      <c r="V11" s="13"/>
      <c r="AA11" s="13"/>
      <c r="AB11" s="13"/>
      <c r="AC11" s="13"/>
      <c r="AD11" s="13"/>
      <c r="AE11" s="13"/>
      <c r="AF11" s="13"/>
      <c r="AG11" s="13"/>
      <c r="AH11" s="13"/>
      <c r="AI11" s="13"/>
      <c r="AJ11" s="13"/>
      <c r="AK11" s="13"/>
      <c r="AL11" s="13"/>
      <c r="AM11" s="13"/>
      <c r="AN11" s="13"/>
      <c r="AO11" s="13"/>
      <c r="AP11" s="13"/>
      <c r="AQ11" s="13"/>
      <c r="AR11" s="13"/>
      <c r="AS11" s="13"/>
      <c r="AT11" s="13"/>
      <c r="AU11" s="13"/>
    </row>
    <row r="12" spans="1:47" ht="18" customHeight="1" thickBot="1" x14ac:dyDescent="0.25">
      <c r="A12" s="201"/>
      <c r="B12" s="56" t="b">
        <v>1</v>
      </c>
      <c r="C12" s="68">
        <v>9</v>
      </c>
      <c r="D12" s="63" t="e">
        <f>SUM(#REF!)</f>
        <v>#REF!</v>
      </c>
      <c r="E12" s="62" t="e">
        <f>SUM(#REF!)</f>
        <v>#REF!</v>
      </c>
      <c r="F12" s="62" t="e">
        <f>SUM(#REF!)</f>
        <v>#REF!</v>
      </c>
      <c r="G12" s="62" t="e">
        <f>SUM(#REF!)</f>
        <v>#REF!</v>
      </c>
      <c r="H12" s="47"/>
      <c r="I12" s="183"/>
      <c r="J12" s="189" t="e">
        <f>SUM(#REF!)</f>
        <v>#REF!</v>
      </c>
      <c r="K12" s="190" t="str">
        <f ca="1">IF('1'!$BE$39=0,"repos",IF('1'!A$43='1'!$A$39,"matin",IF('1'!A$45='1'!$A$39,"soir",IF('1'!A$43&lt;&gt;" ","journée",IF('1'!A$45&lt;&gt;" ","journée")))))</f>
        <v>journée</v>
      </c>
      <c r="L12" s="189" t="e">
        <f>SUM(#REF!)</f>
        <v>#REF!</v>
      </c>
      <c r="M12" s="190" t="e">
        <f>IF(#REF!="Marlène","matin",IF(#REF!="Marlène","soir",IF(#REF!="","journée",IF(Mois!$A$45="","journée"))))</f>
        <v>#REF!</v>
      </c>
      <c r="N12" s="189" t="e">
        <f>SUM(#REF!)</f>
        <v>#REF!</v>
      </c>
      <c r="O12" s="190" t="e">
        <f>IF(#REF!="Laure","matin",IF(#REF!="Laure","soir",IF(#REF!="","journée",IF(Mois!$A$45="","journée"))))</f>
        <v>#REF!</v>
      </c>
      <c r="P12" s="189" t="e">
        <f>SUM(#REF!)</f>
        <v>#REF!</v>
      </c>
      <c r="Q12" s="190" t="e">
        <f>IF(#REF!="Jessica","matin",IF(#REF!="Jessica","soir",IF(#REF!="","journée",IF(Mois!$A$45="","journée"))))</f>
        <v>#REF!</v>
      </c>
      <c r="R12" s="223"/>
      <c r="S12" s="138"/>
      <c r="T12" s="138"/>
      <c r="U12" s="139"/>
    </row>
    <row r="13" spans="1:47" ht="18" customHeight="1" thickBot="1" x14ac:dyDescent="0.25">
      <c r="A13" s="201"/>
      <c r="B13" s="56" t="b">
        <v>1</v>
      </c>
      <c r="C13" s="68">
        <v>10</v>
      </c>
      <c r="D13" s="63" t="e">
        <f>SUM(#REF!)</f>
        <v>#REF!</v>
      </c>
      <c r="E13" s="62" t="e">
        <f>SUM(#REF!)</f>
        <v>#REF!</v>
      </c>
      <c r="F13" s="62" t="e">
        <f>SUM(#REF!)</f>
        <v>#REF!</v>
      </c>
      <c r="G13" s="62" t="e">
        <f>SUM(#REF!)</f>
        <v>#REF!</v>
      </c>
      <c r="H13" s="47"/>
      <c r="I13" s="183"/>
      <c r="J13" s="189" t="e">
        <f>SUM(#REF!)</f>
        <v>#REF!</v>
      </c>
      <c r="K13" s="190" t="str">
        <f ca="1">IF('1'!$BE$39=0,"repos",IF('1'!A$43='1'!$A$39,"matin",IF('1'!A$45='1'!$A$39,"soir",IF('1'!A$43&lt;&gt;" ","journée",IF('1'!A$45&lt;&gt;" ","journée")))))</f>
        <v>journée</v>
      </c>
      <c r="L13" s="189" t="e">
        <f>SUM(#REF!)</f>
        <v>#REF!</v>
      </c>
      <c r="M13" s="190" t="e">
        <f>IF(#REF!="Marlène","matin",IF(#REF!="Marlène","soir",IF(#REF!="","journée",IF(Mois!$A$45="","journée"))))</f>
        <v>#REF!</v>
      </c>
      <c r="N13" s="189" t="e">
        <f>SUM(#REF!)</f>
        <v>#REF!</v>
      </c>
      <c r="O13" s="190" t="e">
        <f>IF(#REF!="Laure","matin",IF(#REF!="Laure","soir",IF(#REF!="","journée",IF(Mois!$A$45="","journée"))))</f>
        <v>#REF!</v>
      </c>
      <c r="P13" s="189" t="e">
        <f>SUM(#REF!)</f>
        <v>#REF!</v>
      </c>
      <c r="Q13" s="190" t="e">
        <f>IF(#REF!="Jessica","matin",IF(#REF!="Jessica","soir",IF(#REF!="","journée",IF(Mois!$A$45="","journée"))))</f>
        <v>#REF!</v>
      </c>
      <c r="R13" s="223"/>
      <c r="S13" s="138"/>
      <c r="T13" s="138"/>
      <c r="U13" s="139"/>
      <c r="V13" s="13"/>
      <c r="AA13" s="13"/>
      <c r="AB13" s="13"/>
      <c r="AC13" s="13"/>
      <c r="AD13" s="13"/>
      <c r="AE13" s="13"/>
      <c r="AF13" s="13"/>
      <c r="AG13" s="13"/>
      <c r="AH13" s="13"/>
      <c r="AI13" s="13"/>
      <c r="AJ13" s="13"/>
      <c r="AK13" s="13"/>
      <c r="AL13" s="13"/>
      <c r="AM13" s="13"/>
      <c r="AN13" s="13"/>
      <c r="AO13" s="13"/>
      <c r="AP13" s="13"/>
      <c r="AQ13" s="13"/>
      <c r="AR13" s="13"/>
      <c r="AS13" s="13"/>
      <c r="AT13" s="13"/>
      <c r="AU13" s="13"/>
    </row>
    <row r="14" spans="1:47" ht="18" customHeight="1" thickBot="1" x14ac:dyDescent="0.25">
      <c r="A14" s="201"/>
      <c r="B14" s="56" t="b">
        <v>1</v>
      </c>
      <c r="C14" s="68">
        <v>11</v>
      </c>
      <c r="D14" s="63" t="e">
        <f>SUM(#REF!)</f>
        <v>#REF!</v>
      </c>
      <c r="E14" s="62" t="e">
        <f>SUM(#REF!)</f>
        <v>#REF!</v>
      </c>
      <c r="F14" s="62" t="e">
        <f>SUM(#REF!)</f>
        <v>#REF!</v>
      </c>
      <c r="G14" s="62" t="e">
        <f>SUM(#REF!)</f>
        <v>#REF!</v>
      </c>
      <c r="H14" s="48"/>
      <c r="I14" s="184"/>
      <c r="J14" s="189" t="e">
        <f>SUM(#REF!)</f>
        <v>#REF!</v>
      </c>
      <c r="K14" s="190" t="str">
        <f ca="1">IF('1'!$BE$39=0,"repos",IF('1'!A$43='1'!$A$39,"matin",IF('1'!A$45='1'!$A$39,"soir",IF('1'!A$43&lt;&gt;" ","journée",IF('1'!A$45&lt;&gt;" ","journée")))))</f>
        <v>journée</v>
      </c>
      <c r="L14" s="189" t="e">
        <f>SUM(#REF!)</f>
        <v>#REF!</v>
      </c>
      <c r="M14" s="190" t="e">
        <f>IF(#REF!="Marlène","matin",IF(#REF!="Marlène","soir",IF(#REF!="","journée",IF(Mois!$A$45="","journée"))))</f>
        <v>#REF!</v>
      </c>
      <c r="N14" s="189" t="e">
        <f>SUM(#REF!)</f>
        <v>#REF!</v>
      </c>
      <c r="O14" s="190" t="e">
        <f>IF(#REF!="Laure","matin",IF(#REF!="Laure","soir",IF(#REF!="","journée",IF(Mois!$A$45="","journée"))))</f>
        <v>#REF!</v>
      </c>
      <c r="P14" s="189" t="e">
        <f>SUM(#REF!)</f>
        <v>#REF!</v>
      </c>
      <c r="Q14" s="190" t="e">
        <f>IF(#REF!="Jessica","matin",IF(#REF!="Jessica","soir",IF(#REF!="","journée",IF(Mois!$A$45="","journée"))))</f>
        <v>#REF!</v>
      </c>
      <c r="R14" s="223"/>
      <c r="S14" s="138"/>
      <c r="T14" s="138"/>
      <c r="U14" s="139"/>
    </row>
    <row r="15" spans="1:47" ht="18" customHeight="1" thickBot="1" x14ac:dyDescent="0.25">
      <c r="A15" s="201"/>
      <c r="B15" s="57" t="b">
        <v>1</v>
      </c>
      <c r="C15" s="68">
        <v>12</v>
      </c>
      <c r="D15" s="63" t="e">
        <f>SUM(#REF!)</f>
        <v>#REF!</v>
      </c>
      <c r="E15" s="62" t="e">
        <f>SUM(#REF!)</f>
        <v>#REF!</v>
      </c>
      <c r="F15" s="62" t="e">
        <f>SUM(#REF!)</f>
        <v>#REF!</v>
      </c>
      <c r="G15" s="62" t="e">
        <f>SUM(#REF!)</f>
        <v>#REF!</v>
      </c>
      <c r="H15" s="50"/>
      <c r="I15" s="185"/>
      <c r="J15" s="189" t="e">
        <f>SUM(#REF!)</f>
        <v>#REF!</v>
      </c>
      <c r="K15" s="190" t="str">
        <f ca="1">IF('1'!$BE$39=0,"repos",IF('1'!A$43='1'!$A$39,"matin",IF('1'!A$45='1'!$A$39,"soir",IF('1'!A$43&lt;&gt;" ","journée",IF('1'!A$45&lt;&gt;" ","journée")))))</f>
        <v>journée</v>
      </c>
      <c r="L15" s="189" t="e">
        <f>SUM(#REF!)</f>
        <v>#REF!</v>
      </c>
      <c r="M15" s="190" t="e">
        <f>IF(#REF!="Marlène","matin",IF(#REF!="Marlène","soir",IF(#REF!="","journée",IF(Mois!$A$45="","journée"))))</f>
        <v>#REF!</v>
      </c>
      <c r="N15" s="189" t="e">
        <f>SUM(#REF!)</f>
        <v>#REF!</v>
      </c>
      <c r="O15" s="190" t="e">
        <f>IF(#REF!="Laure","matin",IF(#REF!="Laure","soir",IF(#REF!="","journée",IF(Mois!$A$45="","journée"))))</f>
        <v>#REF!</v>
      </c>
      <c r="P15" s="189" t="e">
        <f>SUM(#REF!)</f>
        <v>#REF!</v>
      </c>
      <c r="Q15" s="190" t="e">
        <f>IF(#REF!="Jessica","matin",IF(#REF!="Jessica","soir",IF(#REF!="","journée",IF(Mois!$A$45="","journée"))))</f>
        <v>#REF!</v>
      </c>
      <c r="R15" s="118"/>
      <c r="S15" s="138"/>
      <c r="T15" s="138"/>
      <c r="U15" s="139"/>
    </row>
    <row r="16" spans="1:47" ht="18" customHeight="1" thickBot="1" x14ac:dyDescent="0.25">
      <c r="A16" s="201"/>
      <c r="B16" s="61" t="b">
        <v>1</v>
      </c>
      <c r="C16" s="68">
        <v>13</v>
      </c>
      <c r="D16" s="63" t="e">
        <f>SUM(#REF!)</f>
        <v>#REF!</v>
      </c>
      <c r="E16" s="62" t="e">
        <f>SUM(#REF!)</f>
        <v>#REF!</v>
      </c>
      <c r="F16" s="62" t="e">
        <f>SUM(#REF!)</f>
        <v>#REF!</v>
      </c>
      <c r="G16" s="62" t="e">
        <f>SUM(#REF!)</f>
        <v>#REF!</v>
      </c>
      <c r="H16" s="51"/>
      <c r="I16" s="181"/>
      <c r="J16" s="189" t="e">
        <f>SUM(#REF!)</f>
        <v>#REF!</v>
      </c>
      <c r="K16" s="190" t="str">
        <f ca="1">IF('1'!$BE$39=0,"repos",IF('1'!A$43='1'!$A$39,"matin",IF('1'!A$45='1'!$A$39,"soir",IF('1'!A$43&lt;&gt;" ","journée",IF('1'!A$45&lt;&gt;" ","journée")))))</f>
        <v>journée</v>
      </c>
      <c r="L16" s="189" t="e">
        <f>SUM(#REF!)</f>
        <v>#REF!</v>
      </c>
      <c r="M16" s="190" t="e">
        <f>IF(#REF!="Marlène","matin",IF(#REF!="Marlène","soir",IF(#REF!="","journée",IF(Mois!$A$45="","journée"))))</f>
        <v>#REF!</v>
      </c>
      <c r="N16" s="189" t="e">
        <f>SUM(#REF!)</f>
        <v>#REF!</v>
      </c>
      <c r="O16" s="190" t="e">
        <f>IF(#REF!="Laure","matin",IF(#REF!="Laure","soir",IF(#REF!="","journée",IF(Mois!$A$45="","journée"))))</f>
        <v>#REF!</v>
      </c>
      <c r="P16" s="189" t="e">
        <f>SUM(#REF!)</f>
        <v>#REF!</v>
      </c>
      <c r="Q16" s="190" t="e">
        <f>IF(#REF!="Jessica","matin",IF(#REF!="Jessica","soir",IF(#REF!="","journée",IF(Mois!$A$45="","journée"))))</f>
        <v>#REF!</v>
      </c>
      <c r="R16" s="118"/>
      <c r="S16" s="138"/>
      <c r="T16" s="138"/>
      <c r="U16" s="139"/>
    </row>
    <row r="17" spans="1:21" ht="18" customHeight="1" thickBot="1" x14ac:dyDescent="0.25">
      <c r="A17" s="199"/>
      <c r="B17" s="59" t="b">
        <v>0</v>
      </c>
      <c r="C17" s="68">
        <v>14</v>
      </c>
      <c r="D17" s="63" t="e">
        <f>SUM(#REF!)</f>
        <v>#REF!</v>
      </c>
      <c r="E17" s="62" t="e">
        <f>SUM(#REF!)</f>
        <v>#REF!</v>
      </c>
      <c r="F17" s="62" t="e">
        <f>SUM(#REF!)</f>
        <v>#REF!</v>
      </c>
      <c r="G17" s="62" t="e">
        <f>SUM(#REF!)</f>
        <v>#REF!</v>
      </c>
      <c r="H17" s="52"/>
      <c r="I17" s="186"/>
      <c r="J17" s="189" t="e">
        <f>SUM(#REF!)</f>
        <v>#REF!</v>
      </c>
      <c r="K17" s="190" t="str">
        <f ca="1">IF('1'!$BE$39=0,"repos",IF('1'!A$43='1'!$A$39,"matin",IF('1'!A$45='1'!$A$39,"soir",IF('1'!A$43&lt;&gt;" ","journée",IF('1'!A$45&lt;&gt;" ","journée")))))</f>
        <v>journée</v>
      </c>
      <c r="L17" s="189" t="e">
        <f>SUM(#REF!)</f>
        <v>#REF!</v>
      </c>
      <c r="M17" s="190" t="e">
        <f>IF(#REF!="Marlène","matin",IF(#REF!="Marlène","soir",IF(#REF!="","journée",IF(Mois!$A$45="","journée"))))</f>
        <v>#REF!</v>
      </c>
      <c r="N17" s="189" t="e">
        <f>SUM(#REF!)</f>
        <v>#REF!</v>
      </c>
      <c r="O17" s="190" t="e">
        <f>IF(#REF!="Laure","matin",IF(#REF!="Laure","soir",IF(#REF!="","journée",IF(Mois!$A$45="","journée"))))</f>
        <v>#REF!</v>
      </c>
      <c r="P17" s="189" t="e">
        <f>SUM(#REF!)</f>
        <v>#REF!</v>
      </c>
      <c r="Q17" s="190" t="e">
        <f>IF(#REF!="Jessica","matin",IF(#REF!="Jessica","soir",IF(#REF!="","journée",IF(Mois!$A$45="","journée"))))</f>
        <v>#REF!</v>
      </c>
      <c r="R17" s="120"/>
      <c r="S17" s="214"/>
      <c r="T17" s="214"/>
      <c r="U17" s="215"/>
    </row>
    <row r="18" spans="1:21" ht="18" customHeight="1" thickBot="1" x14ac:dyDescent="0.25">
      <c r="A18" s="199"/>
      <c r="B18" s="56" t="b">
        <v>0</v>
      </c>
      <c r="C18" s="68">
        <v>15</v>
      </c>
      <c r="D18" s="63" t="e">
        <f>SUM(#REF!)</f>
        <v>#REF!</v>
      </c>
      <c r="E18" s="62" t="e">
        <f>SUM(#REF!)</f>
        <v>#REF!</v>
      </c>
      <c r="F18" s="62" t="e">
        <f>SUM(#REF!)</f>
        <v>#REF!</v>
      </c>
      <c r="G18" s="62" t="e">
        <f>SUM(#REF!)</f>
        <v>#REF!</v>
      </c>
      <c r="H18" s="47"/>
      <c r="I18" s="183"/>
      <c r="J18" s="189" t="e">
        <f>SUM(#REF!)</f>
        <v>#REF!</v>
      </c>
      <c r="K18" s="190" t="str">
        <f ca="1">IF('1'!$BE$39=0,"repos",IF('1'!A$43='1'!$A$39,"matin",IF('1'!A$45='1'!$A$39,"soir",IF('1'!A$43&lt;&gt;" ","journée",IF('1'!A$45&lt;&gt;" ","journée")))))</f>
        <v>journée</v>
      </c>
      <c r="L18" s="189" t="e">
        <f>SUM(#REF!)</f>
        <v>#REF!</v>
      </c>
      <c r="M18" s="190" t="e">
        <f>IF(#REF!="Marlène","matin",IF(#REF!="Marlène","soir",IF(#REF!="","journée",IF(Mois!$A$45="","journée"))))</f>
        <v>#REF!</v>
      </c>
      <c r="N18" s="189" t="e">
        <f>SUM(#REF!)</f>
        <v>#REF!</v>
      </c>
      <c r="O18" s="190" t="e">
        <f>IF(#REF!="Laure","matin",IF(#REF!="Laure","soir",IF(#REF!="","journée",IF(Mois!$A$45="","journée"))))</f>
        <v>#REF!</v>
      </c>
      <c r="P18" s="189" t="e">
        <f>SUM(#REF!)</f>
        <v>#REF!</v>
      </c>
      <c r="Q18" s="190" t="e">
        <f>IF(#REF!="Jessica","matin",IF(#REF!="Jessica","soir",IF(#REF!="","journée",IF(Mois!$A$45="","journée"))))</f>
        <v>#REF!</v>
      </c>
      <c r="R18" s="242" t="s">
        <v>4</v>
      </c>
      <c r="S18" s="216"/>
      <c r="T18" s="216"/>
      <c r="U18" s="217"/>
    </row>
    <row r="19" spans="1:21" ht="18" customHeight="1" thickBot="1" x14ac:dyDescent="0.25">
      <c r="A19" s="199"/>
      <c r="B19" s="56" t="b">
        <v>1</v>
      </c>
      <c r="C19" s="68">
        <v>16</v>
      </c>
      <c r="D19" s="63" t="e">
        <f>SUM(#REF!)</f>
        <v>#REF!</v>
      </c>
      <c r="E19" s="62" t="e">
        <f>SUM(#REF!)</f>
        <v>#REF!</v>
      </c>
      <c r="F19" s="62" t="e">
        <f>SUM(#REF!)</f>
        <v>#REF!</v>
      </c>
      <c r="G19" s="62" t="e">
        <f>SUM(#REF!)</f>
        <v>#REF!</v>
      </c>
      <c r="H19" s="47"/>
      <c r="I19" s="183"/>
      <c r="J19" s="189" t="e">
        <f>SUM(#REF!)</f>
        <v>#REF!</v>
      </c>
      <c r="K19" s="190" t="str">
        <f ca="1">IF('1'!$BE$39=0,"repos",IF('1'!A$43='1'!$A$39,"matin",IF('1'!A$45='1'!$A$39,"soir",IF('1'!A$43&lt;&gt;" ","journée",IF('1'!A$45&lt;&gt;" ","journée")))))</f>
        <v>journée</v>
      </c>
      <c r="L19" s="189" t="e">
        <f>SUM(#REF!)</f>
        <v>#REF!</v>
      </c>
      <c r="M19" s="190" t="e">
        <f>IF(#REF!="Marlène","matin",IF(#REF!="Marlène","soir",IF(#REF!="","journée",IF(Mois!$A$45="","journée"))))</f>
        <v>#REF!</v>
      </c>
      <c r="N19" s="189" t="e">
        <f>SUM(#REF!)</f>
        <v>#REF!</v>
      </c>
      <c r="O19" s="190" t="e">
        <f>IF(#REF!="Laure","matin",IF(#REF!="Laure","soir",IF(#REF!="","journée",IF(Mois!$A$45="","journée"))))</f>
        <v>#REF!</v>
      </c>
      <c r="P19" s="189" t="e">
        <f>SUM(#REF!)</f>
        <v>#REF!</v>
      </c>
      <c r="Q19" s="190" t="e">
        <f>IF(#REF!="Jessica","matin",IF(#REF!="Jessica","soir",IF(#REF!="","journée",IF(Mois!$A$45="","journée"))))</f>
        <v>#REF!</v>
      </c>
      <c r="R19" s="243"/>
      <c r="S19" s="206"/>
      <c r="T19" s="206"/>
      <c r="U19" s="207"/>
    </row>
    <row r="20" spans="1:21" ht="18" customHeight="1" thickBot="1" x14ac:dyDescent="0.25">
      <c r="A20" s="199"/>
      <c r="B20" s="56" t="b">
        <v>1</v>
      </c>
      <c r="C20" s="68">
        <v>17</v>
      </c>
      <c r="D20" s="63" t="e">
        <f>SUM(#REF!)</f>
        <v>#REF!</v>
      </c>
      <c r="E20" s="62" t="e">
        <f>SUM(#REF!)</f>
        <v>#REF!</v>
      </c>
      <c r="F20" s="62" t="e">
        <f>SUM(#REF!)</f>
        <v>#REF!</v>
      </c>
      <c r="G20" s="62" t="e">
        <f>SUM(#REF!)</f>
        <v>#REF!</v>
      </c>
      <c r="H20" s="48"/>
      <c r="I20" s="184"/>
      <c r="J20" s="189" t="e">
        <f>SUM(#REF!)</f>
        <v>#REF!</v>
      </c>
      <c r="K20" s="190" t="str">
        <f ca="1">IF('1'!$BE$39=0,"repos",IF('1'!A$43='1'!$A$39,"matin",IF('1'!A$45='1'!$A$39,"soir",IF('1'!A$43&lt;&gt;" ","journée",IF('1'!A$45&lt;&gt;" ","journée")))))</f>
        <v>journée</v>
      </c>
      <c r="L20" s="189" t="e">
        <f>SUM(#REF!)</f>
        <v>#REF!</v>
      </c>
      <c r="M20" s="190" t="e">
        <f>IF(#REF!="Marlène","matin",IF(#REF!="Marlène","soir",IF(#REF!="","journée",IF(Mois!$A$45="","journée"))))</f>
        <v>#REF!</v>
      </c>
      <c r="N20" s="189" t="e">
        <f>SUM(#REF!)</f>
        <v>#REF!</v>
      </c>
      <c r="O20" s="190" t="e">
        <f>IF(#REF!="Laure","matin",IF(#REF!="Laure","soir",IF(#REF!="","journée",IF(Mois!$A$45="","journée"))))</f>
        <v>#REF!</v>
      </c>
      <c r="P20" s="189" t="e">
        <f>SUM(#REF!)</f>
        <v>#REF!</v>
      </c>
      <c r="Q20" s="190" t="e">
        <f>IF(#REF!="Jessica","matin",IF(#REF!="Jessica","soir",IF(#REF!="","journée",IF(Mois!$A$45="","journée"))))</f>
        <v>#REF!</v>
      </c>
      <c r="R20" s="243"/>
      <c r="S20" s="206"/>
      <c r="T20" s="206"/>
      <c r="U20" s="207"/>
    </row>
    <row r="21" spans="1:21" ht="18" customHeight="1" thickBot="1" x14ac:dyDescent="0.25">
      <c r="A21" s="199"/>
      <c r="B21" s="57" t="b">
        <v>1</v>
      </c>
      <c r="C21" s="68">
        <v>18</v>
      </c>
      <c r="D21" s="63" t="e">
        <f>SUM(#REF!)</f>
        <v>#REF!</v>
      </c>
      <c r="E21" s="62" t="e">
        <f>SUM(#REF!)</f>
        <v>#REF!</v>
      </c>
      <c r="F21" s="62" t="e">
        <f>SUM(#REF!)</f>
        <v>#REF!</v>
      </c>
      <c r="G21" s="62" t="e">
        <f>SUM(#REF!)</f>
        <v>#REF!</v>
      </c>
      <c r="H21" s="50"/>
      <c r="I21" s="185"/>
      <c r="J21" s="189" t="e">
        <f>SUM(#REF!)</f>
        <v>#REF!</v>
      </c>
      <c r="K21" s="190" t="str">
        <f ca="1">IF('1'!$BE$39=0,"repos",IF('1'!A$43='1'!$A$39,"matin",IF('1'!A$45='1'!$A$39,"soir",IF('1'!A$43&lt;&gt;" ","journée",IF('1'!A$45&lt;&gt;" ","journée")))))</f>
        <v>journée</v>
      </c>
      <c r="L21" s="189" t="e">
        <f>SUM(#REF!)</f>
        <v>#REF!</v>
      </c>
      <c r="M21" s="190" t="e">
        <f>IF(#REF!="Marlène","matin",IF(#REF!="Marlène","soir",IF(#REF!="","journée",IF(Mois!$A$45="","journée"))))</f>
        <v>#REF!</v>
      </c>
      <c r="N21" s="189" t="e">
        <f>SUM(#REF!)</f>
        <v>#REF!</v>
      </c>
      <c r="O21" s="190" t="e">
        <f>IF(#REF!="Laure","matin",IF(#REF!="Laure","soir",IF(#REF!="","journée",IF(Mois!$A$45="","journée"))))</f>
        <v>#REF!</v>
      </c>
      <c r="P21" s="189" t="e">
        <f>SUM(#REF!)</f>
        <v>#REF!</v>
      </c>
      <c r="Q21" s="190" t="e">
        <f>IF(#REF!="Jessica","matin",IF(#REF!="Jessica","soir",IF(#REF!="","journée",IF(Mois!$A$45="","journée"))))</f>
        <v>#REF!</v>
      </c>
      <c r="R21" s="118"/>
      <c r="S21" s="206"/>
      <c r="T21" s="206"/>
      <c r="U21" s="207"/>
    </row>
    <row r="22" spans="1:21" ht="18" customHeight="1" thickBot="1" x14ac:dyDescent="0.25">
      <c r="A22" s="199"/>
      <c r="B22" s="61" t="b">
        <v>1</v>
      </c>
      <c r="C22" s="68">
        <v>19</v>
      </c>
      <c r="D22" s="63" t="e">
        <f>SUM(#REF!)</f>
        <v>#REF!</v>
      </c>
      <c r="E22" s="62" t="e">
        <f>SUM(#REF!)</f>
        <v>#REF!</v>
      </c>
      <c r="F22" s="62" t="e">
        <f>SUM(#REF!)</f>
        <v>#REF!</v>
      </c>
      <c r="G22" s="62" t="e">
        <f>SUM(#REF!)</f>
        <v>#REF!</v>
      </c>
      <c r="H22" s="51"/>
      <c r="I22" s="181"/>
      <c r="J22" s="189" t="e">
        <f>SUM(#REF!)</f>
        <v>#REF!</v>
      </c>
      <c r="K22" s="190" t="str">
        <f ca="1">IF('1'!$BE$39=0,"repos",IF('1'!A$43='1'!$A$39,"matin",IF('1'!A$45='1'!$A$39,"soir",IF('1'!A$43&lt;&gt;" ","journée",IF('1'!A$45&lt;&gt;" ","journée")))))</f>
        <v>journée</v>
      </c>
      <c r="L22" s="189" t="e">
        <f>SUM(#REF!)</f>
        <v>#REF!</v>
      </c>
      <c r="M22" s="190" t="e">
        <f>IF(#REF!="Marlène","matin",IF(#REF!="Marlène","soir",IF(#REF!="","journée",IF(Mois!$A$45="","journée"))))</f>
        <v>#REF!</v>
      </c>
      <c r="N22" s="189" t="e">
        <f>SUM(#REF!)</f>
        <v>#REF!</v>
      </c>
      <c r="O22" s="190" t="e">
        <f>IF(#REF!="Laure","matin",IF(#REF!="Laure","soir",IF(#REF!="","journée",IF(Mois!$A$45="","journée"))))</f>
        <v>#REF!</v>
      </c>
      <c r="P22" s="189" t="e">
        <f>SUM(#REF!)</f>
        <v>#REF!</v>
      </c>
      <c r="Q22" s="190" t="e">
        <f>IF(#REF!="Jessica","matin",IF(#REF!="Jessica","soir",IF(#REF!="","journée",IF(Mois!$A$45="","journée"))))</f>
        <v>#REF!</v>
      </c>
      <c r="R22" s="118"/>
      <c r="S22" s="206"/>
      <c r="T22" s="206"/>
      <c r="U22" s="207"/>
    </row>
    <row r="23" spans="1:21" ht="18" customHeight="1" thickBot="1" x14ac:dyDescent="0.25">
      <c r="A23" s="199"/>
      <c r="B23" s="59" t="b">
        <v>1</v>
      </c>
      <c r="C23" s="68">
        <v>20</v>
      </c>
      <c r="D23" s="63" t="e">
        <f>SUM(#REF!)</f>
        <v>#REF!</v>
      </c>
      <c r="E23" s="62" t="e">
        <f>SUM(#REF!)</f>
        <v>#REF!</v>
      </c>
      <c r="F23" s="62" t="e">
        <f>SUM(#REF!)</f>
        <v>#REF!</v>
      </c>
      <c r="G23" s="62" t="e">
        <f>SUM(#REF!)</f>
        <v>#REF!</v>
      </c>
      <c r="H23" s="52"/>
      <c r="I23" s="186"/>
      <c r="J23" s="189" t="e">
        <f>SUM(#REF!)</f>
        <v>#REF!</v>
      </c>
      <c r="K23" s="190" t="str">
        <f ca="1">IF('1'!$BE$39=0,"repos",IF('1'!A$43='1'!$A$39,"matin",IF('1'!A$45='1'!$A$39,"soir",IF('1'!A$43&lt;&gt;" ","journée",IF('1'!A$45&lt;&gt;" ","journée")))))</f>
        <v>journée</v>
      </c>
      <c r="L23" s="189" t="e">
        <f>SUM(#REF!)</f>
        <v>#REF!</v>
      </c>
      <c r="M23" s="190" t="e">
        <f>IF(#REF!="Marlène","matin",IF(#REF!="Marlène","soir",IF(#REF!="","journée",IF(Mois!$A$45="","journée"))))</f>
        <v>#REF!</v>
      </c>
      <c r="N23" s="189" t="e">
        <f>SUM(#REF!)</f>
        <v>#REF!</v>
      </c>
      <c r="O23" s="190" t="e">
        <f>IF(#REF!="Laure","matin",IF(#REF!="Laure","soir",IF(#REF!="","journée",IF(Mois!$A$45="","journée"))))</f>
        <v>#REF!</v>
      </c>
      <c r="P23" s="189" t="e">
        <f>SUM(#REF!)</f>
        <v>#REF!</v>
      </c>
      <c r="Q23" s="190" t="e">
        <f>IF(#REF!="Jessica","matin",IF(#REF!="Jessica","soir",IF(#REF!="","journée",IF(Mois!$A$45="","journée"))))</f>
        <v>#REF!</v>
      </c>
      <c r="R23" s="120"/>
      <c r="S23" s="218"/>
      <c r="T23" s="218"/>
      <c r="U23" s="219"/>
    </row>
    <row r="24" spans="1:21" ht="18" customHeight="1" thickBot="1" x14ac:dyDescent="0.25">
      <c r="A24" s="199"/>
      <c r="B24" s="56" t="b">
        <v>0</v>
      </c>
      <c r="C24" s="68">
        <v>21</v>
      </c>
      <c r="D24" s="63" t="e">
        <f>SUM(#REF!)</f>
        <v>#REF!</v>
      </c>
      <c r="E24" s="62" t="e">
        <f>SUM(#REF!)</f>
        <v>#REF!</v>
      </c>
      <c r="F24" s="62" t="e">
        <f>SUM(#REF!)</f>
        <v>#REF!</v>
      </c>
      <c r="G24" s="62" t="e">
        <f>SUM(#REF!)</f>
        <v>#REF!</v>
      </c>
      <c r="H24" s="47"/>
      <c r="I24" s="183"/>
      <c r="J24" s="189" t="e">
        <f>SUM(#REF!)</f>
        <v>#REF!</v>
      </c>
      <c r="K24" s="190" t="str">
        <f ca="1">IF('1'!$BE$39=0,"repos",IF('1'!A$43='1'!$A$39,"matin",IF('1'!A$45='1'!$A$39,"soir",IF('1'!A$43&lt;&gt;" ","journée",IF('1'!A$45&lt;&gt;" ","journée")))))</f>
        <v>journée</v>
      </c>
      <c r="L24" s="189" t="e">
        <f>SUM(#REF!)</f>
        <v>#REF!</v>
      </c>
      <c r="M24" s="190" t="e">
        <f>IF(#REF!="Marlène","matin",IF(#REF!="Marlène","soir",IF(#REF!="","journée",IF(Mois!$A$45="","journée"))))</f>
        <v>#REF!</v>
      </c>
      <c r="N24" s="189" t="e">
        <f>SUM(#REF!)</f>
        <v>#REF!</v>
      </c>
      <c r="O24" s="190" t="e">
        <f>IF(#REF!="Laure","matin",IF(#REF!="Laure","soir",IF(#REF!="","journée",IF(Mois!$A$45="","journée"))))</f>
        <v>#REF!</v>
      </c>
      <c r="P24" s="189" t="e">
        <f>SUM(#REF!)</f>
        <v>#REF!</v>
      </c>
      <c r="Q24" s="190" t="e">
        <f>IF(#REF!="Jessica","matin",IF(#REF!="Jessica","soir",IF(#REF!="","journée",IF(Mois!$A$45="","journée"))))</f>
        <v>#REF!</v>
      </c>
      <c r="R24" s="242" t="s">
        <v>0</v>
      </c>
      <c r="S24" s="216"/>
      <c r="T24" s="216"/>
      <c r="U24" s="217"/>
    </row>
    <row r="25" spans="1:21" ht="18" customHeight="1" thickBot="1" x14ac:dyDescent="0.25">
      <c r="A25" s="199"/>
      <c r="B25" s="56" t="b">
        <v>0</v>
      </c>
      <c r="C25" s="68">
        <v>22</v>
      </c>
      <c r="D25" s="63" t="e">
        <f>SUM(#REF!)</f>
        <v>#REF!</v>
      </c>
      <c r="E25" s="62" t="e">
        <f>SUM(#REF!)</f>
        <v>#REF!</v>
      </c>
      <c r="F25" s="62" t="e">
        <f>SUM(#REF!)</f>
        <v>#REF!</v>
      </c>
      <c r="G25" s="62" t="e">
        <f>SUM(#REF!)</f>
        <v>#REF!</v>
      </c>
      <c r="H25" s="47"/>
      <c r="I25" s="183"/>
      <c r="J25" s="189" t="e">
        <f>SUM(#REF!)</f>
        <v>#REF!</v>
      </c>
      <c r="K25" s="190" t="str">
        <f ca="1">IF('1'!$BE$39=0,"repos",IF('1'!A$43='1'!$A$39,"matin",IF('1'!A$45='1'!$A$39,"soir",IF('1'!A$43&lt;&gt;" ","journée",IF('1'!A$45&lt;&gt;" ","journée")))))</f>
        <v>journée</v>
      </c>
      <c r="L25" s="189" t="e">
        <f>SUM(#REF!)</f>
        <v>#REF!</v>
      </c>
      <c r="M25" s="190" t="e">
        <f>IF(#REF!="Marlène","matin",IF(#REF!="Marlène","soir",IF(#REF!="","journée",IF(Mois!$A$45="","journée"))))</f>
        <v>#REF!</v>
      </c>
      <c r="N25" s="189" t="e">
        <f>SUM(#REF!)</f>
        <v>#REF!</v>
      </c>
      <c r="O25" s="190" t="e">
        <f>IF(#REF!="Laure","matin",IF(#REF!="Laure","soir",IF(#REF!="","journée",IF(Mois!$A$45="","journée"))))</f>
        <v>#REF!</v>
      </c>
      <c r="P25" s="189" t="e">
        <f>SUM(#REF!)</f>
        <v>#REF!</v>
      </c>
      <c r="Q25" s="190" t="e">
        <f>IF(#REF!="Jessica","matin",IF(#REF!="Jessica","soir",IF(#REF!="","journée",IF(Mois!$A$45="","journée"))))</f>
        <v>#REF!</v>
      </c>
      <c r="R25" s="243"/>
      <c r="S25" s="206"/>
      <c r="T25" s="206"/>
      <c r="U25" s="207"/>
    </row>
    <row r="26" spans="1:21" ht="18" customHeight="1" thickBot="1" x14ac:dyDescent="0.25">
      <c r="A26" s="199"/>
      <c r="B26" s="56" t="b">
        <v>1</v>
      </c>
      <c r="C26" s="132">
        <v>23</v>
      </c>
      <c r="D26" s="63" t="e">
        <f>SUM(#REF!)</f>
        <v>#REF!</v>
      </c>
      <c r="E26" s="62" t="e">
        <f>SUM(#REF!)</f>
        <v>#REF!</v>
      </c>
      <c r="F26" s="62" t="e">
        <f>SUM(#REF!)</f>
        <v>#REF!</v>
      </c>
      <c r="G26" s="62" t="e">
        <f>SUM(#REF!)</f>
        <v>#REF!</v>
      </c>
      <c r="H26" s="47"/>
      <c r="I26" s="183"/>
      <c r="J26" s="189" t="e">
        <f>SUM(#REF!)</f>
        <v>#REF!</v>
      </c>
      <c r="K26" s="190" t="str">
        <f ca="1">IF('1'!$BE$39=0,"repos",IF('1'!A$43='1'!$A$39,"matin",IF('1'!A$45='1'!$A$39,"soir",IF('1'!A$43&lt;&gt;" ","journée",IF('1'!A$45&lt;&gt;" ","journée")))))</f>
        <v>journée</v>
      </c>
      <c r="L26" s="189" t="e">
        <f>SUM(#REF!)</f>
        <v>#REF!</v>
      </c>
      <c r="M26" s="190" t="e">
        <f>IF(#REF!="Marlène","matin",IF(#REF!="Marlène","soir",IF(#REF!="","journée",IF(Mois!$A$45="","journée"))))</f>
        <v>#REF!</v>
      </c>
      <c r="N26" s="189" t="e">
        <f>SUM(#REF!)</f>
        <v>#REF!</v>
      </c>
      <c r="O26" s="190" t="e">
        <f>IF(#REF!="Laure","matin",IF(#REF!="Laure","soir",IF(#REF!="","journée",IF(Mois!$A$45="","journée"))))</f>
        <v>#REF!</v>
      </c>
      <c r="P26" s="189" t="e">
        <f>SUM(#REF!)</f>
        <v>#REF!</v>
      </c>
      <c r="Q26" s="190" t="e">
        <f>IF(#REF!="Jessica","matin",IF(#REF!="Jessica","soir",IF(#REF!="","journée",IF(Mois!$A$45="","journée"))))</f>
        <v>#REF!</v>
      </c>
      <c r="R26" s="243"/>
      <c r="S26" s="206"/>
      <c r="T26" s="206"/>
      <c r="U26" s="207"/>
    </row>
    <row r="27" spans="1:21" ht="18" customHeight="1" thickBot="1" x14ac:dyDescent="0.25">
      <c r="A27" s="199"/>
      <c r="B27" s="56" t="b">
        <v>1</v>
      </c>
      <c r="C27" s="68">
        <v>24</v>
      </c>
      <c r="D27" s="63" t="e">
        <f>SUM(#REF!)</f>
        <v>#REF!</v>
      </c>
      <c r="E27" s="62" t="e">
        <f>SUM(#REF!)</f>
        <v>#REF!</v>
      </c>
      <c r="F27" s="62" t="e">
        <f>SUM(#REF!)</f>
        <v>#REF!</v>
      </c>
      <c r="G27" s="62" t="e">
        <f>SUM(#REF!)</f>
        <v>#REF!</v>
      </c>
      <c r="H27" s="47"/>
      <c r="I27" s="183"/>
      <c r="J27" s="189" t="e">
        <f>SUM(#REF!)</f>
        <v>#REF!</v>
      </c>
      <c r="K27" s="190" t="str">
        <f ca="1">IF('1'!$BE$39=0,"repos",IF('1'!A$43='1'!$A$39,"matin",IF('1'!A$45='1'!$A$39,"soir",IF('1'!A$43&lt;&gt;" ","journée",IF('1'!A$45&lt;&gt;" ","journée")))))</f>
        <v>journée</v>
      </c>
      <c r="L27" s="189" t="e">
        <f>SUM(#REF!)</f>
        <v>#REF!</v>
      </c>
      <c r="M27" s="190" t="e">
        <f>IF(#REF!="Marlène","matin",IF(#REF!="Marlène","soir",IF(#REF!="","journée",IF(Mois!$A$45="","journée"))))</f>
        <v>#REF!</v>
      </c>
      <c r="N27" s="189" t="e">
        <f>SUM(#REF!)</f>
        <v>#REF!</v>
      </c>
      <c r="O27" s="190" t="e">
        <f>IF(#REF!="Laure","matin",IF(#REF!="Laure","soir",IF(#REF!="","journée",IF(Mois!$A$45="","journée"))))</f>
        <v>#REF!</v>
      </c>
      <c r="P27" s="189" t="e">
        <f>SUM(#REF!)</f>
        <v>#REF!</v>
      </c>
      <c r="Q27" s="190" t="e">
        <f>IF(#REF!="Jessica","matin",IF(#REF!="Jessica","soir",IF(#REF!="","journée",IF(Mois!$A$45="","journée"))))</f>
        <v>#REF!</v>
      </c>
      <c r="R27" s="243"/>
      <c r="S27" s="206"/>
      <c r="T27" s="206"/>
      <c r="U27" s="207"/>
    </row>
    <row r="28" spans="1:21" ht="18" customHeight="1" thickBot="1" x14ac:dyDescent="0.25">
      <c r="A28" s="199"/>
      <c r="B28" s="56" t="b">
        <v>1</v>
      </c>
      <c r="C28" s="68">
        <v>25</v>
      </c>
      <c r="D28" s="63" t="e">
        <f>SUM(#REF!)</f>
        <v>#REF!</v>
      </c>
      <c r="E28" s="62" t="e">
        <f>SUM(#REF!)</f>
        <v>#REF!</v>
      </c>
      <c r="F28" s="62" t="e">
        <f>SUM(#REF!)</f>
        <v>#REF!</v>
      </c>
      <c r="G28" s="62" t="e">
        <f>SUM(#REF!)</f>
        <v>#REF!</v>
      </c>
      <c r="H28" s="47"/>
      <c r="I28" s="183"/>
      <c r="J28" s="189" t="e">
        <f>SUM(#REF!)</f>
        <v>#REF!</v>
      </c>
      <c r="K28" s="190" t="str">
        <f ca="1">IF('1'!$BE$39=0,"repos",IF('1'!A$43='1'!$A$39,"matin",IF('1'!A$45='1'!$A$39,"soir",IF('1'!A$43&lt;&gt;" ","journée",IF('1'!A$45&lt;&gt;" ","journée")))))</f>
        <v>journée</v>
      </c>
      <c r="L28" s="189" t="e">
        <f>SUM(#REF!)</f>
        <v>#REF!</v>
      </c>
      <c r="M28" s="190" t="e">
        <f>IF(#REF!="Marlène","matin",IF(#REF!="Marlène","soir",IF(#REF!="","journée",IF(Mois!$A$45="","journée"))))</f>
        <v>#REF!</v>
      </c>
      <c r="N28" s="189" t="e">
        <f>SUM(#REF!)</f>
        <v>#REF!</v>
      </c>
      <c r="O28" s="190" t="e">
        <f>IF(#REF!="Laure","matin",IF(#REF!="Laure","soir",IF(#REF!="","journée",IF(Mois!$A$45="","journée"))))</f>
        <v>#REF!</v>
      </c>
      <c r="P28" s="189" t="e">
        <f>SUM(#REF!)</f>
        <v>#REF!</v>
      </c>
      <c r="Q28" s="190" t="e">
        <f>IF(#REF!="Jessica","matin",IF(#REF!="Jessica","soir",IF(#REF!="","journée",IF(Mois!$A$45="","journée"))))</f>
        <v>#REF!</v>
      </c>
      <c r="R28" s="118"/>
      <c r="S28" s="206"/>
      <c r="T28" s="206"/>
      <c r="U28" s="207"/>
    </row>
    <row r="29" spans="1:21" ht="18" customHeight="1" thickBot="1" x14ac:dyDescent="0.25">
      <c r="A29" s="199"/>
      <c r="B29" s="56" t="b">
        <v>1</v>
      </c>
      <c r="C29" s="68">
        <v>26</v>
      </c>
      <c r="D29" s="63" t="e">
        <f>SUM(#REF!)</f>
        <v>#REF!</v>
      </c>
      <c r="E29" s="62" t="e">
        <f>SUM(#REF!)</f>
        <v>#REF!</v>
      </c>
      <c r="F29" s="62" t="e">
        <f>SUM(#REF!)</f>
        <v>#REF!</v>
      </c>
      <c r="G29" s="62" t="e">
        <f>SUM(#REF!)</f>
        <v>#REF!</v>
      </c>
      <c r="H29" s="47"/>
      <c r="I29" s="183"/>
      <c r="J29" s="189" t="e">
        <f>SUM(#REF!)</f>
        <v>#REF!</v>
      </c>
      <c r="K29" s="190" t="str">
        <f ca="1">IF('1'!$BE$39=0,"repos",IF('1'!A$43='1'!$A$39,"matin",IF('1'!A$45='1'!$A$39,"soir",IF('1'!A$43&lt;&gt;" ","journée",IF('1'!A$45&lt;&gt;" ","journée")))))</f>
        <v>journée</v>
      </c>
      <c r="L29" s="189" t="e">
        <f>SUM(#REF!)</f>
        <v>#REF!</v>
      </c>
      <c r="M29" s="190" t="e">
        <f>IF(#REF!="Marlène","matin",IF(#REF!="Marlène","soir",IF(#REF!="","journée",IF(Mois!$A$45="","journée"))))</f>
        <v>#REF!</v>
      </c>
      <c r="N29" s="189" t="e">
        <f>SUM(#REF!)</f>
        <v>#REF!</v>
      </c>
      <c r="O29" s="190" t="e">
        <f>IF(#REF!="Laure","matin",IF(#REF!="Laure","soir",IF(#REF!="","journée",IF(Mois!$A$45="","journée"))))</f>
        <v>#REF!</v>
      </c>
      <c r="P29" s="189" t="e">
        <f>SUM(#REF!)</f>
        <v>#REF!</v>
      </c>
      <c r="Q29" s="190" t="e">
        <f>IF(#REF!="Jessica","matin",IF(#REF!="Jessica","soir",IF(#REF!="","journée",IF(Mois!$A$45="","journée"))))</f>
        <v>#REF!</v>
      </c>
      <c r="R29" s="120"/>
      <c r="S29" s="218"/>
      <c r="T29" s="218"/>
      <c r="U29" s="219"/>
    </row>
    <row r="30" spans="1:21" ht="18" customHeight="1" thickBot="1" x14ac:dyDescent="0.25">
      <c r="A30" s="199"/>
      <c r="B30" s="56" t="b">
        <v>1</v>
      </c>
      <c r="C30" s="68">
        <v>27</v>
      </c>
      <c r="D30" s="63" t="e">
        <f>SUM(#REF!)</f>
        <v>#REF!</v>
      </c>
      <c r="E30" s="62" t="e">
        <f>SUM(#REF!)</f>
        <v>#REF!</v>
      </c>
      <c r="F30" s="62" t="e">
        <f>SUM(#REF!)</f>
        <v>#REF!</v>
      </c>
      <c r="G30" s="62" t="e">
        <f>SUM(#REF!)</f>
        <v>#REF!</v>
      </c>
      <c r="H30" s="47"/>
      <c r="I30" s="183"/>
      <c r="J30" s="189" t="e">
        <f>SUM(#REF!)</f>
        <v>#REF!</v>
      </c>
      <c r="K30" s="190" t="str">
        <f ca="1">IF('1'!$BE$39=0,"repos",IF('1'!A$43='1'!$A$39,"matin",IF('1'!A$45='1'!$A$39,"soir",IF('1'!A$43&lt;&gt;" ","journée",IF('1'!A$45&lt;&gt;" ","journée")))))</f>
        <v>journée</v>
      </c>
      <c r="L30" s="189" t="e">
        <f>SUM(#REF!)</f>
        <v>#REF!</v>
      </c>
      <c r="M30" s="190" t="e">
        <f>IF(#REF!="Marlène","matin",IF(#REF!="Marlène","soir",IF(#REF!="","journée",IF(Mois!$A$45="","journée"))))</f>
        <v>#REF!</v>
      </c>
      <c r="N30" s="189" t="e">
        <f>SUM(#REF!)</f>
        <v>#REF!</v>
      </c>
      <c r="O30" s="190" t="e">
        <f>IF(#REF!="Laure","matin",IF(#REF!="Laure","soir",IF(#REF!="","journée",IF(Mois!$A$45="","journée"))))</f>
        <v>#REF!</v>
      </c>
      <c r="P30" s="189" t="e">
        <f>SUM(#REF!)</f>
        <v>#REF!</v>
      </c>
      <c r="Q30" s="190" t="e">
        <f>IF(#REF!="Jessica","matin",IF(#REF!="Jessica","soir",IF(#REF!="","journée",IF(Mois!$A$45="","journée"))))</f>
        <v>#REF!</v>
      </c>
      <c r="R30" s="222" t="s">
        <v>3</v>
      </c>
      <c r="S30" s="216"/>
      <c r="T30" s="216"/>
      <c r="U30" s="217"/>
    </row>
    <row r="31" spans="1:21" ht="18" customHeight="1" thickBot="1" x14ac:dyDescent="0.25">
      <c r="A31" s="199"/>
      <c r="B31" s="56" t="b">
        <v>0</v>
      </c>
      <c r="C31" s="68">
        <v>28</v>
      </c>
      <c r="D31" s="63" t="e">
        <f>SUM(#REF!)</f>
        <v>#REF!</v>
      </c>
      <c r="E31" s="62" t="e">
        <f>SUM(#REF!)</f>
        <v>#REF!</v>
      </c>
      <c r="F31" s="62" t="e">
        <f>SUM(#REF!)</f>
        <v>#REF!</v>
      </c>
      <c r="G31" s="62" t="e">
        <f>SUM(#REF!)</f>
        <v>#REF!</v>
      </c>
      <c r="H31" s="47"/>
      <c r="I31" s="183"/>
      <c r="J31" s="189" t="e">
        <f>SUM(#REF!)</f>
        <v>#REF!</v>
      </c>
      <c r="K31" s="190" t="str">
        <f ca="1">IF('1'!$BE$39=0,"repos",IF('1'!A$43='1'!$A$39,"matin",IF('1'!A$45='1'!$A$39,"soir",IF('1'!A$43&lt;&gt;" ","journée",IF('1'!A$45&lt;&gt;" ","journée")))))</f>
        <v>journée</v>
      </c>
      <c r="L31" s="189" t="e">
        <f>SUM(#REF!)</f>
        <v>#REF!</v>
      </c>
      <c r="M31" s="190" t="e">
        <f>IF(#REF!="Marlène","matin",IF(#REF!="Marlène","soir",IF(#REF!="","journée",IF(Mois!$A$45="","journée"))))</f>
        <v>#REF!</v>
      </c>
      <c r="N31" s="189" t="e">
        <f>SUM(#REF!)</f>
        <v>#REF!</v>
      </c>
      <c r="O31" s="190" t="e">
        <f>IF(#REF!="Laure","matin",IF(#REF!="Laure","soir",IF(#REF!="","journée",IF(Mois!$A$45="","journée"))))</f>
        <v>#REF!</v>
      </c>
      <c r="P31" s="189" t="e">
        <f>SUM(#REF!)</f>
        <v>#REF!</v>
      </c>
      <c r="Q31" s="190" t="e">
        <f>IF(#REF!="Jessica","matin",IF(#REF!="Jessica","soir",IF(#REF!="","journée",IF(Mois!$A$45="","journée"))))</f>
        <v>#REF!</v>
      </c>
      <c r="R31" s="223"/>
      <c r="S31" s="206"/>
      <c r="T31" s="206"/>
      <c r="U31" s="207"/>
    </row>
    <row r="32" spans="1:21" ht="18" customHeight="1" thickBot="1" x14ac:dyDescent="0.25">
      <c r="A32" s="199"/>
      <c r="B32" s="56" t="b">
        <v>0</v>
      </c>
      <c r="C32" s="68">
        <v>29</v>
      </c>
      <c r="D32" s="63" t="e">
        <f>SUM(#REF!)</f>
        <v>#REF!</v>
      </c>
      <c r="E32" s="62" t="e">
        <f>SUM(#REF!)</f>
        <v>#REF!</v>
      </c>
      <c r="F32" s="62" t="e">
        <f>SUM(#REF!)</f>
        <v>#REF!</v>
      </c>
      <c r="G32" s="62" t="e">
        <f>SUM(#REF!)</f>
        <v>#REF!</v>
      </c>
      <c r="H32" s="47"/>
      <c r="I32" s="183"/>
      <c r="J32" s="189" t="e">
        <f>SUM(#REF!)</f>
        <v>#REF!</v>
      </c>
      <c r="K32" s="190" t="str">
        <f ca="1">IF('1'!$BE$39=0,"repos",IF('1'!A$43='1'!$A$39,"matin",IF('1'!A$45='1'!$A$39,"soir",IF('1'!A$43&lt;&gt;" ","journée",IF('1'!A$45&lt;&gt;" ","journée")))))</f>
        <v>journée</v>
      </c>
      <c r="L32" s="189" t="e">
        <f>SUM(#REF!)</f>
        <v>#REF!</v>
      </c>
      <c r="M32" s="190" t="e">
        <f>IF(#REF!="Marlène","matin",IF(#REF!="Marlène","soir",IF(#REF!="","journée",IF(Mois!$A$45="","journée"))))</f>
        <v>#REF!</v>
      </c>
      <c r="N32" s="189" t="e">
        <f>SUM(#REF!)</f>
        <v>#REF!</v>
      </c>
      <c r="O32" s="190" t="e">
        <f>IF(#REF!="Laure","matin",IF(#REF!="Laure","soir",IF(#REF!="","journée",IF(Mois!$A$45="","journée"))))</f>
        <v>#REF!</v>
      </c>
      <c r="P32" s="189" t="e">
        <f>SUM(#REF!)</f>
        <v>#REF!</v>
      </c>
      <c r="Q32" s="190" t="e">
        <f>IF(#REF!="Jessica","matin",IF(#REF!="Jessica","soir",IF(#REF!="","journée",IF(Mois!$A$45="","journée"))))</f>
        <v>#REF!</v>
      </c>
      <c r="R32" s="223"/>
      <c r="S32" s="206"/>
      <c r="T32" s="206"/>
      <c r="U32" s="207"/>
    </row>
    <row r="33" spans="1:47" ht="18" customHeight="1" thickBot="1" x14ac:dyDescent="0.25">
      <c r="A33" s="199"/>
      <c r="B33" s="56" t="b">
        <v>1</v>
      </c>
      <c r="C33" s="68">
        <v>30</v>
      </c>
      <c r="D33" s="63" t="e">
        <f>SUM(#REF!)</f>
        <v>#REF!</v>
      </c>
      <c r="E33" s="62" t="e">
        <f>SUM(#REF!)</f>
        <v>#REF!</v>
      </c>
      <c r="F33" s="62" t="e">
        <f>SUM(#REF!)</f>
        <v>#REF!</v>
      </c>
      <c r="G33" s="62" t="e">
        <f>SUM(#REF!)</f>
        <v>#REF!</v>
      </c>
      <c r="H33" s="47"/>
      <c r="I33" s="183"/>
      <c r="J33" s="189" t="e">
        <f>SUM(#REF!)</f>
        <v>#REF!</v>
      </c>
      <c r="K33" s="190" t="str">
        <f ca="1">IF('1'!$BE$39=0,"repos",IF('1'!A$43='1'!$A$39,"matin",IF('1'!A$45='1'!$A$39,"soir",IF('1'!A$43&lt;&gt;" ","journée",IF('1'!A$45&lt;&gt;" ","journée")))))</f>
        <v>journée</v>
      </c>
      <c r="L33" s="189" t="e">
        <f>SUM(#REF!)</f>
        <v>#REF!</v>
      </c>
      <c r="M33" s="190" t="e">
        <f>IF(#REF!="Marlène","matin",IF(#REF!="Marlène","soir",IF(#REF!="","journée",IF(Mois!$A$45="","journée"))))</f>
        <v>#REF!</v>
      </c>
      <c r="N33" s="189" t="e">
        <f>SUM(#REF!)</f>
        <v>#REF!</v>
      </c>
      <c r="O33" s="190" t="e">
        <f>IF(#REF!="Laure","matin",IF(#REF!="Laure","soir",IF(#REF!="","journée",IF(Mois!$A$45="","journée"))))</f>
        <v>#REF!</v>
      </c>
      <c r="P33" s="189" t="e">
        <f>SUM(#REF!)</f>
        <v>#REF!</v>
      </c>
      <c r="Q33" s="190" t="e">
        <f>IF(#REF!="Jessica","matin",IF(#REF!="Jessica","soir",IF(#REF!="","journée",IF(Mois!$A$45="","journée"))))</f>
        <v>#REF!</v>
      </c>
      <c r="R33" s="118"/>
      <c r="S33" s="206"/>
      <c r="T33" s="206"/>
      <c r="U33" s="207"/>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row>
    <row r="34" spans="1:47" ht="18" customHeight="1" thickBot="1" x14ac:dyDescent="0.25">
      <c r="A34" s="199"/>
      <c r="B34" s="56" t="b">
        <v>1</v>
      </c>
      <c r="C34" s="68">
        <v>31</v>
      </c>
      <c r="D34" s="63" t="e">
        <f>SUM(#REF!)</f>
        <v>#REF!</v>
      </c>
      <c r="E34" s="131" t="e">
        <f>SUM(#REF!)</f>
        <v>#REF!</v>
      </c>
      <c r="F34" s="62" t="e">
        <f>SUM(#REF!)</f>
        <v>#REF!</v>
      </c>
      <c r="G34" s="62" t="e">
        <f>SUM(#REF!)</f>
        <v>#REF!</v>
      </c>
      <c r="H34" s="130"/>
      <c r="I34" s="187"/>
      <c r="J34" s="189" t="e">
        <f>SUM(#REF!)</f>
        <v>#REF!</v>
      </c>
      <c r="K34" s="190" t="str">
        <f ca="1">IF('1'!$BE$39=0,"repos",IF('1'!A$43='1'!$A$39,"matin",IF('1'!A$45='1'!$A$39,"soir",IF('1'!A$43&lt;&gt;" ","journée",IF('1'!A$45&lt;&gt;" ","journée")))))</f>
        <v>journée</v>
      </c>
      <c r="L34" s="189" t="e">
        <f>SUM(#REF!)</f>
        <v>#REF!</v>
      </c>
      <c r="M34" s="190" t="e">
        <f>IF(#REF!="Marlène","matin",IF(#REF!="Marlène","soir",IF(#REF!="","journée",IF(Mois!$A$45="","journée"))))</f>
        <v>#REF!</v>
      </c>
      <c r="N34" s="189" t="e">
        <f>SUM(#REF!)</f>
        <v>#REF!</v>
      </c>
      <c r="O34" s="190" t="e">
        <f>IF(#REF!="Laure","matin",IF(#REF!="Laure","soir",IF(#REF!="","journée",IF(Mois!$A$45="","journée"))))</f>
        <v>#REF!</v>
      </c>
      <c r="P34" s="189" t="e">
        <f>SUM(#REF!)</f>
        <v>#REF!</v>
      </c>
      <c r="Q34" s="190" t="e">
        <f>IF(#REF!="Jessica","matin",IF(#REF!="Jessica","soir",IF(#REF!="","journée",IF(Mois!$A$45="","journée"))))</f>
        <v>#REF!</v>
      </c>
      <c r="R34" s="115"/>
      <c r="S34" s="249"/>
      <c r="T34" s="249"/>
      <c r="U34" s="250"/>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c r="AS34" s="104"/>
      <c r="AT34" s="104"/>
      <c r="AU34" s="104"/>
    </row>
    <row r="35" spans="1:47" ht="18" customHeight="1" thickTop="1" thickBot="1" x14ac:dyDescent="0.25">
      <c r="A35" s="199"/>
      <c r="B35" s="173" t="s">
        <v>96</v>
      </c>
      <c r="C35" s="174"/>
      <c r="D35" s="175" t="e">
        <f>SUMIF($B$4:$B$34,TRUE,$D$4:$D$34)</f>
        <v>#REF!</v>
      </c>
      <c r="E35" s="176" t="e">
        <f>SUMIF($B$4:$B$34,TRUE,$E$4:$E$34)</f>
        <v>#REF!</v>
      </c>
      <c r="F35" s="177" t="e">
        <f>SUMIF($B$4:$B$34,TRUE,$F$4:$F$34)</f>
        <v>#REF!</v>
      </c>
      <c r="G35" s="178" t="e">
        <f ca="1">SUMIF($B$4:$B$34,TRUE,$G$4:$G$34)</f>
        <v>#REF!</v>
      </c>
      <c r="H35" s="179" t="e">
        <f>SUM(J35,L35,N35,P35)</f>
        <v>#REF!</v>
      </c>
      <c r="I35" s="180" t="e">
        <f>IF(N(H35)=0,"",(E35/H35))</f>
        <v>#REF!</v>
      </c>
      <c r="J35" s="191" t="e">
        <f>SUMIF($B$4:$B$34,TRUE,$J$4:$J$34)</f>
        <v>#REF!</v>
      </c>
      <c r="K35" s="192" t="e">
        <f>IF(N(H35)=0,"",(E35/H35)*J35)</f>
        <v>#REF!</v>
      </c>
      <c r="L35" s="193" t="e">
        <f>SUMIF($B$4:$B$34,TRUE,$L$4:$L$34)</f>
        <v>#REF!</v>
      </c>
      <c r="M35" s="194" t="e">
        <f>IF(N(H35)=0,"",(E35/H35)*L35)</f>
        <v>#REF!</v>
      </c>
      <c r="N35" s="195" t="e">
        <f>SUMIF($B$4:$B$34,TRUE,$N$4:$N$34)</f>
        <v>#REF!</v>
      </c>
      <c r="O35" s="196" t="e">
        <f>IF(N(H35)=0,"",(E35/H35)*N35)</f>
        <v>#REF!</v>
      </c>
      <c r="P35" s="197" t="e">
        <f>SUMIF($B$4:$B$34,TRUE,$P$4:$P$34)</f>
        <v>#REF!</v>
      </c>
      <c r="Q35" s="198" t="e">
        <f>IF(N(H35)=0,"",(E35/H35)*P35)</f>
        <v>#REF!</v>
      </c>
      <c r="R35" s="188"/>
      <c r="S35" s="245"/>
      <c r="T35" s="245"/>
      <c r="U35" s="246"/>
    </row>
    <row r="36" spans="1:47" ht="18" customHeight="1" thickTop="1" x14ac:dyDescent="0.2">
      <c r="A36" s="199"/>
      <c r="B36" s="60"/>
      <c r="C36" s="70"/>
      <c r="E36" s="4"/>
      <c r="F36" s="4"/>
      <c r="G36" s="4"/>
      <c r="H36" s="134"/>
      <c r="I36" s="129"/>
      <c r="J36" s="170"/>
      <c r="K36" s="170"/>
      <c r="L36" s="170"/>
      <c r="M36" s="170"/>
      <c r="N36" s="170"/>
      <c r="O36" s="170"/>
      <c r="P36" s="170"/>
      <c r="Q36" s="170"/>
      <c r="S36"/>
      <c r="T36"/>
    </row>
    <row r="37" spans="1:47" ht="18" customHeight="1" x14ac:dyDescent="0.2">
      <c r="E37" s="4"/>
      <c r="F37" s="4"/>
      <c r="G37" s="4"/>
      <c r="H37" s="129"/>
      <c r="I37" s="129"/>
      <c r="J37" s="4"/>
      <c r="K37" s="4"/>
      <c r="L37" s="4"/>
      <c r="M37" s="171"/>
      <c r="N37" s="4"/>
      <c r="O37" s="4"/>
      <c r="P37" s="4"/>
      <c r="Q37" s="159"/>
      <c r="S37"/>
      <c r="T37"/>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row>
    <row r="38" spans="1:47" ht="18" customHeight="1" x14ac:dyDescent="0.2">
      <c r="E38" s="240"/>
      <c r="F38" s="240"/>
      <c r="G38" s="240"/>
      <c r="H38"/>
      <c r="I38" s="133"/>
      <c r="J38" s="172"/>
      <c r="K38" s="241"/>
      <c r="L38" s="241"/>
      <c r="M38" s="241"/>
      <c r="N38" s="241"/>
      <c r="O38" s="241"/>
      <c r="P38" s="241"/>
      <c r="Q38" s="241"/>
      <c r="S38" s="135"/>
      <c r="T38" s="247"/>
      <c r="U38" s="248"/>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row>
    <row r="39" spans="1:47" ht="18" customHeight="1" x14ac:dyDescent="0.2">
      <c r="E39" s="240"/>
      <c r="F39" s="240"/>
      <c r="G39" s="240"/>
      <c r="H39"/>
      <c r="I39" s="133"/>
      <c r="J39" s="172"/>
      <c r="K39" s="241"/>
      <c r="L39" s="241"/>
      <c r="M39" s="241"/>
      <c r="N39" s="241"/>
      <c r="O39" s="241"/>
      <c r="P39" s="241"/>
      <c r="Q39" s="241"/>
      <c r="S39"/>
      <c r="T39"/>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row>
    <row r="40" spans="1:47" ht="18" customHeight="1" x14ac:dyDescent="0.2">
      <c r="E40" s="240"/>
      <c r="F40" s="240"/>
      <c r="G40" s="240"/>
      <c r="H40" s="136"/>
      <c r="I40" s="133"/>
      <c r="J40" s="172"/>
      <c r="K40" s="241"/>
      <c r="L40" s="241"/>
      <c r="M40" s="241"/>
      <c r="N40" s="241"/>
      <c r="O40" s="241"/>
      <c r="P40" s="241"/>
      <c r="Q40" s="241"/>
      <c r="S40" s="71"/>
      <c r="T40"/>
      <c r="U40" s="13"/>
      <c r="V40" s="13"/>
      <c r="W40" s="13"/>
      <c r="X40" s="13"/>
      <c r="Y40" s="71"/>
      <c r="Z40" s="13"/>
      <c r="AA40" s="13"/>
      <c r="AB40" s="13"/>
      <c r="AC40" s="13"/>
      <c r="AD40" s="13"/>
      <c r="AE40" s="13"/>
      <c r="AF40" s="13"/>
      <c r="AG40" s="13"/>
      <c r="AH40" s="13"/>
      <c r="AI40" s="13"/>
      <c r="AJ40" s="13"/>
      <c r="AK40" s="13"/>
      <c r="AL40" s="13"/>
      <c r="AM40" s="13"/>
      <c r="AN40" s="13"/>
      <c r="AO40" s="13"/>
      <c r="AP40" s="13"/>
      <c r="AQ40" s="13"/>
      <c r="AR40" s="13"/>
      <c r="AS40" s="13"/>
      <c r="AT40" s="13"/>
      <c r="AU40" s="13"/>
    </row>
    <row r="41" spans="1:47" ht="18" customHeight="1" x14ac:dyDescent="0.2">
      <c r="B41" s="244"/>
      <c r="C41" s="244"/>
      <c r="D41" s="244"/>
      <c r="E41" s="239"/>
      <c r="F41" s="239"/>
      <c r="G41" s="239"/>
      <c r="H41" s="4"/>
      <c r="Q41" s="159"/>
      <c r="S41"/>
      <c r="T41"/>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row>
    <row r="42" spans="1:47" ht="18" customHeight="1" x14ac:dyDescent="0.2">
      <c r="B42" s="4"/>
      <c r="C42" s="4"/>
      <c r="D42" s="4"/>
      <c r="E42" s="239"/>
      <c r="F42" s="239"/>
      <c r="G42" s="239"/>
      <c r="H42" s="4"/>
      <c r="Q42" s="159"/>
      <c r="S42"/>
      <c r="T42" s="71"/>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row>
    <row r="43" spans="1:47" ht="18" customHeight="1" x14ac:dyDescent="0.2">
      <c r="E43" s="239"/>
      <c r="F43" s="239"/>
      <c r="G43" s="239"/>
      <c r="Q43" s="159"/>
      <c r="S43"/>
      <c r="T4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row>
    <row r="44" spans="1:47" ht="18" customHeight="1" x14ac:dyDescent="0.2">
      <c r="E44" s="4"/>
      <c r="F44" s="4"/>
      <c r="G44" s="4"/>
      <c r="Q44" s="159"/>
      <c r="S44"/>
      <c r="T44"/>
    </row>
    <row r="45" spans="1:47" ht="16.5" customHeight="1" x14ac:dyDescent="0.2">
      <c r="Q45" s="159"/>
      <c r="S45"/>
      <c r="T45"/>
    </row>
    <row r="46" spans="1:47" ht="16.5" customHeight="1" x14ac:dyDescent="0.2">
      <c r="Q46" s="159"/>
      <c r="S46"/>
      <c r="T46"/>
    </row>
    <row r="47" spans="1:47" ht="16.5" customHeight="1" x14ac:dyDescent="0.2">
      <c r="Q47" s="159"/>
      <c r="S47"/>
      <c r="T47"/>
    </row>
    <row r="48" spans="1:47" ht="16.5" customHeight="1" x14ac:dyDescent="0.2">
      <c r="Q48" s="159"/>
      <c r="S48"/>
      <c r="T48"/>
    </row>
    <row r="49" spans="17:20" ht="16.5" customHeight="1" x14ac:dyDescent="0.2">
      <c r="Q49" s="159"/>
      <c r="S49"/>
      <c r="T49"/>
    </row>
    <row r="50" spans="17:20" ht="16.5" customHeight="1" x14ac:dyDescent="0.2">
      <c r="Q50" s="159"/>
      <c r="S50"/>
      <c r="T50"/>
    </row>
    <row r="51" spans="17:20" ht="16.5" customHeight="1" x14ac:dyDescent="0.2">
      <c r="Q51" s="159"/>
      <c r="S51"/>
      <c r="T51"/>
    </row>
    <row r="52" spans="17:20" ht="16.5" customHeight="1" x14ac:dyDescent="0.2">
      <c r="Q52" s="159"/>
      <c r="S52"/>
      <c r="T52"/>
    </row>
    <row r="53" spans="17:20" ht="16.5" customHeight="1" x14ac:dyDescent="0.2">
      <c r="Q53" s="159"/>
      <c r="S53"/>
      <c r="T53"/>
    </row>
    <row r="54" spans="17:20" ht="16.5" customHeight="1" x14ac:dyDescent="0.2">
      <c r="Q54" s="159"/>
      <c r="S54"/>
      <c r="T54"/>
    </row>
    <row r="55" spans="17:20" ht="16.5" customHeight="1" x14ac:dyDescent="0.2">
      <c r="Q55" s="159"/>
      <c r="S55"/>
      <c r="T55"/>
    </row>
    <row r="56" spans="17:20" ht="16.5" customHeight="1" x14ac:dyDescent="0.2">
      <c r="Q56" s="159"/>
      <c r="S56"/>
      <c r="T56"/>
    </row>
    <row r="57" spans="17:20" ht="16.5" customHeight="1" x14ac:dyDescent="0.2">
      <c r="Q57" s="159"/>
      <c r="S57"/>
      <c r="T57"/>
    </row>
    <row r="58" spans="17:20" ht="16.5" customHeight="1" x14ac:dyDescent="0.2">
      <c r="Q58" s="159"/>
      <c r="S58"/>
      <c r="T58"/>
    </row>
    <row r="59" spans="17:20" ht="16.5" customHeight="1" x14ac:dyDescent="0.2">
      <c r="Q59" s="159"/>
      <c r="S59"/>
      <c r="T59"/>
    </row>
    <row r="60" spans="17:20" ht="16.5" customHeight="1" x14ac:dyDescent="0.2">
      <c r="Q60" s="159"/>
      <c r="S60"/>
      <c r="T60"/>
    </row>
    <row r="61" spans="17:20" ht="16.5" customHeight="1" x14ac:dyDescent="0.2">
      <c r="Q61" s="159"/>
      <c r="S61"/>
      <c r="T61"/>
    </row>
    <row r="62" spans="17:20" ht="16.5" customHeight="1" x14ac:dyDescent="0.2">
      <c r="Q62" s="159"/>
      <c r="S62"/>
      <c r="T62"/>
    </row>
    <row r="63" spans="17:20" ht="16.5" customHeight="1" x14ac:dyDescent="0.2">
      <c r="Q63" s="159"/>
      <c r="S63"/>
      <c r="T63"/>
    </row>
    <row r="64" spans="17:20" ht="16.5" customHeight="1" x14ac:dyDescent="0.2">
      <c r="Q64" s="159"/>
      <c r="S64"/>
      <c r="T64"/>
    </row>
    <row r="65" spans="17:20" ht="16.5" customHeight="1" x14ac:dyDescent="0.2">
      <c r="Q65" s="159"/>
      <c r="S65"/>
      <c r="T65"/>
    </row>
    <row r="66" spans="17:20" ht="16.5" customHeight="1" x14ac:dyDescent="0.2">
      <c r="Q66" s="159"/>
      <c r="S66"/>
      <c r="T66"/>
    </row>
    <row r="67" spans="17:20" ht="16.5" customHeight="1" x14ac:dyDescent="0.2">
      <c r="Q67" s="159"/>
      <c r="S67"/>
      <c r="T67"/>
    </row>
    <row r="68" spans="17:20" ht="16.5" customHeight="1" x14ac:dyDescent="0.2">
      <c r="Q68" s="159"/>
      <c r="S68"/>
      <c r="T68"/>
    </row>
    <row r="69" spans="17:20" ht="16.5" customHeight="1" x14ac:dyDescent="0.2">
      <c r="Q69" s="159"/>
      <c r="S69"/>
      <c r="T69"/>
    </row>
    <row r="70" spans="17:20" ht="16.5" customHeight="1" x14ac:dyDescent="0.2">
      <c r="Q70" s="159"/>
      <c r="S70"/>
      <c r="T70"/>
    </row>
    <row r="71" spans="17:20" ht="16.5" customHeight="1" x14ac:dyDescent="0.2">
      <c r="Q71" s="159"/>
      <c r="S71"/>
      <c r="T71"/>
    </row>
    <row r="72" spans="17:20" ht="16.5" customHeight="1" x14ac:dyDescent="0.2">
      <c r="Q72" s="159"/>
      <c r="S72"/>
      <c r="T72"/>
    </row>
    <row r="73" spans="17:20" ht="16.5" customHeight="1" x14ac:dyDescent="0.2">
      <c r="Q73" s="159"/>
      <c r="S73"/>
      <c r="T73"/>
    </row>
    <row r="74" spans="17:20" ht="16.5" customHeight="1" x14ac:dyDescent="0.2">
      <c r="Q74" s="159"/>
      <c r="S74"/>
      <c r="T74"/>
    </row>
    <row r="75" spans="17:20" ht="16.5" customHeight="1" x14ac:dyDescent="0.2">
      <c r="Q75" s="159"/>
      <c r="S75"/>
      <c r="T75"/>
    </row>
    <row r="76" spans="17:20" ht="16.5" customHeight="1" x14ac:dyDescent="0.2">
      <c r="Q76" s="159"/>
      <c r="S76"/>
      <c r="T76"/>
    </row>
    <row r="77" spans="17:20" ht="16.5" customHeight="1" x14ac:dyDescent="0.2">
      <c r="Q77" s="159"/>
      <c r="S77"/>
      <c r="T77"/>
    </row>
    <row r="78" spans="17:20" ht="16.5" customHeight="1" x14ac:dyDescent="0.2">
      <c r="Q78" s="159"/>
      <c r="S78"/>
      <c r="T78"/>
    </row>
    <row r="79" spans="17:20" ht="16.5" customHeight="1" x14ac:dyDescent="0.2">
      <c r="Q79" s="159"/>
      <c r="S79"/>
      <c r="T79"/>
    </row>
    <row r="80" spans="17:20" ht="16.5" customHeight="1" x14ac:dyDescent="0.2">
      <c r="Q80" s="159"/>
      <c r="S80"/>
      <c r="T80"/>
    </row>
    <row r="81" spans="17:20" ht="16.5" customHeight="1" x14ac:dyDescent="0.2">
      <c r="Q81" s="159"/>
      <c r="S81"/>
      <c r="T81"/>
    </row>
    <row r="82" spans="17:20" ht="16.5" customHeight="1" x14ac:dyDescent="0.2">
      <c r="Q82" s="159"/>
      <c r="S82"/>
      <c r="T82"/>
    </row>
    <row r="83" spans="17:20" ht="16.5" customHeight="1" x14ac:dyDescent="0.2">
      <c r="Q83" s="159"/>
      <c r="S83"/>
      <c r="T83"/>
    </row>
  </sheetData>
  <protectedRanges>
    <protectedRange sqref="J3:Q3" name="Plage6"/>
    <protectedRange sqref="H4:I34" name="Plage5"/>
  </protectedRanges>
  <mergeCells count="55">
    <mergeCell ref="B41:D41"/>
    <mergeCell ref="E41:G41"/>
    <mergeCell ref="S26:U26"/>
    <mergeCell ref="S27:U27"/>
    <mergeCell ref="E42:G42"/>
    <mergeCell ref="K40:Q40"/>
    <mergeCell ref="R24:R27"/>
    <mergeCell ref="R30:R32"/>
    <mergeCell ref="S35:U35"/>
    <mergeCell ref="T38:U38"/>
    <mergeCell ref="S33:U33"/>
    <mergeCell ref="S34:U34"/>
    <mergeCell ref="S28:U28"/>
    <mergeCell ref="S29:U29"/>
    <mergeCell ref="S30:U30"/>
    <mergeCell ref="S31:U31"/>
    <mergeCell ref="S32:U32"/>
    <mergeCell ref="S21:U21"/>
    <mergeCell ref="S22:U22"/>
    <mergeCell ref="S23:U23"/>
    <mergeCell ref="S24:U24"/>
    <mergeCell ref="S25:U25"/>
    <mergeCell ref="E43:G43"/>
    <mergeCell ref="E38:G40"/>
    <mergeCell ref="K38:Q38"/>
    <mergeCell ref="K39:Q39"/>
    <mergeCell ref="R18:R20"/>
    <mergeCell ref="B2:B3"/>
    <mergeCell ref="P3:Q3"/>
    <mergeCell ref="C2:C3"/>
    <mergeCell ref="D2:D3"/>
    <mergeCell ref="J2:Q2"/>
    <mergeCell ref="E2:E3"/>
    <mergeCell ref="F2:F3"/>
    <mergeCell ref="G2:G3"/>
    <mergeCell ref="H2:H3"/>
    <mergeCell ref="J3:K3"/>
    <mergeCell ref="I2:I3"/>
    <mergeCell ref="N3:O3"/>
    <mergeCell ref="R2:S2"/>
    <mergeCell ref="L3:M3"/>
    <mergeCell ref="S19:U19"/>
    <mergeCell ref="S20:U20"/>
    <mergeCell ref="S4:U4"/>
    <mergeCell ref="S5:U5"/>
    <mergeCell ref="S6:U6"/>
    <mergeCell ref="S7:U7"/>
    <mergeCell ref="S8:U8"/>
    <mergeCell ref="S17:U17"/>
    <mergeCell ref="S18:U18"/>
    <mergeCell ref="S9:U9"/>
    <mergeCell ref="S10:U10"/>
    <mergeCell ref="S11:U11"/>
    <mergeCell ref="R10:R14"/>
    <mergeCell ref="R4:R6"/>
  </mergeCells>
  <conditionalFormatting sqref="C1:O1">
    <cfRule type="expression" dxfId="81" priority="571" stopIfTrue="1">
      <formula>AND(DAY(C1)&gt;=1,DAY(C1)&lt;=15)</formula>
    </cfRule>
  </conditionalFormatting>
  <conditionalFormatting sqref="B5:Q34 B4:J4 L4:Q4">
    <cfRule type="expression" dxfId="80" priority="567">
      <formula>$B4=FALSE</formula>
    </cfRule>
  </conditionalFormatting>
  <conditionalFormatting sqref="N4:N34">
    <cfRule type="expression" dxfId="79" priority="674">
      <formula>$N1048550="v"</formula>
    </cfRule>
  </conditionalFormatting>
  <conditionalFormatting sqref="K35 Q35">
    <cfRule type="expression" dxfId="78" priority="553">
      <formula>$R35="v"</formula>
    </cfRule>
  </conditionalFormatting>
  <conditionalFormatting sqref="M35 Q35">
    <cfRule type="expression" dxfId="77" priority="552">
      <formula>$K35="m"</formula>
    </cfRule>
  </conditionalFormatting>
  <conditionalFormatting sqref="O35">
    <cfRule type="expression" dxfId="76" priority="550">
      <formula>$K35="m"</formula>
    </cfRule>
  </conditionalFormatting>
  <conditionalFormatting sqref="O35">
    <cfRule type="expression" dxfId="75" priority="549">
      <formula>$R35="v"</formula>
    </cfRule>
  </conditionalFormatting>
  <conditionalFormatting sqref="J36">
    <cfRule type="expression" dxfId="74" priority="541">
      <formula>$R36="v"</formula>
    </cfRule>
  </conditionalFormatting>
  <conditionalFormatting sqref="J36">
    <cfRule type="expression" dxfId="73" priority="542">
      <formula>$K36="m"</formula>
    </cfRule>
  </conditionalFormatting>
  <conditionalFormatting sqref="I35">
    <cfRule type="expression" dxfId="72" priority="539">
      <formula>$R35="v"</formula>
    </cfRule>
  </conditionalFormatting>
  <conditionalFormatting sqref="I35">
    <cfRule type="expression" dxfId="71" priority="540">
      <formula>$K35="m"</formula>
    </cfRule>
  </conditionalFormatting>
  <conditionalFormatting sqref="K5:K34">
    <cfRule type="expression" dxfId="70" priority="536">
      <formula>$K5="soir"</formula>
    </cfRule>
    <cfRule type="expression" dxfId="69" priority="537">
      <formula>$K5="journée"</formula>
    </cfRule>
    <cfRule type="expression" dxfId="68" priority="538">
      <formula>$K5="matin"</formula>
    </cfRule>
    <cfRule type="expression" dxfId="67" priority="21">
      <formula>ISERROR(K5:K35)</formula>
    </cfRule>
  </conditionalFormatting>
  <conditionalFormatting sqref="M4:M34">
    <cfRule type="expression" dxfId="66" priority="533">
      <formula>$M4="soir"</formula>
    </cfRule>
    <cfRule type="expression" dxfId="65" priority="534">
      <formula>$M4="journée"</formula>
    </cfRule>
    <cfRule type="expression" dxfId="64" priority="535">
      <formula>$M4="matin"</formula>
    </cfRule>
  </conditionalFormatting>
  <conditionalFormatting sqref="O4:O34">
    <cfRule type="expression" dxfId="63" priority="530">
      <formula>$O4="soir"</formula>
    </cfRule>
    <cfRule type="expression" dxfId="62" priority="531">
      <formula>$O4="journée"</formula>
    </cfRule>
    <cfRule type="expression" dxfId="61" priority="532">
      <formula>$O4="matin"</formula>
    </cfRule>
  </conditionalFormatting>
  <conditionalFormatting sqref="Q4:Q34">
    <cfRule type="expression" dxfId="60" priority="545">
      <formula>$Q4="matin"</formula>
    </cfRule>
    <cfRule type="expression" dxfId="59" priority="554">
      <formula>$Q4="soir"</formula>
    </cfRule>
    <cfRule type="expression" dxfId="58" priority="555">
      <formula>$Q4="journée"</formula>
    </cfRule>
  </conditionalFormatting>
  <conditionalFormatting sqref="K4">
    <cfRule type="expression" dxfId="57" priority="5">
      <formula>$B4=FALSE</formula>
    </cfRule>
  </conditionalFormatting>
  <conditionalFormatting sqref="K4">
    <cfRule type="expression" dxfId="56" priority="1" stopIfTrue="1">
      <formula>$K4="repos"</formula>
    </cfRule>
    <cfRule type="expression" dxfId="55" priority="2">
      <formula>$K4="soir"</formula>
    </cfRule>
    <cfRule type="expression" dxfId="54" priority="3">
      <formula>$K4="journée"</formula>
    </cfRule>
    <cfRule type="expression" dxfId="53" priority="4">
      <formula>$K4="matin"</formula>
    </cfRule>
  </conditionalFormatting>
  <hyperlinks>
    <hyperlink ref="C32" location="'29'!A1" display="'29'!A1"/>
    <hyperlink ref="C31" location="'28'!A1" display="'28'!A1"/>
    <hyperlink ref="C30" location="'27'!A1" display="'27'!A1"/>
    <hyperlink ref="C29" location="'26'!A1" display="'26'!A1"/>
    <hyperlink ref="C28" location="'25'!A1" display="'25'!A1"/>
    <hyperlink ref="C27" location="'24'!A1" display="'24'!A1"/>
    <hyperlink ref="C26" location="'23'!A1" display="'23'!A1"/>
    <hyperlink ref="C25" location="'22'!A1" display="'22'!A1"/>
    <hyperlink ref="C24" location="'21'!A1" display="'21'!A1"/>
    <hyperlink ref="C23" location="'20'!A1" display="'20'!A1"/>
    <hyperlink ref="C22" location="'19'!A1" display="'19'!A1"/>
    <hyperlink ref="C21" location="'18'!A1" display="'18'!A1"/>
    <hyperlink ref="C20" location="'17'!A1" display="'17'!A1"/>
    <hyperlink ref="C19" location="'16'!A1" display="'16'!A1"/>
    <hyperlink ref="C18" location="'15'!A1" display="'15'!A1"/>
    <hyperlink ref="C17" location="'14'!A1" display="'14'!A1"/>
    <hyperlink ref="C16" location="'13'!A1" display="'13'!A1"/>
    <hyperlink ref="C15" location="'12'!A1" display="'12'!A1"/>
    <hyperlink ref="C14" location="'11'!A1" display="'11'!A1"/>
    <hyperlink ref="C13" location="'10'!A1" display="'10'!A1"/>
    <hyperlink ref="C12" location="'9'!A1" display="'9'!A1"/>
    <hyperlink ref="C11" location="'8'!A1" display="'8'!A1"/>
    <hyperlink ref="C10" location="'7'!A1" display="'7'!A1"/>
    <hyperlink ref="C9" location="'6'!A1" display="'6'!A1"/>
    <hyperlink ref="C8" location="'5'!A1" display="'5'!A1"/>
    <hyperlink ref="C33" location="'30'!A1" display="'30'!A1"/>
    <hyperlink ref="C34" location="'31'!A1" display="'31'!A1"/>
    <hyperlink ref="C7" location="'4'!A1" display="'4'!A1"/>
    <hyperlink ref="C4" location="'1'!A1" display="'1'!A1"/>
    <hyperlink ref="C5" location="'2'!A1" display="'2'!A1"/>
    <hyperlink ref="C6" location="'3'!A1" display="'3'!A1"/>
  </hyperlinks>
  <printOptions horizontalCentered="1"/>
  <pageMargins left="0.5" right="0.5" top="0.5" bottom="0.5" header="0.3" footer="0.3"/>
  <pageSetup scale="9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
              <controlPr defaultSize="0" autoFill="0" autoLine="0" autoPict="0">
                <anchor moveWithCells="1">
                  <from>
                    <xdr:col>1</xdr:col>
                    <xdr:colOff>371475</xdr:colOff>
                    <xdr:row>3</xdr:row>
                    <xdr:rowOff>19050</xdr:rowOff>
                  </from>
                  <to>
                    <xdr:col>1</xdr:col>
                    <xdr:colOff>619125</xdr:colOff>
                    <xdr:row>3</xdr:row>
                    <xdr:rowOff>190500</xdr:rowOff>
                  </to>
                </anchor>
              </controlPr>
            </control>
          </mc:Choice>
        </mc:AlternateContent>
        <mc:AlternateContent xmlns:mc="http://schemas.openxmlformats.org/markup-compatibility/2006">
          <mc:Choice Requires="x14">
            <control shapeId="38914" r:id="rId5" name="Check Box 2">
              <controlPr defaultSize="0" autoFill="0" autoLine="0" autoPict="0">
                <anchor moveWithCells="1">
                  <from>
                    <xdr:col>1</xdr:col>
                    <xdr:colOff>381000</xdr:colOff>
                    <xdr:row>4</xdr:row>
                    <xdr:rowOff>0</xdr:rowOff>
                  </from>
                  <to>
                    <xdr:col>1</xdr:col>
                    <xdr:colOff>609600</xdr:colOff>
                    <xdr:row>4</xdr:row>
                    <xdr:rowOff>200025</xdr:rowOff>
                  </to>
                </anchor>
              </controlPr>
            </control>
          </mc:Choice>
        </mc:AlternateContent>
        <mc:AlternateContent xmlns:mc="http://schemas.openxmlformats.org/markup-compatibility/2006">
          <mc:Choice Requires="x14">
            <control shapeId="38916" r:id="rId6" name="Check Box 4">
              <controlPr defaultSize="0" autoFill="0" autoLine="0" autoPict="0">
                <anchor moveWithCells="1">
                  <from>
                    <xdr:col>1</xdr:col>
                    <xdr:colOff>381000</xdr:colOff>
                    <xdr:row>6</xdr:row>
                    <xdr:rowOff>0</xdr:rowOff>
                  </from>
                  <to>
                    <xdr:col>1</xdr:col>
                    <xdr:colOff>609600</xdr:colOff>
                    <xdr:row>6</xdr:row>
                    <xdr:rowOff>200025</xdr:rowOff>
                  </to>
                </anchor>
              </controlPr>
            </control>
          </mc:Choice>
        </mc:AlternateContent>
        <mc:AlternateContent xmlns:mc="http://schemas.openxmlformats.org/markup-compatibility/2006">
          <mc:Choice Requires="x14">
            <control shapeId="38918" r:id="rId7" name="Check Box 6">
              <controlPr defaultSize="0" autoFill="0" autoLine="0" autoPict="0">
                <anchor moveWithCells="1">
                  <from>
                    <xdr:col>1</xdr:col>
                    <xdr:colOff>381000</xdr:colOff>
                    <xdr:row>7</xdr:row>
                    <xdr:rowOff>0</xdr:rowOff>
                  </from>
                  <to>
                    <xdr:col>1</xdr:col>
                    <xdr:colOff>609600</xdr:colOff>
                    <xdr:row>7</xdr:row>
                    <xdr:rowOff>200025</xdr:rowOff>
                  </to>
                </anchor>
              </controlPr>
            </control>
          </mc:Choice>
        </mc:AlternateContent>
        <mc:AlternateContent xmlns:mc="http://schemas.openxmlformats.org/markup-compatibility/2006">
          <mc:Choice Requires="x14">
            <control shapeId="38920" r:id="rId8" name="Check Box 8">
              <controlPr defaultSize="0" autoFill="0" autoLine="0" autoPict="0">
                <anchor moveWithCells="1">
                  <from>
                    <xdr:col>1</xdr:col>
                    <xdr:colOff>371475</xdr:colOff>
                    <xdr:row>5</xdr:row>
                    <xdr:rowOff>0</xdr:rowOff>
                  </from>
                  <to>
                    <xdr:col>1</xdr:col>
                    <xdr:colOff>600075</xdr:colOff>
                    <xdr:row>5</xdr:row>
                    <xdr:rowOff>200025</xdr:rowOff>
                  </to>
                </anchor>
              </controlPr>
            </control>
          </mc:Choice>
        </mc:AlternateContent>
        <mc:AlternateContent xmlns:mc="http://schemas.openxmlformats.org/markup-compatibility/2006">
          <mc:Choice Requires="x14">
            <control shapeId="38922" r:id="rId9" name="Check Box 10">
              <controlPr defaultSize="0" autoFill="0" autoLine="0" autoPict="0">
                <anchor moveWithCells="1">
                  <from>
                    <xdr:col>1</xdr:col>
                    <xdr:colOff>371475</xdr:colOff>
                    <xdr:row>8</xdr:row>
                    <xdr:rowOff>0</xdr:rowOff>
                  </from>
                  <to>
                    <xdr:col>1</xdr:col>
                    <xdr:colOff>600075</xdr:colOff>
                    <xdr:row>8</xdr:row>
                    <xdr:rowOff>200025</xdr:rowOff>
                  </to>
                </anchor>
              </controlPr>
            </control>
          </mc:Choice>
        </mc:AlternateContent>
        <mc:AlternateContent xmlns:mc="http://schemas.openxmlformats.org/markup-compatibility/2006">
          <mc:Choice Requires="x14">
            <control shapeId="38924" r:id="rId10" name="Check Box 12">
              <controlPr defaultSize="0" autoFill="0" autoLine="0" autoPict="0">
                <anchor moveWithCells="1">
                  <from>
                    <xdr:col>1</xdr:col>
                    <xdr:colOff>371475</xdr:colOff>
                    <xdr:row>11</xdr:row>
                    <xdr:rowOff>9525</xdr:rowOff>
                  </from>
                  <to>
                    <xdr:col>1</xdr:col>
                    <xdr:colOff>600075</xdr:colOff>
                    <xdr:row>11</xdr:row>
                    <xdr:rowOff>219075</xdr:rowOff>
                  </to>
                </anchor>
              </controlPr>
            </control>
          </mc:Choice>
        </mc:AlternateContent>
        <mc:AlternateContent xmlns:mc="http://schemas.openxmlformats.org/markup-compatibility/2006">
          <mc:Choice Requires="x14">
            <control shapeId="38926" r:id="rId11" name="Check Box 14">
              <controlPr defaultSize="0" autoFill="0" autoLine="0" autoPict="0">
                <anchor moveWithCells="1">
                  <from>
                    <xdr:col>1</xdr:col>
                    <xdr:colOff>371475</xdr:colOff>
                    <xdr:row>14</xdr:row>
                    <xdr:rowOff>0</xdr:rowOff>
                  </from>
                  <to>
                    <xdr:col>1</xdr:col>
                    <xdr:colOff>600075</xdr:colOff>
                    <xdr:row>14</xdr:row>
                    <xdr:rowOff>200025</xdr:rowOff>
                  </to>
                </anchor>
              </controlPr>
            </control>
          </mc:Choice>
        </mc:AlternateContent>
        <mc:AlternateContent xmlns:mc="http://schemas.openxmlformats.org/markup-compatibility/2006">
          <mc:Choice Requires="x14">
            <control shapeId="38928" r:id="rId12" name="Check Box 16">
              <controlPr defaultSize="0" autoFill="0" autoLine="0" autoPict="0">
                <anchor moveWithCells="1">
                  <from>
                    <xdr:col>1</xdr:col>
                    <xdr:colOff>381000</xdr:colOff>
                    <xdr:row>13</xdr:row>
                    <xdr:rowOff>0</xdr:rowOff>
                  </from>
                  <to>
                    <xdr:col>1</xdr:col>
                    <xdr:colOff>609600</xdr:colOff>
                    <xdr:row>13</xdr:row>
                    <xdr:rowOff>200025</xdr:rowOff>
                  </to>
                </anchor>
              </controlPr>
            </control>
          </mc:Choice>
        </mc:AlternateContent>
        <mc:AlternateContent xmlns:mc="http://schemas.openxmlformats.org/markup-compatibility/2006">
          <mc:Choice Requires="x14">
            <control shapeId="38930" r:id="rId13" name="Check Box 18">
              <controlPr defaultSize="0" autoFill="0" autoLine="0" autoPict="0">
                <anchor moveWithCells="1">
                  <from>
                    <xdr:col>1</xdr:col>
                    <xdr:colOff>381000</xdr:colOff>
                    <xdr:row>11</xdr:row>
                    <xdr:rowOff>219075</xdr:rowOff>
                  </from>
                  <to>
                    <xdr:col>1</xdr:col>
                    <xdr:colOff>609600</xdr:colOff>
                    <xdr:row>12</xdr:row>
                    <xdr:rowOff>190500</xdr:rowOff>
                  </to>
                </anchor>
              </controlPr>
            </control>
          </mc:Choice>
        </mc:AlternateContent>
        <mc:AlternateContent xmlns:mc="http://schemas.openxmlformats.org/markup-compatibility/2006">
          <mc:Choice Requires="x14">
            <control shapeId="38932" r:id="rId14" name="Check Box 20">
              <controlPr defaultSize="0" autoFill="0" autoLine="0" autoPict="0">
                <anchor moveWithCells="1">
                  <from>
                    <xdr:col>1</xdr:col>
                    <xdr:colOff>371475</xdr:colOff>
                    <xdr:row>10</xdr:row>
                    <xdr:rowOff>0</xdr:rowOff>
                  </from>
                  <to>
                    <xdr:col>1</xdr:col>
                    <xdr:colOff>600075</xdr:colOff>
                    <xdr:row>10</xdr:row>
                    <xdr:rowOff>200025</xdr:rowOff>
                  </to>
                </anchor>
              </controlPr>
            </control>
          </mc:Choice>
        </mc:AlternateContent>
        <mc:AlternateContent xmlns:mc="http://schemas.openxmlformats.org/markup-compatibility/2006">
          <mc:Choice Requires="x14">
            <control shapeId="38934" r:id="rId15" name="Check Box 22">
              <controlPr defaultSize="0" autoFill="0" autoLine="0" autoPict="0">
                <anchor moveWithCells="1">
                  <from>
                    <xdr:col>1</xdr:col>
                    <xdr:colOff>371475</xdr:colOff>
                    <xdr:row>8</xdr:row>
                    <xdr:rowOff>219075</xdr:rowOff>
                  </from>
                  <to>
                    <xdr:col>1</xdr:col>
                    <xdr:colOff>600075</xdr:colOff>
                    <xdr:row>9</xdr:row>
                    <xdr:rowOff>190500</xdr:rowOff>
                  </to>
                </anchor>
              </controlPr>
            </control>
          </mc:Choice>
        </mc:AlternateContent>
        <mc:AlternateContent xmlns:mc="http://schemas.openxmlformats.org/markup-compatibility/2006">
          <mc:Choice Requires="x14">
            <control shapeId="38936" r:id="rId16" name="Check Box 24">
              <controlPr defaultSize="0" autoFill="0" autoLine="0" autoPict="0">
                <anchor moveWithCells="1">
                  <from>
                    <xdr:col>1</xdr:col>
                    <xdr:colOff>371475</xdr:colOff>
                    <xdr:row>15</xdr:row>
                    <xdr:rowOff>0</xdr:rowOff>
                  </from>
                  <to>
                    <xdr:col>1</xdr:col>
                    <xdr:colOff>600075</xdr:colOff>
                    <xdr:row>15</xdr:row>
                    <xdr:rowOff>200025</xdr:rowOff>
                  </to>
                </anchor>
              </controlPr>
            </control>
          </mc:Choice>
        </mc:AlternateContent>
        <mc:AlternateContent xmlns:mc="http://schemas.openxmlformats.org/markup-compatibility/2006">
          <mc:Choice Requires="x14">
            <control shapeId="38938" r:id="rId17" name="Check Box 26">
              <controlPr defaultSize="0" autoFill="0" autoLine="0" autoPict="0">
                <anchor moveWithCells="1">
                  <from>
                    <xdr:col>1</xdr:col>
                    <xdr:colOff>361950</xdr:colOff>
                    <xdr:row>16</xdr:row>
                    <xdr:rowOff>219075</xdr:rowOff>
                  </from>
                  <to>
                    <xdr:col>1</xdr:col>
                    <xdr:colOff>600075</xdr:colOff>
                    <xdr:row>17</xdr:row>
                    <xdr:rowOff>190500</xdr:rowOff>
                  </to>
                </anchor>
              </controlPr>
            </control>
          </mc:Choice>
        </mc:AlternateContent>
        <mc:AlternateContent xmlns:mc="http://schemas.openxmlformats.org/markup-compatibility/2006">
          <mc:Choice Requires="x14">
            <control shapeId="38940" r:id="rId18" name="Check Box 28">
              <controlPr defaultSize="0" autoFill="0" autoLine="0" autoPict="0">
                <anchor moveWithCells="1">
                  <from>
                    <xdr:col>1</xdr:col>
                    <xdr:colOff>371475</xdr:colOff>
                    <xdr:row>16</xdr:row>
                    <xdr:rowOff>0</xdr:rowOff>
                  </from>
                  <to>
                    <xdr:col>1</xdr:col>
                    <xdr:colOff>600075</xdr:colOff>
                    <xdr:row>16</xdr:row>
                    <xdr:rowOff>200025</xdr:rowOff>
                  </to>
                </anchor>
              </controlPr>
            </control>
          </mc:Choice>
        </mc:AlternateContent>
        <mc:AlternateContent xmlns:mc="http://schemas.openxmlformats.org/markup-compatibility/2006">
          <mc:Choice Requires="x14">
            <control shapeId="38942" r:id="rId19" name="Check Box 30">
              <controlPr defaultSize="0" autoFill="0" autoLine="0" autoPict="0">
                <anchor moveWithCells="1">
                  <from>
                    <xdr:col>1</xdr:col>
                    <xdr:colOff>361950</xdr:colOff>
                    <xdr:row>18</xdr:row>
                    <xdr:rowOff>9525</xdr:rowOff>
                  </from>
                  <to>
                    <xdr:col>1</xdr:col>
                    <xdr:colOff>600075</xdr:colOff>
                    <xdr:row>18</xdr:row>
                    <xdr:rowOff>219075</xdr:rowOff>
                  </to>
                </anchor>
              </controlPr>
            </control>
          </mc:Choice>
        </mc:AlternateContent>
        <mc:AlternateContent xmlns:mc="http://schemas.openxmlformats.org/markup-compatibility/2006">
          <mc:Choice Requires="x14">
            <control shapeId="38944" r:id="rId20" name="Check Box 32">
              <controlPr defaultSize="0" autoFill="0" autoLine="0" autoPict="0">
                <anchor moveWithCells="1">
                  <from>
                    <xdr:col>1</xdr:col>
                    <xdr:colOff>361950</xdr:colOff>
                    <xdr:row>19</xdr:row>
                    <xdr:rowOff>0</xdr:rowOff>
                  </from>
                  <to>
                    <xdr:col>1</xdr:col>
                    <xdr:colOff>600075</xdr:colOff>
                    <xdr:row>19</xdr:row>
                    <xdr:rowOff>200025</xdr:rowOff>
                  </to>
                </anchor>
              </controlPr>
            </control>
          </mc:Choice>
        </mc:AlternateContent>
        <mc:AlternateContent xmlns:mc="http://schemas.openxmlformats.org/markup-compatibility/2006">
          <mc:Choice Requires="x14">
            <control shapeId="38946" r:id="rId21" name="Check Box 34">
              <controlPr defaultSize="0" autoFill="0" autoLine="0" autoPict="0">
                <anchor moveWithCells="1">
                  <from>
                    <xdr:col>1</xdr:col>
                    <xdr:colOff>371475</xdr:colOff>
                    <xdr:row>21</xdr:row>
                    <xdr:rowOff>0</xdr:rowOff>
                  </from>
                  <to>
                    <xdr:col>1</xdr:col>
                    <xdr:colOff>600075</xdr:colOff>
                    <xdr:row>21</xdr:row>
                    <xdr:rowOff>200025</xdr:rowOff>
                  </to>
                </anchor>
              </controlPr>
            </control>
          </mc:Choice>
        </mc:AlternateContent>
        <mc:AlternateContent xmlns:mc="http://schemas.openxmlformats.org/markup-compatibility/2006">
          <mc:Choice Requires="x14">
            <control shapeId="38948" r:id="rId22" name="Check Box 36">
              <controlPr defaultSize="0" autoFill="0" autoLine="0" autoPict="0">
                <anchor moveWithCells="1">
                  <from>
                    <xdr:col>1</xdr:col>
                    <xdr:colOff>371475</xdr:colOff>
                    <xdr:row>22</xdr:row>
                    <xdr:rowOff>219075</xdr:rowOff>
                  </from>
                  <to>
                    <xdr:col>1</xdr:col>
                    <xdr:colOff>600075</xdr:colOff>
                    <xdr:row>23</xdr:row>
                    <xdr:rowOff>190500</xdr:rowOff>
                  </to>
                </anchor>
              </controlPr>
            </control>
          </mc:Choice>
        </mc:AlternateContent>
        <mc:AlternateContent xmlns:mc="http://schemas.openxmlformats.org/markup-compatibility/2006">
          <mc:Choice Requires="x14">
            <control shapeId="38950" r:id="rId23" name="Check Box 38">
              <controlPr defaultSize="0" autoFill="0" autoLine="0" autoPict="0">
                <anchor moveWithCells="1">
                  <from>
                    <xdr:col>1</xdr:col>
                    <xdr:colOff>361950</xdr:colOff>
                    <xdr:row>20</xdr:row>
                    <xdr:rowOff>0</xdr:rowOff>
                  </from>
                  <to>
                    <xdr:col>1</xdr:col>
                    <xdr:colOff>600075</xdr:colOff>
                    <xdr:row>20</xdr:row>
                    <xdr:rowOff>200025</xdr:rowOff>
                  </to>
                </anchor>
              </controlPr>
            </control>
          </mc:Choice>
        </mc:AlternateContent>
        <mc:AlternateContent xmlns:mc="http://schemas.openxmlformats.org/markup-compatibility/2006">
          <mc:Choice Requires="x14">
            <control shapeId="38952" r:id="rId24" name="Check Box 40">
              <controlPr defaultSize="0" autoFill="0" autoLine="0" autoPict="0">
                <anchor moveWithCells="1">
                  <from>
                    <xdr:col>1</xdr:col>
                    <xdr:colOff>371475</xdr:colOff>
                    <xdr:row>22</xdr:row>
                    <xdr:rowOff>0</xdr:rowOff>
                  </from>
                  <to>
                    <xdr:col>1</xdr:col>
                    <xdr:colOff>600075</xdr:colOff>
                    <xdr:row>22</xdr:row>
                    <xdr:rowOff>200025</xdr:rowOff>
                  </to>
                </anchor>
              </controlPr>
            </control>
          </mc:Choice>
        </mc:AlternateContent>
        <mc:AlternateContent xmlns:mc="http://schemas.openxmlformats.org/markup-compatibility/2006">
          <mc:Choice Requires="x14">
            <control shapeId="38954" r:id="rId25" name="Check Box 42">
              <controlPr defaultSize="0" autoFill="0" autoLine="0" autoPict="0">
                <anchor moveWithCells="1">
                  <from>
                    <xdr:col>1</xdr:col>
                    <xdr:colOff>381000</xdr:colOff>
                    <xdr:row>24</xdr:row>
                    <xdr:rowOff>9525</xdr:rowOff>
                  </from>
                  <to>
                    <xdr:col>1</xdr:col>
                    <xdr:colOff>609600</xdr:colOff>
                    <xdr:row>24</xdr:row>
                    <xdr:rowOff>219075</xdr:rowOff>
                  </to>
                </anchor>
              </controlPr>
            </control>
          </mc:Choice>
        </mc:AlternateContent>
        <mc:AlternateContent xmlns:mc="http://schemas.openxmlformats.org/markup-compatibility/2006">
          <mc:Choice Requires="x14">
            <control shapeId="38956" r:id="rId26" name="Check Box 44">
              <controlPr defaultSize="0" autoFill="0" autoLine="0" autoPict="0">
                <anchor moveWithCells="1">
                  <from>
                    <xdr:col>1</xdr:col>
                    <xdr:colOff>381000</xdr:colOff>
                    <xdr:row>26</xdr:row>
                    <xdr:rowOff>0</xdr:rowOff>
                  </from>
                  <to>
                    <xdr:col>1</xdr:col>
                    <xdr:colOff>609600</xdr:colOff>
                    <xdr:row>26</xdr:row>
                    <xdr:rowOff>200025</xdr:rowOff>
                  </to>
                </anchor>
              </controlPr>
            </control>
          </mc:Choice>
        </mc:AlternateContent>
        <mc:AlternateContent xmlns:mc="http://schemas.openxmlformats.org/markup-compatibility/2006">
          <mc:Choice Requires="x14">
            <control shapeId="38958" r:id="rId27" name="Check Box 46">
              <controlPr defaultSize="0" autoFill="0" autoLine="0" autoPict="0">
                <anchor moveWithCells="1">
                  <from>
                    <xdr:col>1</xdr:col>
                    <xdr:colOff>390525</xdr:colOff>
                    <xdr:row>25</xdr:row>
                    <xdr:rowOff>0</xdr:rowOff>
                  </from>
                  <to>
                    <xdr:col>1</xdr:col>
                    <xdr:colOff>619125</xdr:colOff>
                    <xdr:row>25</xdr:row>
                    <xdr:rowOff>200025</xdr:rowOff>
                  </to>
                </anchor>
              </controlPr>
            </control>
          </mc:Choice>
        </mc:AlternateContent>
        <mc:AlternateContent xmlns:mc="http://schemas.openxmlformats.org/markup-compatibility/2006">
          <mc:Choice Requires="x14">
            <control shapeId="38960" r:id="rId28" name="Check Box 48">
              <controlPr defaultSize="0" autoFill="0" autoLine="0" autoPict="0">
                <anchor moveWithCells="1">
                  <from>
                    <xdr:col>1</xdr:col>
                    <xdr:colOff>390525</xdr:colOff>
                    <xdr:row>27</xdr:row>
                    <xdr:rowOff>219075</xdr:rowOff>
                  </from>
                  <to>
                    <xdr:col>1</xdr:col>
                    <xdr:colOff>619125</xdr:colOff>
                    <xdr:row>28</xdr:row>
                    <xdr:rowOff>190500</xdr:rowOff>
                  </to>
                </anchor>
              </controlPr>
            </control>
          </mc:Choice>
        </mc:AlternateContent>
        <mc:AlternateContent xmlns:mc="http://schemas.openxmlformats.org/markup-compatibility/2006">
          <mc:Choice Requires="x14">
            <control shapeId="38962" r:id="rId29" name="Check Box 50">
              <controlPr defaultSize="0" autoFill="0" autoLine="0" autoPict="0" macro="[0]!Caseàcocher50_Cliquer">
                <anchor moveWithCells="1">
                  <from>
                    <xdr:col>1</xdr:col>
                    <xdr:colOff>390525</xdr:colOff>
                    <xdr:row>27</xdr:row>
                    <xdr:rowOff>0</xdr:rowOff>
                  </from>
                  <to>
                    <xdr:col>1</xdr:col>
                    <xdr:colOff>619125</xdr:colOff>
                    <xdr:row>27</xdr:row>
                    <xdr:rowOff>200025</xdr:rowOff>
                  </to>
                </anchor>
              </controlPr>
            </control>
          </mc:Choice>
        </mc:AlternateContent>
        <mc:AlternateContent xmlns:mc="http://schemas.openxmlformats.org/markup-compatibility/2006">
          <mc:Choice Requires="x14">
            <control shapeId="38964" r:id="rId30" name="Check Box 52">
              <controlPr defaultSize="0" autoFill="0" autoLine="0" autoPict="0">
                <anchor moveWithCells="1">
                  <from>
                    <xdr:col>1</xdr:col>
                    <xdr:colOff>400050</xdr:colOff>
                    <xdr:row>30</xdr:row>
                    <xdr:rowOff>9525</xdr:rowOff>
                  </from>
                  <to>
                    <xdr:col>1</xdr:col>
                    <xdr:colOff>628650</xdr:colOff>
                    <xdr:row>30</xdr:row>
                    <xdr:rowOff>219075</xdr:rowOff>
                  </to>
                </anchor>
              </controlPr>
            </control>
          </mc:Choice>
        </mc:AlternateContent>
        <mc:AlternateContent xmlns:mc="http://schemas.openxmlformats.org/markup-compatibility/2006">
          <mc:Choice Requires="x14">
            <control shapeId="38966" r:id="rId31" name="Check Box 54">
              <controlPr defaultSize="0" autoFill="0" autoLine="0" autoPict="0">
                <anchor moveWithCells="1">
                  <from>
                    <xdr:col>1</xdr:col>
                    <xdr:colOff>400050</xdr:colOff>
                    <xdr:row>29</xdr:row>
                    <xdr:rowOff>0</xdr:rowOff>
                  </from>
                  <to>
                    <xdr:col>1</xdr:col>
                    <xdr:colOff>628650</xdr:colOff>
                    <xdr:row>29</xdr:row>
                    <xdr:rowOff>200025</xdr:rowOff>
                  </to>
                </anchor>
              </controlPr>
            </control>
          </mc:Choice>
        </mc:AlternateContent>
        <mc:AlternateContent xmlns:mc="http://schemas.openxmlformats.org/markup-compatibility/2006">
          <mc:Choice Requires="x14">
            <control shapeId="38968" r:id="rId32" name="Check Box 56">
              <controlPr defaultSize="0" autoFill="0" autoLine="0" autoPict="0">
                <anchor moveWithCells="1">
                  <from>
                    <xdr:col>1</xdr:col>
                    <xdr:colOff>381000</xdr:colOff>
                    <xdr:row>31</xdr:row>
                    <xdr:rowOff>9525</xdr:rowOff>
                  </from>
                  <to>
                    <xdr:col>1</xdr:col>
                    <xdr:colOff>609600</xdr:colOff>
                    <xdr:row>31</xdr:row>
                    <xdr:rowOff>219075</xdr:rowOff>
                  </to>
                </anchor>
              </controlPr>
            </control>
          </mc:Choice>
        </mc:AlternateContent>
        <mc:AlternateContent xmlns:mc="http://schemas.openxmlformats.org/markup-compatibility/2006">
          <mc:Choice Requires="x14">
            <control shapeId="38969" r:id="rId33" name="Button 57">
              <controlPr defaultSize="0" print="0" autoFill="0" autoPict="0" macro="[0]!Déprotéger">
                <anchor moveWithCells="1">
                  <from>
                    <xdr:col>20</xdr:col>
                    <xdr:colOff>57150</xdr:colOff>
                    <xdr:row>1</xdr:row>
                    <xdr:rowOff>133350</xdr:rowOff>
                  </from>
                  <to>
                    <xdr:col>20</xdr:col>
                    <xdr:colOff>933450</xdr:colOff>
                    <xdr:row>2</xdr:row>
                    <xdr:rowOff>85725</xdr:rowOff>
                  </to>
                </anchor>
              </controlPr>
            </control>
          </mc:Choice>
        </mc:AlternateContent>
        <mc:AlternateContent xmlns:mc="http://schemas.openxmlformats.org/markup-compatibility/2006">
          <mc:Choice Requires="x14">
            <control shapeId="38970" r:id="rId34" name="Button 58">
              <controlPr defaultSize="0" print="0" autoFill="0" autoPict="0" macro="[0]!Protéger">
                <anchor moveWithCells="1">
                  <from>
                    <xdr:col>19</xdr:col>
                    <xdr:colOff>0</xdr:colOff>
                    <xdr:row>1</xdr:row>
                    <xdr:rowOff>133350</xdr:rowOff>
                  </from>
                  <to>
                    <xdr:col>19</xdr:col>
                    <xdr:colOff>895350</xdr:colOff>
                    <xdr:row>2</xdr:row>
                    <xdr:rowOff>95250</xdr:rowOff>
                  </to>
                </anchor>
              </controlPr>
            </control>
          </mc:Choice>
        </mc:AlternateContent>
        <mc:AlternateContent xmlns:mc="http://schemas.openxmlformats.org/markup-compatibility/2006">
          <mc:Choice Requires="x14">
            <control shapeId="38972" r:id="rId35" name="Check Box 60">
              <controlPr defaultSize="0" autoFill="0" autoLine="0" autoPict="0">
                <anchor moveWithCells="1">
                  <from>
                    <xdr:col>1</xdr:col>
                    <xdr:colOff>381000</xdr:colOff>
                    <xdr:row>32</xdr:row>
                    <xdr:rowOff>9525</xdr:rowOff>
                  </from>
                  <to>
                    <xdr:col>1</xdr:col>
                    <xdr:colOff>609600</xdr:colOff>
                    <xdr:row>32</xdr:row>
                    <xdr:rowOff>219075</xdr:rowOff>
                  </to>
                </anchor>
              </controlPr>
            </control>
          </mc:Choice>
        </mc:AlternateContent>
        <mc:AlternateContent xmlns:mc="http://schemas.openxmlformats.org/markup-compatibility/2006">
          <mc:Choice Requires="x14">
            <control shapeId="38974" r:id="rId36" name="Check Box 62">
              <controlPr defaultSize="0" autoFill="0" autoLine="0" autoPict="0">
                <anchor moveWithCells="1">
                  <from>
                    <xdr:col>1</xdr:col>
                    <xdr:colOff>381000</xdr:colOff>
                    <xdr:row>33</xdr:row>
                    <xdr:rowOff>9525</xdr:rowOff>
                  </from>
                  <to>
                    <xdr:col>1</xdr:col>
                    <xdr:colOff>609600</xdr:colOff>
                    <xdr:row>33</xdr:row>
                    <xdr:rowOff>219075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5">
    <tabColor theme="4" tint="0.59999389629810485"/>
    <pageSetUpPr fitToPage="1"/>
  </sheetPr>
  <dimension ref="A1:BM86"/>
  <sheetViews>
    <sheetView showGridLines="0" tabSelected="1" zoomScale="70" zoomScaleNormal="70" workbookViewId="0">
      <pane xSplit="1" ySplit="4" topLeftCell="B32" activePane="bottomRight" state="frozen"/>
      <selection activeCell="A23" sqref="A23"/>
      <selection pane="topRight" activeCell="A23" sqref="A23"/>
      <selection pane="bottomLeft" activeCell="A23" sqref="A23"/>
      <selection pane="bottomRight" activeCell="F40" sqref="F40:G40"/>
    </sheetView>
  </sheetViews>
  <sheetFormatPr baseColWidth="10" defaultRowHeight="12.75" x14ac:dyDescent="0.2"/>
  <cols>
    <col min="1" max="1" width="20.7109375" style="33" customWidth="1"/>
    <col min="2" max="22" width="5.85546875" style="33" customWidth="1"/>
    <col min="23" max="23" width="6.28515625" style="33" customWidth="1"/>
    <col min="24" max="56" width="5.85546875" style="33" customWidth="1"/>
    <col min="57" max="57" width="14.28515625" style="33" customWidth="1"/>
    <col min="58" max="58" width="15.28515625" style="33" customWidth="1"/>
    <col min="59" max="16384" width="11.42578125" style="33"/>
  </cols>
  <sheetData>
    <row r="1" spans="1:60" x14ac:dyDescent="0.2">
      <c r="A1" s="201"/>
      <c r="BG1" s="323"/>
      <c r="BH1" s="323"/>
    </row>
    <row r="2" spans="1:60" ht="15" x14ac:dyDescent="0.25">
      <c r="R2" s="32"/>
      <c r="S2" s="32"/>
      <c r="T2" s="32"/>
      <c r="U2" s="32"/>
      <c r="V2" s="43"/>
      <c r="W2" s="78"/>
      <c r="X2" s="44"/>
      <c r="Y2" s="44"/>
      <c r="Z2" s="44"/>
      <c r="AA2" s="44"/>
      <c r="AB2" s="32"/>
      <c r="AC2" s="32"/>
      <c r="AD2" s="32"/>
      <c r="AE2" s="32"/>
      <c r="AF2" s="32"/>
      <c r="AG2" s="32"/>
      <c r="AH2" s="32"/>
      <c r="AI2" s="32"/>
      <c r="AJ2" s="32"/>
      <c r="AK2" s="32"/>
      <c r="AL2" s="32"/>
      <c r="AM2" s="32"/>
      <c r="AN2" s="32"/>
      <c r="AO2" s="32"/>
      <c r="BG2" s="551"/>
      <c r="BH2" s="322"/>
    </row>
    <row r="3" spans="1:60" x14ac:dyDescent="0.2">
      <c r="BG3" s="551"/>
      <c r="BH3" s="322"/>
    </row>
    <row r="4" spans="1:60" ht="15" customHeight="1" x14ac:dyDescent="0.25">
      <c r="A4" s="39" t="s">
        <v>74</v>
      </c>
      <c r="B4" s="114" t="s">
        <v>6</v>
      </c>
      <c r="C4" s="114" t="s">
        <v>7</v>
      </c>
      <c r="D4" s="114" t="s">
        <v>8</v>
      </c>
      <c r="E4" s="114" t="s">
        <v>9</v>
      </c>
      <c r="F4" s="114" t="s">
        <v>10</v>
      </c>
      <c r="G4" s="114" t="s">
        <v>11</v>
      </c>
      <c r="H4" s="114" t="s">
        <v>12</v>
      </c>
      <c r="I4" s="114" t="s">
        <v>13</v>
      </c>
      <c r="J4" s="114" t="s">
        <v>14</v>
      </c>
      <c r="K4" s="114" t="s">
        <v>15</v>
      </c>
      <c r="L4" s="114" t="s">
        <v>16</v>
      </c>
      <c r="M4" s="40" t="s">
        <v>17</v>
      </c>
      <c r="N4" s="40" t="s">
        <v>18</v>
      </c>
      <c r="O4" s="40" t="s">
        <v>19</v>
      </c>
      <c r="P4" s="40" t="s">
        <v>20</v>
      </c>
      <c r="Q4" s="40" t="s">
        <v>21</v>
      </c>
      <c r="R4" s="40" t="s">
        <v>22</v>
      </c>
      <c r="S4" s="40" t="s">
        <v>23</v>
      </c>
      <c r="T4" s="40" t="s">
        <v>24</v>
      </c>
      <c r="U4" s="40" t="s">
        <v>25</v>
      </c>
      <c r="V4" s="40" t="s">
        <v>26</v>
      </c>
      <c r="W4" s="40" t="s">
        <v>27</v>
      </c>
      <c r="X4" s="40" t="s">
        <v>28</v>
      </c>
      <c r="Y4" s="40" t="s">
        <v>29</v>
      </c>
      <c r="Z4" s="40" t="s">
        <v>30</v>
      </c>
      <c r="AA4" s="40" t="s">
        <v>31</v>
      </c>
      <c r="AB4" s="40" t="s">
        <v>32</v>
      </c>
      <c r="AC4" s="40" t="s">
        <v>33</v>
      </c>
      <c r="AD4" s="40" t="s">
        <v>34</v>
      </c>
      <c r="AE4" s="40" t="s">
        <v>35</v>
      </c>
      <c r="AF4" s="40" t="s">
        <v>36</v>
      </c>
      <c r="AG4" s="40" t="s">
        <v>37</v>
      </c>
      <c r="AH4" s="40" t="s">
        <v>80</v>
      </c>
      <c r="AI4" s="40" t="s">
        <v>82</v>
      </c>
      <c r="AJ4" s="40" t="s">
        <v>81</v>
      </c>
      <c r="AK4" s="40" t="s">
        <v>83</v>
      </c>
      <c r="AL4" s="40" t="s">
        <v>38</v>
      </c>
      <c r="AM4" s="40" t="s">
        <v>39</v>
      </c>
      <c r="AN4" s="40" t="s">
        <v>40</v>
      </c>
      <c r="AO4" s="40" t="s">
        <v>41</v>
      </c>
      <c r="AP4" s="40" t="s">
        <v>42</v>
      </c>
      <c r="AQ4" s="40" t="s">
        <v>43</v>
      </c>
      <c r="AR4" s="40" t="s">
        <v>44</v>
      </c>
      <c r="AS4" s="40" t="s">
        <v>45</v>
      </c>
      <c r="AT4" s="40" t="s">
        <v>46</v>
      </c>
      <c r="AU4" s="40" t="s">
        <v>47</v>
      </c>
      <c r="AV4" s="40" t="s">
        <v>48</v>
      </c>
      <c r="AW4" s="40" t="s">
        <v>49</v>
      </c>
      <c r="AX4" s="40" t="s">
        <v>50</v>
      </c>
      <c r="AY4" s="40" t="s">
        <v>51</v>
      </c>
      <c r="AZ4" s="40" t="s">
        <v>52</v>
      </c>
      <c r="BA4" s="40" t="s">
        <v>53</v>
      </c>
      <c r="BB4" s="40" t="s">
        <v>54</v>
      </c>
      <c r="BC4" s="40" t="s">
        <v>55</v>
      </c>
      <c r="BD4" s="41" t="s">
        <v>56</v>
      </c>
      <c r="BE4" s="39" t="s">
        <v>57</v>
      </c>
      <c r="BF4" s="39" t="s">
        <v>130</v>
      </c>
      <c r="BG4" s="551"/>
      <c r="BH4" s="322"/>
    </row>
    <row r="5" spans="1:60" ht="15" customHeight="1" x14ac:dyDescent="0.2">
      <c r="A5" s="113" t="s">
        <v>135</v>
      </c>
      <c r="B5" s="26"/>
      <c r="C5" s="26"/>
      <c r="D5" s="26"/>
      <c r="E5" s="26"/>
      <c r="F5" s="26"/>
      <c r="G5" s="26"/>
      <c r="H5" s="26"/>
      <c r="I5" s="94">
        <v>1</v>
      </c>
      <c r="J5" s="94">
        <v>1</v>
      </c>
      <c r="K5" s="26"/>
      <c r="L5" s="26"/>
      <c r="M5" s="26"/>
      <c r="N5" s="26"/>
      <c r="O5" s="26"/>
      <c r="P5" s="26"/>
      <c r="Q5" s="26"/>
      <c r="R5" s="26"/>
      <c r="S5" s="26"/>
      <c r="T5" s="26"/>
      <c r="U5" s="26"/>
      <c r="V5" s="26"/>
      <c r="W5" s="26"/>
      <c r="X5" s="94"/>
      <c r="Y5" s="94"/>
      <c r="Z5" s="26"/>
      <c r="AA5" s="26"/>
      <c r="AB5" s="26"/>
      <c r="AC5" s="26"/>
      <c r="AD5" s="26"/>
      <c r="AE5" s="26"/>
      <c r="AF5" s="26"/>
      <c r="AG5" s="26"/>
      <c r="AH5" s="26"/>
      <c r="AI5" s="26"/>
      <c r="AJ5" s="26"/>
      <c r="AK5" s="26"/>
      <c r="AL5" s="26"/>
      <c r="AM5" s="26"/>
      <c r="AN5" s="26"/>
      <c r="AO5" s="26"/>
      <c r="AP5" s="27"/>
      <c r="AQ5" s="27"/>
      <c r="AR5" s="26"/>
      <c r="AS5" s="26"/>
      <c r="AT5" s="26"/>
      <c r="AU5" s="26"/>
      <c r="AV5" s="26"/>
      <c r="AW5" s="26"/>
      <c r="AX5" s="26"/>
      <c r="AY5" s="26"/>
      <c r="AZ5" s="26"/>
      <c r="BA5" s="26"/>
      <c r="BB5" s="26"/>
      <c r="BC5" s="26"/>
      <c r="BD5" s="26"/>
      <c r="BE5" s="157">
        <f>SUM(B5:BD5)/4</f>
        <v>0.5</v>
      </c>
      <c r="BF5" s="150" t="b">
        <v>1</v>
      </c>
      <c r="BG5" s="551"/>
      <c r="BH5" s="323"/>
    </row>
    <row r="6" spans="1:60" ht="15" customHeight="1" x14ac:dyDescent="0.2">
      <c r="A6" s="108" t="s">
        <v>116</v>
      </c>
      <c r="B6" s="29"/>
      <c r="C6" s="29"/>
      <c r="D6" s="29"/>
      <c r="E6" s="29"/>
      <c r="F6" s="29"/>
      <c r="G6" s="29"/>
      <c r="H6" s="29"/>
      <c r="I6" s="94">
        <v>1</v>
      </c>
      <c r="J6" s="94">
        <v>1</v>
      </c>
      <c r="K6" s="29">
        <v>1</v>
      </c>
      <c r="L6" s="29">
        <v>1</v>
      </c>
      <c r="M6" s="29">
        <v>1</v>
      </c>
      <c r="N6" s="29">
        <v>1</v>
      </c>
      <c r="O6" s="29">
        <v>1</v>
      </c>
      <c r="P6" s="29">
        <v>1</v>
      </c>
      <c r="Q6" s="29">
        <v>1</v>
      </c>
      <c r="R6" s="29">
        <v>1</v>
      </c>
      <c r="S6" s="29">
        <v>1</v>
      </c>
      <c r="T6" s="29">
        <v>1</v>
      </c>
      <c r="U6" s="29">
        <v>1</v>
      </c>
      <c r="V6" s="29">
        <v>1</v>
      </c>
      <c r="W6" s="29">
        <v>1</v>
      </c>
      <c r="X6" s="94">
        <v>1</v>
      </c>
      <c r="Y6" s="94">
        <v>1</v>
      </c>
      <c r="Z6" s="29">
        <v>1</v>
      </c>
      <c r="AA6" s="29">
        <v>1</v>
      </c>
      <c r="AB6" s="29">
        <v>1</v>
      </c>
      <c r="AC6" s="29">
        <v>1</v>
      </c>
      <c r="AD6" s="29">
        <v>1</v>
      </c>
      <c r="AE6" s="29">
        <v>1</v>
      </c>
      <c r="AF6" s="29">
        <v>1</v>
      </c>
      <c r="AG6" s="29">
        <v>1</v>
      </c>
      <c r="AH6" s="29">
        <v>1</v>
      </c>
      <c r="AI6" s="29">
        <v>1</v>
      </c>
      <c r="AJ6" s="29">
        <v>1</v>
      </c>
      <c r="AK6" s="29">
        <v>1</v>
      </c>
      <c r="AL6" s="29">
        <v>1</v>
      </c>
      <c r="AM6" s="29">
        <v>1</v>
      </c>
      <c r="AN6" s="29">
        <v>1</v>
      </c>
      <c r="AO6" s="29">
        <v>1</v>
      </c>
      <c r="AP6" s="27">
        <v>1</v>
      </c>
      <c r="AQ6" s="27">
        <v>1</v>
      </c>
      <c r="AR6" s="29">
        <v>1</v>
      </c>
      <c r="AS6" s="29">
        <v>1</v>
      </c>
      <c r="AT6" s="29"/>
      <c r="AU6" s="29"/>
      <c r="AV6" s="29"/>
      <c r="AW6" s="29"/>
      <c r="AX6" s="29"/>
      <c r="AY6" s="29"/>
      <c r="AZ6" s="29"/>
      <c r="BA6" s="29"/>
      <c r="BB6" s="29"/>
      <c r="BC6" s="29"/>
      <c r="BD6" s="29"/>
      <c r="BE6" s="155">
        <f t="shared" ref="BE6:BE32" si="0">SUM(B6:BD6)/4</f>
        <v>9.25</v>
      </c>
      <c r="BF6" s="151" t="b">
        <v>1</v>
      </c>
      <c r="BG6" s="551"/>
      <c r="BH6" s="323"/>
    </row>
    <row r="7" spans="1:60" ht="15" customHeight="1" x14ac:dyDescent="0.2">
      <c r="A7" s="137" t="s">
        <v>85</v>
      </c>
      <c r="B7" s="30"/>
      <c r="C7" s="30"/>
      <c r="D7" s="30"/>
      <c r="E7" s="30"/>
      <c r="F7" s="30"/>
      <c r="G7" s="30"/>
      <c r="H7" s="30"/>
      <c r="I7" s="94"/>
      <c r="J7" s="94"/>
      <c r="K7" s="30"/>
      <c r="L7" s="30"/>
      <c r="M7" s="30"/>
      <c r="N7" s="30"/>
      <c r="O7" s="30"/>
      <c r="P7" s="30">
        <v>1</v>
      </c>
      <c r="Q7" s="30">
        <v>1</v>
      </c>
      <c r="R7" s="30">
        <v>1</v>
      </c>
      <c r="S7" s="30">
        <v>1</v>
      </c>
      <c r="T7" s="30">
        <v>1</v>
      </c>
      <c r="U7" s="30">
        <v>1</v>
      </c>
      <c r="V7" s="30">
        <v>1</v>
      </c>
      <c r="W7" s="30">
        <v>1</v>
      </c>
      <c r="X7" s="94">
        <v>1</v>
      </c>
      <c r="Y7" s="94">
        <v>1</v>
      </c>
      <c r="Z7" s="30">
        <v>1</v>
      </c>
      <c r="AA7" s="30">
        <v>1</v>
      </c>
      <c r="AB7" s="30">
        <v>1</v>
      </c>
      <c r="AC7" s="30">
        <v>1</v>
      </c>
      <c r="AD7" s="30">
        <v>1</v>
      </c>
      <c r="AE7" s="30">
        <v>1</v>
      </c>
      <c r="AF7" s="30">
        <v>1</v>
      </c>
      <c r="AG7" s="30">
        <v>1</v>
      </c>
      <c r="AH7" s="30">
        <v>1</v>
      </c>
      <c r="AI7" s="30">
        <v>1</v>
      </c>
      <c r="AJ7" s="30">
        <v>1</v>
      </c>
      <c r="AK7" s="30">
        <v>1</v>
      </c>
      <c r="AL7" s="30">
        <v>1</v>
      </c>
      <c r="AM7" s="30">
        <v>1</v>
      </c>
      <c r="AN7" s="30">
        <v>1</v>
      </c>
      <c r="AO7" s="30">
        <v>1</v>
      </c>
      <c r="AP7" s="27">
        <v>1</v>
      </c>
      <c r="AQ7" s="27">
        <v>1</v>
      </c>
      <c r="AR7" s="30">
        <v>1</v>
      </c>
      <c r="AS7" s="30">
        <v>1</v>
      </c>
      <c r="AT7" s="30">
        <v>1</v>
      </c>
      <c r="AU7" s="30">
        <v>1</v>
      </c>
      <c r="AV7" s="30">
        <v>1</v>
      </c>
      <c r="AW7" s="30"/>
      <c r="AX7" s="30"/>
      <c r="AY7" s="30"/>
      <c r="AZ7" s="30"/>
      <c r="BA7" s="30"/>
      <c r="BB7" s="30"/>
      <c r="BC7" s="30"/>
      <c r="BD7" s="30"/>
      <c r="BE7" s="156">
        <f t="shared" si="0"/>
        <v>8.25</v>
      </c>
      <c r="BF7" s="152" t="b">
        <v>1</v>
      </c>
      <c r="BG7" s="551"/>
      <c r="BH7" s="323"/>
    </row>
    <row r="8" spans="1:60" ht="15" customHeight="1" x14ac:dyDescent="0.2">
      <c r="A8" s="109" t="s">
        <v>127</v>
      </c>
      <c r="B8" s="26"/>
      <c r="C8" s="26"/>
      <c r="D8" s="26"/>
      <c r="E8" s="26"/>
      <c r="F8" s="26"/>
      <c r="G8" s="26"/>
      <c r="H8" s="26"/>
      <c r="I8" s="94"/>
      <c r="J8" s="94"/>
      <c r="K8" s="26"/>
      <c r="L8" s="26"/>
      <c r="M8" s="26"/>
      <c r="N8" s="26"/>
      <c r="O8" s="26"/>
      <c r="P8" s="26">
        <v>1</v>
      </c>
      <c r="Q8" s="26">
        <v>1</v>
      </c>
      <c r="R8" s="26">
        <v>1</v>
      </c>
      <c r="S8" s="26">
        <v>1</v>
      </c>
      <c r="T8" s="26">
        <v>1</v>
      </c>
      <c r="U8" s="26">
        <v>1</v>
      </c>
      <c r="V8" s="26">
        <v>1</v>
      </c>
      <c r="W8" s="26">
        <v>1</v>
      </c>
      <c r="X8" s="94">
        <v>1</v>
      </c>
      <c r="Y8" s="94">
        <v>1</v>
      </c>
      <c r="Z8" s="26">
        <v>1</v>
      </c>
      <c r="AA8" s="26">
        <v>1</v>
      </c>
      <c r="AB8" s="26">
        <v>1</v>
      </c>
      <c r="AC8" s="26">
        <v>1</v>
      </c>
      <c r="AD8" s="26">
        <v>1</v>
      </c>
      <c r="AE8" s="26">
        <v>1</v>
      </c>
      <c r="AF8" s="26">
        <v>1</v>
      </c>
      <c r="AG8" s="26">
        <v>1</v>
      </c>
      <c r="AH8" s="26">
        <v>1</v>
      </c>
      <c r="AI8" s="26">
        <v>1</v>
      </c>
      <c r="AJ8" s="26">
        <v>1</v>
      </c>
      <c r="AK8" s="26">
        <v>1</v>
      </c>
      <c r="AL8" s="26">
        <v>1</v>
      </c>
      <c r="AM8" s="26">
        <v>1</v>
      </c>
      <c r="AN8" s="26">
        <v>1</v>
      </c>
      <c r="AO8" s="26">
        <v>1</v>
      </c>
      <c r="AP8" s="27">
        <v>1</v>
      </c>
      <c r="AQ8" s="27">
        <v>1</v>
      </c>
      <c r="AR8" s="26"/>
      <c r="AS8" s="26"/>
      <c r="AT8" s="26"/>
      <c r="AU8" s="26"/>
      <c r="AV8" s="26"/>
      <c r="AW8" s="26"/>
      <c r="AX8" s="26"/>
      <c r="AY8" s="26"/>
      <c r="AZ8" s="26"/>
      <c r="BA8" s="26"/>
      <c r="BB8" s="26"/>
      <c r="BC8" s="26"/>
      <c r="BD8" s="26"/>
      <c r="BE8" s="157">
        <f t="shared" si="0"/>
        <v>7</v>
      </c>
      <c r="BF8" s="154" t="b">
        <v>1</v>
      </c>
      <c r="BG8" s="551"/>
      <c r="BH8" s="323"/>
    </row>
    <row r="9" spans="1:60" ht="15" customHeight="1" x14ac:dyDescent="0.2">
      <c r="A9" s="124" t="s">
        <v>117</v>
      </c>
      <c r="B9" s="29"/>
      <c r="C9" s="29"/>
      <c r="D9" s="29"/>
      <c r="E9" s="29"/>
      <c r="F9" s="29"/>
      <c r="G9" s="29"/>
      <c r="H9" s="29"/>
      <c r="I9" s="94">
        <v>1</v>
      </c>
      <c r="J9" s="94">
        <v>1</v>
      </c>
      <c r="K9" s="29">
        <v>1</v>
      </c>
      <c r="L9" s="29">
        <v>1</v>
      </c>
      <c r="M9" s="29">
        <v>1</v>
      </c>
      <c r="N9" s="29">
        <v>1</v>
      </c>
      <c r="O9" s="29">
        <v>1</v>
      </c>
      <c r="P9" s="29">
        <v>1</v>
      </c>
      <c r="Q9" s="29">
        <v>1</v>
      </c>
      <c r="R9" s="29">
        <v>1</v>
      </c>
      <c r="S9" s="29">
        <v>1</v>
      </c>
      <c r="T9" s="29">
        <v>1</v>
      </c>
      <c r="U9" s="29">
        <v>1</v>
      </c>
      <c r="V9" s="29">
        <v>1</v>
      </c>
      <c r="W9" s="29">
        <v>1</v>
      </c>
      <c r="X9" s="94">
        <v>1</v>
      </c>
      <c r="Y9" s="94">
        <v>1</v>
      </c>
      <c r="Z9" s="29">
        <v>1</v>
      </c>
      <c r="AA9" s="29">
        <v>1</v>
      </c>
      <c r="AB9" s="29">
        <v>1</v>
      </c>
      <c r="AC9" s="29">
        <v>1</v>
      </c>
      <c r="AD9" s="29">
        <v>1</v>
      </c>
      <c r="AE9" s="29">
        <v>1</v>
      </c>
      <c r="AF9" s="29">
        <v>1</v>
      </c>
      <c r="AG9" s="29">
        <v>1</v>
      </c>
      <c r="AH9" s="29">
        <v>1</v>
      </c>
      <c r="AI9" s="29">
        <v>1</v>
      </c>
      <c r="AJ9" s="29">
        <v>1</v>
      </c>
      <c r="AK9" s="29">
        <v>1</v>
      </c>
      <c r="AL9" s="29">
        <v>1</v>
      </c>
      <c r="AM9" s="29">
        <v>1</v>
      </c>
      <c r="AN9" s="29">
        <v>1</v>
      </c>
      <c r="AO9" s="29">
        <v>1</v>
      </c>
      <c r="AP9" s="27">
        <v>1</v>
      </c>
      <c r="AQ9" s="27">
        <v>1</v>
      </c>
      <c r="AR9" s="29">
        <v>1</v>
      </c>
      <c r="AS9" s="29">
        <v>1</v>
      </c>
      <c r="AT9" s="29"/>
      <c r="AU9" s="29"/>
      <c r="AV9" s="29"/>
      <c r="AW9" s="29"/>
      <c r="AX9" s="29"/>
      <c r="AY9" s="29"/>
      <c r="AZ9" s="29"/>
      <c r="BA9" s="29"/>
      <c r="BB9" s="29"/>
      <c r="BC9" s="29"/>
      <c r="BD9" s="29"/>
      <c r="BE9" s="155">
        <f t="shared" si="0"/>
        <v>9.25</v>
      </c>
      <c r="BF9" s="151" t="b">
        <v>1</v>
      </c>
      <c r="BG9" s="551"/>
      <c r="BH9" s="323"/>
    </row>
    <row r="10" spans="1:60" ht="15" customHeight="1" x14ac:dyDescent="0.2">
      <c r="A10" s="137" t="s">
        <v>104</v>
      </c>
      <c r="B10" s="30"/>
      <c r="C10" s="30"/>
      <c r="D10" s="30"/>
      <c r="E10" s="30"/>
      <c r="F10" s="30"/>
      <c r="G10" s="30"/>
      <c r="H10" s="30"/>
      <c r="I10" s="94">
        <v>1</v>
      </c>
      <c r="J10" s="94">
        <v>1</v>
      </c>
      <c r="K10" s="30">
        <v>1</v>
      </c>
      <c r="L10" s="30">
        <v>1</v>
      </c>
      <c r="M10" s="30">
        <v>1</v>
      </c>
      <c r="N10" s="30">
        <v>1</v>
      </c>
      <c r="O10" s="30">
        <v>1</v>
      </c>
      <c r="P10" s="30">
        <v>1</v>
      </c>
      <c r="Q10" s="30">
        <v>1</v>
      </c>
      <c r="R10" s="30">
        <v>1</v>
      </c>
      <c r="S10" s="30">
        <v>1</v>
      </c>
      <c r="T10" s="30">
        <v>1</v>
      </c>
      <c r="U10" s="30">
        <v>1</v>
      </c>
      <c r="V10" s="30">
        <v>1</v>
      </c>
      <c r="W10" s="30">
        <v>1</v>
      </c>
      <c r="X10" s="94">
        <v>1</v>
      </c>
      <c r="Y10" s="94">
        <v>1</v>
      </c>
      <c r="Z10" s="30">
        <v>1</v>
      </c>
      <c r="AA10" s="30">
        <v>1</v>
      </c>
      <c r="AB10" s="30">
        <v>1</v>
      </c>
      <c r="AC10" s="30">
        <v>1</v>
      </c>
      <c r="AD10" s="30">
        <v>1</v>
      </c>
      <c r="AE10" s="30">
        <v>1</v>
      </c>
      <c r="AF10" s="30">
        <v>1</v>
      </c>
      <c r="AG10" s="30">
        <v>1</v>
      </c>
      <c r="AH10" s="30">
        <v>1</v>
      </c>
      <c r="AI10" s="30">
        <v>1</v>
      </c>
      <c r="AJ10" s="30">
        <v>1</v>
      </c>
      <c r="AK10" s="30">
        <v>1</v>
      </c>
      <c r="AL10" s="30">
        <v>1</v>
      </c>
      <c r="AM10" s="30">
        <v>1</v>
      </c>
      <c r="AN10" s="30">
        <v>1</v>
      </c>
      <c r="AO10" s="30">
        <v>1</v>
      </c>
      <c r="AP10" s="27">
        <v>1</v>
      </c>
      <c r="AQ10" s="27">
        <v>1</v>
      </c>
      <c r="AR10" s="30"/>
      <c r="AS10" s="30"/>
      <c r="AT10" s="30"/>
      <c r="AU10" s="30"/>
      <c r="AV10" s="30"/>
      <c r="AW10" s="30"/>
      <c r="AX10" s="30"/>
      <c r="AY10" s="30"/>
      <c r="AZ10" s="30"/>
      <c r="BA10" s="30"/>
      <c r="BB10" s="30"/>
      <c r="BC10" s="30"/>
      <c r="BD10" s="30"/>
      <c r="BE10" s="156">
        <f t="shared" si="0"/>
        <v>8.75</v>
      </c>
      <c r="BF10" s="152" t="b">
        <v>1</v>
      </c>
      <c r="BG10" s="551"/>
      <c r="BH10" s="323"/>
    </row>
    <row r="11" spans="1:60" s="80" customFormat="1" ht="15" customHeight="1" x14ac:dyDescent="0.2">
      <c r="A11" s="109" t="s">
        <v>101</v>
      </c>
      <c r="B11" s="26"/>
      <c r="C11" s="26"/>
      <c r="D11" s="26"/>
      <c r="E11" s="26"/>
      <c r="F11" s="26"/>
      <c r="G11" s="26"/>
      <c r="H11" s="26"/>
      <c r="I11" s="94"/>
      <c r="J11" s="94"/>
      <c r="K11" s="26"/>
      <c r="L11" s="26"/>
      <c r="M11" s="26"/>
      <c r="N11" s="26"/>
      <c r="O11" s="26"/>
      <c r="P11" s="26"/>
      <c r="Q11" s="26"/>
      <c r="R11" s="26"/>
      <c r="S11" s="26"/>
      <c r="T11" s="26"/>
      <c r="U11" s="26"/>
      <c r="V11" s="26"/>
      <c r="W11" s="26"/>
      <c r="X11" s="94">
        <v>1</v>
      </c>
      <c r="Y11" s="94"/>
      <c r="Z11" s="26"/>
      <c r="AA11" s="26"/>
      <c r="AB11" s="26"/>
      <c r="AC11" s="26"/>
      <c r="AD11" s="26"/>
      <c r="AE11" s="26"/>
      <c r="AF11" s="26"/>
      <c r="AG11" s="26"/>
      <c r="AH11" s="26"/>
      <c r="AI11" s="26"/>
      <c r="AJ11" s="26"/>
      <c r="AK11" s="26"/>
      <c r="AL11" s="26"/>
      <c r="AM11" s="26"/>
      <c r="AN11" s="26"/>
      <c r="AO11" s="26"/>
      <c r="AP11" s="94"/>
      <c r="AQ11" s="94"/>
      <c r="AR11" s="26"/>
      <c r="AS11" s="26"/>
      <c r="AT11" s="26"/>
      <c r="AU11" s="26"/>
      <c r="AV11" s="26"/>
      <c r="AW11" s="26"/>
      <c r="AX11" s="26"/>
      <c r="AY11" s="26"/>
      <c r="AZ11" s="26"/>
      <c r="BA11" s="26"/>
      <c r="BB11" s="26"/>
      <c r="BC11" s="26"/>
      <c r="BD11" s="26"/>
      <c r="BE11" s="157">
        <f t="shared" si="0"/>
        <v>0.25</v>
      </c>
      <c r="BF11" s="154" t="b">
        <v>1</v>
      </c>
      <c r="BG11" s="86"/>
    </row>
    <row r="12" spans="1:60" s="80" customFormat="1" ht="15" customHeight="1" x14ac:dyDescent="0.2">
      <c r="A12" s="127" t="s">
        <v>123</v>
      </c>
      <c r="B12" s="98"/>
      <c r="C12" s="29"/>
      <c r="D12" s="29"/>
      <c r="E12" s="29"/>
      <c r="F12" s="29"/>
      <c r="G12" s="29"/>
      <c r="H12" s="29"/>
      <c r="I12" s="94"/>
      <c r="J12" s="94"/>
      <c r="K12" s="29"/>
      <c r="L12" s="29"/>
      <c r="M12" s="29"/>
      <c r="N12" s="29">
        <v>1</v>
      </c>
      <c r="O12" s="29">
        <v>1</v>
      </c>
      <c r="P12" s="29">
        <v>1</v>
      </c>
      <c r="Q12" s="29">
        <v>1</v>
      </c>
      <c r="R12" s="29">
        <v>1</v>
      </c>
      <c r="S12" s="29">
        <v>1</v>
      </c>
      <c r="T12" s="29">
        <v>1</v>
      </c>
      <c r="U12" s="29">
        <v>1</v>
      </c>
      <c r="V12" s="29">
        <v>1</v>
      </c>
      <c r="W12" s="29">
        <v>1</v>
      </c>
      <c r="X12" s="94">
        <v>1</v>
      </c>
      <c r="Y12" s="94">
        <v>1</v>
      </c>
      <c r="Z12" s="29">
        <v>1</v>
      </c>
      <c r="AA12" s="29">
        <v>1</v>
      </c>
      <c r="AB12" s="29">
        <v>1</v>
      </c>
      <c r="AC12" s="29">
        <v>1</v>
      </c>
      <c r="AD12" s="29">
        <v>1</v>
      </c>
      <c r="AE12" s="29">
        <v>1</v>
      </c>
      <c r="AF12" s="29">
        <v>1</v>
      </c>
      <c r="AG12" s="29">
        <v>1</v>
      </c>
      <c r="AH12" s="29">
        <v>1</v>
      </c>
      <c r="AI12" s="29">
        <v>1</v>
      </c>
      <c r="AJ12" s="29">
        <v>1</v>
      </c>
      <c r="AK12" s="29">
        <v>1</v>
      </c>
      <c r="AL12" s="29">
        <v>1</v>
      </c>
      <c r="AM12" s="29">
        <v>1</v>
      </c>
      <c r="AN12" s="29"/>
      <c r="AO12" s="29"/>
      <c r="AP12" s="94"/>
      <c r="AQ12" s="94"/>
      <c r="AR12" s="29"/>
      <c r="AS12" s="29"/>
      <c r="AT12" s="29"/>
      <c r="AU12" s="29"/>
      <c r="AV12" s="29"/>
      <c r="AW12" s="29"/>
      <c r="AX12" s="29"/>
      <c r="AY12" s="29"/>
      <c r="AZ12" s="29"/>
      <c r="BA12" s="29"/>
      <c r="BB12" s="29"/>
      <c r="BC12" s="29"/>
      <c r="BD12" s="29"/>
      <c r="BE12" s="155">
        <f t="shared" si="0"/>
        <v>6.5</v>
      </c>
      <c r="BF12" s="151" t="b">
        <v>1</v>
      </c>
      <c r="BG12" s="86"/>
    </row>
    <row r="13" spans="1:60" ht="15" customHeight="1" x14ac:dyDescent="0.2">
      <c r="A13" s="116" t="s">
        <v>87</v>
      </c>
      <c r="B13" s="128"/>
      <c r="C13" s="28"/>
      <c r="D13" s="28"/>
      <c r="E13" s="28"/>
      <c r="F13" s="28"/>
      <c r="G13" s="28"/>
      <c r="H13" s="28"/>
      <c r="I13" s="94"/>
      <c r="J13" s="94"/>
      <c r="K13" s="28"/>
      <c r="L13" s="28"/>
      <c r="M13" s="28"/>
      <c r="N13" s="28"/>
      <c r="O13" s="28"/>
      <c r="P13" s="28"/>
      <c r="Q13" s="28"/>
      <c r="R13" s="28"/>
      <c r="S13" s="28">
        <v>1</v>
      </c>
      <c r="T13" s="28">
        <v>1</v>
      </c>
      <c r="U13" s="28">
        <v>1</v>
      </c>
      <c r="V13" s="28">
        <v>1</v>
      </c>
      <c r="W13" s="28">
        <v>1</v>
      </c>
      <c r="X13" s="94">
        <v>1</v>
      </c>
      <c r="Y13" s="94">
        <v>1</v>
      </c>
      <c r="Z13" s="28">
        <v>1</v>
      </c>
      <c r="AA13" s="28">
        <v>1</v>
      </c>
      <c r="AB13" s="28">
        <v>1</v>
      </c>
      <c r="AC13" s="28">
        <v>1</v>
      </c>
      <c r="AD13" s="28">
        <v>1</v>
      </c>
      <c r="AE13" s="28">
        <v>1</v>
      </c>
      <c r="AF13" s="28">
        <v>1</v>
      </c>
      <c r="AG13" s="28">
        <v>1</v>
      </c>
      <c r="AH13" s="28">
        <v>1</v>
      </c>
      <c r="AI13" s="28">
        <v>1</v>
      </c>
      <c r="AJ13" s="28">
        <v>1</v>
      </c>
      <c r="AK13" s="28">
        <v>1</v>
      </c>
      <c r="AL13" s="28">
        <v>1</v>
      </c>
      <c r="AM13" s="28">
        <v>1</v>
      </c>
      <c r="AN13" s="28"/>
      <c r="AO13" s="28"/>
      <c r="AP13" s="94"/>
      <c r="AQ13" s="94"/>
      <c r="AR13" s="28"/>
      <c r="AS13" s="28"/>
      <c r="AT13" s="28"/>
      <c r="AU13" s="28"/>
      <c r="AV13" s="28"/>
      <c r="AW13" s="28"/>
      <c r="AX13" s="28"/>
      <c r="AY13" s="28"/>
      <c r="AZ13" s="28"/>
      <c r="BA13" s="28"/>
      <c r="BB13" s="28"/>
      <c r="BC13" s="28"/>
      <c r="BD13" s="28"/>
      <c r="BE13" s="156">
        <f>SUM(B13:BD13)/4</f>
        <v>5.25</v>
      </c>
      <c r="BF13" s="153" t="b">
        <v>1</v>
      </c>
      <c r="BG13" s="551"/>
      <c r="BH13" s="323"/>
    </row>
    <row r="14" spans="1:60" ht="15" customHeight="1" x14ac:dyDescent="0.2">
      <c r="A14" s="103" t="s">
        <v>121</v>
      </c>
      <c r="B14" s="26"/>
      <c r="C14" s="26"/>
      <c r="D14" s="26"/>
      <c r="E14" s="26"/>
      <c r="F14" s="26"/>
      <c r="G14" s="26"/>
      <c r="H14" s="26"/>
      <c r="I14" s="94"/>
      <c r="J14" s="94"/>
      <c r="K14" s="26"/>
      <c r="L14" s="26"/>
      <c r="M14" s="26"/>
      <c r="N14" s="26"/>
      <c r="O14" s="26"/>
      <c r="P14" s="26"/>
      <c r="Q14" s="26"/>
      <c r="R14" s="26"/>
      <c r="S14" s="26">
        <v>1</v>
      </c>
      <c r="T14" s="26">
        <v>1</v>
      </c>
      <c r="U14" s="26">
        <v>1</v>
      </c>
      <c r="V14" s="26">
        <v>1</v>
      </c>
      <c r="W14" s="26">
        <v>1</v>
      </c>
      <c r="X14" s="94">
        <v>1</v>
      </c>
      <c r="Y14" s="94">
        <v>1</v>
      </c>
      <c r="Z14" s="26">
        <v>1</v>
      </c>
      <c r="AA14" s="26">
        <v>1</v>
      </c>
      <c r="AB14" s="26">
        <v>1</v>
      </c>
      <c r="AC14" s="26">
        <v>1</v>
      </c>
      <c r="AD14" s="26">
        <v>1</v>
      </c>
      <c r="AE14" s="26">
        <v>1</v>
      </c>
      <c r="AF14" s="26">
        <v>1</v>
      </c>
      <c r="AG14" s="26">
        <v>1</v>
      </c>
      <c r="AH14" s="26">
        <v>1</v>
      </c>
      <c r="AI14" s="26">
        <v>1</v>
      </c>
      <c r="AJ14" s="26">
        <v>1</v>
      </c>
      <c r="AK14" s="26">
        <v>1</v>
      </c>
      <c r="AL14" s="26">
        <v>1</v>
      </c>
      <c r="AM14" s="26">
        <v>1</v>
      </c>
      <c r="AN14" s="26">
        <v>1</v>
      </c>
      <c r="AO14" s="26">
        <v>1</v>
      </c>
      <c r="AP14" s="94"/>
      <c r="AQ14" s="94"/>
      <c r="AR14" s="26"/>
      <c r="AS14" s="26"/>
      <c r="AT14" s="26"/>
      <c r="AU14" s="26"/>
      <c r="AV14" s="26"/>
      <c r="AW14" s="26"/>
      <c r="AX14" s="26"/>
      <c r="AY14" s="26"/>
      <c r="AZ14" s="26"/>
      <c r="BA14" s="26"/>
      <c r="BB14" s="26"/>
      <c r="BC14" s="26"/>
      <c r="BD14" s="26"/>
      <c r="BE14" s="157">
        <f t="shared" si="0"/>
        <v>5.75</v>
      </c>
      <c r="BF14" s="154" t="b">
        <v>1</v>
      </c>
      <c r="BG14" s="551"/>
      <c r="BH14" s="323"/>
    </row>
    <row r="15" spans="1:60" ht="15" customHeight="1" x14ac:dyDescent="0.2">
      <c r="A15" s="127" t="s">
        <v>86</v>
      </c>
      <c r="B15" s="29"/>
      <c r="C15" s="29"/>
      <c r="D15" s="29"/>
      <c r="E15" s="29"/>
      <c r="F15" s="29"/>
      <c r="G15" s="29"/>
      <c r="H15" s="29"/>
      <c r="I15" s="94"/>
      <c r="J15" s="94"/>
      <c r="K15" s="29"/>
      <c r="L15" s="29"/>
      <c r="M15" s="29"/>
      <c r="N15" s="29"/>
      <c r="O15" s="29"/>
      <c r="P15" s="29"/>
      <c r="Q15" s="29"/>
      <c r="R15" s="29"/>
      <c r="S15" s="29">
        <v>1</v>
      </c>
      <c r="T15" s="29">
        <v>1</v>
      </c>
      <c r="U15" s="29">
        <v>1</v>
      </c>
      <c r="V15" s="29">
        <v>1</v>
      </c>
      <c r="W15" s="29">
        <v>1</v>
      </c>
      <c r="X15" s="94">
        <v>1</v>
      </c>
      <c r="Y15" s="94">
        <v>1</v>
      </c>
      <c r="Z15" s="29">
        <v>1</v>
      </c>
      <c r="AA15" s="29">
        <v>1</v>
      </c>
      <c r="AB15" s="29">
        <v>1</v>
      </c>
      <c r="AC15" s="29">
        <v>1</v>
      </c>
      <c r="AD15" s="29">
        <v>1</v>
      </c>
      <c r="AE15" s="29">
        <v>1</v>
      </c>
      <c r="AF15" s="29">
        <v>1</v>
      </c>
      <c r="AG15" s="29">
        <v>1</v>
      </c>
      <c r="AH15" s="29">
        <v>1</v>
      </c>
      <c r="AI15" s="29">
        <v>1</v>
      </c>
      <c r="AJ15" s="29">
        <v>1</v>
      </c>
      <c r="AK15" s="29">
        <v>1</v>
      </c>
      <c r="AL15" s="29">
        <v>1</v>
      </c>
      <c r="AM15" s="29">
        <v>1</v>
      </c>
      <c r="AN15" s="29">
        <v>1</v>
      </c>
      <c r="AO15" s="29">
        <v>1</v>
      </c>
      <c r="AP15" s="94">
        <v>1</v>
      </c>
      <c r="AQ15" s="94">
        <v>1</v>
      </c>
      <c r="AR15" s="29"/>
      <c r="AS15" s="29"/>
      <c r="AT15" s="29"/>
      <c r="AU15" s="29"/>
      <c r="AV15" s="29"/>
      <c r="AW15" s="29"/>
      <c r="AX15" s="29"/>
      <c r="AY15" s="29"/>
      <c r="AZ15" s="29"/>
      <c r="BA15" s="29"/>
      <c r="BB15" s="29"/>
      <c r="BC15" s="29"/>
      <c r="BD15" s="29"/>
      <c r="BE15" s="155">
        <f t="shared" si="0"/>
        <v>6.25</v>
      </c>
      <c r="BF15" s="151" t="b">
        <v>1</v>
      </c>
      <c r="BG15" s="551"/>
      <c r="BH15" s="323"/>
    </row>
    <row r="16" spans="1:60" ht="15" customHeight="1" x14ac:dyDescent="0.2">
      <c r="A16" s="105" t="s">
        <v>97</v>
      </c>
      <c r="B16" s="28"/>
      <c r="C16" s="28"/>
      <c r="D16" s="28"/>
      <c r="E16" s="28"/>
      <c r="F16" s="28"/>
      <c r="G16" s="28"/>
      <c r="H16" s="28"/>
      <c r="I16" s="94"/>
      <c r="J16" s="94"/>
      <c r="K16" s="28"/>
      <c r="L16" s="28"/>
      <c r="M16" s="28"/>
      <c r="N16" s="28"/>
      <c r="O16" s="28"/>
      <c r="P16" s="28"/>
      <c r="Q16" s="28"/>
      <c r="R16" s="28"/>
      <c r="S16" s="28"/>
      <c r="T16" s="28"/>
      <c r="U16" s="28"/>
      <c r="V16" s="28"/>
      <c r="W16" s="28"/>
      <c r="X16" s="94"/>
      <c r="Y16" s="94"/>
      <c r="Z16" s="28"/>
      <c r="AA16" s="28"/>
      <c r="AB16" s="28"/>
      <c r="AC16" s="28"/>
      <c r="AD16" s="28"/>
      <c r="AE16" s="28"/>
      <c r="AF16" s="28"/>
      <c r="AG16" s="28"/>
      <c r="AH16" s="28"/>
      <c r="AI16" s="28"/>
      <c r="AJ16" s="28"/>
      <c r="AK16" s="28"/>
      <c r="AL16" s="28"/>
      <c r="AM16" s="28"/>
      <c r="AN16" s="28"/>
      <c r="AO16" s="28"/>
      <c r="AP16" s="94"/>
      <c r="AQ16" s="94"/>
      <c r="AR16" s="28"/>
      <c r="AS16" s="28"/>
      <c r="AT16" s="28"/>
      <c r="AU16" s="28"/>
      <c r="AV16" s="28"/>
      <c r="AW16" s="28"/>
      <c r="AX16" s="28"/>
      <c r="AY16" s="28"/>
      <c r="AZ16" s="28"/>
      <c r="BA16" s="28"/>
      <c r="BB16" s="28"/>
      <c r="BC16" s="28"/>
      <c r="BD16" s="28"/>
      <c r="BE16" s="156">
        <f t="shared" si="0"/>
        <v>0</v>
      </c>
      <c r="BF16" s="153" t="b">
        <v>1</v>
      </c>
      <c r="BG16" s="551"/>
      <c r="BH16" s="323"/>
    </row>
    <row r="17" spans="1:60" s="80" customFormat="1" ht="15" customHeight="1" x14ac:dyDescent="0.2">
      <c r="A17" s="123" t="s">
        <v>105</v>
      </c>
      <c r="B17" s="26"/>
      <c r="C17" s="101"/>
      <c r="D17" s="26"/>
      <c r="E17" s="26"/>
      <c r="F17" s="26"/>
      <c r="G17" s="26"/>
      <c r="H17" s="26"/>
      <c r="I17" s="94"/>
      <c r="J17" s="94"/>
      <c r="K17" s="26"/>
      <c r="L17" s="26"/>
      <c r="M17" s="26"/>
      <c r="N17" s="26"/>
      <c r="O17" s="26"/>
      <c r="P17" s="26"/>
      <c r="Q17" s="26"/>
      <c r="R17" s="26"/>
      <c r="S17" s="26"/>
      <c r="T17" s="26"/>
      <c r="U17" s="26"/>
      <c r="V17" s="26"/>
      <c r="W17" s="26"/>
      <c r="X17" s="94"/>
      <c r="Y17" s="94"/>
      <c r="Z17" s="26"/>
      <c r="AA17" s="26"/>
      <c r="AB17" s="26"/>
      <c r="AC17" s="26"/>
      <c r="AD17" s="26"/>
      <c r="AE17" s="26"/>
      <c r="AF17" s="26"/>
      <c r="AG17" s="26"/>
      <c r="AH17" s="26"/>
      <c r="AI17" s="26"/>
      <c r="AJ17" s="26"/>
      <c r="AK17" s="26"/>
      <c r="AL17" s="26"/>
      <c r="AM17" s="26"/>
      <c r="AN17" s="26"/>
      <c r="AO17" s="26"/>
      <c r="AP17" s="94"/>
      <c r="AQ17" s="94"/>
      <c r="AR17" s="26"/>
      <c r="AS17" s="26"/>
      <c r="AT17" s="26"/>
      <c r="AU17" s="26"/>
      <c r="AV17" s="26"/>
      <c r="AW17" s="26"/>
      <c r="AX17" s="26"/>
      <c r="AY17" s="26"/>
      <c r="AZ17" s="26"/>
      <c r="BA17" s="26"/>
      <c r="BB17" s="26"/>
      <c r="BC17" s="26"/>
      <c r="BD17" s="26"/>
      <c r="BE17" s="157">
        <f t="shared" si="0"/>
        <v>0</v>
      </c>
      <c r="BF17" s="154" t="b">
        <v>1</v>
      </c>
      <c r="BG17" s="86"/>
    </row>
    <row r="18" spans="1:60" ht="15" customHeight="1" x14ac:dyDescent="0.2">
      <c r="A18" s="110" t="s">
        <v>106</v>
      </c>
      <c r="B18" s="29"/>
      <c r="C18" s="29"/>
      <c r="D18" s="29"/>
      <c r="E18" s="29"/>
      <c r="F18" s="29"/>
      <c r="G18" s="29"/>
      <c r="H18" s="29"/>
      <c r="I18" s="94"/>
      <c r="J18" s="94"/>
      <c r="K18" s="29"/>
      <c r="L18" s="29"/>
      <c r="M18" s="29"/>
      <c r="N18" s="29"/>
      <c r="O18" s="29"/>
      <c r="P18" s="29"/>
      <c r="Q18" s="29"/>
      <c r="R18" s="29"/>
      <c r="S18" s="29"/>
      <c r="T18" s="29"/>
      <c r="U18" s="29"/>
      <c r="V18" s="29"/>
      <c r="W18" s="29"/>
      <c r="X18" s="94"/>
      <c r="Y18" s="94"/>
      <c r="Z18" s="29"/>
      <c r="AA18" s="29"/>
      <c r="AB18" s="29"/>
      <c r="AC18" s="29"/>
      <c r="AD18" s="29"/>
      <c r="AE18" s="29"/>
      <c r="AF18" s="29"/>
      <c r="AG18" s="29"/>
      <c r="AH18" s="29"/>
      <c r="AI18" s="29"/>
      <c r="AJ18" s="29"/>
      <c r="AK18" s="29"/>
      <c r="AL18" s="29"/>
      <c r="AM18" s="29"/>
      <c r="AN18" s="29"/>
      <c r="AO18" s="29"/>
      <c r="AP18" s="94"/>
      <c r="AQ18" s="94"/>
      <c r="AR18" s="29"/>
      <c r="AS18" s="29"/>
      <c r="AT18" s="29"/>
      <c r="AU18" s="29"/>
      <c r="AV18" s="29"/>
      <c r="AW18" s="29"/>
      <c r="AX18" s="29"/>
      <c r="AY18" s="29"/>
      <c r="AZ18" s="29"/>
      <c r="BA18" s="29"/>
      <c r="BB18" s="29"/>
      <c r="BC18" s="29"/>
      <c r="BD18" s="29"/>
      <c r="BE18" s="155">
        <f t="shared" si="0"/>
        <v>0</v>
      </c>
      <c r="BF18" s="151" t="b">
        <v>1</v>
      </c>
      <c r="BG18" s="551"/>
      <c r="BH18" s="323"/>
    </row>
    <row r="19" spans="1:60" ht="15" customHeight="1" x14ac:dyDescent="0.2">
      <c r="A19" s="121" t="s">
        <v>103</v>
      </c>
      <c r="B19" s="30"/>
      <c r="C19" s="30"/>
      <c r="D19" s="30"/>
      <c r="E19" s="30"/>
      <c r="F19" s="30"/>
      <c r="G19" s="30"/>
      <c r="H19" s="30"/>
      <c r="I19" s="94"/>
      <c r="J19" s="94"/>
      <c r="K19" s="30"/>
      <c r="L19" s="30"/>
      <c r="M19" s="30"/>
      <c r="N19" s="30"/>
      <c r="O19" s="30"/>
      <c r="P19" s="30"/>
      <c r="Q19" s="30"/>
      <c r="R19" s="30"/>
      <c r="S19" s="30"/>
      <c r="T19" s="30">
        <v>1</v>
      </c>
      <c r="U19" s="30">
        <v>1</v>
      </c>
      <c r="V19" s="30">
        <v>1</v>
      </c>
      <c r="W19" s="30">
        <v>1</v>
      </c>
      <c r="X19" s="94">
        <v>1</v>
      </c>
      <c r="Y19" s="94">
        <v>1</v>
      </c>
      <c r="Z19" s="30">
        <v>1</v>
      </c>
      <c r="AA19" s="30">
        <v>1</v>
      </c>
      <c r="AB19" s="30">
        <v>1</v>
      </c>
      <c r="AC19" s="30">
        <v>1</v>
      </c>
      <c r="AD19" s="30">
        <v>1</v>
      </c>
      <c r="AE19" s="30">
        <v>1</v>
      </c>
      <c r="AF19" s="30">
        <v>1</v>
      </c>
      <c r="AG19" s="30">
        <v>1</v>
      </c>
      <c r="AH19" s="30">
        <v>1</v>
      </c>
      <c r="AI19" s="30">
        <v>1</v>
      </c>
      <c r="AJ19" s="30">
        <v>1</v>
      </c>
      <c r="AK19" s="30">
        <v>1</v>
      </c>
      <c r="AL19" s="30">
        <v>1</v>
      </c>
      <c r="AM19" s="30">
        <v>1</v>
      </c>
      <c r="AN19" s="30">
        <v>1</v>
      </c>
      <c r="AO19" s="30">
        <v>1</v>
      </c>
      <c r="AP19" s="94">
        <v>1</v>
      </c>
      <c r="AQ19" s="94">
        <v>1</v>
      </c>
      <c r="AR19" s="30">
        <v>1</v>
      </c>
      <c r="AS19" s="30">
        <v>1</v>
      </c>
      <c r="AT19" s="30">
        <v>1</v>
      </c>
      <c r="AU19" s="30">
        <v>1</v>
      </c>
      <c r="AV19" s="30">
        <v>1</v>
      </c>
      <c r="AW19" s="30"/>
      <c r="AX19" s="30"/>
      <c r="AY19" s="30"/>
      <c r="AZ19" s="30"/>
      <c r="BA19" s="30"/>
      <c r="BB19" s="30"/>
      <c r="BC19" s="30"/>
      <c r="BD19" s="30"/>
      <c r="BE19" s="156">
        <f t="shared" si="0"/>
        <v>7.25</v>
      </c>
      <c r="BF19" s="152" t="b">
        <v>1</v>
      </c>
      <c r="BG19" s="551"/>
      <c r="BH19" s="323"/>
    </row>
    <row r="20" spans="1:60" ht="15" customHeight="1" x14ac:dyDescent="0.2">
      <c r="A20" s="111" t="s">
        <v>125</v>
      </c>
      <c r="B20" s="26"/>
      <c r="C20" s="26"/>
      <c r="D20" s="26"/>
      <c r="E20" s="26"/>
      <c r="F20" s="26"/>
      <c r="G20" s="26"/>
      <c r="H20" s="26"/>
      <c r="I20" s="94"/>
      <c r="J20" s="94"/>
      <c r="K20" s="26"/>
      <c r="L20" s="26"/>
      <c r="M20" s="26"/>
      <c r="N20" s="26"/>
      <c r="O20" s="26"/>
      <c r="P20" s="26"/>
      <c r="Q20" s="26"/>
      <c r="R20" s="26"/>
      <c r="S20" s="26"/>
      <c r="T20" s="26"/>
      <c r="U20" s="26"/>
      <c r="V20" s="26"/>
      <c r="W20" s="26"/>
      <c r="X20" s="94"/>
      <c r="Y20" s="94"/>
      <c r="Z20" s="26"/>
      <c r="AA20" s="26"/>
      <c r="AB20" s="26"/>
      <c r="AC20" s="26"/>
      <c r="AD20" s="26"/>
      <c r="AE20" s="26"/>
      <c r="AF20" s="26"/>
      <c r="AG20" s="26"/>
      <c r="AH20" s="26"/>
      <c r="AI20" s="26"/>
      <c r="AJ20" s="26"/>
      <c r="AK20" s="26"/>
      <c r="AL20" s="26"/>
      <c r="AM20" s="26"/>
      <c r="AN20" s="26"/>
      <c r="AO20" s="26"/>
      <c r="AP20" s="94"/>
      <c r="AQ20" s="94"/>
      <c r="AR20" s="26"/>
      <c r="AS20" s="26"/>
      <c r="AT20" s="26"/>
      <c r="AU20" s="26"/>
      <c r="AV20" s="26"/>
      <c r="AW20" s="26"/>
      <c r="AX20" s="26"/>
      <c r="AY20" s="26"/>
      <c r="AZ20" s="26"/>
      <c r="BA20" s="26"/>
      <c r="BB20" s="26"/>
      <c r="BC20" s="26"/>
      <c r="BD20" s="26"/>
      <c r="BE20" s="157">
        <f t="shared" si="0"/>
        <v>0</v>
      </c>
      <c r="BF20" s="154" t="b">
        <v>1</v>
      </c>
      <c r="BG20" s="551"/>
      <c r="BH20" s="323"/>
    </row>
    <row r="21" spans="1:60" s="80" customFormat="1" ht="15" customHeight="1" x14ac:dyDescent="0.2">
      <c r="A21" s="122" t="s">
        <v>126</v>
      </c>
      <c r="B21" s="29"/>
      <c r="C21" s="29"/>
      <c r="D21" s="29"/>
      <c r="E21" s="29"/>
      <c r="F21" s="29"/>
      <c r="G21" s="29"/>
      <c r="H21" s="29"/>
      <c r="I21" s="94"/>
      <c r="J21" s="94"/>
      <c r="K21" s="29"/>
      <c r="L21" s="29"/>
      <c r="M21" s="29"/>
      <c r="N21" s="29"/>
      <c r="O21" s="29"/>
      <c r="P21" s="29"/>
      <c r="Q21" s="29"/>
      <c r="R21" s="29"/>
      <c r="S21" s="29"/>
      <c r="T21" s="29"/>
      <c r="U21" s="29"/>
      <c r="V21" s="29"/>
      <c r="W21" s="29"/>
      <c r="X21" s="94"/>
      <c r="Y21" s="94"/>
      <c r="Z21" s="29"/>
      <c r="AA21" s="29"/>
      <c r="AB21" s="29"/>
      <c r="AC21" s="29"/>
      <c r="AD21" s="29"/>
      <c r="AE21" s="29"/>
      <c r="AF21" s="29"/>
      <c r="AG21" s="29"/>
      <c r="AH21" s="29"/>
      <c r="AI21" s="29"/>
      <c r="AJ21" s="29"/>
      <c r="AK21" s="29"/>
      <c r="AL21" s="29"/>
      <c r="AM21" s="29"/>
      <c r="AN21" s="29"/>
      <c r="AO21" s="29"/>
      <c r="AP21" s="94"/>
      <c r="AQ21" s="94"/>
      <c r="AR21" s="29"/>
      <c r="AS21" s="29"/>
      <c r="AT21" s="29"/>
      <c r="AU21" s="29"/>
      <c r="AV21" s="29"/>
      <c r="AW21" s="29"/>
      <c r="AX21" s="29"/>
      <c r="AY21" s="29"/>
      <c r="AZ21" s="29"/>
      <c r="BA21" s="29"/>
      <c r="BB21" s="29"/>
      <c r="BC21" s="29"/>
      <c r="BD21" s="29"/>
      <c r="BE21" s="155">
        <f t="shared" si="0"/>
        <v>0</v>
      </c>
      <c r="BF21" s="151" t="b">
        <v>1</v>
      </c>
      <c r="BG21" s="86"/>
    </row>
    <row r="22" spans="1:60" ht="15" customHeight="1" x14ac:dyDescent="0.2">
      <c r="A22" s="122" t="s">
        <v>124</v>
      </c>
      <c r="B22" s="28"/>
      <c r="C22" s="28"/>
      <c r="D22" s="28"/>
      <c r="E22" s="28"/>
      <c r="F22" s="28"/>
      <c r="G22" s="28"/>
      <c r="H22" s="28"/>
      <c r="I22" s="94"/>
      <c r="J22" s="94"/>
      <c r="K22" s="28"/>
      <c r="L22" s="28"/>
      <c r="M22" s="28"/>
      <c r="N22" s="28"/>
      <c r="O22" s="28"/>
      <c r="P22" s="28"/>
      <c r="Q22" s="28"/>
      <c r="R22" s="28"/>
      <c r="S22" s="28">
        <v>1</v>
      </c>
      <c r="T22" s="28">
        <v>1</v>
      </c>
      <c r="U22" s="28">
        <v>1</v>
      </c>
      <c r="V22" s="28">
        <v>1</v>
      </c>
      <c r="W22" s="28">
        <v>1</v>
      </c>
      <c r="X22" s="94">
        <v>1</v>
      </c>
      <c r="Y22" s="94">
        <v>1</v>
      </c>
      <c r="Z22" s="28">
        <v>1</v>
      </c>
      <c r="AA22" s="28">
        <v>1</v>
      </c>
      <c r="AB22" s="28">
        <v>1</v>
      </c>
      <c r="AC22" s="28">
        <v>1</v>
      </c>
      <c r="AD22" s="28">
        <v>1</v>
      </c>
      <c r="AE22" s="28">
        <v>1</v>
      </c>
      <c r="AF22" s="28">
        <v>1</v>
      </c>
      <c r="AG22" s="28">
        <v>1</v>
      </c>
      <c r="AH22" s="28">
        <v>1</v>
      </c>
      <c r="AI22" s="28">
        <v>1</v>
      </c>
      <c r="AJ22" s="28">
        <v>1</v>
      </c>
      <c r="AK22" s="28">
        <v>1</v>
      </c>
      <c r="AL22" s="28">
        <v>1</v>
      </c>
      <c r="AM22" s="28">
        <v>1</v>
      </c>
      <c r="AN22" s="28"/>
      <c r="AO22" s="28"/>
      <c r="AP22" s="94"/>
      <c r="AQ22" s="94"/>
      <c r="AR22" s="28"/>
      <c r="AS22" s="28"/>
      <c r="AT22" s="28"/>
      <c r="AU22" s="28"/>
      <c r="AV22" s="28"/>
      <c r="AW22" s="28"/>
      <c r="AX22" s="28"/>
      <c r="AY22" s="28"/>
      <c r="AZ22" s="28"/>
      <c r="BA22" s="28"/>
      <c r="BB22" s="28"/>
      <c r="BC22" s="28"/>
      <c r="BD22" s="28"/>
      <c r="BE22" s="156">
        <f t="shared" si="0"/>
        <v>5.25</v>
      </c>
      <c r="BF22" s="153" t="b">
        <v>1</v>
      </c>
      <c r="BG22" s="551"/>
      <c r="BH22" s="323"/>
    </row>
    <row r="23" spans="1:60" ht="15" customHeight="1" x14ac:dyDescent="0.2">
      <c r="A23" s="111" t="s">
        <v>107</v>
      </c>
      <c r="B23" s="26"/>
      <c r="C23" s="26"/>
      <c r="D23" s="26"/>
      <c r="E23" s="26"/>
      <c r="F23" s="26"/>
      <c r="G23" s="26"/>
      <c r="H23" s="26"/>
      <c r="I23" s="94"/>
      <c r="J23" s="94"/>
      <c r="K23" s="26"/>
      <c r="L23" s="26"/>
      <c r="M23" s="26"/>
      <c r="N23" s="26"/>
      <c r="O23" s="26"/>
      <c r="P23" s="26"/>
      <c r="Q23" s="26"/>
      <c r="R23" s="26"/>
      <c r="S23" s="26"/>
      <c r="T23" s="26"/>
      <c r="U23" s="26"/>
      <c r="V23" s="26"/>
      <c r="W23" s="26"/>
      <c r="X23" s="94"/>
      <c r="Y23" s="94"/>
      <c r="Z23" s="26"/>
      <c r="AA23" s="26"/>
      <c r="AB23" s="26"/>
      <c r="AC23" s="26"/>
      <c r="AD23" s="26"/>
      <c r="AE23" s="26"/>
      <c r="AF23" s="26"/>
      <c r="AG23" s="26"/>
      <c r="AH23" s="26"/>
      <c r="AI23" s="26"/>
      <c r="AJ23" s="26"/>
      <c r="AK23" s="26"/>
      <c r="AL23" s="26"/>
      <c r="AM23" s="26"/>
      <c r="AN23" s="26"/>
      <c r="AO23" s="26"/>
      <c r="AP23" s="94"/>
      <c r="AQ23" s="94"/>
      <c r="AR23" s="26"/>
      <c r="AS23" s="26"/>
      <c r="AT23" s="26"/>
      <c r="AU23" s="26"/>
      <c r="AV23" s="26"/>
      <c r="AW23" s="26"/>
      <c r="AX23" s="26"/>
      <c r="AY23" s="26"/>
      <c r="AZ23" s="26"/>
      <c r="BA23" s="26"/>
      <c r="BB23" s="26"/>
      <c r="BC23" s="26"/>
      <c r="BD23" s="26"/>
      <c r="BE23" s="157">
        <f t="shared" si="0"/>
        <v>0</v>
      </c>
      <c r="BF23" s="154" t="b">
        <v>1</v>
      </c>
      <c r="BG23" s="551"/>
      <c r="BH23" s="323"/>
    </row>
    <row r="24" spans="1:60" ht="15" customHeight="1" x14ac:dyDescent="0.2">
      <c r="A24" s="121" t="s">
        <v>108</v>
      </c>
      <c r="B24" s="29"/>
      <c r="C24" s="29"/>
      <c r="D24" s="29"/>
      <c r="E24" s="29"/>
      <c r="F24" s="29"/>
      <c r="G24" s="29"/>
      <c r="H24" s="29"/>
      <c r="I24" s="94"/>
      <c r="J24" s="94"/>
      <c r="K24" s="29"/>
      <c r="L24" s="29"/>
      <c r="M24" s="29"/>
      <c r="N24" s="29"/>
      <c r="O24" s="29"/>
      <c r="P24" s="29"/>
      <c r="Q24" s="29"/>
      <c r="R24" s="29"/>
      <c r="S24" s="29"/>
      <c r="T24" s="29"/>
      <c r="U24" s="29"/>
      <c r="V24" s="29"/>
      <c r="W24" s="29"/>
      <c r="X24" s="94"/>
      <c r="Y24" s="94"/>
      <c r="Z24" s="29"/>
      <c r="AA24" s="29"/>
      <c r="AB24" s="29"/>
      <c r="AC24" s="29"/>
      <c r="AD24" s="29"/>
      <c r="AE24" s="29"/>
      <c r="AF24" s="29"/>
      <c r="AG24" s="29"/>
      <c r="AH24" s="29"/>
      <c r="AI24" s="29"/>
      <c r="AJ24" s="29"/>
      <c r="AK24" s="29"/>
      <c r="AL24" s="29"/>
      <c r="AM24" s="29"/>
      <c r="AN24" s="29"/>
      <c r="AO24" s="29"/>
      <c r="AP24" s="94"/>
      <c r="AQ24" s="94"/>
      <c r="AR24" s="29"/>
      <c r="AS24" s="29"/>
      <c r="AT24" s="29"/>
      <c r="AU24" s="29"/>
      <c r="AV24" s="29"/>
      <c r="AW24" s="29"/>
      <c r="AX24" s="29"/>
      <c r="AY24" s="29"/>
      <c r="AZ24" s="29"/>
      <c r="BA24" s="29"/>
      <c r="BB24" s="29"/>
      <c r="BC24" s="29"/>
      <c r="BD24" s="29"/>
      <c r="BE24" s="155">
        <f t="shared" si="0"/>
        <v>0</v>
      </c>
      <c r="BF24" s="151" t="b">
        <v>1</v>
      </c>
      <c r="BG24" s="551"/>
      <c r="BH24" s="323"/>
    </row>
    <row r="25" spans="1:60" ht="15" customHeight="1" x14ac:dyDescent="0.2">
      <c r="A25" s="122" t="s">
        <v>109</v>
      </c>
      <c r="B25" s="28"/>
      <c r="C25" s="28"/>
      <c r="D25" s="28"/>
      <c r="E25" s="28"/>
      <c r="F25" s="28"/>
      <c r="G25" s="28"/>
      <c r="H25" s="28"/>
      <c r="I25" s="94"/>
      <c r="J25" s="94"/>
      <c r="K25" s="28"/>
      <c r="L25" s="28"/>
      <c r="M25" s="28"/>
      <c r="N25" s="28"/>
      <c r="O25" s="28"/>
      <c r="P25" s="28"/>
      <c r="Q25" s="28"/>
      <c r="R25" s="28"/>
      <c r="S25" s="28"/>
      <c r="T25" s="28"/>
      <c r="U25" s="28"/>
      <c r="V25" s="28"/>
      <c r="W25" s="28"/>
      <c r="X25" s="94"/>
      <c r="Y25" s="94"/>
      <c r="Z25" s="28"/>
      <c r="AA25" s="28"/>
      <c r="AB25" s="28"/>
      <c r="AC25" s="28"/>
      <c r="AD25" s="28"/>
      <c r="AE25" s="28"/>
      <c r="AF25" s="28"/>
      <c r="AG25" s="28"/>
      <c r="AH25" s="28"/>
      <c r="AI25" s="28"/>
      <c r="AJ25" s="28"/>
      <c r="AK25" s="28"/>
      <c r="AL25" s="28"/>
      <c r="AM25" s="28"/>
      <c r="AN25" s="28"/>
      <c r="AO25" s="28"/>
      <c r="AP25" s="94"/>
      <c r="AQ25" s="94"/>
      <c r="AR25" s="28"/>
      <c r="AS25" s="28"/>
      <c r="AT25" s="28"/>
      <c r="AU25" s="28"/>
      <c r="AV25" s="28"/>
      <c r="AW25" s="28"/>
      <c r="AX25" s="28"/>
      <c r="AY25" s="28"/>
      <c r="AZ25" s="28"/>
      <c r="BA25" s="28"/>
      <c r="BB25" s="28"/>
      <c r="BC25" s="28"/>
      <c r="BD25" s="28"/>
      <c r="BE25" s="156">
        <f t="shared" si="0"/>
        <v>0</v>
      </c>
      <c r="BF25" s="153" t="b">
        <v>1</v>
      </c>
      <c r="BG25" s="551"/>
      <c r="BH25" s="323"/>
    </row>
    <row r="26" spans="1:60" ht="15" customHeight="1" x14ac:dyDescent="0.2">
      <c r="A26" s="106" t="s">
        <v>122</v>
      </c>
      <c r="B26" s="26"/>
      <c r="C26" s="26"/>
      <c r="D26" s="26"/>
      <c r="E26" s="26"/>
      <c r="F26" s="26"/>
      <c r="G26" s="26"/>
      <c r="H26" s="26"/>
      <c r="I26" s="94"/>
      <c r="J26" s="94"/>
      <c r="K26" s="26"/>
      <c r="L26" s="26"/>
      <c r="M26" s="26"/>
      <c r="N26" s="26"/>
      <c r="O26" s="26"/>
      <c r="P26" s="26"/>
      <c r="Q26" s="26"/>
      <c r="R26" s="26"/>
      <c r="S26" s="26"/>
      <c r="T26" s="26"/>
      <c r="U26" s="26"/>
      <c r="V26" s="26"/>
      <c r="W26" s="26"/>
      <c r="X26" s="94"/>
      <c r="Y26" s="94"/>
      <c r="Z26" s="26"/>
      <c r="AA26" s="26"/>
      <c r="AB26" s="26"/>
      <c r="AC26" s="26"/>
      <c r="AD26" s="26"/>
      <c r="AE26" s="26"/>
      <c r="AF26" s="26"/>
      <c r="AG26" s="26"/>
      <c r="AH26" s="26"/>
      <c r="AI26" s="26"/>
      <c r="AJ26" s="26"/>
      <c r="AK26" s="26"/>
      <c r="AL26" s="26"/>
      <c r="AM26" s="26"/>
      <c r="AN26" s="26"/>
      <c r="AO26" s="26"/>
      <c r="AP26" s="94"/>
      <c r="AQ26" s="94"/>
      <c r="AR26" s="26"/>
      <c r="AS26" s="26"/>
      <c r="AT26" s="26"/>
      <c r="AU26" s="26"/>
      <c r="AV26" s="26"/>
      <c r="AW26" s="26"/>
      <c r="AX26" s="26"/>
      <c r="AY26" s="26"/>
      <c r="AZ26" s="26"/>
      <c r="BA26" s="26"/>
      <c r="BB26" s="26"/>
      <c r="BC26" s="26"/>
      <c r="BD26" s="26"/>
      <c r="BE26" s="157">
        <f t="shared" si="0"/>
        <v>0</v>
      </c>
      <c r="BF26" s="154" t="b">
        <v>1</v>
      </c>
      <c r="BG26" s="551"/>
      <c r="BH26" s="323"/>
    </row>
    <row r="27" spans="1:60" ht="15" customHeight="1" x14ac:dyDescent="0.2">
      <c r="A27" s="112" t="s">
        <v>120</v>
      </c>
      <c r="B27" s="29"/>
      <c r="C27" s="29"/>
      <c r="D27" s="29"/>
      <c r="E27" s="29"/>
      <c r="F27" s="29"/>
      <c r="G27" s="29"/>
      <c r="H27" s="29"/>
      <c r="I27" s="94"/>
      <c r="J27" s="94"/>
      <c r="K27" s="29"/>
      <c r="L27" s="29"/>
      <c r="M27" s="29"/>
      <c r="N27" s="29"/>
      <c r="O27" s="29"/>
      <c r="P27" s="29"/>
      <c r="Q27" s="29"/>
      <c r="R27" s="29"/>
      <c r="S27" s="29"/>
      <c r="T27" s="29"/>
      <c r="U27" s="29"/>
      <c r="V27" s="29"/>
      <c r="W27" s="29"/>
      <c r="X27" s="94"/>
      <c r="Y27" s="94"/>
      <c r="Z27" s="29"/>
      <c r="AA27" s="29"/>
      <c r="AB27" s="29"/>
      <c r="AC27" s="29"/>
      <c r="AD27" s="29"/>
      <c r="AE27" s="29"/>
      <c r="AF27" s="29"/>
      <c r="AG27" s="29"/>
      <c r="AH27" s="29"/>
      <c r="AI27" s="29"/>
      <c r="AJ27" s="29"/>
      <c r="AK27" s="29"/>
      <c r="AL27" s="29"/>
      <c r="AM27" s="29"/>
      <c r="AN27" s="29"/>
      <c r="AO27" s="29"/>
      <c r="AP27" s="94"/>
      <c r="AQ27" s="94"/>
      <c r="AR27" s="29"/>
      <c r="AS27" s="29"/>
      <c r="AT27" s="29"/>
      <c r="AU27" s="29"/>
      <c r="AV27" s="29"/>
      <c r="AW27" s="29"/>
      <c r="AX27" s="29"/>
      <c r="AY27" s="29"/>
      <c r="AZ27" s="29"/>
      <c r="BA27" s="29"/>
      <c r="BB27" s="29"/>
      <c r="BC27" s="29"/>
      <c r="BD27" s="29"/>
      <c r="BE27" s="155">
        <f t="shared" si="0"/>
        <v>0</v>
      </c>
      <c r="BF27" s="151" t="b">
        <v>1</v>
      </c>
      <c r="BG27" s="551"/>
      <c r="BH27" s="323"/>
    </row>
    <row r="28" spans="1:60" ht="15" customHeight="1" x14ac:dyDescent="0.2">
      <c r="A28" s="107" t="s">
        <v>110</v>
      </c>
      <c r="B28" s="28"/>
      <c r="C28" s="28"/>
      <c r="D28" s="28"/>
      <c r="E28" s="28"/>
      <c r="F28" s="28"/>
      <c r="G28" s="28"/>
      <c r="H28" s="28"/>
      <c r="I28" s="94"/>
      <c r="J28" s="94"/>
      <c r="K28" s="28"/>
      <c r="L28" s="28"/>
      <c r="M28" s="28"/>
      <c r="N28" s="28"/>
      <c r="O28" s="28"/>
      <c r="P28" s="28"/>
      <c r="Q28" s="28"/>
      <c r="R28" s="28"/>
      <c r="S28" s="28"/>
      <c r="T28" s="28"/>
      <c r="U28" s="28"/>
      <c r="V28" s="28"/>
      <c r="W28" s="28"/>
      <c r="X28" s="94"/>
      <c r="Y28" s="94"/>
      <c r="Z28" s="28"/>
      <c r="AA28" s="28"/>
      <c r="AB28" s="28"/>
      <c r="AC28" s="28"/>
      <c r="AD28" s="28"/>
      <c r="AE28" s="28"/>
      <c r="AF28" s="28"/>
      <c r="AG28" s="28"/>
      <c r="AH28" s="28"/>
      <c r="AI28" s="28"/>
      <c r="AJ28" s="28"/>
      <c r="AK28" s="28"/>
      <c r="AL28" s="28"/>
      <c r="AM28" s="28"/>
      <c r="AN28" s="28"/>
      <c r="AO28" s="28"/>
      <c r="AP28" s="94"/>
      <c r="AQ28" s="94"/>
      <c r="AR28" s="28"/>
      <c r="AS28" s="28"/>
      <c r="AT28" s="28"/>
      <c r="AU28" s="28"/>
      <c r="AV28" s="28"/>
      <c r="AW28" s="28"/>
      <c r="AX28" s="28"/>
      <c r="AY28" s="28"/>
      <c r="AZ28" s="28"/>
      <c r="BA28" s="28"/>
      <c r="BB28" s="28"/>
      <c r="BC28" s="28"/>
      <c r="BD28" s="28"/>
      <c r="BE28" s="156">
        <f t="shared" si="0"/>
        <v>0</v>
      </c>
      <c r="BF28" s="153" t="b">
        <v>1</v>
      </c>
      <c r="BG28" s="42"/>
    </row>
    <row r="29" spans="1:60" ht="15" customHeight="1" x14ac:dyDescent="0.2">
      <c r="A29" s="106" t="s">
        <v>98</v>
      </c>
      <c r="B29" s="26"/>
      <c r="C29" s="26"/>
      <c r="D29" s="26"/>
      <c r="E29" s="26"/>
      <c r="F29" s="26"/>
      <c r="G29" s="26"/>
      <c r="H29" s="26"/>
      <c r="I29" s="94"/>
      <c r="J29" s="94"/>
      <c r="K29" s="26"/>
      <c r="L29" s="26"/>
      <c r="M29" s="26"/>
      <c r="N29" s="26"/>
      <c r="O29" s="26"/>
      <c r="P29" s="26"/>
      <c r="Q29" s="26"/>
      <c r="R29" s="26"/>
      <c r="S29" s="26"/>
      <c r="T29" s="26"/>
      <c r="U29" s="26"/>
      <c r="V29" s="26"/>
      <c r="W29" s="26"/>
      <c r="X29" s="94"/>
      <c r="Y29" s="94"/>
      <c r="Z29" s="26"/>
      <c r="AA29" s="26"/>
      <c r="AB29" s="26"/>
      <c r="AC29" s="26"/>
      <c r="AD29" s="26"/>
      <c r="AE29" s="26"/>
      <c r="AF29" s="26"/>
      <c r="AG29" s="26"/>
      <c r="AH29" s="26"/>
      <c r="AI29" s="26"/>
      <c r="AJ29" s="26"/>
      <c r="AK29" s="26"/>
      <c r="AL29" s="26"/>
      <c r="AM29" s="26"/>
      <c r="AN29" s="26"/>
      <c r="AO29" s="26"/>
      <c r="AP29" s="94"/>
      <c r="AQ29" s="94"/>
      <c r="AR29" s="26"/>
      <c r="AS29" s="26"/>
      <c r="AT29" s="26"/>
      <c r="AU29" s="26"/>
      <c r="AV29" s="26"/>
      <c r="AW29" s="26"/>
      <c r="AX29" s="26"/>
      <c r="AY29" s="26"/>
      <c r="AZ29" s="26"/>
      <c r="BA29" s="26"/>
      <c r="BB29" s="26"/>
      <c r="BC29" s="26"/>
      <c r="BD29" s="26"/>
      <c r="BE29" s="157">
        <f t="shared" si="0"/>
        <v>0</v>
      </c>
      <c r="BF29" s="154" t="b">
        <v>1</v>
      </c>
      <c r="BG29" s="42"/>
    </row>
    <row r="30" spans="1:60" s="80" customFormat="1" ht="15" customHeight="1" x14ac:dyDescent="0.2">
      <c r="A30" s="112" t="s">
        <v>111</v>
      </c>
      <c r="B30" s="29"/>
      <c r="C30" s="29"/>
      <c r="D30" s="29"/>
      <c r="E30" s="29"/>
      <c r="F30" s="29"/>
      <c r="G30" s="29"/>
      <c r="H30" s="29"/>
      <c r="I30" s="94"/>
      <c r="J30" s="94"/>
      <c r="K30" s="29"/>
      <c r="L30" s="29"/>
      <c r="M30" s="29"/>
      <c r="N30" s="29"/>
      <c r="O30" s="29"/>
      <c r="P30" s="29"/>
      <c r="Q30" s="29"/>
      <c r="R30" s="29"/>
      <c r="S30" s="29"/>
      <c r="T30" s="29"/>
      <c r="U30" s="29"/>
      <c r="V30" s="29"/>
      <c r="W30" s="29"/>
      <c r="X30" s="94"/>
      <c r="Y30" s="94"/>
      <c r="Z30" s="29"/>
      <c r="AA30" s="29"/>
      <c r="AB30" s="29"/>
      <c r="AC30" s="29"/>
      <c r="AD30" s="29"/>
      <c r="AE30" s="29"/>
      <c r="AF30" s="29"/>
      <c r="AG30" s="29"/>
      <c r="AH30" s="29"/>
      <c r="AI30" s="29"/>
      <c r="AJ30" s="29"/>
      <c r="AK30" s="29"/>
      <c r="AL30" s="29"/>
      <c r="AM30" s="29"/>
      <c r="AN30" s="29"/>
      <c r="AO30" s="29"/>
      <c r="AP30" s="94"/>
      <c r="AQ30" s="94"/>
      <c r="AR30" s="29"/>
      <c r="AS30" s="29"/>
      <c r="AT30" s="29"/>
      <c r="AU30" s="29"/>
      <c r="AV30" s="29"/>
      <c r="AW30" s="29"/>
      <c r="AX30" s="29"/>
      <c r="AY30" s="29"/>
      <c r="AZ30" s="29"/>
      <c r="BA30" s="29"/>
      <c r="BB30" s="29"/>
      <c r="BC30" s="29"/>
      <c r="BD30" s="29"/>
      <c r="BE30" s="155">
        <f t="shared" si="0"/>
        <v>0</v>
      </c>
      <c r="BF30" s="151" t="b">
        <v>1</v>
      </c>
      <c r="BG30" s="86"/>
    </row>
    <row r="31" spans="1:60" s="87" customFormat="1" ht="15" customHeight="1" x14ac:dyDescent="0.2">
      <c r="A31" s="107" t="s">
        <v>102</v>
      </c>
      <c r="B31" s="28"/>
      <c r="C31" s="28"/>
      <c r="D31" s="28"/>
      <c r="E31" s="28"/>
      <c r="F31" s="28"/>
      <c r="G31" s="28"/>
      <c r="H31" s="28"/>
      <c r="I31" s="94"/>
      <c r="J31" s="94"/>
      <c r="K31" s="28"/>
      <c r="L31" s="28"/>
      <c r="M31" s="28"/>
      <c r="N31" s="28"/>
      <c r="O31" s="28"/>
      <c r="P31" s="28"/>
      <c r="Q31" s="28"/>
      <c r="R31" s="28"/>
      <c r="S31" s="28"/>
      <c r="T31" s="28"/>
      <c r="U31" s="28"/>
      <c r="V31" s="28"/>
      <c r="W31" s="28"/>
      <c r="X31" s="94"/>
      <c r="Y31" s="94"/>
      <c r="Z31" s="28"/>
      <c r="AA31" s="28"/>
      <c r="AB31" s="28"/>
      <c r="AC31" s="28"/>
      <c r="AD31" s="28"/>
      <c r="AE31" s="28"/>
      <c r="AF31" s="28"/>
      <c r="AG31" s="28"/>
      <c r="AH31" s="28"/>
      <c r="AI31" s="28"/>
      <c r="AJ31" s="28"/>
      <c r="AK31" s="28"/>
      <c r="AL31" s="28"/>
      <c r="AM31" s="28"/>
      <c r="AN31" s="28"/>
      <c r="AO31" s="28"/>
      <c r="AP31" s="94"/>
      <c r="AQ31" s="94"/>
      <c r="AR31" s="28"/>
      <c r="AS31" s="28"/>
      <c r="AT31" s="28"/>
      <c r="AU31" s="28"/>
      <c r="AV31" s="28"/>
      <c r="AW31" s="28"/>
      <c r="AX31" s="28"/>
      <c r="AY31" s="28"/>
      <c r="AZ31" s="28"/>
      <c r="BA31" s="28"/>
      <c r="BB31" s="28"/>
      <c r="BC31" s="28"/>
      <c r="BD31" s="28"/>
      <c r="BE31" s="156">
        <f t="shared" si="0"/>
        <v>0</v>
      </c>
      <c r="BF31" s="153" t="b">
        <v>1</v>
      </c>
      <c r="BG31" s="88"/>
    </row>
    <row r="32" spans="1:60" ht="15" customHeight="1" x14ac:dyDescent="0.2">
      <c r="A32" s="106" t="s">
        <v>112</v>
      </c>
      <c r="B32" s="26"/>
      <c r="C32" s="26"/>
      <c r="D32" s="26"/>
      <c r="E32" s="26"/>
      <c r="F32" s="26"/>
      <c r="G32" s="26"/>
      <c r="H32" s="26"/>
      <c r="I32" s="94"/>
      <c r="J32" s="94"/>
      <c r="K32" s="26"/>
      <c r="L32" s="26"/>
      <c r="M32" s="26"/>
      <c r="N32" s="26"/>
      <c r="O32" s="26"/>
      <c r="P32" s="26"/>
      <c r="Q32" s="26"/>
      <c r="R32" s="26"/>
      <c r="S32" s="26"/>
      <c r="T32" s="26"/>
      <c r="U32" s="26"/>
      <c r="V32" s="26"/>
      <c r="W32" s="26"/>
      <c r="X32" s="94"/>
      <c r="Y32" s="94"/>
      <c r="Z32" s="26"/>
      <c r="AA32" s="26"/>
      <c r="AB32" s="26"/>
      <c r="AC32" s="26"/>
      <c r="AD32" s="26"/>
      <c r="AE32" s="26"/>
      <c r="AF32" s="26"/>
      <c r="AG32" s="26"/>
      <c r="AH32" s="26"/>
      <c r="AI32" s="26"/>
      <c r="AJ32" s="26"/>
      <c r="AK32" s="26"/>
      <c r="AL32" s="26"/>
      <c r="AM32" s="26"/>
      <c r="AN32" s="26"/>
      <c r="AO32" s="26"/>
      <c r="AP32" s="94"/>
      <c r="AQ32" s="94"/>
      <c r="AR32" s="26"/>
      <c r="AS32" s="26"/>
      <c r="AT32" s="26"/>
      <c r="AU32" s="26"/>
      <c r="AV32" s="26"/>
      <c r="AW32" s="26"/>
      <c r="AX32" s="26"/>
      <c r="AY32" s="26"/>
      <c r="AZ32" s="26"/>
      <c r="BA32" s="26"/>
      <c r="BB32" s="26"/>
      <c r="BC32" s="26"/>
      <c r="BD32" s="26"/>
      <c r="BE32" s="157">
        <f t="shared" si="0"/>
        <v>0</v>
      </c>
      <c r="BF32" s="154" t="b">
        <v>1</v>
      </c>
      <c r="BG32" s="551"/>
      <c r="BH32" s="323"/>
    </row>
    <row r="33" spans="1:60" ht="15" customHeight="1" x14ac:dyDescent="0.2">
      <c r="A33" s="9" t="s">
        <v>59</v>
      </c>
      <c r="B33" s="25">
        <f t="shared" ref="B33:AD33" si="1">SUMIF($BF$5:$BF$32,TRUE,B$5:B$32)</f>
        <v>0</v>
      </c>
      <c r="C33" s="25">
        <f t="shared" si="1"/>
        <v>0</v>
      </c>
      <c r="D33" s="25">
        <f t="shared" si="1"/>
        <v>0</v>
      </c>
      <c r="E33" s="25">
        <f t="shared" si="1"/>
        <v>0</v>
      </c>
      <c r="F33" s="25">
        <f t="shared" si="1"/>
        <v>0</v>
      </c>
      <c r="G33" s="25">
        <f t="shared" si="1"/>
        <v>0</v>
      </c>
      <c r="H33" s="25">
        <f t="shared" si="1"/>
        <v>0</v>
      </c>
      <c r="I33" s="25">
        <f t="shared" si="1"/>
        <v>4</v>
      </c>
      <c r="J33" s="25">
        <f>SUMIF($BF$5:$BF$32,TRUE,J$5:J$32)</f>
        <v>4</v>
      </c>
      <c r="K33" s="25">
        <f t="shared" si="1"/>
        <v>3</v>
      </c>
      <c r="L33" s="25">
        <f t="shared" si="1"/>
        <v>3</v>
      </c>
      <c r="M33" s="25">
        <f t="shared" si="1"/>
        <v>3</v>
      </c>
      <c r="N33" s="25">
        <f t="shared" si="1"/>
        <v>4</v>
      </c>
      <c r="O33" s="25">
        <f t="shared" si="1"/>
        <v>4</v>
      </c>
      <c r="P33" s="25">
        <f t="shared" si="1"/>
        <v>6</v>
      </c>
      <c r="Q33" s="25">
        <f t="shared" si="1"/>
        <v>6</v>
      </c>
      <c r="R33" s="25">
        <f t="shared" si="1"/>
        <v>6</v>
      </c>
      <c r="S33" s="25">
        <f t="shared" si="1"/>
        <v>10</v>
      </c>
      <c r="T33" s="25">
        <f t="shared" si="1"/>
        <v>11</v>
      </c>
      <c r="U33" s="25">
        <f t="shared" si="1"/>
        <v>11</v>
      </c>
      <c r="V33" s="25">
        <f t="shared" si="1"/>
        <v>11</v>
      </c>
      <c r="W33" s="25">
        <f t="shared" si="1"/>
        <v>11</v>
      </c>
      <c r="X33" s="25">
        <f t="shared" si="1"/>
        <v>12</v>
      </c>
      <c r="Y33" s="25">
        <f t="shared" si="1"/>
        <v>11</v>
      </c>
      <c r="Z33" s="25">
        <f t="shared" si="1"/>
        <v>11</v>
      </c>
      <c r="AA33" s="25">
        <f t="shared" si="1"/>
        <v>11</v>
      </c>
      <c r="AB33" s="25">
        <f t="shared" si="1"/>
        <v>11</v>
      </c>
      <c r="AC33" s="25">
        <f t="shared" si="1"/>
        <v>11</v>
      </c>
      <c r="AD33" s="25">
        <f t="shared" si="1"/>
        <v>11</v>
      </c>
      <c r="AE33" s="25">
        <f>SUMIF($BF$5:$BF$32,TRUE,AE$5:AE$32)</f>
        <v>11</v>
      </c>
      <c r="AF33" s="25">
        <f t="shared" ref="AF33:AK33" si="2">SUMIF($BF$5:$BF$32,TRUE,AF5:AF32)</f>
        <v>11</v>
      </c>
      <c r="AG33" s="25">
        <f t="shared" si="2"/>
        <v>11</v>
      </c>
      <c r="AH33" s="25">
        <f t="shared" si="2"/>
        <v>11</v>
      </c>
      <c r="AI33" s="25">
        <f t="shared" si="2"/>
        <v>11</v>
      </c>
      <c r="AJ33" s="25">
        <f t="shared" si="2"/>
        <v>11</v>
      </c>
      <c r="AK33" s="25">
        <f t="shared" si="2"/>
        <v>11</v>
      </c>
      <c r="AL33" s="25">
        <f>SUMIF(BF5:BF32,TRUE,AL5:AL32)</f>
        <v>11</v>
      </c>
      <c r="AM33" s="25">
        <f>SUMIF(BF5:BF32,TRUE,AM5:AM32)</f>
        <v>11</v>
      </c>
      <c r="AN33" s="25">
        <f>SUMIF(BF5:BF32,TRUE,AN5:AN32)</f>
        <v>8</v>
      </c>
      <c r="AO33" s="25">
        <f>SUMIF(BF5:BF32,TRUE,AO5:AO32)</f>
        <v>8</v>
      </c>
      <c r="AP33" s="25">
        <f>SUMIF(BF5:BF32,TRUE,AP5:AP32)</f>
        <v>7</v>
      </c>
      <c r="AQ33" s="25">
        <f>SUMIF(BF5:BF32,TRUE,AQ5:AQ32)</f>
        <v>7</v>
      </c>
      <c r="AR33" s="25">
        <f>SUMIF(BF5:BF32,TRUE,AR5:AR32)</f>
        <v>4</v>
      </c>
      <c r="AS33" s="25">
        <f>SUMIF(BF5:BF32,TRUE,AS5:AS32)</f>
        <v>4</v>
      </c>
      <c r="AT33" s="25">
        <f>SUMIF(BF5:BF32,TRUE,AT5:AT32)</f>
        <v>2</v>
      </c>
      <c r="AU33" s="25">
        <f>SUMIF(BF5:BF32,TRUE,AU5:AU32)</f>
        <v>2</v>
      </c>
      <c r="AV33" s="25">
        <f t="shared" ref="AV33:BD33" si="3">SUMIF($BF$5:$BF$32,TRUE,AV5:AV32)</f>
        <v>2</v>
      </c>
      <c r="AW33" s="25">
        <f t="shared" si="3"/>
        <v>0</v>
      </c>
      <c r="AX33" s="25">
        <f t="shared" si="3"/>
        <v>0</v>
      </c>
      <c r="AY33" s="25">
        <f t="shared" si="3"/>
        <v>0</v>
      </c>
      <c r="AZ33" s="25">
        <f t="shared" si="3"/>
        <v>0</v>
      </c>
      <c r="BA33" s="25">
        <f t="shared" si="3"/>
        <v>0</v>
      </c>
      <c r="BB33" s="25">
        <f t="shared" si="3"/>
        <v>0</v>
      </c>
      <c r="BC33" s="25">
        <f t="shared" si="3"/>
        <v>0</v>
      </c>
      <c r="BD33" s="25">
        <f t="shared" si="3"/>
        <v>0</v>
      </c>
      <c r="BE33" s="25"/>
      <c r="BF33" s="99"/>
      <c r="BG33" s="551"/>
      <c r="BH33" s="323"/>
    </row>
    <row r="34" spans="1:60" ht="15" customHeight="1" x14ac:dyDescent="0.25">
      <c r="A34" s="9" t="s">
        <v>60</v>
      </c>
      <c r="B34" s="24">
        <f t="shared" ref="B34:BD34" si="4">IF(B33=0,0,IF(B33&lt;5,1,IF(B33&lt;9,2,IF(B33&lt;13,3,4))))</f>
        <v>0</v>
      </c>
      <c r="C34" s="24">
        <f t="shared" si="4"/>
        <v>0</v>
      </c>
      <c r="D34" s="24">
        <f t="shared" si="4"/>
        <v>0</v>
      </c>
      <c r="E34" s="24">
        <f t="shared" si="4"/>
        <v>0</v>
      </c>
      <c r="F34" s="24">
        <f t="shared" si="4"/>
        <v>0</v>
      </c>
      <c r="G34" s="24">
        <f t="shared" si="4"/>
        <v>0</v>
      </c>
      <c r="H34" s="24">
        <f t="shared" si="4"/>
        <v>0</v>
      </c>
      <c r="I34" s="95">
        <f t="shared" si="4"/>
        <v>1</v>
      </c>
      <c r="J34" s="95">
        <f t="shared" si="4"/>
        <v>1</v>
      </c>
      <c r="K34" s="24">
        <f>IF(K33=0,0,IF(K33&lt;5,1,IF(K33&lt;9,2,IF(K33&lt;13,3,4))))</f>
        <v>1</v>
      </c>
      <c r="L34" s="24">
        <f t="shared" si="4"/>
        <v>1</v>
      </c>
      <c r="M34" s="24">
        <f t="shared" si="4"/>
        <v>1</v>
      </c>
      <c r="N34" s="24">
        <f t="shared" si="4"/>
        <v>1</v>
      </c>
      <c r="O34" s="24">
        <f t="shared" si="4"/>
        <v>1</v>
      </c>
      <c r="P34" s="24">
        <f t="shared" si="4"/>
        <v>2</v>
      </c>
      <c r="Q34" s="24">
        <f t="shared" si="4"/>
        <v>2</v>
      </c>
      <c r="R34" s="24">
        <f t="shared" si="4"/>
        <v>2</v>
      </c>
      <c r="S34" s="24">
        <f t="shared" si="4"/>
        <v>3</v>
      </c>
      <c r="T34" s="24">
        <f t="shared" si="4"/>
        <v>3</v>
      </c>
      <c r="U34" s="24">
        <f t="shared" si="4"/>
        <v>3</v>
      </c>
      <c r="V34" s="24">
        <f t="shared" si="4"/>
        <v>3</v>
      </c>
      <c r="W34" s="24">
        <f t="shared" si="4"/>
        <v>3</v>
      </c>
      <c r="X34" s="95">
        <f t="shared" si="4"/>
        <v>3</v>
      </c>
      <c r="Y34" s="95">
        <f t="shared" si="4"/>
        <v>3</v>
      </c>
      <c r="Z34" s="24">
        <f t="shared" si="4"/>
        <v>3</v>
      </c>
      <c r="AA34" s="24">
        <f t="shared" si="4"/>
        <v>3</v>
      </c>
      <c r="AB34" s="24">
        <f t="shared" si="4"/>
        <v>3</v>
      </c>
      <c r="AC34" s="24">
        <f t="shared" si="4"/>
        <v>3</v>
      </c>
      <c r="AD34" s="24">
        <f t="shared" si="4"/>
        <v>3</v>
      </c>
      <c r="AE34" s="24">
        <f t="shared" si="4"/>
        <v>3</v>
      </c>
      <c r="AF34" s="24">
        <f t="shared" si="4"/>
        <v>3</v>
      </c>
      <c r="AG34" s="24">
        <f t="shared" si="4"/>
        <v>3</v>
      </c>
      <c r="AH34" s="24">
        <f t="shared" si="4"/>
        <v>3</v>
      </c>
      <c r="AI34" s="24">
        <f t="shared" si="4"/>
        <v>3</v>
      </c>
      <c r="AJ34" s="24">
        <f t="shared" si="4"/>
        <v>3</v>
      </c>
      <c r="AK34" s="24">
        <f t="shared" si="4"/>
        <v>3</v>
      </c>
      <c r="AL34" s="24">
        <f t="shared" si="4"/>
        <v>3</v>
      </c>
      <c r="AM34" s="24">
        <f t="shared" si="4"/>
        <v>3</v>
      </c>
      <c r="AN34" s="24">
        <f t="shared" si="4"/>
        <v>2</v>
      </c>
      <c r="AO34" s="24">
        <f t="shared" si="4"/>
        <v>2</v>
      </c>
      <c r="AP34" s="95">
        <f t="shared" si="4"/>
        <v>2</v>
      </c>
      <c r="AQ34" s="95">
        <f t="shared" si="4"/>
        <v>2</v>
      </c>
      <c r="AR34" s="24">
        <f t="shared" si="4"/>
        <v>1</v>
      </c>
      <c r="AS34" s="24">
        <f t="shared" si="4"/>
        <v>1</v>
      </c>
      <c r="AT34" s="24">
        <f t="shared" si="4"/>
        <v>1</v>
      </c>
      <c r="AU34" s="24">
        <f t="shared" si="4"/>
        <v>1</v>
      </c>
      <c r="AV34" s="24">
        <f t="shared" si="4"/>
        <v>1</v>
      </c>
      <c r="AW34" s="24">
        <f t="shared" si="4"/>
        <v>0</v>
      </c>
      <c r="AX34" s="24">
        <f t="shared" si="4"/>
        <v>0</v>
      </c>
      <c r="AY34" s="24">
        <f t="shared" si="4"/>
        <v>0</v>
      </c>
      <c r="AZ34" s="24">
        <f t="shared" si="4"/>
        <v>0</v>
      </c>
      <c r="BA34" s="24">
        <f t="shared" si="4"/>
        <v>0</v>
      </c>
      <c r="BB34" s="24">
        <f t="shared" si="4"/>
        <v>0</v>
      </c>
      <c r="BC34" s="24">
        <f t="shared" si="4"/>
        <v>0</v>
      </c>
      <c r="BD34" s="24">
        <f t="shared" si="4"/>
        <v>0</v>
      </c>
      <c r="BE34" s="100"/>
      <c r="BF34" s="100"/>
      <c r="BG34" s="551"/>
      <c r="BH34" s="323"/>
    </row>
    <row r="35" spans="1:60" x14ac:dyDescent="0.2">
      <c r="A35" s="32"/>
      <c r="B35" s="3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3"/>
      <c r="BH35" s="323"/>
    </row>
    <row r="36" spans="1:60" ht="15" x14ac:dyDescent="0.25">
      <c r="A36" s="32"/>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44"/>
      <c r="BF36" s="32"/>
      <c r="BG36" s="323"/>
      <c r="BH36" s="323"/>
    </row>
    <row r="37" spans="1:60" x14ac:dyDescent="0.2">
      <c r="A37" s="32"/>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32"/>
      <c r="BF37" s="7"/>
      <c r="BG37" s="323"/>
      <c r="BH37" s="323"/>
    </row>
    <row r="38" spans="1:60" ht="15" x14ac:dyDescent="0.25">
      <c r="A38" s="161" t="s">
        <v>61</v>
      </c>
      <c r="B38" s="550" t="s">
        <v>6</v>
      </c>
      <c r="C38" s="550"/>
      <c r="D38" s="550" t="s">
        <v>8</v>
      </c>
      <c r="E38" s="550"/>
      <c r="F38" s="550" t="s">
        <v>10</v>
      </c>
      <c r="G38" s="550"/>
      <c r="H38" s="550" t="s">
        <v>12</v>
      </c>
      <c r="I38" s="550"/>
      <c r="J38" s="550" t="s">
        <v>14</v>
      </c>
      <c r="K38" s="550"/>
      <c r="L38" s="550" t="s">
        <v>16</v>
      </c>
      <c r="M38" s="550"/>
      <c r="N38" s="550" t="s">
        <v>18</v>
      </c>
      <c r="O38" s="550"/>
      <c r="P38" s="550" t="s">
        <v>20</v>
      </c>
      <c r="Q38" s="550"/>
      <c r="R38" s="550" t="s">
        <v>22</v>
      </c>
      <c r="S38" s="550"/>
      <c r="T38" s="550" t="s">
        <v>24</v>
      </c>
      <c r="U38" s="550"/>
      <c r="V38" s="550" t="s">
        <v>26</v>
      </c>
      <c r="W38" s="550"/>
      <c r="X38" s="550" t="s">
        <v>28</v>
      </c>
      <c r="Y38" s="550"/>
      <c r="Z38" s="550" t="s">
        <v>30</v>
      </c>
      <c r="AA38" s="550"/>
      <c r="AB38" s="550" t="s">
        <v>32</v>
      </c>
      <c r="AC38" s="550"/>
      <c r="AD38" s="550" t="s">
        <v>34</v>
      </c>
      <c r="AE38" s="550"/>
      <c r="AF38" s="550" t="s">
        <v>36</v>
      </c>
      <c r="AG38" s="550"/>
      <c r="AH38" s="552" t="s">
        <v>80</v>
      </c>
      <c r="AI38" s="553"/>
      <c r="AJ38" s="552" t="s">
        <v>81</v>
      </c>
      <c r="AK38" s="553"/>
      <c r="AL38" s="550" t="s">
        <v>38</v>
      </c>
      <c r="AM38" s="550"/>
      <c r="AN38" s="550" t="s">
        <v>40</v>
      </c>
      <c r="AO38" s="550"/>
      <c r="AP38" s="550" t="s">
        <v>42</v>
      </c>
      <c r="AQ38" s="550"/>
      <c r="AR38" s="550" t="s">
        <v>44</v>
      </c>
      <c r="AS38" s="550"/>
      <c r="AT38" s="550" t="s">
        <v>46</v>
      </c>
      <c r="AU38" s="550"/>
      <c r="AV38" s="550" t="s">
        <v>48</v>
      </c>
      <c r="AW38" s="550"/>
      <c r="AX38" s="550" t="s">
        <v>50</v>
      </c>
      <c r="AY38" s="550"/>
      <c r="AZ38" s="550" t="s">
        <v>52</v>
      </c>
      <c r="BA38" s="550"/>
      <c r="BB38" s="550" t="s">
        <v>54</v>
      </c>
      <c r="BC38" s="550"/>
      <c r="BD38" s="40" t="s">
        <v>56</v>
      </c>
      <c r="BE38" s="23" t="s">
        <v>75</v>
      </c>
      <c r="BF38" s="22" t="s">
        <v>90</v>
      </c>
      <c r="BG38" s="323"/>
      <c r="BH38" s="323"/>
    </row>
    <row r="39" spans="1:60" ht="15" x14ac:dyDescent="0.25">
      <c r="A39" s="162" t="s">
        <v>133</v>
      </c>
      <c r="B39" s="544"/>
      <c r="C39" s="544"/>
      <c r="D39" s="545"/>
      <c r="E39" s="545"/>
      <c r="F39" s="547">
        <v>1</v>
      </c>
      <c r="G39" s="548"/>
      <c r="H39" s="549"/>
      <c r="I39" s="549"/>
      <c r="J39" s="549"/>
      <c r="K39" s="549"/>
      <c r="L39" s="549"/>
      <c r="M39" s="549"/>
      <c r="N39" s="549"/>
      <c r="O39" s="549"/>
      <c r="P39" s="541"/>
      <c r="Q39" s="541"/>
      <c r="R39" s="541"/>
      <c r="S39" s="541"/>
      <c r="T39" s="541"/>
      <c r="U39" s="541"/>
      <c r="V39" s="541"/>
      <c r="W39" s="541"/>
      <c r="X39" s="541"/>
      <c r="Y39" s="541"/>
      <c r="Z39" s="541"/>
      <c r="AA39" s="541"/>
      <c r="AB39" s="541"/>
      <c r="AC39" s="541"/>
      <c r="AD39" s="541"/>
      <c r="AE39" s="541"/>
      <c r="AF39" s="541"/>
      <c r="AG39" s="541"/>
      <c r="AH39" s="539"/>
      <c r="AI39" s="540"/>
      <c r="AJ39" s="539"/>
      <c r="AK39" s="540"/>
      <c r="AL39" s="541"/>
      <c r="AM39" s="541"/>
      <c r="AN39" s="541"/>
      <c r="AO39" s="541"/>
      <c r="AP39" s="541"/>
      <c r="AQ39" s="541"/>
      <c r="AR39" s="541"/>
      <c r="AS39" s="541"/>
      <c r="AT39" s="541"/>
      <c r="AU39" s="541"/>
      <c r="AV39" s="541"/>
      <c r="AW39" s="541"/>
      <c r="AX39" s="541"/>
      <c r="AY39" s="541"/>
      <c r="AZ39" s="541"/>
      <c r="BA39" s="541"/>
      <c r="BB39" s="541"/>
      <c r="BC39" s="541"/>
      <c r="BD39" s="64"/>
      <c r="BE39" s="18">
        <f>SUM(B39:BD39)/2</f>
        <v>0.5</v>
      </c>
      <c r="BF39" s="20"/>
      <c r="BG39" s="323"/>
      <c r="BH39" s="323"/>
    </row>
    <row r="40" spans="1:60" ht="15" x14ac:dyDescent="0.25">
      <c r="A40" s="163" t="s">
        <v>62</v>
      </c>
      <c r="B40" s="544"/>
      <c r="C40" s="544"/>
      <c r="D40" s="545">
        <v>1</v>
      </c>
      <c r="E40" s="545"/>
      <c r="F40" s="546"/>
      <c r="G40" s="546"/>
      <c r="H40" s="541"/>
      <c r="I40" s="541"/>
      <c r="J40" s="541"/>
      <c r="K40" s="541"/>
      <c r="L40" s="541"/>
      <c r="M40" s="541"/>
      <c r="N40" s="541"/>
      <c r="O40" s="541"/>
      <c r="P40" s="541"/>
      <c r="Q40" s="541"/>
      <c r="R40" s="541"/>
      <c r="S40" s="541"/>
      <c r="T40" s="541"/>
      <c r="U40" s="541"/>
      <c r="V40" s="541"/>
      <c r="W40" s="541"/>
      <c r="X40" s="541"/>
      <c r="Y40" s="541"/>
      <c r="Z40" s="541"/>
      <c r="AA40" s="541"/>
      <c r="AB40" s="541"/>
      <c r="AC40" s="541"/>
      <c r="AD40" s="541"/>
      <c r="AE40" s="541"/>
      <c r="AF40" s="541"/>
      <c r="AG40" s="541"/>
      <c r="AH40" s="539"/>
      <c r="AI40" s="540"/>
      <c r="AJ40" s="539"/>
      <c r="AK40" s="540"/>
      <c r="AL40" s="541"/>
      <c r="AM40" s="541"/>
      <c r="AN40" s="541"/>
      <c r="AO40" s="541"/>
      <c r="AP40" s="541"/>
      <c r="AQ40" s="541"/>
      <c r="AR40" s="541"/>
      <c r="AS40" s="541"/>
      <c r="AT40" s="541"/>
      <c r="AU40" s="541"/>
      <c r="AV40" s="541"/>
      <c r="AW40" s="541"/>
      <c r="AX40" s="541"/>
      <c r="AY40" s="541"/>
      <c r="AZ40" s="541"/>
      <c r="BA40" s="541"/>
      <c r="BB40" s="541"/>
      <c r="BC40" s="541"/>
      <c r="BD40" s="65"/>
      <c r="BE40" s="21">
        <f>SUM(B40:BD40)/2</f>
        <v>0.5</v>
      </c>
      <c r="BF40" s="20"/>
      <c r="BG40" s="323"/>
      <c r="BH40" s="323"/>
    </row>
    <row r="41" spans="1:60" ht="15" x14ac:dyDescent="0.25">
      <c r="A41" s="164" t="s">
        <v>5</v>
      </c>
      <c r="B41" s="544"/>
      <c r="C41" s="544"/>
      <c r="D41" s="545"/>
      <c r="E41" s="545"/>
      <c r="F41" s="546"/>
      <c r="G41" s="546"/>
      <c r="H41" s="541">
        <v>1</v>
      </c>
      <c r="I41" s="541"/>
      <c r="J41" s="541"/>
      <c r="K41" s="541"/>
      <c r="L41" s="541"/>
      <c r="M41" s="541"/>
      <c r="N41" s="541"/>
      <c r="O41" s="541"/>
      <c r="P41" s="541"/>
      <c r="Q41" s="541"/>
      <c r="R41" s="541"/>
      <c r="S41" s="541"/>
      <c r="T41" s="541"/>
      <c r="U41" s="541"/>
      <c r="V41" s="541"/>
      <c r="W41" s="541"/>
      <c r="X41" s="541"/>
      <c r="Y41" s="541"/>
      <c r="Z41" s="541"/>
      <c r="AA41" s="541"/>
      <c r="AB41" s="541"/>
      <c r="AC41" s="541"/>
      <c r="AD41" s="541"/>
      <c r="AE41" s="541"/>
      <c r="AF41" s="541"/>
      <c r="AG41" s="541"/>
      <c r="AH41" s="539"/>
      <c r="AI41" s="540"/>
      <c r="AJ41" s="539"/>
      <c r="AK41" s="540"/>
      <c r="AL41" s="541"/>
      <c r="AM41" s="541"/>
      <c r="AN41" s="541"/>
      <c r="AO41" s="541"/>
      <c r="AP41" s="541"/>
      <c r="AQ41" s="541"/>
      <c r="AR41" s="541"/>
      <c r="AS41" s="541"/>
      <c r="AT41" s="541"/>
      <c r="AU41" s="541"/>
      <c r="AV41" s="541"/>
      <c r="AW41" s="541"/>
      <c r="AX41" s="541"/>
      <c r="AY41" s="541"/>
      <c r="AZ41" s="541"/>
      <c r="BA41" s="541"/>
      <c r="BB41" s="539"/>
      <c r="BC41" s="540"/>
      <c r="BD41" s="65"/>
      <c r="BE41" s="18">
        <f>SUM(B41:BD41)/2</f>
        <v>0.5</v>
      </c>
      <c r="BF41" s="19"/>
      <c r="BG41" s="323"/>
      <c r="BH41" s="323"/>
    </row>
    <row r="42" spans="1:60" ht="15" x14ac:dyDescent="0.25">
      <c r="A42" s="165" t="s">
        <v>134</v>
      </c>
      <c r="B42" s="544"/>
      <c r="C42" s="544"/>
      <c r="D42" s="545"/>
      <c r="E42" s="545"/>
      <c r="F42" s="546"/>
      <c r="G42" s="546"/>
      <c r="H42" s="541"/>
      <c r="I42" s="541"/>
      <c r="J42" s="541">
        <v>1</v>
      </c>
      <c r="K42" s="541"/>
      <c r="L42" s="541"/>
      <c r="M42" s="541"/>
      <c r="N42" s="541"/>
      <c r="O42" s="541"/>
      <c r="P42" s="541"/>
      <c r="Q42" s="541"/>
      <c r="R42" s="541"/>
      <c r="S42" s="541"/>
      <c r="T42" s="541"/>
      <c r="U42" s="541"/>
      <c r="V42" s="541"/>
      <c r="W42" s="541"/>
      <c r="X42" s="541"/>
      <c r="Y42" s="541"/>
      <c r="Z42" s="541"/>
      <c r="AA42" s="541"/>
      <c r="AB42" s="541"/>
      <c r="AC42" s="541"/>
      <c r="AD42" s="541"/>
      <c r="AE42" s="541"/>
      <c r="AF42" s="539"/>
      <c r="AG42" s="540"/>
      <c r="AH42" s="539"/>
      <c r="AI42" s="540"/>
      <c r="AJ42" s="539"/>
      <c r="AK42" s="540"/>
      <c r="AL42" s="541"/>
      <c r="AM42" s="541"/>
      <c r="AN42" s="541"/>
      <c r="AO42" s="541"/>
      <c r="AP42" s="541"/>
      <c r="AQ42" s="541"/>
      <c r="AR42" s="541"/>
      <c r="AS42" s="541"/>
      <c r="AT42" s="541"/>
      <c r="AU42" s="541"/>
      <c r="AV42" s="541"/>
      <c r="AW42" s="541"/>
      <c r="AX42" s="541"/>
      <c r="AY42" s="541"/>
      <c r="AZ42" s="541"/>
      <c r="BA42" s="541"/>
      <c r="BB42" s="541"/>
      <c r="BC42" s="541"/>
      <c r="BD42" s="65"/>
      <c r="BE42" s="18">
        <f>SUM(B42:BD42)/2</f>
        <v>0.5</v>
      </c>
      <c r="BF42" s="17"/>
      <c r="BG42" s="323"/>
      <c r="BH42" s="323"/>
    </row>
    <row r="43" spans="1:60" x14ac:dyDescent="0.2">
      <c r="A43" s="203" t="str">
        <f t="array" aca="1" ref="A43" ca="1">INDIRECT("A"&amp;MIN(IF(OFFSET($B$39:$BD$42,0,0,,MIN(IF($B$39:$BD$42&lt;&gt;"",COLUMN($B$39:$BD$42)))-MIN(COLUMN(OFFSET($B$39:$BD$42,0,0,1,1)))+1)&lt;&gt;"",ROW($B$39:$BD$42))))</f>
        <v>Marlène</v>
      </c>
      <c r="C43" s="564"/>
      <c r="D43" s="564"/>
      <c r="E43" s="564"/>
      <c r="BG43" s="323"/>
      <c r="BH43" s="323"/>
    </row>
    <row r="44" spans="1:60" ht="15" x14ac:dyDescent="0.25">
      <c r="F44" s="169"/>
      <c r="G44" s="169"/>
      <c r="H44" s="160"/>
      <c r="X44" s="32"/>
      <c r="Y44" s="32"/>
      <c r="Z44" s="32"/>
      <c r="AA44" s="32"/>
      <c r="AB44" s="32"/>
      <c r="AC44" s="32"/>
      <c r="AD44" s="32"/>
      <c r="AE44" s="32"/>
      <c r="AF44" s="32"/>
      <c r="AG44" s="32"/>
      <c r="AH44" s="32"/>
      <c r="AI44" s="32"/>
      <c r="AJ44" s="32"/>
      <c r="AK44" s="32"/>
      <c r="AL44" s="32"/>
      <c r="BG44" s="323"/>
      <c r="BH44" s="323"/>
    </row>
    <row r="45" spans="1:60" ht="15" x14ac:dyDescent="0.25">
      <c r="A45" s="203" t="str">
        <f t="array" aca="1" ref="A45" ca="1">INDIRECT("A"&amp;MAX((OFFSET($B$39:$BD$42,0,MAX(($B$39:$BD$42&lt;&gt;"")*COLUMN($B$39:$BD$42))-MIN(COLUMN(OFFSET($B$39:$BD$42,0,0,1,1))),,1)&lt;&gt;"")*ROW($B$39:$BD$42)))</f>
        <v>Jessica</v>
      </c>
      <c r="F45" s="166"/>
      <c r="G45" s="166"/>
      <c r="H45" s="160"/>
      <c r="O45" s="32"/>
      <c r="P45" s="32"/>
      <c r="Q45" s="32"/>
      <c r="R45" s="32"/>
      <c r="S45" s="32"/>
      <c r="T45" s="32"/>
      <c r="U45" s="32"/>
      <c r="V45" s="32"/>
      <c r="W45" s="538"/>
      <c r="X45" s="538"/>
      <c r="Y45" s="32"/>
      <c r="Z45" s="558"/>
      <c r="AA45" s="558"/>
      <c r="AB45" s="32"/>
      <c r="AC45" s="32"/>
      <c r="AD45" s="559"/>
      <c r="AE45" s="559"/>
      <c r="AF45" s="559"/>
      <c r="AG45" s="559"/>
      <c r="AH45" s="32"/>
      <c r="AI45" s="32"/>
      <c r="AJ45" s="536"/>
      <c r="AK45" s="537"/>
      <c r="AL45" s="32"/>
      <c r="AU45" s="12"/>
      <c r="BG45" s="323"/>
      <c r="BH45" s="323"/>
    </row>
    <row r="46" spans="1:60" ht="15" x14ac:dyDescent="0.25">
      <c r="D46" s="125"/>
      <c r="F46" s="167"/>
      <c r="G46" s="167"/>
      <c r="H46" s="160"/>
      <c r="O46" s="32"/>
      <c r="P46" s="32"/>
      <c r="Q46" s="32"/>
      <c r="R46" s="322"/>
      <c r="S46" s="322"/>
      <c r="T46" s="322"/>
      <c r="U46" s="322"/>
      <c r="V46" s="322"/>
      <c r="W46" s="322"/>
      <c r="X46" s="322"/>
      <c r="Y46" s="322"/>
      <c r="Z46" s="322"/>
      <c r="AA46" s="322"/>
      <c r="AB46" s="322"/>
      <c r="AC46" s="322"/>
      <c r="AD46" s="322"/>
      <c r="AE46" s="322"/>
      <c r="AF46" s="32"/>
      <c r="AG46" s="32"/>
      <c r="AH46" s="32"/>
      <c r="AI46" s="32"/>
      <c r="AJ46" s="32"/>
      <c r="AK46" s="32"/>
      <c r="AL46" s="32"/>
      <c r="BG46" s="323"/>
      <c r="BH46" s="323"/>
    </row>
    <row r="47" spans="1:60" ht="15" x14ac:dyDescent="0.25">
      <c r="F47" s="168"/>
      <c r="G47" s="168"/>
      <c r="H47" s="160"/>
      <c r="O47" s="32"/>
      <c r="P47" s="32"/>
      <c r="Q47" s="32"/>
      <c r="R47" s="555"/>
      <c r="S47" s="556"/>
      <c r="T47" s="556"/>
      <c r="U47" s="556"/>
      <c r="V47" s="556"/>
      <c r="W47" s="556"/>
      <c r="X47" s="556"/>
      <c r="Y47" s="556"/>
      <c r="Z47" s="556"/>
      <c r="AA47" s="556"/>
      <c r="AB47" s="556"/>
      <c r="AC47" s="79"/>
      <c r="AD47" s="79"/>
      <c r="AE47" s="79"/>
      <c r="BG47" s="323"/>
      <c r="BH47" s="323"/>
    </row>
    <row r="48" spans="1:60" ht="15" x14ac:dyDescent="0.25">
      <c r="A48" s="542"/>
      <c r="B48" s="542"/>
      <c r="C48" s="543"/>
      <c r="D48" s="543"/>
      <c r="F48" s="160"/>
      <c r="H48" s="32"/>
      <c r="I48" s="32"/>
      <c r="J48" s="32"/>
      <c r="K48" s="32"/>
      <c r="L48" s="32"/>
      <c r="M48" s="32"/>
      <c r="N48" s="32"/>
      <c r="O48" s="32"/>
      <c r="P48" s="32"/>
      <c r="Q48" s="32"/>
      <c r="T48" s="125"/>
      <c r="Z48" s="557"/>
      <c r="AA48" s="557"/>
      <c r="AB48" s="557"/>
      <c r="BG48" s="323"/>
      <c r="BH48" s="323"/>
    </row>
    <row r="49" spans="1:60" ht="15" x14ac:dyDescent="0.25">
      <c r="A49" s="530" t="s">
        <v>128</v>
      </c>
      <c r="B49" s="530"/>
      <c r="C49" s="531">
        <v>2.92</v>
      </c>
      <c r="D49" s="531"/>
      <c r="H49" s="532" t="s">
        <v>63</v>
      </c>
      <c r="I49" s="532"/>
      <c r="J49" s="532"/>
      <c r="K49" s="532"/>
      <c r="L49" s="532"/>
      <c r="M49" s="532"/>
      <c r="N49" s="532"/>
      <c r="O49" s="532"/>
      <c r="P49" s="532"/>
      <c r="U49" s="8"/>
      <c r="V49" s="8"/>
      <c r="W49" s="73"/>
      <c r="AF49" s="533" t="s">
        <v>64</v>
      </c>
      <c r="AG49" s="534"/>
      <c r="AH49" s="534"/>
      <c r="AI49" s="534"/>
      <c r="AJ49" s="534"/>
      <c r="AK49" s="534"/>
      <c r="AL49" s="534"/>
      <c r="AM49" s="534"/>
      <c r="AN49" s="534"/>
      <c r="AO49" s="534"/>
      <c r="AP49" s="534"/>
      <c r="AQ49" s="534"/>
      <c r="AR49" s="534"/>
      <c r="AS49" s="534"/>
      <c r="AT49" s="534"/>
      <c r="AU49" s="535"/>
      <c r="BG49" s="323"/>
      <c r="BH49" s="323"/>
    </row>
    <row r="50" spans="1:60" ht="15" customHeight="1" x14ac:dyDescent="0.25">
      <c r="G50" s="31"/>
      <c r="H50" s="519" t="s">
        <v>89</v>
      </c>
      <c r="I50" s="520"/>
      <c r="J50" s="520" t="s">
        <v>65</v>
      </c>
      <c r="K50" s="520"/>
      <c r="L50" s="520" t="s">
        <v>66</v>
      </c>
      <c r="M50" s="520"/>
      <c r="N50" s="521" t="s">
        <v>67</v>
      </c>
      <c r="O50" s="521"/>
      <c r="P50" s="522"/>
      <c r="W50" s="43"/>
      <c r="X50" s="43"/>
      <c r="Y50" s="43"/>
      <c r="Z50" s="43"/>
      <c r="AA50" s="43"/>
      <c r="AB50" s="142"/>
      <c r="AC50" s="523" t="s">
        <v>68</v>
      </c>
      <c r="AD50" s="524"/>
      <c r="AE50" s="524"/>
      <c r="AF50" s="525" t="s">
        <v>100</v>
      </c>
      <c r="AG50" s="526"/>
      <c r="AH50" s="526"/>
      <c r="AI50" s="527"/>
      <c r="AJ50" s="516" t="s">
        <v>69</v>
      </c>
      <c r="AK50" s="517"/>
      <c r="AL50" s="517"/>
      <c r="AM50" s="518"/>
      <c r="AN50" s="494" t="s">
        <v>70</v>
      </c>
      <c r="AO50" s="495"/>
      <c r="AP50" s="495"/>
      <c r="AQ50" s="496"/>
      <c r="AR50" s="497" t="s">
        <v>71</v>
      </c>
      <c r="AS50" s="498"/>
      <c r="AT50" s="498"/>
      <c r="AU50" s="499"/>
      <c r="AV50" s="500" t="s">
        <v>129</v>
      </c>
      <c r="AW50" s="500"/>
      <c r="AX50" s="501"/>
      <c r="AY50" s="502" t="s">
        <v>84</v>
      </c>
      <c r="AZ50" s="502"/>
      <c r="BA50" s="502"/>
      <c r="BB50" s="481"/>
      <c r="BC50" s="503" t="s">
        <v>72</v>
      </c>
      <c r="BD50" s="504"/>
      <c r="BE50" s="505"/>
      <c r="BF50" s="492" t="s">
        <v>77</v>
      </c>
      <c r="BG50" s="322"/>
      <c r="BH50" s="323"/>
    </row>
    <row r="51" spans="1:60" ht="15" x14ac:dyDescent="0.25">
      <c r="A51" s="11" t="s">
        <v>88</v>
      </c>
      <c r="B51" s="482" t="s">
        <v>74</v>
      </c>
      <c r="C51" s="482"/>
      <c r="D51" s="482" t="s">
        <v>57</v>
      </c>
      <c r="E51" s="482"/>
      <c r="F51" s="482" t="s">
        <v>58</v>
      </c>
      <c r="G51" s="482"/>
      <c r="H51" s="509">
        <v>1.35</v>
      </c>
      <c r="I51" s="510"/>
      <c r="J51" s="509">
        <v>2.8</v>
      </c>
      <c r="K51" s="510"/>
      <c r="L51" s="511">
        <v>3</v>
      </c>
      <c r="M51" s="512"/>
      <c r="N51" s="513">
        <v>0.33</v>
      </c>
      <c r="O51" s="514"/>
      <c r="P51" s="515"/>
      <c r="R51" s="75"/>
      <c r="S51" s="528" t="s">
        <v>88</v>
      </c>
      <c r="T51" s="529"/>
      <c r="U51" s="481" t="s">
        <v>74</v>
      </c>
      <c r="V51" s="482"/>
      <c r="W51" s="482" t="s">
        <v>73</v>
      </c>
      <c r="X51" s="482"/>
      <c r="Y51" s="482"/>
      <c r="Z51" s="482" t="s">
        <v>76</v>
      </c>
      <c r="AA51" s="482"/>
      <c r="AB51" s="483"/>
      <c r="AC51" s="484">
        <v>1</v>
      </c>
      <c r="AD51" s="485"/>
      <c r="AE51" s="486"/>
      <c r="AF51" s="487">
        <v>2</v>
      </c>
      <c r="AG51" s="487"/>
      <c r="AH51" s="487"/>
      <c r="AI51" s="488"/>
      <c r="AJ51" s="489">
        <v>2.2999999999999998</v>
      </c>
      <c r="AK51" s="490"/>
      <c r="AL51" s="490"/>
      <c r="AM51" s="491"/>
      <c r="AN51" s="484">
        <v>2.7</v>
      </c>
      <c r="AO51" s="561"/>
      <c r="AP51" s="561"/>
      <c r="AQ51" s="562"/>
      <c r="AR51" s="484">
        <v>3</v>
      </c>
      <c r="AS51" s="561"/>
      <c r="AT51" s="561"/>
      <c r="AU51" s="562"/>
      <c r="AV51" s="472">
        <v>0.8</v>
      </c>
      <c r="AW51" s="472"/>
      <c r="AX51" s="473"/>
      <c r="AY51" s="474"/>
      <c r="AZ51" s="474"/>
      <c r="BA51" s="474"/>
      <c r="BB51" s="475"/>
      <c r="BC51" s="476" t="s">
        <v>78</v>
      </c>
      <c r="BD51" s="477"/>
      <c r="BE51" s="478"/>
      <c r="BF51" s="493"/>
      <c r="BG51" s="479"/>
      <c r="BH51" s="480"/>
    </row>
    <row r="52" spans="1:60" ht="15.75" x14ac:dyDescent="0.25">
      <c r="A52" s="76" t="b">
        <v>1</v>
      </c>
      <c r="B52" s="264" t="str">
        <f>A5</f>
        <v>albert</v>
      </c>
      <c r="C52" s="265"/>
      <c r="D52" s="280">
        <f t="shared" ref="D52:D57" si="5">SUM(B5:BD5)/4</f>
        <v>0.5</v>
      </c>
      <c r="E52" s="281"/>
      <c r="F52" s="282">
        <f>D52*C49</f>
        <v>1.46</v>
      </c>
      <c r="G52" s="282"/>
      <c r="H52" s="287">
        <f t="shared" ref="H52:H79" si="6">IF(D52&gt;=0.25,IF(D52&lt;=2,$H$51,0),0)</f>
        <v>1.35</v>
      </c>
      <c r="I52" s="288"/>
      <c r="J52" s="287">
        <f t="shared" ref="J52:J79" si="7">IF(D52&gt;=2.25,IF(D52&lt;9,$J$51,0),0)</f>
        <v>0</v>
      </c>
      <c r="K52" s="288"/>
      <c r="L52" s="287">
        <f t="shared" ref="L52:L79" si="8">IF(D52&gt;=9,IF(D52&lt;=10,$L$51,0),0)</f>
        <v>0</v>
      </c>
      <c r="M52" s="288"/>
      <c r="N52" s="287">
        <f>IF(D52&gt;10,($L$51+$N$51),0)</f>
        <v>0</v>
      </c>
      <c r="O52" s="345"/>
      <c r="P52" s="288"/>
      <c r="Q52" s="401"/>
      <c r="R52" s="402"/>
      <c r="S52" s="286" t="b">
        <v>1</v>
      </c>
      <c r="T52" s="286"/>
      <c r="U52" s="464" t="str">
        <f>A5</f>
        <v>albert</v>
      </c>
      <c r="V52" s="294"/>
      <c r="W52" s="465">
        <v>41122</v>
      </c>
      <c r="X52" s="348"/>
      <c r="Y52" s="348"/>
      <c r="Z52" s="466" t="str">
        <f ca="1">DATEDIF($W52,TODAY(),"m") &amp; IF(DATEDIF($W52,TODAY(),"m")&gt;1," mois"," mois")</f>
        <v>14 mois</v>
      </c>
      <c r="AA52" s="466"/>
      <c r="AB52" s="467"/>
      <c r="AC52" s="468"/>
      <c r="AD52" s="469"/>
      <c r="AE52" s="470"/>
      <c r="AF52" s="397">
        <f t="shared" ref="AF52:AF79" ca="1" si="9">IF(DATEDIF($W52,TODAY(),"m")&gt;=9,IF(DATEDIF($W52,TODAY(),"m")&lt;12,VLOOKUP($U52,$A$5:$Y$32,24,0),0),0)</f>
        <v>0</v>
      </c>
      <c r="AG52" s="397"/>
      <c r="AH52" s="397"/>
      <c r="AI52" s="398"/>
      <c r="AJ52" s="399">
        <f ca="1">IF(DATEDIF($W52,TODAY(),"m")&gt;=12,IF(DATEDIF($W52,TODAY(),"m")&lt;24,VLOOKUP($U52,$A$5:$Y$32,24,0),0),0)</f>
        <v>0</v>
      </c>
      <c r="AK52" s="399"/>
      <c r="AL52" s="399"/>
      <c r="AM52" s="400"/>
      <c r="AN52" s="299">
        <f ca="1">IF(DATEDIF($W52,TODAY(),"m")&gt;=24,IF(DATEDIF($W52,TODAY(),"m")&lt;36,VLOOKUP($U52,$A$5:$Y$32,24,0),0),0)</f>
        <v>0</v>
      </c>
      <c r="AO52" s="300"/>
      <c r="AP52" s="300"/>
      <c r="AQ52" s="301"/>
      <c r="AR52" s="425">
        <f ca="1">IF(DATEDIF($W52,TODAY(),"m")&gt;=36,IF(DATEDIF($W52,TODAY(),"m")&lt;72,VLOOKUP($U52,$A$5:$Y$32,24,0),0),0)</f>
        <v>0</v>
      </c>
      <c r="AS52" s="426"/>
      <c r="AT52" s="426"/>
      <c r="AU52" s="427"/>
      <c r="AV52" s="394"/>
      <c r="AW52" s="394"/>
      <c r="AX52" s="395"/>
      <c r="AY52" s="381">
        <f t="shared" ref="AY52:AY79" ca="1" si="10">SUM(AC52*$AC$51)+(AF52*$AF$51)+(AJ52*$AJ$51)+(AN52*$AN$51)+(AR52*$AR$51)+(AV52*$AV$51)</f>
        <v>0</v>
      </c>
      <c r="AZ52" s="381"/>
      <c r="BA52" s="381"/>
      <c r="BB52" s="382"/>
      <c r="BC52" s="367">
        <f t="shared" ref="BC52:BC74" ca="1" si="11">SUM($R52+$AY52)</f>
        <v>0</v>
      </c>
      <c r="BD52" s="368"/>
      <c r="BE52" s="369"/>
      <c r="BF52" s="493"/>
      <c r="BG52" s="370"/>
      <c r="BH52" s="371"/>
    </row>
    <row r="53" spans="1:60" ht="15.75" x14ac:dyDescent="0.25">
      <c r="A53" s="76" t="b">
        <v>1</v>
      </c>
      <c r="B53" s="460" t="str">
        <f t="shared" ref="B53:B78" si="12">A6</f>
        <v>Théodore</v>
      </c>
      <c r="C53" s="461"/>
      <c r="D53" s="274">
        <f t="shared" si="5"/>
        <v>9.25</v>
      </c>
      <c r="E53" s="275"/>
      <c r="F53" s="423">
        <f>D53*C49</f>
        <v>27.009999999999998</v>
      </c>
      <c r="G53" s="424"/>
      <c r="H53" s="416">
        <f t="shared" si="6"/>
        <v>0</v>
      </c>
      <c r="I53" s="418"/>
      <c r="J53" s="416">
        <f t="shared" si="7"/>
        <v>0</v>
      </c>
      <c r="K53" s="418"/>
      <c r="L53" s="416">
        <f t="shared" si="8"/>
        <v>3</v>
      </c>
      <c r="M53" s="418"/>
      <c r="N53" s="416">
        <f t="shared" ref="N53:N79" si="13">IF(D53&gt;10,($L$51+$N$51),0)</f>
        <v>0</v>
      </c>
      <c r="O53" s="417"/>
      <c r="P53" s="418"/>
      <c r="Q53" s="401"/>
      <c r="R53" s="402"/>
      <c r="S53" s="463" t="b">
        <v>1</v>
      </c>
      <c r="T53" s="463"/>
      <c r="U53" s="458" t="str">
        <f t="shared" ref="U53:U79" si="14">A6</f>
        <v>Théodore</v>
      </c>
      <c r="V53" s="459"/>
      <c r="W53" s="471">
        <v>40946</v>
      </c>
      <c r="X53" s="419"/>
      <c r="Y53" s="419"/>
      <c r="Z53" s="305" t="str">
        <f ca="1">DATEDIF($W53,TODAY(),"m") &amp; IF(DATEDIF($W53,TODAY(),"m")&gt;1," mois"," mois")</f>
        <v>20 mois</v>
      </c>
      <c r="AA53" s="306"/>
      <c r="AB53" s="307"/>
      <c r="AC53" s="506"/>
      <c r="AD53" s="507"/>
      <c r="AE53" s="508"/>
      <c r="AF53" s="251">
        <f t="shared" ca="1" si="9"/>
        <v>0</v>
      </c>
      <c r="AG53" s="251"/>
      <c r="AH53" s="251"/>
      <c r="AI53" s="252"/>
      <c r="AJ53" s="253">
        <f t="shared" ref="AJ53:AJ79" ca="1" si="15">IF(DATEDIF($W53,TODAY(),"m")&gt;=12,IF(DATEDIF($W53,TODAY(),"m")&lt;24,VLOOKUP($U53,$A$5:$Y$32,24,0),0),0)</f>
        <v>1</v>
      </c>
      <c r="AK53" s="253"/>
      <c r="AL53" s="253"/>
      <c r="AM53" s="254"/>
      <c r="AN53" s="255">
        <f t="shared" ref="AN53:AN79" ca="1" si="16">IF(DATEDIF($W53,TODAY(),"m")&gt;=24,IF(DATEDIF($W53,TODAY(),"m")&lt;36,VLOOKUP($U53,$A$5:$Y$32,24,0),0),0)</f>
        <v>0</v>
      </c>
      <c r="AO53" s="256"/>
      <c r="AP53" s="256"/>
      <c r="AQ53" s="257"/>
      <c r="AR53" s="411">
        <f t="shared" ref="AR53:AR79" ca="1" si="17">IF(DATEDIF($W53,TODAY(),"m")&gt;=36,IF(DATEDIF($W53,TODAY(),"m")&lt;72,VLOOKUP($U53,$A$5:$Y$32,24,0),0),0)</f>
        <v>0</v>
      </c>
      <c r="AS53" s="412"/>
      <c r="AT53" s="412"/>
      <c r="AU53" s="413"/>
      <c r="AV53" s="316"/>
      <c r="AW53" s="316"/>
      <c r="AX53" s="317"/>
      <c r="AY53" s="414">
        <f t="shared" ca="1" si="10"/>
        <v>2.2999999999999998</v>
      </c>
      <c r="AZ53" s="414"/>
      <c r="BA53" s="414"/>
      <c r="BB53" s="415"/>
      <c r="BC53" s="367">
        <f t="shared" ca="1" si="11"/>
        <v>2.2999999999999998</v>
      </c>
      <c r="BD53" s="368"/>
      <c r="BE53" s="369"/>
      <c r="BF53" s="493"/>
      <c r="BG53" s="370"/>
      <c r="BH53" s="371"/>
    </row>
    <row r="54" spans="1:60" ht="15.75" x14ac:dyDescent="0.25">
      <c r="A54" s="76" t="b">
        <v>1</v>
      </c>
      <c r="B54" s="454" t="str">
        <f t="shared" si="12"/>
        <v>Gaspard</v>
      </c>
      <c r="C54" s="455"/>
      <c r="D54" s="456">
        <f t="shared" si="5"/>
        <v>8.25</v>
      </c>
      <c r="E54" s="457"/>
      <c r="F54" s="284">
        <f>D54*C49</f>
        <v>24.09</v>
      </c>
      <c r="G54" s="285"/>
      <c r="H54" s="391">
        <f t="shared" si="6"/>
        <v>0</v>
      </c>
      <c r="I54" s="393"/>
      <c r="J54" s="391">
        <f t="shared" si="7"/>
        <v>2.8</v>
      </c>
      <c r="K54" s="393"/>
      <c r="L54" s="391">
        <f t="shared" si="8"/>
        <v>0</v>
      </c>
      <c r="M54" s="393"/>
      <c r="N54" s="391">
        <f t="shared" si="13"/>
        <v>0</v>
      </c>
      <c r="O54" s="392"/>
      <c r="P54" s="393"/>
      <c r="Q54" s="401"/>
      <c r="R54" s="402"/>
      <c r="S54" s="286" t="b">
        <v>1</v>
      </c>
      <c r="T54" s="286"/>
      <c r="U54" s="451" t="str">
        <f t="shared" si="14"/>
        <v>Gaspard</v>
      </c>
      <c r="V54" s="452"/>
      <c r="W54" s="453">
        <v>40513</v>
      </c>
      <c r="X54" s="453"/>
      <c r="Y54" s="453"/>
      <c r="Z54" s="405" t="str">
        <f t="shared" ref="Z54:Z79" ca="1" si="18">DATEDIF($W54,TODAY(),"m") &amp; IF(DATEDIF($W54,TODAY(),"m")&gt;1," mois"," mois")</f>
        <v>34 mois</v>
      </c>
      <c r="AA54" s="406"/>
      <c r="AB54" s="407"/>
      <c r="AC54" s="308"/>
      <c r="AD54" s="309"/>
      <c r="AE54" s="310"/>
      <c r="AF54" s="311">
        <f t="shared" ca="1" si="9"/>
        <v>0</v>
      </c>
      <c r="AG54" s="311"/>
      <c r="AH54" s="311"/>
      <c r="AI54" s="312"/>
      <c r="AJ54" s="313">
        <f t="shared" ca="1" si="15"/>
        <v>0</v>
      </c>
      <c r="AK54" s="313"/>
      <c r="AL54" s="313"/>
      <c r="AM54" s="314"/>
      <c r="AN54" s="383">
        <f t="shared" ca="1" si="16"/>
        <v>1</v>
      </c>
      <c r="AO54" s="384"/>
      <c r="AP54" s="384"/>
      <c r="AQ54" s="385"/>
      <c r="AR54" s="386">
        <f t="shared" ca="1" si="17"/>
        <v>0</v>
      </c>
      <c r="AS54" s="387"/>
      <c r="AT54" s="387"/>
      <c r="AU54" s="388"/>
      <c r="AV54" s="449"/>
      <c r="AW54" s="449"/>
      <c r="AX54" s="450"/>
      <c r="AY54" s="389">
        <f t="shared" ca="1" si="10"/>
        <v>2.7</v>
      </c>
      <c r="AZ54" s="389"/>
      <c r="BA54" s="389"/>
      <c r="BB54" s="390"/>
      <c r="BC54" s="367">
        <f t="shared" ca="1" si="11"/>
        <v>2.7</v>
      </c>
      <c r="BD54" s="368"/>
      <c r="BE54" s="369"/>
      <c r="BF54" s="493"/>
      <c r="BG54" s="370"/>
      <c r="BH54" s="371"/>
    </row>
    <row r="55" spans="1:60" ht="15.75" x14ac:dyDescent="0.25">
      <c r="A55" s="76" t="b">
        <v>1</v>
      </c>
      <c r="B55" s="264" t="str">
        <f t="shared" si="12"/>
        <v>Solène</v>
      </c>
      <c r="C55" s="265"/>
      <c r="D55" s="280">
        <f t="shared" si="5"/>
        <v>7</v>
      </c>
      <c r="E55" s="462"/>
      <c r="F55" s="282">
        <f>D55*C49</f>
        <v>20.439999999999998</v>
      </c>
      <c r="G55" s="283"/>
      <c r="H55" s="287">
        <f t="shared" si="6"/>
        <v>0</v>
      </c>
      <c r="I55" s="288"/>
      <c r="J55" s="287">
        <f t="shared" si="7"/>
        <v>2.8</v>
      </c>
      <c r="K55" s="288"/>
      <c r="L55" s="287">
        <f t="shared" si="8"/>
        <v>0</v>
      </c>
      <c r="M55" s="288"/>
      <c r="N55" s="287">
        <f t="shared" si="13"/>
        <v>0</v>
      </c>
      <c r="O55" s="345"/>
      <c r="P55" s="288"/>
      <c r="Q55" s="401"/>
      <c r="R55" s="402"/>
      <c r="S55" s="286" t="b">
        <v>1</v>
      </c>
      <c r="T55" s="286"/>
      <c r="U55" s="294" t="str">
        <f>A8</f>
        <v>Solène</v>
      </c>
      <c r="V55" s="295"/>
      <c r="W55" s="348">
        <v>40250</v>
      </c>
      <c r="X55" s="348"/>
      <c r="Y55" s="348"/>
      <c r="Z55" s="302" t="str">
        <f ca="1">DATEDIF($W55,TODAY(),"m") &amp; IF(DATEDIF($W55,TODAY(),"m")&gt;1," mois"," mois")</f>
        <v>42 mois</v>
      </c>
      <c r="AA55" s="303"/>
      <c r="AB55" s="304"/>
      <c r="AC55" s="396"/>
      <c r="AD55" s="394"/>
      <c r="AE55" s="395"/>
      <c r="AF55" s="397">
        <f t="shared" ca="1" si="9"/>
        <v>0</v>
      </c>
      <c r="AG55" s="397"/>
      <c r="AH55" s="397"/>
      <c r="AI55" s="398"/>
      <c r="AJ55" s="399">
        <f t="shared" ca="1" si="15"/>
        <v>0</v>
      </c>
      <c r="AK55" s="399"/>
      <c r="AL55" s="399"/>
      <c r="AM55" s="400"/>
      <c r="AN55" s="299">
        <f t="shared" ca="1" si="16"/>
        <v>0</v>
      </c>
      <c r="AO55" s="300"/>
      <c r="AP55" s="300"/>
      <c r="AQ55" s="301"/>
      <c r="AR55" s="425">
        <f t="shared" ca="1" si="17"/>
        <v>1</v>
      </c>
      <c r="AS55" s="426"/>
      <c r="AT55" s="426"/>
      <c r="AU55" s="427"/>
      <c r="AV55" s="394"/>
      <c r="AW55" s="394"/>
      <c r="AX55" s="395"/>
      <c r="AY55" s="381">
        <f t="shared" ca="1" si="10"/>
        <v>3</v>
      </c>
      <c r="AZ55" s="381"/>
      <c r="BA55" s="381"/>
      <c r="BB55" s="382"/>
      <c r="BC55" s="367">
        <f t="shared" ca="1" si="11"/>
        <v>3</v>
      </c>
      <c r="BD55" s="368"/>
      <c r="BE55" s="369"/>
      <c r="BF55" s="493"/>
      <c r="BG55" s="370"/>
      <c r="BH55" s="371"/>
    </row>
    <row r="56" spans="1:60" ht="15.75" x14ac:dyDescent="0.25">
      <c r="A56" s="76" t="b">
        <v>1</v>
      </c>
      <c r="B56" s="460" t="str">
        <f t="shared" si="12"/>
        <v xml:space="preserve">Aléxis </v>
      </c>
      <c r="C56" s="461"/>
      <c r="D56" s="274">
        <f t="shared" si="5"/>
        <v>9.25</v>
      </c>
      <c r="E56" s="275"/>
      <c r="F56" s="423">
        <f>D56*C49</f>
        <v>27.009999999999998</v>
      </c>
      <c r="G56" s="424"/>
      <c r="H56" s="416">
        <f t="shared" si="6"/>
        <v>0</v>
      </c>
      <c r="I56" s="418"/>
      <c r="J56" s="416">
        <f t="shared" si="7"/>
        <v>0</v>
      </c>
      <c r="K56" s="418"/>
      <c r="L56" s="416">
        <f t="shared" si="8"/>
        <v>3</v>
      </c>
      <c r="M56" s="418"/>
      <c r="N56" s="416">
        <f t="shared" si="13"/>
        <v>0</v>
      </c>
      <c r="O56" s="417"/>
      <c r="P56" s="418"/>
      <c r="Q56" s="401"/>
      <c r="R56" s="402"/>
      <c r="S56" s="286" t="b">
        <v>1</v>
      </c>
      <c r="T56" s="286"/>
      <c r="U56" s="458" t="str">
        <f>A9</f>
        <v xml:space="preserve">Aléxis </v>
      </c>
      <c r="V56" s="459"/>
      <c r="W56" s="419">
        <v>40634</v>
      </c>
      <c r="X56" s="419"/>
      <c r="Y56" s="419"/>
      <c r="Z56" s="305" t="str">
        <f t="shared" ca="1" si="18"/>
        <v>30 mois</v>
      </c>
      <c r="AA56" s="306"/>
      <c r="AB56" s="307"/>
      <c r="AC56" s="315"/>
      <c r="AD56" s="316"/>
      <c r="AE56" s="317"/>
      <c r="AF56" s="251">
        <f t="shared" ca="1" si="9"/>
        <v>0</v>
      </c>
      <c r="AG56" s="251"/>
      <c r="AH56" s="251"/>
      <c r="AI56" s="252"/>
      <c r="AJ56" s="253">
        <f t="shared" ca="1" si="15"/>
        <v>0</v>
      </c>
      <c r="AK56" s="253"/>
      <c r="AL56" s="253"/>
      <c r="AM56" s="254"/>
      <c r="AN56" s="255">
        <f t="shared" ca="1" si="16"/>
        <v>1</v>
      </c>
      <c r="AO56" s="256"/>
      <c r="AP56" s="256"/>
      <c r="AQ56" s="257"/>
      <c r="AR56" s="411">
        <f t="shared" ca="1" si="17"/>
        <v>0</v>
      </c>
      <c r="AS56" s="412"/>
      <c r="AT56" s="412"/>
      <c r="AU56" s="413"/>
      <c r="AV56" s="316"/>
      <c r="AW56" s="316"/>
      <c r="AX56" s="317"/>
      <c r="AY56" s="414">
        <f t="shared" ca="1" si="10"/>
        <v>2.7</v>
      </c>
      <c r="AZ56" s="414"/>
      <c r="BA56" s="414"/>
      <c r="BB56" s="415"/>
      <c r="BC56" s="367">
        <f t="shared" ca="1" si="11"/>
        <v>2.7</v>
      </c>
      <c r="BD56" s="368"/>
      <c r="BE56" s="369"/>
      <c r="BF56" s="493"/>
      <c r="BG56" s="370"/>
      <c r="BH56" s="371"/>
    </row>
    <row r="57" spans="1:60" ht="15.75" x14ac:dyDescent="0.25">
      <c r="A57" s="76" t="b">
        <v>1</v>
      </c>
      <c r="B57" s="454" t="str">
        <f t="shared" si="12"/>
        <v>Hortense</v>
      </c>
      <c r="C57" s="455"/>
      <c r="D57" s="456">
        <f t="shared" si="5"/>
        <v>8.75</v>
      </c>
      <c r="E57" s="457"/>
      <c r="F57" s="284">
        <f>D57*C49</f>
        <v>25.55</v>
      </c>
      <c r="G57" s="285"/>
      <c r="H57" s="391">
        <f t="shared" si="6"/>
        <v>0</v>
      </c>
      <c r="I57" s="393"/>
      <c r="J57" s="391">
        <f t="shared" si="7"/>
        <v>2.8</v>
      </c>
      <c r="K57" s="393"/>
      <c r="L57" s="391">
        <f t="shared" si="8"/>
        <v>0</v>
      </c>
      <c r="M57" s="393"/>
      <c r="N57" s="391">
        <f t="shared" si="13"/>
        <v>0</v>
      </c>
      <c r="O57" s="392"/>
      <c r="P57" s="393"/>
      <c r="Q57" s="401"/>
      <c r="R57" s="402"/>
      <c r="S57" s="286" t="b">
        <v>1</v>
      </c>
      <c r="T57" s="286"/>
      <c r="U57" s="451" t="str">
        <f t="shared" si="14"/>
        <v>Hortense</v>
      </c>
      <c r="V57" s="452"/>
      <c r="W57" s="453">
        <v>41183</v>
      </c>
      <c r="X57" s="453"/>
      <c r="Y57" s="453"/>
      <c r="Z57" s="405" t="str">
        <f t="shared" ca="1" si="18"/>
        <v>12 mois</v>
      </c>
      <c r="AA57" s="406"/>
      <c r="AB57" s="407"/>
      <c r="AC57" s="308"/>
      <c r="AD57" s="309"/>
      <c r="AE57" s="310"/>
      <c r="AF57" s="311">
        <f t="shared" ca="1" si="9"/>
        <v>0</v>
      </c>
      <c r="AG57" s="311"/>
      <c r="AH57" s="311"/>
      <c r="AI57" s="312"/>
      <c r="AJ57" s="313">
        <f t="shared" ca="1" si="15"/>
        <v>1</v>
      </c>
      <c r="AK57" s="313"/>
      <c r="AL57" s="313"/>
      <c r="AM57" s="314"/>
      <c r="AN57" s="383">
        <f t="shared" ca="1" si="16"/>
        <v>0</v>
      </c>
      <c r="AO57" s="384"/>
      <c r="AP57" s="384"/>
      <c r="AQ57" s="385"/>
      <c r="AR57" s="386">
        <f t="shared" ca="1" si="17"/>
        <v>0</v>
      </c>
      <c r="AS57" s="387"/>
      <c r="AT57" s="387"/>
      <c r="AU57" s="388"/>
      <c r="AV57" s="449"/>
      <c r="AW57" s="449"/>
      <c r="AX57" s="450"/>
      <c r="AY57" s="389">
        <f t="shared" ca="1" si="10"/>
        <v>2.2999999999999998</v>
      </c>
      <c r="AZ57" s="389"/>
      <c r="BA57" s="389"/>
      <c r="BB57" s="390"/>
      <c r="BC57" s="367">
        <f t="shared" ca="1" si="11"/>
        <v>2.2999999999999998</v>
      </c>
      <c r="BD57" s="368"/>
      <c r="BE57" s="369"/>
      <c r="BF57" s="493"/>
      <c r="BG57" s="370"/>
      <c r="BH57" s="371"/>
    </row>
    <row r="58" spans="1:60" s="80" customFormat="1" ht="15.75" x14ac:dyDescent="0.25">
      <c r="A58" s="76" t="b">
        <v>1</v>
      </c>
      <c r="B58" s="264" t="str">
        <f t="shared" si="12"/>
        <v>b</v>
      </c>
      <c r="C58" s="265"/>
      <c r="D58" s="266">
        <f t="shared" ref="D58:D64" si="19">SUM(B11:BD11)/4</f>
        <v>0.25</v>
      </c>
      <c r="E58" s="267"/>
      <c r="F58" s="268">
        <f>D58*C49</f>
        <v>0.73</v>
      </c>
      <c r="G58" s="269"/>
      <c r="H58" s="287">
        <f>IF(D58&gt;=0.25,IF(D58&lt;=2,$H$51,0),0)</f>
        <v>1.35</v>
      </c>
      <c r="I58" s="288"/>
      <c r="J58" s="287">
        <f>IF(D58&gt;=2.25,IF(D58&lt;9,$J$51,0),0)</f>
        <v>0</v>
      </c>
      <c r="K58" s="288"/>
      <c r="L58" s="287">
        <f>IF(D58&gt;=9,IF(D58&lt;=10,$L$51,0),0)</f>
        <v>0</v>
      </c>
      <c r="M58" s="288"/>
      <c r="N58" s="287">
        <f t="shared" si="13"/>
        <v>0</v>
      </c>
      <c r="O58" s="345"/>
      <c r="P58" s="288"/>
      <c r="Q58" s="96"/>
      <c r="R58" s="97"/>
      <c r="S58" s="292" t="b">
        <v>1</v>
      </c>
      <c r="T58" s="293"/>
      <c r="U58" s="294" t="str">
        <f>A11</f>
        <v>b</v>
      </c>
      <c r="V58" s="295"/>
      <c r="W58" s="296">
        <v>40544</v>
      </c>
      <c r="X58" s="297"/>
      <c r="Y58" s="298"/>
      <c r="Z58" s="302" t="str">
        <f t="shared" ca="1" si="18"/>
        <v>33 mois</v>
      </c>
      <c r="AA58" s="303"/>
      <c r="AB58" s="304"/>
      <c r="AC58" s="396"/>
      <c r="AD58" s="394"/>
      <c r="AE58" s="395"/>
      <c r="AF58" s="397">
        <f t="shared" ca="1" si="9"/>
        <v>0</v>
      </c>
      <c r="AG58" s="397"/>
      <c r="AH58" s="397"/>
      <c r="AI58" s="398"/>
      <c r="AJ58" s="399">
        <f t="shared" ca="1" si="15"/>
        <v>0</v>
      </c>
      <c r="AK58" s="399"/>
      <c r="AL58" s="399"/>
      <c r="AM58" s="400"/>
      <c r="AN58" s="299">
        <f t="shared" ca="1" si="16"/>
        <v>1</v>
      </c>
      <c r="AO58" s="300"/>
      <c r="AP58" s="300"/>
      <c r="AQ58" s="301"/>
      <c r="AR58" s="425">
        <f t="shared" ca="1" si="17"/>
        <v>0</v>
      </c>
      <c r="AS58" s="426"/>
      <c r="AT58" s="426"/>
      <c r="AU58" s="427"/>
      <c r="AV58" s="394"/>
      <c r="AW58" s="394"/>
      <c r="AX58" s="395"/>
      <c r="AY58" s="381">
        <f ca="1">SUM(AC58*$AC$51)+(AF58*$AF$51)+(AJ58*$AJ$51)+(AN58*$AN$51)+(AR58*$AR$51)+(AV58*$AV$51)</f>
        <v>2.7</v>
      </c>
      <c r="AZ58" s="381"/>
      <c r="BA58" s="381"/>
      <c r="BB58" s="382"/>
      <c r="BC58" s="81"/>
      <c r="BD58" s="82"/>
      <c r="BE58" s="83"/>
      <c r="BF58" s="493"/>
      <c r="BG58" s="84"/>
      <c r="BH58" s="85"/>
    </row>
    <row r="59" spans="1:60" s="87" customFormat="1" ht="15.75" x14ac:dyDescent="0.25">
      <c r="A59" s="76" t="b">
        <v>1</v>
      </c>
      <c r="B59" s="272" t="str">
        <f t="shared" si="12"/>
        <v>Lola</v>
      </c>
      <c r="C59" s="273"/>
      <c r="D59" s="260">
        <f t="shared" si="19"/>
        <v>6.5</v>
      </c>
      <c r="E59" s="261"/>
      <c r="F59" s="262">
        <f>D59*C49</f>
        <v>18.98</v>
      </c>
      <c r="G59" s="263"/>
      <c r="H59" s="416">
        <f>IF(D59&gt;=0.25,IF(D59&lt;=2,$H$51,0),0)</f>
        <v>0</v>
      </c>
      <c r="I59" s="418"/>
      <c r="J59" s="416">
        <f>IF(D59&gt;=2.25,IF(D59&lt;9,$J$51,0),0)</f>
        <v>2.8</v>
      </c>
      <c r="K59" s="418"/>
      <c r="L59" s="416">
        <f>IF(D59&gt;=9,IF(D59&lt;=10,$L$51,0),0)</f>
        <v>0</v>
      </c>
      <c r="M59" s="418"/>
      <c r="N59" s="416">
        <f t="shared" si="13"/>
        <v>0</v>
      </c>
      <c r="O59" s="417"/>
      <c r="P59" s="418"/>
      <c r="Q59" s="96"/>
      <c r="R59" s="97"/>
      <c r="S59" s="292" t="b">
        <v>1</v>
      </c>
      <c r="T59" s="293"/>
      <c r="U59" s="442" t="str">
        <f t="shared" si="14"/>
        <v>Lola</v>
      </c>
      <c r="V59" s="443"/>
      <c r="W59" s="357">
        <v>41315</v>
      </c>
      <c r="X59" s="358"/>
      <c r="Y59" s="359"/>
      <c r="Z59" s="305" t="str">
        <f ca="1">DATEDIF($W59,TODAY(),"m") &amp; IF(DATEDIF($W59,TODAY(),"m")&gt;1," mois"," mois")</f>
        <v>8 mois</v>
      </c>
      <c r="AA59" s="306"/>
      <c r="AB59" s="307"/>
      <c r="AC59" s="315"/>
      <c r="AD59" s="316"/>
      <c r="AE59" s="317"/>
      <c r="AF59" s="251">
        <f t="shared" ca="1" si="9"/>
        <v>0</v>
      </c>
      <c r="AG59" s="251"/>
      <c r="AH59" s="251"/>
      <c r="AI59" s="252"/>
      <c r="AJ59" s="253">
        <f t="shared" ca="1" si="15"/>
        <v>0</v>
      </c>
      <c r="AK59" s="253"/>
      <c r="AL59" s="253"/>
      <c r="AM59" s="254"/>
      <c r="AN59" s="255">
        <f t="shared" ca="1" si="16"/>
        <v>0</v>
      </c>
      <c r="AO59" s="256"/>
      <c r="AP59" s="256"/>
      <c r="AQ59" s="257"/>
      <c r="AR59" s="411">
        <f t="shared" ca="1" si="17"/>
        <v>0</v>
      </c>
      <c r="AS59" s="412"/>
      <c r="AT59" s="412"/>
      <c r="AU59" s="413"/>
      <c r="AV59" s="316"/>
      <c r="AW59" s="316"/>
      <c r="AX59" s="317"/>
      <c r="AY59" s="414">
        <f ca="1">SUM(AC59*$AC$51)+(AF59*$AF$51)+(AJ59*$AJ$51)+(AN59*$AN$51)+(AR59*$AR$51)+(AV59*$AV$51)</f>
        <v>0</v>
      </c>
      <c r="AZ59" s="414"/>
      <c r="BA59" s="414"/>
      <c r="BB59" s="415"/>
      <c r="BC59" s="91"/>
      <c r="BD59" s="92"/>
      <c r="BE59" s="93"/>
      <c r="BF59" s="493"/>
      <c r="BG59" s="89"/>
      <c r="BH59" s="90"/>
    </row>
    <row r="60" spans="1:60" ht="15.75" x14ac:dyDescent="0.25">
      <c r="A60" s="76" t="b">
        <v>1</v>
      </c>
      <c r="B60" s="276" t="str">
        <f t="shared" si="12"/>
        <v>Mathias</v>
      </c>
      <c r="C60" s="277"/>
      <c r="D60" s="278">
        <f>SUM(B13:BD13)/4</f>
        <v>5.25</v>
      </c>
      <c r="E60" s="279"/>
      <c r="F60" s="284">
        <f>D60*C49</f>
        <v>15.33</v>
      </c>
      <c r="G60" s="285"/>
      <c r="H60" s="391">
        <f t="shared" si="6"/>
        <v>0</v>
      </c>
      <c r="I60" s="393"/>
      <c r="J60" s="391">
        <f t="shared" si="7"/>
        <v>2.8</v>
      </c>
      <c r="K60" s="393"/>
      <c r="L60" s="391">
        <f t="shared" si="8"/>
        <v>0</v>
      </c>
      <c r="M60" s="393"/>
      <c r="N60" s="391">
        <f t="shared" si="13"/>
        <v>0</v>
      </c>
      <c r="O60" s="392"/>
      <c r="P60" s="393"/>
      <c r="Q60" s="401"/>
      <c r="R60" s="402"/>
      <c r="S60" s="286" t="b">
        <v>1</v>
      </c>
      <c r="T60" s="286"/>
      <c r="U60" s="444" t="str">
        <f t="shared" si="14"/>
        <v>Mathias</v>
      </c>
      <c r="V60" s="445"/>
      <c r="W60" s="563">
        <v>40838</v>
      </c>
      <c r="X60" s="563"/>
      <c r="Y60" s="563"/>
      <c r="Z60" s="405" t="str">
        <f ca="1">DATEDIF($W60,TODAY(),"m") &amp; IF(DATEDIF($W60,TODAY(),"m")&gt;1," mois"," mois")</f>
        <v>23 mois</v>
      </c>
      <c r="AA60" s="406"/>
      <c r="AB60" s="407"/>
      <c r="AC60" s="308"/>
      <c r="AD60" s="309"/>
      <c r="AE60" s="310"/>
      <c r="AF60" s="311">
        <f t="shared" ca="1" si="9"/>
        <v>0</v>
      </c>
      <c r="AG60" s="311"/>
      <c r="AH60" s="311"/>
      <c r="AI60" s="312"/>
      <c r="AJ60" s="313">
        <f t="shared" ca="1" si="15"/>
        <v>1</v>
      </c>
      <c r="AK60" s="313"/>
      <c r="AL60" s="313"/>
      <c r="AM60" s="314"/>
      <c r="AN60" s="383">
        <f t="shared" ca="1" si="16"/>
        <v>0</v>
      </c>
      <c r="AO60" s="384"/>
      <c r="AP60" s="384"/>
      <c r="AQ60" s="385"/>
      <c r="AR60" s="386">
        <f t="shared" ca="1" si="17"/>
        <v>0</v>
      </c>
      <c r="AS60" s="387"/>
      <c r="AT60" s="387"/>
      <c r="AU60" s="388"/>
      <c r="AV60" s="309"/>
      <c r="AW60" s="309"/>
      <c r="AX60" s="310"/>
      <c r="AY60" s="389">
        <f t="shared" ca="1" si="10"/>
        <v>2.2999999999999998</v>
      </c>
      <c r="AZ60" s="389"/>
      <c r="BA60" s="389"/>
      <c r="BB60" s="390"/>
      <c r="BC60" s="367">
        <f t="shared" ca="1" si="11"/>
        <v>2.2999999999999998</v>
      </c>
      <c r="BD60" s="368"/>
      <c r="BE60" s="369"/>
      <c r="BF60" s="493"/>
      <c r="BG60" s="370"/>
      <c r="BH60" s="371"/>
    </row>
    <row r="61" spans="1:60" ht="15.75" x14ac:dyDescent="0.25">
      <c r="A61" s="76" t="b">
        <v>1</v>
      </c>
      <c r="B61" s="270" t="str">
        <f t="shared" si="12"/>
        <v>Sarah</v>
      </c>
      <c r="C61" s="271"/>
      <c r="D61" s="280">
        <f t="shared" si="19"/>
        <v>5.75</v>
      </c>
      <c r="E61" s="281"/>
      <c r="F61" s="282">
        <f>D61*C49</f>
        <v>16.79</v>
      </c>
      <c r="G61" s="283"/>
      <c r="H61" s="287">
        <f t="shared" si="6"/>
        <v>0</v>
      </c>
      <c r="I61" s="288"/>
      <c r="J61" s="287">
        <f t="shared" si="7"/>
        <v>2.8</v>
      </c>
      <c r="K61" s="288"/>
      <c r="L61" s="287">
        <f t="shared" si="8"/>
        <v>0</v>
      </c>
      <c r="M61" s="288"/>
      <c r="N61" s="287">
        <f t="shared" si="13"/>
        <v>0</v>
      </c>
      <c r="O61" s="345"/>
      <c r="P61" s="288"/>
      <c r="Q61" s="401"/>
      <c r="R61" s="402"/>
      <c r="S61" s="286" t="b">
        <v>1</v>
      </c>
      <c r="T61" s="286"/>
      <c r="U61" s="446" t="str">
        <f t="shared" si="14"/>
        <v>Sarah</v>
      </c>
      <c r="V61" s="447"/>
      <c r="W61" s="348">
        <v>40799</v>
      </c>
      <c r="X61" s="348"/>
      <c r="Y61" s="348"/>
      <c r="Z61" s="302" t="str">
        <f t="shared" ca="1" si="18"/>
        <v>24 mois</v>
      </c>
      <c r="AA61" s="303"/>
      <c r="AB61" s="304"/>
      <c r="AC61" s="396"/>
      <c r="AD61" s="394"/>
      <c r="AE61" s="395"/>
      <c r="AF61" s="397">
        <f t="shared" ca="1" si="9"/>
        <v>0</v>
      </c>
      <c r="AG61" s="397"/>
      <c r="AH61" s="397"/>
      <c r="AI61" s="398"/>
      <c r="AJ61" s="399">
        <f t="shared" ca="1" si="15"/>
        <v>0</v>
      </c>
      <c r="AK61" s="399"/>
      <c r="AL61" s="399"/>
      <c r="AM61" s="400"/>
      <c r="AN61" s="299">
        <f t="shared" ca="1" si="16"/>
        <v>1</v>
      </c>
      <c r="AO61" s="300"/>
      <c r="AP61" s="300"/>
      <c r="AQ61" s="301"/>
      <c r="AR61" s="425">
        <f t="shared" ca="1" si="17"/>
        <v>0</v>
      </c>
      <c r="AS61" s="426"/>
      <c r="AT61" s="426"/>
      <c r="AU61" s="427"/>
      <c r="AV61" s="394"/>
      <c r="AW61" s="394"/>
      <c r="AX61" s="395"/>
      <c r="AY61" s="381">
        <f t="shared" ca="1" si="10"/>
        <v>2.7</v>
      </c>
      <c r="AZ61" s="381"/>
      <c r="BA61" s="381"/>
      <c r="BB61" s="382"/>
      <c r="BC61" s="367">
        <f t="shared" ca="1" si="11"/>
        <v>2.7</v>
      </c>
      <c r="BD61" s="368"/>
      <c r="BE61" s="369"/>
      <c r="BF61" s="493"/>
      <c r="BG61" s="370"/>
      <c r="BH61" s="371"/>
    </row>
    <row r="62" spans="1:60" ht="15.75" x14ac:dyDescent="0.25">
      <c r="A62" s="76" t="b">
        <v>1</v>
      </c>
      <c r="B62" s="272" t="str">
        <f t="shared" si="12"/>
        <v>Camille</v>
      </c>
      <c r="C62" s="273"/>
      <c r="D62" s="274">
        <f t="shared" si="19"/>
        <v>6.25</v>
      </c>
      <c r="E62" s="275"/>
      <c r="F62" s="423">
        <f>D62*C49</f>
        <v>18.25</v>
      </c>
      <c r="G62" s="424"/>
      <c r="H62" s="416">
        <f t="shared" si="6"/>
        <v>0</v>
      </c>
      <c r="I62" s="418"/>
      <c r="J62" s="416">
        <f t="shared" si="7"/>
        <v>2.8</v>
      </c>
      <c r="K62" s="418"/>
      <c r="L62" s="416">
        <f t="shared" si="8"/>
        <v>0</v>
      </c>
      <c r="M62" s="418"/>
      <c r="N62" s="416">
        <f t="shared" si="13"/>
        <v>0</v>
      </c>
      <c r="O62" s="417"/>
      <c r="P62" s="418"/>
      <c r="Q62" s="401"/>
      <c r="R62" s="402"/>
      <c r="S62" s="286" t="b">
        <v>1</v>
      </c>
      <c r="T62" s="286"/>
      <c r="U62" s="442" t="str">
        <f t="shared" si="14"/>
        <v>Camille</v>
      </c>
      <c r="V62" s="443"/>
      <c r="W62" s="471">
        <v>40799</v>
      </c>
      <c r="X62" s="419"/>
      <c r="Y62" s="419"/>
      <c r="Z62" s="305" t="str">
        <f t="shared" ca="1" si="18"/>
        <v>24 mois</v>
      </c>
      <c r="AA62" s="306"/>
      <c r="AB62" s="307"/>
      <c r="AC62" s="315"/>
      <c r="AD62" s="316"/>
      <c r="AE62" s="317"/>
      <c r="AF62" s="251">
        <f t="shared" ca="1" si="9"/>
        <v>0</v>
      </c>
      <c r="AG62" s="251"/>
      <c r="AH62" s="251"/>
      <c r="AI62" s="252"/>
      <c r="AJ62" s="253">
        <f t="shared" ca="1" si="15"/>
        <v>0</v>
      </c>
      <c r="AK62" s="253"/>
      <c r="AL62" s="253"/>
      <c r="AM62" s="254"/>
      <c r="AN62" s="255">
        <f t="shared" ca="1" si="16"/>
        <v>1</v>
      </c>
      <c r="AO62" s="256"/>
      <c r="AP62" s="256"/>
      <c r="AQ62" s="257"/>
      <c r="AR62" s="411">
        <f t="shared" ca="1" si="17"/>
        <v>0</v>
      </c>
      <c r="AS62" s="412"/>
      <c r="AT62" s="412"/>
      <c r="AU62" s="413"/>
      <c r="AV62" s="316"/>
      <c r="AW62" s="316"/>
      <c r="AX62" s="317"/>
      <c r="AY62" s="414">
        <f t="shared" ca="1" si="10"/>
        <v>2.7</v>
      </c>
      <c r="AZ62" s="414"/>
      <c r="BA62" s="414"/>
      <c r="BB62" s="415"/>
      <c r="BC62" s="367">
        <f t="shared" ca="1" si="11"/>
        <v>2.7</v>
      </c>
      <c r="BD62" s="368"/>
      <c r="BE62" s="369"/>
      <c r="BF62" s="493"/>
      <c r="BG62" s="370"/>
      <c r="BH62" s="371"/>
    </row>
    <row r="63" spans="1:60" ht="15.75" x14ac:dyDescent="0.25">
      <c r="A63" s="76" t="b">
        <v>1</v>
      </c>
      <c r="B63" s="276" t="str">
        <f t="shared" si="12"/>
        <v>c</v>
      </c>
      <c r="C63" s="277"/>
      <c r="D63" s="278">
        <f t="shared" si="19"/>
        <v>0</v>
      </c>
      <c r="E63" s="279"/>
      <c r="F63" s="284">
        <f>D63*C49</f>
        <v>0</v>
      </c>
      <c r="G63" s="285"/>
      <c r="H63" s="391">
        <f t="shared" si="6"/>
        <v>0</v>
      </c>
      <c r="I63" s="393"/>
      <c r="J63" s="391">
        <f t="shared" si="7"/>
        <v>0</v>
      </c>
      <c r="K63" s="393"/>
      <c r="L63" s="391">
        <f t="shared" si="8"/>
        <v>0</v>
      </c>
      <c r="M63" s="393"/>
      <c r="N63" s="391">
        <f t="shared" si="13"/>
        <v>0</v>
      </c>
      <c r="O63" s="392"/>
      <c r="P63" s="393"/>
      <c r="Q63" s="401"/>
      <c r="R63" s="402"/>
      <c r="S63" s="286" t="b">
        <v>1</v>
      </c>
      <c r="T63" s="286"/>
      <c r="U63" s="444" t="str">
        <f t="shared" si="14"/>
        <v>c</v>
      </c>
      <c r="V63" s="445"/>
      <c r="W63" s="430">
        <v>41275</v>
      </c>
      <c r="X63" s="430"/>
      <c r="Y63" s="430"/>
      <c r="Z63" s="405" t="str">
        <f t="shared" ca="1" si="18"/>
        <v>9 mois</v>
      </c>
      <c r="AA63" s="406"/>
      <c r="AB63" s="407"/>
      <c r="AC63" s="308"/>
      <c r="AD63" s="309"/>
      <c r="AE63" s="310"/>
      <c r="AF63" s="311">
        <f t="shared" ca="1" si="9"/>
        <v>0</v>
      </c>
      <c r="AG63" s="311"/>
      <c r="AH63" s="311"/>
      <c r="AI63" s="312"/>
      <c r="AJ63" s="313">
        <f t="shared" ca="1" si="15"/>
        <v>0</v>
      </c>
      <c r="AK63" s="313"/>
      <c r="AL63" s="313"/>
      <c r="AM63" s="314"/>
      <c r="AN63" s="383">
        <f t="shared" ca="1" si="16"/>
        <v>0</v>
      </c>
      <c r="AO63" s="384"/>
      <c r="AP63" s="384"/>
      <c r="AQ63" s="385"/>
      <c r="AR63" s="386">
        <f t="shared" ca="1" si="17"/>
        <v>0</v>
      </c>
      <c r="AS63" s="387"/>
      <c r="AT63" s="387"/>
      <c r="AU63" s="388"/>
      <c r="AV63" s="309"/>
      <c r="AW63" s="309"/>
      <c r="AX63" s="310"/>
      <c r="AY63" s="389">
        <f t="shared" ca="1" si="10"/>
        <v>0</v>
      </c>
      <c r="AZ63" s="389"/>
      <c r="BA63" s="389"/>
      <c r="BB63" s="390"/>
      <c r="BC63" s="367">
        <f t="shared" ca="1" si="11"/>
        <v>0</v>
      </c>
      <c r="BD63" s="368"/>
      <c r="BE63" s="369"/>
      <c r="BF63" s="493"/>
      <c r="BG63" s="370"/>
      <c r="BH63" s="371"/>
    </row>
    <row r="64" spans="1:60" s="80" customFormat="1" ht="15.75" x14ac:dyDescent="0.25">
      <c r="A64" s="76" t="b">
        <v>1</v>
      </c>
      <c r="B64" s="270" t="str">
        <f t="shared" si="12"/>
        <v>d</v>
      </c>
      <c r="C64" s="271"/>
      <c r="D64" s="266">
        <f t="shared" si="19"/>
        <v>0</v>
      </c>
      <c r="E64" s="267"/>
      <c r="F64" s="268">
        <f>D64*C49</f>
        <v>0</v>
      </c>
      <c r="G64" s="269"/>
      <c r="H64" s="287">
        <f>IF(D64&gt;=0.25,IF(D64&lt;=2,$H$51,0),0)</f>
        <v>0</v>
      </c>
      <c r="I64" s="288"/>
      <c r="J64" s="287">
        <f>IF(D64&gt;=2.25,IF(D64&lt;9,$J$51,0),0)</f>
        <v>0</v>
      </c>
      <c r="K64" s="288"/>
      <c r="L64" s="287">
        <f>IF(D64&gt;=9,IF(D64&lt;=10,$L$51,0),0)</f>
        <v>0</v>
      </c>
      <c r="M64" s="288"/>
      <c r="N64" s="287">
        <f t="shared" si="13"/>
        <v>0</v>
      </c>
      <c r="O64" s="345"/>
      <c r="P64" s="288"/>
      <c r="Q64" s="96"/>
      <c r="R64" s="97"/>
      <c r="S64" s="292" t="b">
        <v>1</v>
      </c>
      <c r="T64" s="293"/>
      <c r="U64" s="446" t="str">
        <f t="shared" si="14"/>
        <v>d</v>
      </c>
      <c r="V64" s="447"/>
      <c r="W64" s="448">
        <v>41275</v>
      </c>
      <c r="X64" s="297"/>
      <c r="Y64" s="298"/>
      <c r="Z64" s="302" t="str">
        <f t="shared" ca="1" si="18"/>
        <v>9 mois</v>
      </c>
      <c r="AA64" s="303"/>
      <c r="AB64" s="304"/>
      <c r="AC64" s="396"/>
      <c r="AD64" s="394"/>
      <c r="AE64" s="395"/>
      <c r="AF64" s="397">
        <f t="shared" ca="1" si="9"/>
        <v>0</v>
      </c>
      <c r="AG64" s="397"/>
      <c r="AH64" s="397"/>
      <c r="AI64" s="398"/>
      <c r="AJ64" s="399">
        <f t="shared" ca="1" si="15"/>
        <v>0</v>
      </c>
      <c r="AK64" s="399"/>
      <c r="AL64" s="399"/>
      <c r="AM64" s="400"/>
      <c r="AN64" s="299">
        <f t="shared" ca="1" si="16"/>
        <v>0</v>
      </c>
      <c r="AO64" s="300"/>
      <c r="AP64" s="300"/>
      <c r="AQ64" s="301"/>
      <c r="AR64" s="425">
        <f t="shared" ca="1" si="17"/>
        <v>0</v>
      </c>
      <c r="AS64" s="426"/>
      <c r="AT64" s="426"/>
      <c r="AU64" s="427"/>
      <c r="AV64" s="394"/>
      <c r="AW64" s="394"/>
      <c r="AX64" s="395"/>
      <c r="AY64" s="381">
        <f ca="1">SUM(AC64*$AC$51)+(AF64*$AF$51)+(AJ64*$AJ$51)+(AN64*$AN$51)+(AR64*$AR$51)+(AV64*$AV$51)</f>
        <v>0</v>
      </c>
      <c r="AZ64" s="381"/>
      <c r="BA64" s="381"/>
      <c r="BB64" s="382"/>
      <c r="BC64" s="81"/>
      <c r="BD64" s="82"/>
      <c r="BE64" s="83"/>
      <c r="BF64" s="493"/>
      <c r="BG64" s="84"/>
      <c r="BH64" s="85"/>
    </row>
    <row r="65" spans="1:60" ht="15.75" x14ac:dyDescent="0.25">
      <c r="A65" s="76" t="b">
        <v>1</v>
      </c>
      <c r="B65" s="272" t="str">
        <f t="shared" si="12"/>
        <v>e</v>
      </c>
      <c r="C65" s="273"/>
      <c r="D65" s="274">
        <f t="shared" ref="D65:D72" si="20">SUM(B18:BD18)/4</f>
        <v>0</v>
      </c>
      <c r="E65" s="275"/>
      <c r="F65" s="423">
        <f>D65*C49</f>
        <v>0</v>
      </c>
      <c r="G65" s="424"/>
      <c r="H65" s="416">
        <f t="shared" si="6"/>
        <v>0</v>
      </c>
      <c r="I65" s="418"/>
      <c r="J65" s="416">
        <f t="shared" si="7"/>
        <v>0</v>
      </c>
      <c r="K65" s="418"/>
      <c r="L65" s="416">
        <f t="shared" si="8"/>
        <v>0</v>
      </c>
      <c r="M65" s="418"/>
      <c r="N65" s="416">
        <f t="shared" si="13"/>
        <v>0</v>
      </c>
      <c r="O65" s="417"/>
      <c r="P65" s="418"/>
      <c r="Q65" s="401"/>
      <c r="R65" s="402"/>
      <c r="S65" s="286" t="b">
        <v>1</v>
      </c>
      <c r="T65" s="286"/>
      <c r="U65" s="442" t="str">
        <f t="shared" si="14"/>
        <v>e</v>
      </c>
      <c r="V65" s="443"/>
      <c r="W65" s="419">
        <v>41275</v>
      </c>
      <c r="X65" s="419"/>
      <c r="Y65" s="419"/>
      <c r="Z65" s="305" t="str">
        <f t="shared" ca="1" si="18"/>
        <v>9 mois</v>
      </c>
      <c r="AA65" s="306"/>
      <c r="AB65" s="307"/>
      <c r="AC65" s="315"/>
      <c r="AD65" s="316"/>
      <c r="AE65" s="317"/>
      <c r="AF65" s="251">
        <f t="shared" ca="1" si="9"/>
        <v>0</v>
      </c>
      <c r="AG65" s="251"/>
      <c r="AH65" s="251"/>
      <c r="AI65" s="252"/>
      <c r="AJ65" s="253">
        <f t="shared" ca="1" si="15"/>
        <v>0</v>
      </c>
      <c r="AK65" s="253"/>
      <c r="AL65" s="253"/>
      <c r="AM65" s="254"/>
      <c r="AN65" s="255">
        <f t="shared" ca="1" si="16"/>
        <v>0</v>
      </c>
      <c r="AO65" s="256"/>
      <c r="AP65" s="256"/>
      <c r="AQ65" s="257"/>
      <c r="AR65" s="411">
        <f t="shared" ca="1" si="17"/>
        <v>0</v>
      </c>
      <c r="AS65" s="412"/>
      <c r="AT65" s="412"/>
      <c r="AU65" s="413"/>
      <c r="AV65" s="316"/>
      <c r="AW65" s="316"/>
      <c r="AX65" s="317"/>
      <c r="AY65" s="414">
        <f t="shared" ca="1" si="10"/>
        <v>0</v>
      </c>
      <c r="AZ65" s="414"/>
      <c r="BA65" s="414"/>
      <c r="BB65" s="415"/>
      <c r="BC65" s="367">
        <f t="shared" ca="1" si="11"/>
        <v>0</v>
      </c>
      <c r="BD65" s="368"/>
      <c r="BE65" s="369"/>
      <c r="BF65" s="493"/>
      <c r="BG65" s="370"/>
      <c r="BH65" s="371"/>
    </row>
    <row r="66" spans="1:60" ht="15.75" x14ac:dyDescent="0.25">
      <c r="A66" s="76" t="b">
        <v>1</v>
      </c>
      <c r="B66" s="439" t="str">
        <f t="shared" si="12"/>
        <v>SashaBB</v>
      </c>
      <c r="C66" s="440"/>
      <c r="D66" s="278">
        <f t="shared" si="20"/>
        <v>7.25</v>
      </c>
      <c r="E66" s="279"/>
      <c r="F66" s="284">
        <f>D66*C49</f>
        <v>21.169999999999998</v>
      </c>
      <c r="G66" s="285"/>
      <c r="H66" s="391">
        <f t="shared" si="6"/>
        <v>0</v>
      </c>
      <c r="I66" s="393"/>
      <c r="J66" s="391">
        <f t="shared" si="7"/>
        <v>2.8</v>
      </c>
      <c r="K66" s="393"/>
      <c r="L66" s="391">
        <f t="shared" si="8"/>
        <v>0</v>
      </c>
      <c r="M66" s="393"/>
      <c r="N66" s="391">
        <f t="shared" si="13"/>
        <v>0</v>
      </c>
      <c r="O66" s="392"/>
      <c r="P66" s="393"/>
      <c r="Q66" s="401"/>
      <c r="R66" s="402"/>
      <c r="S66" s="286" t="b">
        <v>1</v>
      </c>
      <c r="T66" s="286"/>
      <c r="U66" s="428" t="str">
        <f t="shared" si="14"/>
        <v>SashaBB</v>
      </c>
      <c r="V66" s="429"/>
      <c r="W66" s="441">
        <v>40888</v>
      </c>
      <c r="X66" s="441"/>
      <c r="Y66" s="441"/>
      <c r="Z66" s="405" t="str">
        <f t="shared" ca="1" si="18"/>
        <v>22 mois</v>
      </c>
      <c r="AA66" s="406"/>
      <c r="AB66" s="407"/>
      <c r="AC66" s="308"/>
      <c r="AD66" s="309"/>
      <c r="AE66" s="310"/>
      <c r="AF66" s="311">
        <f t="shared" ca="1" si="9"/>
        <v>0</v>
      </c>
      <c r="AG66" s="311"/>
      <c r="AH66" s="311"/>
      <c r="AI66" s="312"/>
      <c r="AJ66" s="313">
        <f t="shared" ca="1" si="15"/>
        <v>1</v>
      </c>
      <c r="AK66" s="313"/>
      <c r="AL66" s="313"/>
      <c r="AM66" s="314"/>
      <c r="AN66" s="383">
        <f t="shared" ca="1" si="16"/>
        <v>0</v>
      </c>
      <c r="AO66" s="384"/>
      <c r="AP66" s="384"/>
      <c r="AQ66" s="385"/>
      <c r="AR66" s="386">
        <f t="shared" ca="1" si="17"/>
        <v>0</v>
      </c>
      <c r="AS66" s="387"/>
      <c r="AT66" s="387"/>
      <c r="AU66" s="388"/>
      <c r="AV66" s="309"/>
      <c r="AW66" s="309"/>
      <c r="AX66" s="310"/>
      <c r="AY66" s="389">
        <f t="shared" ca="1" si="10"/>
        <v>2.2999999999999998</v>
      </c>
      <c r="AZ66" s="389"/>
      <c r="BA66" s="389"/>
      <c r="BB66" s="390"/>
      <c r="BC66" s="367">
        <f t="shared" ca="1" si="11"/>
        <v>2.2999999999999998</v>
      </c>
      <c r="BD66" s="368"/>
      <c r="BE66" s="369"/>
      <c r="BF66" s="493"/>
      <c r="BG66" s="370"/>
      <c r="BH66" s="371"/>
    </row>
    <row r="67" spans="1:60" ht="15.75" x14ac:dyDescent="0.25">
      <c r="A67" s="76" t="b">
        <v>1</v>
      </c>
      <c r="B67" s="436" t="str">
        <f t="shared" si="12"/>
        <v>ab</v>
      </c>
      <c r="C67" s="437"/>
      <c r="D67" s="280">
        <f t="shared" si="20"/>
        <v>0</v>
      </c>
      <c r="E67" s="281"/>
      <c r="F67" s="282">
        <f>D67*C49</f>
        <v>0</v>
      </c>
      <c r="G67" s="283"/>
      <c r="H67" s="287">
        <f t="shared" si="6"/>
        <v>0</v>
      </c>
      <c r="I67" s="288"/>
      <c r="J67" s="287">
        <f t="shared" si="7"/>
        <v>0</v>
      </c>
      <c r="K67" s="288"/>
      <c r="L67" s="287">
        <f t="shared" si="8"/>
        <v>0</v>
      </c>
      <c r="M67" s="288"/>
      <c r="N67" s="287">
        <f t="shared" si="13"/>
        <v>0</v>
      </c>
      <c r="O67" s="345"/>
      <c r="P67" s="288"/>
      <c r="Q67" s="401"/>
      <c r="R67" s="402"/>
      <c r="S67" s="286" t="b">
        <v>1</v>
      </c>
      <c r="T67" s="286"/>
      <c r="U67" s="434" t="str">
        <f>A20</f>
        <v>ab</v>
      </c>
      <c r="V67" s="435"/>
      <c r="W67" s="296">
        <v>40416</v>
      </c>
      <c r="X67" s="297"/>
      <c r="Y67" s="298"/>
      <c r="Z67" s="302" t="str">
        <f t="shared" ca="1" si="18"/>
        <v>37 mois</v>
      </c>
      <c r="AA67" s="303"/>
      <c r="AB67" s="304"/>
      <c r="AC67" s="396"/>
      <c r="AD67" s="394"/>
      <c r="AE67" s="395"/>
      <c r="AF67" s="397">
        <f t="shared" ca="1" si="9"/>
        <v>0</v>
      </c>
      <c r="AG67" s="397"/>
      <c r="AH67" s="397"/>
      <c r="AI67" s="398"/>
      <c r="AJ67" s="399">
        <f t="shared" ca="1" si="15"/>
        <v>0</v>
      </c>
      <c r="AK67" s="399"/>
      <c r="AL67" s="399"/>
      <c r="AM67" s="400"/>
      <c r="AN67" s="299">
        <f t="shared" ca="1" si="16"/>
        <v>0</v>
      </c>
      <c r="AO67" s="300"/>
      <c r="AP67" s="300"/>
      <c r="AQ67" s="301"/>
      <c r="AR67" s="425">
        <f t="shared" ca="1" si="17"/>
        <v>0</v>
      </c>
      <c r="AS67" s="426"/>
      <c r="AT67" s="426"/>
      <c r="AU67" s="427"/>
      <c r="AV67" s="394"/>
      <c r="AW67" s="394"/>
      <c r="AX67" s="395"/>
      <c r="AY67" s="381">
        <f t="shared" ca="1" si="10"/>
        <v>0</v>
      </c>
      <c r="AZ67" s="381"/>
      <c r="BA67" s="381"/>
      <c r="BB67" s="382"/>
      <c r="BC67" s="367">
        <f t="shared" ca="1" si="11"/>
        <v>0</v>
      </c>
      <c r="BD67" s="368"/>
      <c r="BE67" s="369"/>
      <c r="BF67" s="493"/>
      <c r="BG67" s="370"/>
      <c r="BH67" s="371"/>
    </row>
    <row r="68" spans="1:60" s="80" customFormat="1" ht="15.75" x14ac:dyDescent="0.25">
      <c r="A68" s="76" t="b">
        <v>1</v>
      </c>
      <c r="B68" s="258" t="str">
        <f t="shared" si="12"/>
        <v>ac</v>
      </c>
      <c r="C68" s="259"/>
      <c r="D68" s="260">
        <f t="shared" si="20"/>
        <v>0</v>
      </c>
      <c r="E68" s="261"/>
      <c r="F68" s="262">
        <f>D68*C49</f>
        <v>0</v>
      </c>
      <c r="G68" s="263"/>
      <c r="H68" s="416">
        <f>IF(D68&gt;=0.25,IF(D68&lt;=2,$H$51,0),0)</f>
        <v>0</v>
      </c>
      <c r="I68" s="418"/>
      <c r="J68" s="416">
        <f>IF(D68&gt;=2.25,IF(D68&lt;9,$J$51,0),0)</f>
        <v>0</v>
      </c>
      <c r="K68" s="418"/>
      <c r="L68" s="416">
        <f>IF(D68&gt;=9,IF(D68&lt;=10,$L$51,0),0)</f>
        <v>0</v>
      </c>
      <c r="M68" s="418"/>
      <c r="N68" s="416">
        <f t="shared" si="13"/>
        <v>0</v>
      </c>
      <c r="O68" s="417"/>
      <c r="P68" s="418"/>
      <c r="Q68" s="96"/>
      <c r="R68" s="97"/>
      <c r="S68" s="292" t="b">
        <v>1</v>
      </c>
      <c r="T68" s="293"/>
      <c r="U68" s="432" t="str">
        <f t="shared" si="14"/>
        <v>ac</v>
      </c>
      <c r="V68" s="433"/>
      <c r="W68" s="438">
        <v>40330</v>
      </c>
      <c r="X68" s="358"/>
      <c r="Y68" s="359"/>
      <c r="Z68" s="305" t="str">
        <f t="shared" ca="1" si="18"/>
        <v>40 mois</v>
      </c>
      <c r="AA68" s="306"/>
      <c r="AB68" s="307"/>
      <c r="AC68" s="315"/>
      <c r="AD68" s="316"/>
      <c r="AE68" s="317"/>
      <c r="AF68" s="251">
        <f t="shared" ca="1" si="9"/>
        <v>0</v>
      </c>
      <c r="AG68" s="251"/>
      <c r="AH68" s="251"/>
      <c r="AI68" s="252"/>
      <c r="AJ68" s="253">
        <f t="shared" ca="1" si="15"/>
        <v>0</v>
      </c>
      <c r="AK68" s="253"/>
      <c r="AL68" s="253"/>
      <c r="AM68" s="254"/>
      <c r="AN68" s="255">
        <f t="shared" ca="1" si="16"/>
        <v>0</v>
      </c>
      <c r="AO68" s="256"/>
      <c r="AP68" s="256"/>
      <c r="AQ68" s="257"/>
      <c r="AR68" s="411">
        <f t="shared" ca="1" si="17"/>
        <v>0</v>
      </c>
      <c r="AS68" s="412"/>
      <c r="AT68" s="412"/>
      <c r="AU68" s="413"/>
      <c r="AV68" s="316"/>
      <c r="AW68" s="316"/>
      <c r="AX68" s="317"/>
      <c r="AY68" s="414">
        <f ca="1">SUM(AC68*$AC$51)+(AF68*$AF$51)+(AJ68*$AJ$51)+(AN68*$AN$51)+(AR68*$AR$51)+(AV68*$AV$51)</f>
        <v>0</v>
      </c>
      <c r="AZ68" s="414"/>
      <c r="BA68" s="414"/>
      <c r="BB68" s="415"/>
      <c r="BC68" s="81"/>
      <c r="BD68" s="82"/>
      <c r="BE68" s="83"/>
      <c r="BF68" s="493"/>
      <c r="BG68" s="84"/>
      <c r="BH68" s="85"/>
    </row>
    <row r="69" spans="1:60" ht="15.75" x14ac:dyDescent="0.25">
      <c r="A69" s="76" t="b">
        <v>1</v>
      </c>
      <c r="B69" s="439" t="str">
        <f t="shared" si="12"/>
        <v>Amel</v>
      </c>
      <c r="C69" s="440"/>
      <c r="D69" s="278">
        <f t="shared" si="20"/>
        <v>5.25</v>
      </c>
      <c r="E69" s="279"/>
      <c r="F69" s="284">
        <f>D69*C49</f>
        <v>15.33</v>
      </c>
      <c r="G69" s="284"/>
      <c r="H69" s="391">
        <f t="shared" si="6"/>
        <v>0</v>
      </c>
      <c r="I69" s="393"/>
      <c r="J69" s="391">
        <f t="shared" si="7"/>
        <v>2.8</v>
      </c>
      <c r="K69" s="393"/>
      <c r="L69" s="391">
        <f t="shared" si="8"/>
        <v>0</v>
      </c>
      <c r="M69" s="393"/>
      <c r="N69" s="391">
        <f t="shared" si="13"/>
        <v>0</v>
      </c>
      <c r="O69" s="392"/>
      <c r="P69" s="393"/>
      <c r="Q69" s="401"/>
      <c r="R69" s="402"/>
      <c r="S69" s="286" t="b">
        <v>1</v>
      </c>
      <c r="T69" s="286"/>
      <c r="U69" s="428" t="str">
        <f t="shared" si="14"/>
        <v>Amel</v>
      </c>
      <c r="V69" s="429"/>
      <c r="W69" s="430">
        <v>41275</v>
      </c>
      <c r="X69" s="430"/>
      <c r="Y69" s="430"/>
      <c r="Z69" s="405" t="str">
        <f t="shared" ca="1" si="18"/>
        <v>9 mois</v>
      </c>
      <c r="AA69" s="406"/>
      <c r="AB69" s="407"/>
      <c r="AC69" s="308"/>
      <c r="AD69" s="309"/>
      <c r="AE69" s="310"/>
      <c r="AF69" s="311">
        <f t="shared" ca="1" si="9"/>
        <v>1</v>
      </c>
      <c r="AG69" s="311"/>
      <c r="AH69" s="311"/>
      <c r="AI69" s="312"/>
      <c r="AJ69" s="313">
        <f t="shared" ca="1" si="15"/>
        <v>0</v>
      </c>
      <c r="AK69" s="313"/>
      <c r="AL69" s="313"/>
      <c r="AM69" s="314"/>
      <c r="AN69" s="383">
        <f t="shared" ca="1" si="16"/>
        <v>0</v>
      </c>
      <c r="AO69" s="384"/>
      <c r="AP69" s="384"/>
      <c r="AQ69" s="385"/>
      <c r="AR69" s="386">
        <f t="shared" ca="1" si="17"/>
        <v>0</v>
      </c>
      <c r="AS69" s="387"/>
      <c r="AT69" s="387"/>
      <c r="AU69" s="388"/>
      <c r="AV69" s="309"/>
      <c r="AW69" s="309"/>
      <c r="AX69" s="310"/>
      <c r="AY69" s="389">
        <f t="shared" ca="1" si="10"/>
        <v>2</v>
      </c>
      <c r="AZ69" s="389"/>
      <c r="BA69" s="389"/>
      <c r="BB69" s="390"/>
      <c r="BC69" s="367">
        <f t="shared" ca="1" si="11"/>
        <v>2</v>
      </c>
      <c r="BD69" s="368"/>
      <c r="BE69" s="369"/>
      <c r="BF69" s="493"/>
      <c r="BG69" s="370"/>
      <c r="BH69" s="371"/>
    </row>
    <row r="70" spans="1:60" ht="15.75" x14ac:dyDescent="0.25">
      <c r="A70" s="76" t="b">
        <v>1</v>
      </c>
      <c r="B70" s="436" t="str">
        <f t="shared" si="12"/>
        <v>g</v>
      </c>
      <c r="C70" s="437"/>
      <c r="D70" s="280">
        <f t="shared" si="20"/>
        <v>0</v>
      </c>
      <c r="E70" s="281"/>
      <c r="F70" s="268">
        <f>D70*C49</f>
        <v>0</v>
      </c>
      <c r="G70" s="269"/>
      <c r="H70" s="287">
        <f t="shared" si="6"/>
        <v>0</v>
      </c>
      <c r="I70" s="288"/>
      <c r="J70" s="287">
        <f t="shared" si="7"/>
        <v>0</v>
      </c>
      <c r="K70" s="288"/>
      <c r="L70" s="287">
        <f t="shared" si="8"/>
        <v>0</v>
      </c>
      <c r="M70" s="288"/>
      <c r="N70" s="287">
        <f t="shared" si="13"/>
        <v>0</v>
      </c>
      <c r="O70" s="345"/>
      <c r="P70" s="288"/>
      <c r="Q70" s="401"/>
      <c r="R70" s="402"/>
      <c r="S70" s="286" t="b">
        <v>1</v>
      </c>
      <c r="T70" s="286"/>
      <c r="U70" s="434" t="str">
        <f>A23</f>
        <v>g</v>
      </c>
      <c r="V70" s="435"/>
      <c r="W70" s="348">
        <v>41275</v>
      </c>
      <c r="X70" s="348"/>
      <c r="Y70" s="348"/>
      <c r="Z70" s="302" t="str">
        <f t="shared" ca="1" si="18"/>
        <v>9 mois</v>
      </c>
      <c r="AA70" s="303"/>
      <c r="AB70" s="304"/>
      <c r="AC70" s="396"/>
      <c r="AD70" s="394"/>
      <c r="AE70" s="395"/>
      <c r="AF70" s="397">
        <f t="shared" ca="1" si="9"/>
        <v>0</v>
      </c>
      <c r="AG70" s="397"/>
      <c r="AH70" s="397"/>
      <c r="AI70" s="398"/>
      <c r="AJ70" s="399">
        <f t="shared" ca="1" si="15"/>
        <v>0</v>
      </c>
      <c r="AK70" s="399"/>
      <c r="AL70" s="399"/>
      <c r="AM70" s="400"/>
      <c r="AN70" s="299">
        <f t="shared" ca="1" si="16"/>
        <v>0</v>
      </c>
      <c r="AO70" s="300"/>
      <c r="AP70" s="300"/>
      <c r="AQ70" s="301"/>
      <c r="AR70" s="425">
        <f t="shared" ca="1" si="17"/>
        <v>0</v>
      </c>
      <c r="AS70" s="426"/>
      <c r="AT70" s="426"/>
      <c r="AU70" s="427"/>
      <c r="AV70" s="394"/>
      <c r="AW70" s="394"/>
      <c r="AX70" s="395"/>
      <c r="AY70" s="381">
        <f t="shared" ca="1" si="10"/>
        <v>0</v>
      </c>
      <c r="AZ70" s="381"/>
      <c r="BA70" s="381"/>
      <c r="BB70" s="382"/>
      <c r="BC70" s="367">
        <f t="shared" ca="1" si="11"/>
        <v>0</v>
      </c>
      <c r="BD70" s="368"/>
      <c r="BE70" s="369"/>
      <c r="BF70" s="493"/>
      <c r="BG70" s="370"/>
      <c r="BH70" s="371"/>
    </row>
    <row r="71" spans="1:60" ht="15.75" x14ac:dyDescent="0.25">
      <c r="A71" s="76" t="b">
        <v>1</v>
      </c>
      <c r="B71" s="258" t="str">
        <f t="shared" si="12"/>
        <v>h</v>
      </c>
      <c r="C71" s="259"/>
      <c r="D71" s="274">
        <f t="shared" si="20"/>
        <v>0</v>
      </c>
      <c r="E71" s="275"/>
      <c r="F71" s="423">
        <f>D71*C49</f>
        <v>0</v>
      </c>
      <c r="G71" s="424"/>
      <c r="H71" s="416">
        <f t="shared" si="6"/>
        <v>0</v>
      </c>
      <c r="I71" s="418"/>
      <c r="J71" s="416">
        <f t="shared" si="7"/>
        <v>0</v>
      </c>
      <c r="K71" s="418"/>
      <c r="L71" s="416">
        <f t="shared" si="8"/>
        <v>0</v>
      </c>
      <c r="M71" s="418"/>
      <c r="N71" s="416">
        <f t="shared" si="13"/>
        <v>0</v>
      </c>
      <c r="O71" s="417"/>
      <c r="P71" s="418"/>
      <c r="Q71" s="401"/>
      <c r="R71" s="402"/>
      <c r="S71" s="286" t="b">
        <v>1</v>
      </c>
      <c r="T71" s="286"/>
      <c r="U71" s="432" t="str">
        <f t="shared" si="14"/>
        <v>h</v>
      </c>
      <c r="V71" s="433"/>
      <c r="W71" s="419">
        <v>41275</v>
      </c>
      <c r="X71" s="419"/>
      <c r="Y71" s="419"/>
      <c r="Z71" s="305" t="str">
        <f t="shared" ca="1" si="18"/>
        <v>9 mois</v>
      </c>
      <c r="AA71" s="306"/>
      <c r="AB71" s="307"/>
      <c r="AC71" s="315"/>
      <c r="AD71" s="316"/>
      <c r="AE71" s="317"/>
      <c r="AF71" s="251">
        <f t="shared" ca="1" si="9"/>
        <v>0</v>
      </c>
      <c r="AG71" s="251"/>
      <c r="AH71" s="251"/>
      <c r="AI71" s="252"/>
      <c r="AJ71" s="253">
        <f t="shared" ca="1" si="15"/>
        <v>0</v>
      </c>
      <c r="AK71" s="253"/>
      <c r="AL71" s="253"/>
      <c r="AM71" s="254"/>
      <c r="AN71" s="255">
        <f t="shared" ca="1" si="16"/>
        <v>0</v>
      </c>
      <c r="AO71" s="256"/>
      <c r="AP71" s="256"/>
      <c r="AQ71" s="257"/>
      <c r="AR71" s="411">
        <f t="shared" ca="1" si="17"/>
        <v>0</v>
      </c>
      <c r="AS71" s="412"/>
      <c r="AT71" s="412"/>
      <c r="AU71" s="413"/>
      <c r="AV71" s="316"/>
      <c r="AW71" s="316"/>
      <c r="AX71" s="317"/>
      <c r="AY71" s="414">
        <f t="shared" ca="1" si="10"/>
        <v>0</v>
      </c>
      <c r="AZ71" s="414"/>
      <c r="BA71" s="414"/>
      <c r="BB71" s="415"/>
      <c r="BC71" s="367">
        <f t="shared" ca="1" si="11"/>
        <v>0</v>
      </c>
      <c r="BD71" s="368"/>
      <c r="BE71" s="369"/>
      <c r="BF71" s="493"/>
      <c r="BG71" s="370"/>
      <c r="BH71" s="371"/>
    </row>
    <row r="72" spans="1:60" ht="15.75" x14ac:dyDescent="0.25">
      <c r="A72" s="76" t="b">
        <v>1</v>
      </c>
      <c r="B72" s="439" t="str">
        <f t="shared" si="12"/>
        <v>i</v>
      </c>
      <c r="C72" s="440"/>
      <c r="D72" s="278">
        <f t="shared" si="20"/>
        <v>0</v>
      </c>
      <c r="E72" s="279"/>
      <c r="F72" s="284">
        <f>D72*C49</f>
        <v>0</v>
      </c>
      <c r="G72" s="285"/>
      <c r="H72" s="391">
        <f t="shared" si="6"/>
        <v>0</v>
      </c>
      <c r="I72" s="393"/>
      <c r="J72" s="391">
        <f t="shared" si="7"/>
        <v>0</v>
      </c>
      <c r="K72" s="393"/>
      <c r="L72" s="391">
        <f t="shared" si="8"/>
        <v>0</v>
      </c>
      <c r="M72" s="393"/>
      <c r="N72" s="391">
        <f t="shared" si="13"/>
        <v>0</v>
      </c>
      <c r="O72" s="392"/>
      <c r="P72" s="393"/>
      <c r="Q72" s="401"/>
      <c r="R72" s="402"/>
      <c r="S72" s="286" t="b">
        <v>1</v>
      </c>
      <c r="T72" s="286"/>
      <c r="U72" s="428" t="str">
        <f t="shared" si="14"/>
        <v>i</v>
      </c>
      <c r="V72" s="429"/>
      <c r="W72" s="430">
        <v>41275</v>
      </c>
      <c r="X72" s="431"/>
      <c r="Y72" s="431"/>
      <c r="Z72" s="405" t="str">
        <f t="shared" ca="1" si="18"/>
        <v>9 mois</v>
      </c>
      <c r="AA72" s="406"/>
      <c r="AB72" s="407"/>
      <c r="AC72" s="308"/>
      <c r="AD72" s="309"/>
      <c r="AE72" s="310"/>
      <c r="AF72" s="311">
        <f t="shared" ca="1" si="9"/>
        <v>0</v>
      </c>
      <c r="AG72" s="311"/>
      <c r="AH72" s="311"/>
      <c r="AI72" s="312"/>
      <c r="AJ72" s="313">
        <f t="shared" ca="1" si="15"/>
        <v>0</v>
      </c>
      <c r="AK72" s="313"/>
      <c r="AL72" s="313"/>
      <c r="AM72" s="314"/>
      <c r="AN72" s="383">
        <f t="shared" ca="1" si="16"/>
        <v>0</v>
      </c>
      <c r="AO72" s="384"/>
      <c r="AP72" s="384"/>
      <c r="AQ72" s="385"/>
      <c r="AR72" s="386">
        <f t="shared" ca="1" si="17"/>
        <v>0</v>
      </c>
      <c r="AS72" s="387"/>
      <c r="AT72" s="387"/>
      <c r="AU72" s="388"/>
      <c r="AV72" s="309"/>
      <c r="AW72" s="309"/>
      <c r="AX72" s="310"/>
      <c r="AY72" s="389">
        <f t="shared" ca="1" si="10"/>
        <v>0</v>
      </c>
      <c r="AZ72" s="389"/>
      <c r="BA72" s="389"/>
      <c r="BB72" s="390"/>
      <c r="BC72" s="367">
        <f t="shared" ca="1" si="11"/>
        <v>0</v>
      </c>
      <c r="BD72" s="368"/>
      <c r="BE72" s="369"/>
      <c r="BF72" s="493"/>
      <c r="BG72" s="370"/>
      <c r="BH72" s="371"/>
    </row>
    <row r="73" spans="1:60" ht="15.75" x14ac:dyDescent="0.25">
      <c r="A73" s="76" t="b">
        <v>1</v>
      </c>
      <c r="B73" s="403" t="str">
        <f t="shared" si="12"/>
        <v>k</v>
      </c>
      <c r="C73" s="404"/>
      <c r="D73" s="280">
        <f t="shared" ref="D73:D79" si="21">SUM(B26:BD26)/4</f>
        <v>0</v>
      </c>
      <c r="E73" s="281"/>
      <c r="F73" s="282">
        <f>D73*C49</f>
        <v>0</v>
      </c>
      <c r="G73" s="283"/>
      <c r="H73" s="287">
        <f t="shared" si="6"/>
        <v>0</v>
      </c>
      <c r="I73" s="288"/>
      <c r="J73" s="287">
        <f t="shared" si="7"/>
        <v>0</v>
      </c>
      <c r="K73" s="288"/>
      <c r="L73" s="287">
        <f t="shared" si="8"/>
        <v>0</v>
      </c>
      <c r="M73" s="288"/>
      <c r="N73" s="287">
        <f t="shared" si="13"/>
        <v>0</v>
      </c>
      <c r="O73" s="345"/>
      <c r="P73" s="288"/>
      <c r="Q73" s="401"/>
      <c r="R73" s="402"/>
      <c r="S73" s="286" t="b">
        <v>1</v>
      </c>
      <c r="T73" s="286"/>
      <c r="U73" s="346" t="str">
        <f>A26</f>
        <v>k</v>
      </c>
      <c r="V73" s="347"/>
      <c r="W73" s="348">
        <v>40430</v>
      </c>
      <c r="X73" s="349"/>
      <c r="Y73" s="349"/>
      <c r="Z73" s="302" t="str">
        <f t="shared" ca="1" si="18"/>
        <v>37 mois</v>
      </c>
      <c r="AA73" s="303"/>
      <c r="AB73" s="304"/>
      <c r="AC73" s="396"/>
      <c r="AD73" s="394"/>
      <c r="AE73" s="395"/>
      <c r="AF73" s="397">
        <f t="shared" ca="1" si="9"/>
        <v>0</v>
      </c>
      <c r="AG73" s="397"/>
      <c r="AH73" s="397"/>
      <c r="AI73" s="398"/>
      <c r="AJ73" s="399">
        <f t="shared" ca="1" si="15"/>
        <v>0</v>
      </c>
      <c r="AK73" s="399"/>
      <c r="AL73" s="399"/>
      <c r="AM73" s="400"/>
      <c r="AN73" s="299">
        <f t="shared" ca="1" si="16"/>
        <v>0</v>
      </c>
      <c r="AO73" s="300"/>
      <c r="AP73" s="300"/>
      <c r="AQ73" s="301"/>
      <c r="AR73" s="425">
        <f t="shared" ca="1" si="17"/>
        <v>0</v>
      </c>
      <c r="AS73" s="426"/>
      <c r="AT73" s="426"/>
      <c r="AU73" s="427"/>
      <c r="AV73" s="394"/>
      <c r="AW73" s="394"/>
      <c r="AX73" s="395"/>
      <c r="AY73" s="381">
        <f t="shared" ca="1" si="10"/>
        <v>0</v>
      </c>
      <c r="AZ73" s="381"/>
      <c r="BA73" s="381"/>
      <c r="BB73" s="382"/>
      <c r="BC73" s="367">
        <f t="shared" ca="1" si="11"/>
        <v>0</v>
      </c>
      <c r="BD73" s="368"/>
      <c r="BE73" s="369"/>
      <c r="BF73" s="493"/>
      <c r="BG73" s="370"/>
      <c r="BH73" s="371"/>
    </row>
    <row r="74" spans="1:60" ht="15.75" x14ac:dyDescent="0.25">
      <c r="A74" s="76" t="b">
        <v>1</v>
      </c>
      <c r="B74" s="421" t="str">
        <f t="shared" si="12"/>
        <v>bb</v>
      </c>
      <c r="C74" s="422"/>
      <c r="D74" s="274">
        <f t="shared" si="21"/>
        <v>0</v>
      </c>
      <c r="E74" s="275"/>
      <c r="F74" s="423">
        <f>D74*C49</f>
        <v>0</v>
      </c>
      <c r="G74" s="424"/>
      <c r="H74" s="416">
        <f t="shared" si="6"/>
        <v>0</v>
      </c>
      <c r="I74" s="418"/>
      <c r="J74" s="416">
        <f t="shared" si="7"/>
        <v>0</v>
      </c>
      <c r="K74" s="418"/>
      <c r="L74" s="416">
        <f t="shared" si="8"/>
        <v>0</v>
      </c>
      <c r="M74" s="418"/>
      <c r="N74" s="416">
        <f t="shared" si="13"/>
        <v>0</v>
      </c>
      <c r="O74" s="417"/>
      <c r="P74" s="418"/>
      <c r="Q74" s="401"/>
      <c r="R74" s="402"/>
      <c r="S74" s="286" t="b">
        <v>1</v>
      </c>
      <c r="T74" s="286"/>
      <c r="U74" s="363" t="str">
        <f>A27</f>
        <v>bb</v>
      </c>
      <c r="V74" s="364"/>
      <c r="W74" s="419">
        <v>40393</v>
      </c>
      <c r="X74" s="420"/>
      <c r="Y74" s="420"/>
      <c r="Z74" s="305" t="str">
        <f t="shared" ca="1" si="18"/>
        <v>38 mois</v>
      </c>
      <c r="AA74" s="306"/>
      <c r="AB74" s="307"/>
      <c r="AC74" s="315"/>
      <c r="AD74" s="316"/>
      <c r="AE74" s="317"/>
      <c r="AF74" s="251">
        <f t="shared" ca="1" si="9"/>
        <v>0</v>
      </c>
      <c r="AG74" s="251"/>
      <c r="AH74" s="251"/>
      <c r="AI74" s="252"/>
      <c r="AJ74" s="253">
        <f t="shared" ca="1" si="15"/>
        <v>0</v>
      </c>
      <c r="AK74" s="253"/>
      <c r="AL74" s="253"/>
      <c r="AM74" s="254"/>
      <c r="AN74" s="255">
        <f t="shared" ca="1" si="16"/>
        <v>0</v>
      </c>
      <c r="AO74" s="256"/>
      <c r="AP74" s="256"/>
      <c r="AQ74" s="257"/>
      <c r="AR74" s="411">
        <f t="shared" ca="1" si="17"/>
        <v>0</v>
      </c>
      <c r="AS74" s="412"/>
      <c r="AT74" s="412"/>
      <c r="AU74" s="413"/>
      <c r="AV74" s="316"/>
      <c r="AW74" s="316"/>
      <c r="AX74" s="317"/>
      <c r="AY74" s="414">
        <f t="shared" ca="1" si="10"/>
        <v>0</v>
      </c>
      <c r="AZ74" s="414"/>
      <c r="BA74" s="414"/>
      <c r="BB74" s="415"/>
      <c r="BC74" s="367">
        <f t="shared" ca="1" si="11"/>
        <v>0</v>
      </c>
      <c r="BD74" s="368"/>
      <c r="BE74" s="369"/>
      <c r="BF74" s="493"/>
      <c r="BG74" s="370"/>
      <c r="BH74" s="371"/>
    </row>
    <row r="75" spans="1:60" ht="15.75" x14ac:dyDescent="0.25">
      <c r="A75" s="76" t="b">
        <v>1</v>
      </c>
      <c r="B75" s="409" t="str">
        <f t="shared" si="12"/>
        <v>l</v>
      </c>
      <c r="C75" s="410"/>
      <c r="D75" s="278">
        <f t="shared" si="21"/>
        <v>0</v>
      </c>
      <c r="E75" s="279" t="e">
        <f>SUM(#REF!)/4</f>
        <v>#REF!</v>
      </c>
      <c r="F75" s="284">
        <f>D75*C49</f>
        <v>0</v>
      </c>
      <c r="G75" s="285"/>
      <c r="H75" s="391">
        <f t="shared" si="6"/>
        <v>0</v>
      </c>
      <c r="I75" s="393"/>
      <c r="J75" s="391">
        <f t="shared" si="7"/>
        <v>0</v>
      </c>
      <c r="K75" s="393"/>
      <c r="L75" s="391">
        <f t="shared" si="8"/>
        <v>0</v>
      </c>
      <c r="M75" s="393"/>
      <c r="N75" s="391">
        <f t="shared" si="13"/>
        <v>0</v>
      </c>
      <c r="O75" s="392"/>
      <c r="P75" s="393"/>
      <c r="Q75" s="401"/>
      <c r="R75" s="402"/>
      <c r="S75" s="286" t="b">
        <v>1</v>
      </c>
      <c r="T75" s="286"/>
      <c r="U75" s="365" t="str">
        <f t="shared" si="14"/>
        <v>l</v>
      </c>
      <c r="V75" s="366"/>
      <c r="W75" s="408">
        <v>41275</v>
      </c>
      <c r="X75" s="361"/>
      <c r="Y75" s="362"/>
      <c r="Z75" s="405" t="str">
        <f ca="1">DATEDIF($W75,TODAY(),"m") &amp; IF(DATEDIF($W75,TODAY(),"m")&gt;1," mois"," mois")</f>
        <v>9 mois</v>
      </c>
      <c r="AA75" s="406"/>
      <c r="AB75" s="407"/>
      <c r="AC75" s="308"/>
      <c r="AD75" s="309"/>
      <c r="AE75" s="310"/>
      <c r="AF75" s="311">
        <f t="shared" ca="1" si="9"/>
        <v>0</v>
      </c>
      <c r="AG75" s="311"/>
      <c r="AH75" s="311"/>
      <c r="AI75" s="312"/>
      <c r="AJ75" s="313">
        <f t="shared" ca="1" si="15"/>
        <v>0</v>
      </c>
      <c r="AK75" s="313"/>
      <c r="AL75" s="313"/>
      <c r="AM75" s="314"/>
      <c r="AN75" s="383">
        <f t="shared" ca="1" si="16"/>
        <v>0</v>
      </c>
      <c r="AO75" s="384"/>
      <c r="AP75" s="384"/>
      <c r="AQ75" s="385"/>
      <c r="AR75" s="386">
        <f t="shared" ca="1" si="17"/>
        <v>0</v>
      </c>
      <c r="AS75" s="387"/>
      <c r="AT75" s="387"/>
      <c r="AU75" s="388"/>
      <c r="AV75" s="309"/>
      <c r="AW75" s="309"/>
      <c r="AX75" s="310"/>
      <c r="AY75" s="389">
        <f t="shared" ca="1" si="10"/>
        <v>0</v>
      </c>
      <c r="AZ75" s="389"/>
      <c r="BA75" s="389"/>
      <c r="BB75" s="390"/>
      <c r="BC75" s="34"/>
      <c r="BD75" s="35"/>
      <c r="BE75" s="36"/>
      <c r="BF75" s="493"/>
      <c r="BG75" s="37"/>
      <c r="BH75" s="38"/>
    </row>
    <row r="76" spans="1:60" ht="15.75" x14ac:dyDescent="0.25">
      <c r="A76" s="76" t="b">
        <v>1</v>
      </c>
      <c r="B76" s="403" t="str">
        <f t="shared" si="12"/>
        <v>m</v>
      </c>
      <c r="C76" s="404"/>
      <c r="D76" s="280">
        <f t="shared" si="21"/>
        <v>0</v>
      </c>
      <c r="E76" s="281"/>
      <c r="F76" s="282">
        <f>D76*C49</f>
        <v>0</v>
      </c>
      <c r="G76" s="283"/>
      <c r="H76" s="287">
        <f t="shared" si="6"/>
        <v>0</v>
      </c>
      <c r="I76" s="288"/>
      <c r="J76" s="287">
        <f t="shared" si="7"/>
        <v>0</v>
      </c>
      <c r="K76" s="288"/>
      <c r="L76" s="287">
        <f t="shared" si="8"/>
        <v>0</v>
      </c>
      <c r="M76" s="288"/>
      <c r="N76" s="287">
        <f t="shared" si="13"/>
        <v>0</v>
      </c>
      <c r="O76" s="345"/>
      <c r="P76" s="288"/>
      <c r="Q76" s="401"/>
      <c r="R76" s="402"/>
      <c r="S76" s="286" t="b">
        <v>1</v>
      </c>
      <c r="T76" s="286"/>
      <c r="U76" s="346" t="str">
        <f t="shared" si="14"/>
        <v>m</v>
      </c>
      <c r="V76" s="347"/>
      <c r="W76" s="296">
        <v>41275</v>
      </c>
      <c r="X76" s="297"/>
      <c r="Y76" s="298"/>
      <c r="Z76" s="302" t="str">
        <f t="shared" ca="1" si="18"/>
        <v>9 mois</v>
      </c>
      <c r="AA76" s="303"/>
      <c r="AB76" s="304"/>
      <c r="AC76" s="396"/>
      <c r="AD76" s="394"/>
      <c r="AE76" s="395"/>
      <c r="AF76" s="397">
        <f t="shared" ca="1" si="9"/>
        <v>0</v>
      </c>
      <c r="AG76" s="397"/>
      <c r="AH76" s="397"/>
      <c r="AI76" s="398"/>
      <c r="AJ76" s="399">
        <f t="shared" ca="1" si="15"/>
        <v>0</v>
      </c>
      <c r="AK76" s="399"/>
      <c r="AL76" s="399"/>
      <c r="AM76" s="400"/>
      <c r="AN76" s="299">
        <f t="shared" ca="1" si="16"/>
        <v>0</v>
      </c>
      <c r="AO76" s="300"/>
      <c r="AP76" s="300"/>
      <c r="AQ76" s="301"/>
      <c r="AR76" s="425">
        <f t="shared" ca="1" si="17"/>
        <v>0</v>
      </c>
      <c r="AS76" s="426"/>
      <c r="AT76" s="426"/>
      <c r="AU76" s="427"/>
      <c r="AV76" s="394"/>
      <c r="AW76" s="394"/>
      <c r="AX76" s="395"/>
      <c r="AY76" s="381">
        <f t="shared" ca="1" si="10"/>
        <v>0</v>
      </c>
      <c r="AZ76" s="381"/>
      <c r="BA76" s="381"/>
      <c r="BB76" s="382"/>
      <c r="BC76" s="34"/>
      <c r="BD76" s="35"/>
      <c r="BE76" s="36"/>
      <c r="BF76" s="493"/>
      <c r="BG76" s="37"/>
      <c r="BH76" s="38"/>
    </row>
    <row r="77" spans="1:60" s="80" customFormat="1" ht="15.75" x14ac:dyDescent="0.25">
      <c r="A77" s="76" t="b">
        <v>1</v>
      </c>
      <c r="B77" s="421" t="str">
        <f t="shared" si="12"/>
        <v>o</v>
      </c>
      <c r="C77" s="422"/>
      <c r="D77" s="260">
        <f t="shared" si="21"/>
        <v>0</v>
      </c>
      <c r="E77" s="261"/>
      <c r="F77" s="262">
        <f>D77*C49</f>
        <v>0</v>
      </c>
      <c r="G77" s="263"/>
      <c r="H77" s="416">
        <f>IF(D77&gt;=0.25,IF(D77&lt;=2,$H$51,0),0)</f>
        <v>0</v>
      </c>
      <c r="I77" s="418"/>
      <c r="J77" s="416">
        <f>IF(D77&gt;=2.25,IF(D77&lt;9,$J$51,0),0)</f>
        <v>0</v>
      </c>
      <c r="K77" s="418"/>
      <c r="L77" s="416">
        <f>IF(D77&gt;=9,IF(D77&lt;=10,$L$51,0),0)</f>
        <v>0</v>
      </c>
      <c r="M77" s="418"/>
      <c r="N77" s="416">
        <f t="shared" si="13"/>
        <v>0</v>
      </c>
      <c r="O77" s="417"/>
      <c r="P77" s="418"/>
      <c r="Q77" s="96"/>
      <c r="R77" s="97"/>
      <c r="S77" s="292" t="b">
        <v>1</v>
      </c>
      <c r="T77" s="293"/>
      <c r="U77" s="363" t="str">
        <f t="shared" si="14"/>
        <v>o</v>
      </c>
      <c r="V77" s="364"/>
      <c r="W77" s="357">
        <v>41275</v>
      </c>
      <c r="X77" s="358"/>
      <c r="Y77" s="359"/>
      <c r="Z77" s="305" t="str">
        <f t="shared" ca="1" si="18"/>
        <v>9 mois</v>
      </c>
      <c r="AA77" s="306"/>
      <c r="AB77" s="307"/>
      <c r="AC77" s="315"/>
      <c r="AD77" s="316"/>
      <c r="AE77" s="317"/>
      <c r="AF77" s="251">
        <f t="shared" ca="1" si="9"/>
        <v>0</v>
      </c>
      <c r="AG77" s="251"/>
      <c r="AH77" s="251"/>
      <c r="AI77" s="252"/>
      <c r="AJ77" s="253">
        <f t="shared" ca="1" si="15"/>
        <v>0</v>
      </c>
      <c r="AK77" s="253"/>
      <c r="AL77" s="253"/>
      <c r="AM77" s="254"/>
      <c r="AN77" s="255">
        <f t="shared" ca="1" si="16"/>
        <v>0</v>
      </c>
      <c r="AO77" s="256"/>
      <c r="AP77" s="256"/>
      <c r="AQ77" s="257"/>
      <c r="AR77" s="411">
        <f t="shared" ca="1" si="17"/>
        <v>0</v>
      </c>
      <c r="AS77" s="412"/>
      <c r="AT77" s="412"/>
      <c r="AU77" s="413"/>
      <c r="AV77" s="316"/>
      <c r="AW77" s="316"/>
      <c r="AX77" s="317"/>
      <c r="AY77" s="414">
        <f ca="1">SUM(AC77*$AC$51)+(AF77*$AF$51)+(AJ77*$AJ$51)+(AN77*$AN$51)+(AR77*$AR$51)+(AV77*$AV$51)</f>
        <v>0</v>
      </c>
      <c r="AZ77" s="414"/>
      <c r="BA77" s="414"/>
      <c r="BB77" s="415"/>
      <c r="BC77" s="81"/>
      <c r="BD77" s="82"/>
      <c r="BE77" s="83"/>
      <c r="BF77" s="493"/>
      <c r="BG77" s="84"/>
      <c r="BH77" s="85"/>
    </row>
    <row r="78" spans="1:60" s="80" customFormat="1" ht="15.75" x14ac:dyDescent="0.25">
      <c r="A78" s="76" t="b">
        <v>1</v>
      </c>
      <c r="B78" s="409" t="str">
        <f t="shared" si="12"/>
        <v>p</v>
      </c>
      <c r="C78" s="410"/>
      <c r="D78" s="353">
        <f t="shared" si="21"/>
        <v>0</v>
      </c>
      <c r="E78" s="354"/>
      <c r="F78" s="355">
        <f>D78*C49</f>
        <v>0</v>
      </c>
      <c r="G78" s="356"/>
      <c r="H78" s="391">
        <f>IF(D78&gt;=0.25,IF(D78&lt;=2,$H$51,0),0)</f>
        <v>0</v>
      </c>
      <c r="I78" s="393"/>
      <c r="J78" s="391">
        <f>IF(D78&gt;=2.25,IF(D78&lt;9,$J$51,0),0)</f>
        <v>0</v>
      </c>
      <c r="K78" s="393"/>
      <c r="L78" s="391">
        <f>IF(D78&gt;=9,IF(D78&lt;=10,$L$51,0),0)</f>
        <v>0</v>
      </c>
      <c r="M78" s="393"/>
      <c r="N78" s="391">
        <f t="shared" si="13"/>
        <v>0</v>
      </c>
      <c r="O78" s="392"/>
      <c r="P78" s="393"/>
      <c r="Q78" s="96"/>
      <c r="R78" s="126"/>
      <c r="S78" s="292" t="b">
        <v>1</v>
      </c>
      <c r="T78" s="293"/>
      <c r="U78" s="365" t="str">
        <f>A31</f>
        <v>p</v>
      </c>
      <c r="V78" s="366"/>
      <c r="W78" s="360">
        <v>41275</v>
      </c>
      <c r="X78" s="361"/>
      <c r="Y78" s="362"/>
      <c r="Z78" s="405" t="str">
        <f t="shared" ca="1" si="18"/>
        <v>9 mois</v>
      </c>
      <c r="AA78" s="406"/>
      <c r="AB78" s="407"/>
      <c r="AC78" s="308"/>
      <c r="AD78" s="309"/>
      <c r="AE78" s="310"/>
      <c r="AF78" s="311">
        <f t="shared" ca="1" si="9"/>
        <v>0</v>
      </c>
      <c r="AG78" s="311"/>
      <c r="AH78" s="311"/>
      <c r="AI78" s="312"/>
      <c r="AJ78" s="313">
        <f t="shared" ca="1" si="15"/>
        <v>0</v>
      </c>
      <c r="AK78" s="313"/>
      <c r="AL78" s="313"/>
      <c r="AM78" s="314"/>
      <c r="AN78" s="383">
        <f t="shared" ca="1" si="16"/>
        <v>0</v>
      </c>
      <c r="AO78" s="384"/>
      <c r="AP78" s="384"/>
      <c r="AQ78" s="385"/>
      <c r="AR78" s="386">
        <f t="shared" ca="1" si="17"/>
        <v>0</v>
      </c>
      <c r="AS78" s="387"/>
      <c r="AT78" s="387"/>
      <c r="AU78" s="388"/>
      <c r="AV78" s="309"/>
      <c r="AW78" s="309"/>
      <c r="AX78" s="310"/>
      <c r="AY78" s="389">
        <f ca="1">SUM(AC78*$AC$51)+(AF78*$AF$51)+(AJ78*$AJ$51)+(AN78*$AN$51)+(AR78*$AR$51)+(AV78*$AV$51)</f>
        <v>0</v>
      </c>
      <c r="AZ78" s="389"/>
      <c r="BA78" s="389"/>
      <c r="BB78" s="390"/>
      <c r="BC78" s="81"/>
      <c r="BD78" s="82"/>
      <c r="BE78" s="83"/>
      <c r="BF78" s="493"/>
      <c r="BG78" s="84"/>
      <c r="BH78" s="85"/>
    </row>
    <row r="79" spans="1:60" ht="15.75" x14ac:dyDescent="0.25">
      <c r="A79" s="76" t="b">
        <v>1</v>
      </c>
      <c r="B79" s="403" t="str">
        <f>A32</f>
        <v>q</v>
      </c>
      <c r="C79" s="404"/>
      <c r="D79" s="280">
        <f t="shared" si="21"/>
        <v>0</v>
      </c>
      <c r="E79" s="281"/>
      <c r="F79" s="282">
        <f>D79*C49</f>
        <v>0</v>
      </c>
      <c r="G79" s="283"/>
      <c r="H79" s="287">
        <f t="shared" si="6"/>
        <v>0</v>
      </c>
      <c r="I79" s="288"/>
      <c r="J79" s="287">
        <f t="shared" si="7"/>
        <v>0</v>
      </c>
      <c r="K79" s="288"/>
      <c r="L79" s="287">
        <f t="shared" si="8"/>
        <v>0</v>
      </c>
      <c r="M79" s="288"/>
      <c r="N79" s="287">
        <f t="shared" si="13"/>
        <v>0</v>
      </c>
      <c r="O79" s="345"/>
      <c r="P79" s="288"/>
      <c r="Q79" s="401"/>
      <c r="R79" s="402"/>
      <c r="S79" s="286" t="b">
        <v>1</v>
      </c>
      <c r="T79" s="286"/>
      <c r="U79" s="346" t="str">
        <f t="shared" si="14"/>
        <v>q</v>
      </c>
      <c r="V79" s="347"/>
      <c r="W79" s="348">
        <v>41275</v>
      </c>
      <c r="X79" s="349"/>
      <c r="Y79" s="349"/>
      <c r="Z79" s="302" t="str">
        <f t="shared" ca="1" si="18"/>
        <v>9 mois</v>
      </c>
      <c r="AA79" s="303"/>
      <c r="AB79" s="304"/>
      <c r="AC79" s="350"/>
      <c r="AD79" s="351"/>
      <c r="AE79" s="352"/>
      <c r="AF79" s="341">
        <f t="shared" ca="1" si="9"/>
        <v>0</v>
      </c>
      <c r="AG79" s="341"/>
      <c r="AH79" s="341"/>
      <c r="AI79" s="342"/>
      <c r="AJ79" s="343">
        <f t="shared" ca="1" si="15"/>
        <v>0</v>
      </c>
      <c r="AK79" s="343"/>
      <c r="AL79" s="343"/>
      <c r="AM79" s="344"/>
      <c r="AN79" s="372">
        <f t="shared" ca="1" si="16"/>
        <v>0</v>
      </c>
      <c r="AO79" s="373"/>
      <c r="AP79" s="373"/>
      <c r="AQ79" s="374"/>
      <c r="AR79" s="375">
        <f t="shared" ca="1" si="17"/>
        <v>0</v>
      </c>
      <c r="AS79" s="376"/>
      <c r="AT79" s="376"/>
      <c r="AU79" s="377"/>
      <c r="AV79" s="378"/>
      <c r="AW79" s="379"/>
      <c r="AX79" s="380"/>
      <c r="AY79" s="381">
        <f t="shared" ca="1" si="10"/>
        <v>0</v>
      </c>
      <c r="AZ79" s="381"/>
      <c r="BA79" s="381"/>
      <c r="BB79" s="382"/>
      <c r="BC79" s="367">
        <f ca="1">SUM($R79+$AY79)</f>
        <v>0</v>
      </c>
      <c r="BD79" s="368"/>
      <c r="BE79" s="369"/>
      <c r="BF79" s="493"/>
      <c r="BG79" s="370"/>
      <c r="BH79" s="371"/>
    </row>
    <row r="80" spans="1:60" ht="15" x14ac:dyDescent="0.25">
      <c r="D80" s="332">
        <f>SUMIF($A$52:$A$79,TRUE,$D$52:$E$79)</f>
        <v>79.5</v>
      </c>
      <c r="E80" s="332" t="e">
        <f>SUMIF(#REF!,TRUE,$B$4:$B$38)</f>
        <v>#REF!</v>
      </c>
      <c r="F80" s="333">
        <f>SUMIF($A$52:$A$79,TRUE,$F$52:$G$79)</f>
        <v>232.14</v>
      </c>
      <c r="G80" s="334" t="e">
        <f>SUMIF(#REF!,TRUE,$B$4:$B$38)</f>
        <v>#REF!</v>
      </c>
      <c r="H80" s="335">
        <f>SUM(H81:P81)</f>
        <v>33.900000000000006</v>
      </c>
      <c r="I80" s="336"/>
      <c r="J80" s="336"/>
      <c r="K80" s="336"/>
      <c r="L80" s="336"/>
      <c r="M80" s="336"/>
      <c r="N80" s="336"/>
      <c r="O80" s="336"/>
      <c r="P80" s="337"/>
      <c r="Q80" s="16"/>
      <c r="R80" s="74"/>
      <c r="S80" s="74"/>
      <c r="T80" s="16"/>
      <c r="U80" s="16"/>
      <c r="V80" s="16"/>
      <c r="W80" s="16"/>
      <c r="X80" s="16"/>
      <c r="Y80" s="16"/>
      <c r="Z80" s="102"/>
      <c r="AA80" s="102"/>
      <c r="AB80" s="141"/>
      <c r="AC80" s="143">
        <f>SUMIF($S$52:$T$79,TRUE,$AC$52:$AE$79)</f>
        <v>0</v>
      </c>
      <c r="AD80" s="338">
        <f>SUM(AC80)*AC51</f>
        <v>0</v>
      </c>
      <c r="AE80" s="339"/>
      <c r="AF80" s="340">
        <f ca="1">SUMIF($S$52:$T$79,TRUE,$AF$52:$AI$79)</f>
        <v>1</v>
      </c>
      <c r="AG80" s="330" t="e">
        <f>SUMIF(#REF!,TRUE,$B$4:$B$38)</f>
        <v>#REF!</v>
      </c>
      <c r="AH80" s="327">
        <f ca="1">SUM(AF80*AF51)</f>
        <v>2</v>
      </c>
      <c r="AI80" s="328"/>
      <c r="AJ80" s="340">
        <f ca="1">SUMIF($S$52:$T$79,TRUE,$AJ$52:$AM$79)</f>
        <v>4</v>
      </c>
      <c r="AK80" s="330" t="e">
        <f>SUMIF(#REF!,TRUE,$B$4:$B$38)</f>
        <v>#REF!</v>
      </c>
      <c r="AL80" s="327">
        <f ca="1">SUM(AJ80*AJ51)</f>
        <v>9.1999999999999993</v>
      </c>
      <c r="AM80" s="328"/>
      <c r="AN80" s="329">
        <f ca="1">SUMIF($S$52:$T$79,TRUE,$AN$52:$AQ$79)</f>
        <v>5</v>
      </c>
      <c r="AO80" s="330" t="e">
        <f>SUMIF(#REF!,TRUE,$B$4:$B$38)</f>
        <v>#REF!</v>
      </c>
      <c r="AP80" s="327">
        <f ca="1">SUM(AN80*AN51)</f>
        <v>13.5</v>
      </c>
      <c r="AQ80" s="328"/>
      <c r="AR80" s="329">
        <f ca="1">SUMIF($S$52:$T$79,TRUE,$AR$52:$AU$79)</f>
        <v>1</v>
      </c>
      <c r="AS80" s="330" t="e">
        <f>SUMIF(#REF!,TRUE,$B$4:$B$38)</f>
        <v>#REF!</v>
      </c>
      <c r="AT80" s="327">
        <f ca="1">SUM(AR80*AR51)</f>
        <v>3</v>
      </c>
      <c r="AU80" s="328"/>
      <c r="AV80" s="144">
        <f>SUMIF($S$52:$T$79,TRUE,$AV$52:$AX$79)</f>
        <v>0</v>
      </c>
      <c r="AW80" s="327">
        <f>SUM(AV80*AV51)</f>
        <v>0</v>
      </c>
      <c r="AX80" s="328"/>
      <c r="AY80" s="318">
        <f ca="1">SUMIF($S$52:$T$79,TRUE,$AY$52:$BB$79)</f>
        <v>27.7</v>
      </c>
      <c r="AZ80" s="318" t="e">
        <f>SUMIF(#REF!,TRUE,$B$4:$B$38)</f>
        <v>#REF!</v>
      </c>
      <c r="BA80" s="318">
        <f ca="1">SUMIF($S$52:$T$79,TRUE,$AF$52:$AI$79)</f>
        <v>1</v>
      </c>
      <c r="BB80" s="319" t="e">
        <f>SUMIF(#REF!,TRUE,$B$4:$B$38)</f>
        <v>#REF!</v>
      </c>
      <c r="BC80" s="320">
        <f ca="1">SUM(BC52:BC79)</f>
        <v>25</v>
      </c>
      <c r="BD80" s="321"/>
      <c r="BE80" s="321"/>
      <c r="BF80" s="72">
        <f ca="1">SUM(F80+H80+AY80)</f>
        <v>293.73999999999995</v>
      </c>
      <c r="BG80" s="322"/>
      <c r="BH80" s="323"/>
    </row>
    <row r="81" spans="1:65" x14ac:dyDescent="0.2">
      <c r="H81" s="291">
        <f>SUMIF($A$52:$A$79,TRUE,$H$52:$I$79)</f>
        <v>2.7</v>
      </c>
      <c r="I81" s="291"/>
      <c r="J81" s="291">
        <f>SUMIF($A$52:$A$79,TRUE,$J$52:$K$79)</f>
        <v>25.200000000000003</v>
      </c>
      <c r="K81" s="291"/>
      <c r="L81" s="554">
        <f>SUMIF($A$52:$A$79,TRUE,$L$52:$M$79)</f>
        <v>6</v>
      </c>
      <c r="M81" s="554"/>
      <c r="N81" s="77"/>
      <c r="O81" s="554">
        <f>SUMIF($A$52:$A$79,TRUE,$N$52:$P$79)</f>
        <v>0</v>
      </c>
      <c r="P81" s="554"/>
      <c r="S81" s="5"/>
      <c r="AE81" s="140"/>
      <c r="AF81" s="145"/>
      <c r="BG81" s="323"/>
      <c r="BH81" s="323"/>
    </row>
    <row r="82" spans="1:65" ht="15" x14ac:dyDescent="0.25">
      <c r="Q82" s="8"/>
      <c r="AB82" s="146"/>
      <c r="BG82" s="323"/>
      <c r="BH82" s="323"/>
    </row>
    <row r="83" spans="1:65" x14ac:dyDescent="0.2">
      <c r="A83" s="147"/>
      <c r="B83" s="16"/>
      <c r="C83" s="16"/>
      <c r="D83" s="289"/>
      <c r="E83" s="289"/>
      <c r="F83" s="324"/>
      <c r="G83" s="324"/>
      <c r="H83" s="15"/>
      <c r="I83" s="15"/>
      <c r="J83" s="15"/>
      <c r="K83" s="290"/>
      <c r="L83" s="290"/>
      <c r="M83" s="290"/>
      <c r="N83" s="15"/>
      <c r="O83" s="15"/>
      <c r="P83" s="15"/>
      <c r="Q83" s="15"/>
      <c r="R83" s="325"/>
      <c r="S83" s="326"/>
      <c r="T83" s="15"/>
      <c r="U83" s="15"/>
      <c r="V83" s="15"/>
      <c r="W83" s="15"/>
      <c r="X83" s="15"/>
      <c r="Y83" s="15"/>
      <c r="Z83" s="15"/>
      <c r="AA83" s="15"/>
      <c r="AB83" s="15"/>
      <c r="AC83" s="149"/>
      <c r="AD83" s="290"/>
      <c r="AE83" s="290"/>
      <c r="AF83" s="289"/>
      <c r="AG83" s="289"/>
      <c r="AH83" s="290"/>
      <c r="AI83" s="290"/>
      <c r="AJ83" s="289"/>
      <c r="AK83" s="289"/>
      <c r="AL83" s="290"/>
      <c r="AM83" s="290"/>
      <c r="AN83" s="289"/>
      <c r="AO83" s="289"/>
      <c r="AP83" s="290"/>
      <c r="AQ83" s="290"/>
      <c r="AR83" s="289"/>
      <c r="AS83" s="289"/>
      <c r="AT83" s="290"/>
      <c r="AU83" s="290"/>
      <c r="AV83" s="149"/>
      <c r="AW83" s="290"/>
      <c r="AX83" s="290"/>
      <c r="AY83" s="290"/>
      <c r="AZ83" s="331"/>
      <c r="BA83" s="331"/>
      <c r="BB83" s="331"/>
      <c r="BC83" s="146"/>
      <c r="BD83" s="146"/>
      <c r="BE83" s="146"/>
      <c r="BF83" s="148"/>
      <c r="BG83" s="146"/>
      <c r="BH83" s="146"/>
      <c r="BI83" s="146"/>
      <c r="BJ83" s="146"/>
      <c r="BK83" s="146"/>
      <c r="BL83" s="146"/>
      <c r="BM83" s="146"/>
    </row>
    <row r="84" spans="1:65" x14ac:dyDescent="0.2">
      <c r="A84" s="146"/>
      <c r="AB84" s="32"/>
      <c r="AC84" s="146"/>
    </row>
    <row r="86" spans="1:65" x14ac:dyDescent="0.2">
      <c r="V86" s="560"/>
      <c r="W86" s="560"/>
      <c r="AB86" s="14"/>
    </row>
  </sheetData>
  <protectedRanges>
    <protectedRange sqref="A39:A42 F44:G47" name="AM"/>
    <protectedRange sqref="B5:BD32" name="Planning"/>
    <protectedRange sqref="N51:P51 H51:L51" name="tarifs IE"/>
    <protectedRange sqref="A5:A31" name="Prénoms planning"/>
    <protectedRange sqref="B39:BD42" name="Présence AM"/>
    <protectedRange sqref="A52:A79" name="Absents IE"/>
    <protectedRange sqref="W52:Y79" name="dates"/>
    <protectedRange sqref="AC51:AX51" name="tarifs repas"/>
    <protectedRange sqref="AC52:AE79" name="Petit dejeuner"/>
    <protectedRange sqref="AV52:AX79" name="Gouter"/>
  </protectedRanges>
  <mergeCells count="828">
    <mergeCell ref="C43:E43"/>
    <mergeCell ref="AR59:AU59"/>
    <mergeCell ref="AV59:AX59"/>
    <mergeCell ref="AY59:BB59"/>
    <mergeCell ref="Z67:AB67"/>
    <mergeCell ref="H58:I58"/>
    <mergeCell ref="J58:K58"/>
    <mergeCell ref="L58:M58"/>
    <mergeCell ref="N58:P58"/>
    <mergeCell ref="B59:C59"/>
    <mergeCell ref="D59:E59"/>
    <mergeCell ref="F59:G59"/>
    <mergeCell ref="H59:I59"/>
    <mergeCell ref="J59:K59"/>
    <mergeCell ref="L59:M59"/>
    <mergeCell ref="N59:P59"/>
    <mergeCell ref="H61:I61"/>
    <mergeCell ref="J61:K61"/>
    <mergeCell ref="L61:M61"/>
    <mergeCell ref="N61:P61"/>
    <mergeCell ref="AF60:AI60"/>
    <mergeCell ref="AJ60:AM60"/>
    <mergeCell ref="N60:P60"/>
    <mergeCell ref="U60:V60"/>
    <mergeCell ref="AV58:AX58"/>
    <mergeCell ref="W60:Y60"/>
    <mergeCell ref="B78:C78"/>
    <mergeCell ref="B77:C77"/>
    <mergeCell ref="H77:I77"/>
    <mergeCell ref="J77:K77"/>
    <mergeCell ref="L77:M77"/>
    <mergeCell ref="N77:P77"/>
    <mergeCell ref="N68:P68"/>
    <mergeCell ref="L68:M68"/>
    <mergeCell ref="J68:K68"/>
    <mergeCell ref="H68:I68"/>
    <mergeCell ref="B69:C69"/>
    <mergeCell ref="D69:E69"/>
    <mergeCell ref="F69:G69"/>
    <mergeCell ref="H69:I69"/>
    <mergeCell ref="J69:K69"/>
    <mergeCell ref="L69:M69"/>
    <mergeCell ref="N69:P69"/>
    <mergeCell ref="H70:I70"/>
    <mergeCell ref="B73:C73"/>
    <mergeCell ref="D73:E73"/>
    <mergeCell ref="F73:G73"/>
    <mergeCell ref="H73:I73"/>
    <mergeCell ref="B72:C72"/>
    <mergeCell ref="D72:E72"/>
    <mergeCell ref="AR68:AU68"/>
    <mergeCell ref="AV68:AX68"/>
    <mergeCell ref="AY68:BB68"/>
    <mergeCell ref="AC77:AE77"/>
    <mergeCell ref="AF77:AI77"/>
    <mergeCell ref="AJ77:AM77"/>
    <mergeCell ref="AN77:AQ77"/>
    <mergeCell ref="AR77:AU77"/>
    <mergeCell ref="AV77:AX77"/>
    <mergeCell ref="AY77:BB77"/>
    <mergeCell ref="AR69:AU69"/>
    <mergeCell ref="AV69:AX69"/>
    <mergeCell ref="AY69:BB69"/>
    <mergeCell ref="AR71:AU71"/>
    <mergeCell ref="AV71:AX71"/>
    <mergeCell ref="AY71:BB71"/>
    <mergeCell ref="AV75:AX75"/>
    <mergeCell ref="AY75:BB75"/>
    <mergeCell ref="AC75:AE75"/>
    <mergeCell ref="AF75:AI75"/>
    <mergeCell ref="AJ75:AM75"/>
    <mergeCell ref="AN75:AQ75"/>
    <mergeCell ref="AN76:AQ76"/>
    <mergeCell ref="AR76:AU76"/>
    <mergeCell ref="P39:Q39"/>
    <mergeCell ref="R39:S39"/>
    <mergeCell ref="T39:U39"/>
    <mergeCell ref="AJ38:AK38"/>
    <mergeCell ref="AL38:AM38"/>
    <mergeCell ref="AN38:AO38"/>
    <mergeCell ref="V86:W86"/>
    <mergeCell ref="V39:W39"/>
    <mergeCell ref="AN51:AQ51"/>
    <mergeCell ref="AR51:AU51"/>
    <mergeCell ref="AN52:AQ52"/>
    <mergeCell ref="AR52:AU52"/>
    <mergeCell ref="AJ55:AM55"/>
    <mergeCell ref="AN57:AQ57"/>
    <mergeCell ref="AR57:AU57"/>
    <mergeCell ref="AC61:AE61"/>
    <mergeCell ref="AF61:AI61"/>
    <mergeCell ref="N62:P62"/>
    <mergeCell ref="U62:V62"/>
    <mergeCell ref="W62:Y62"/>
    <mergeCell ref="Z62:AB62"/>
    <mergeCell ref="AC62:AE62"/>
    <mergeCell ref="J81:K81"/>
    <mergeCell ref="L81:M81"/>
    <mergeCell ref="O81:P81"/>
    <mergeCell ref="R47:AB47"/>
    <mergeCell ref="Z48:AB48"/>
    <mergeCell ref="Z45:AA45"/>
    <mergeCell ref="AD45:AG45"/>
    <mergeCell ref="Q52:R52"/>
    <mergeCell ref="Q53:R53"/>
    <mergeCell ref="Q54:R54"/>
    <mergeCell ref="Q55:R55"/>
    <mergeCell ref="Q56:R56"/>
    <mergeCell ref="Q57:R57"/>
    <mergeCell ref="Q60:R60"/>
    <mergeCell ref="Q61:R61"/>
    <mergeCell ref="Q62:R62"/>
    <mergeCell ref="Q63:R63"/>
    <mergeCell ref="U55:V55"/>
    <mergeCell ref="W55:Y55"/>
    <mergeCell ref="Z55:AB55"/>
    <mergeCell ref="AC55:AE55"/>
    <mergeCell ref="AF55:AI55"/>
    <mergeCell ref="W61:Y61"/>
    <mergeCell ref="Z61:AB61"/>
    <mergeCell ref="BG26:BH26"/>
    <mergeCell ref="BG27:BH27"/>
    <mergeCell ref="BG32:BH32"/>
    <mergeCell ref="BG33:BH33"/>
    <mergeCell ref="BG34:BH34"/>
    <mergeCell ref="BG35:BH35"/>
    <mergeCell ref="BG36:BH36"/>
    <mergeCell ref="BG37:BH37"/>
    <mergeCell ref="T38:U38"/>
    <mergeCell ref="V38:W38"/>
    <mergeCell ref="AV38:AW38"/>
    <mergeCell ref="AX38:AY38"/>
    <mergeCell ref="AZ38:BA38"/>
    <mergeCell ref="BB38:BC38"/>
    <mergeCell ref="BG38:BH38"/>
    <mergeCell ref="AR38:AS38"/>
    <mergeCell ref="AT38:AU38"/>
    <mergeCell ref="AP38:AQ38"/>
    <mergeCell ref="X38:Y38"/>
    <mergeCell ref="Z38:AA38"/>
    <mergeCell ref="AB38:AC38"/>
    <mergeCell ref="AD38:AE38"/>
    <mergeCell ref="AF38:AG38"/>
    <mergeCell ref="AH38:AI38"/>
    <mergeCell ref="BG1:BH1"/>
    <mergeCell ref="BG2:BH2"/>
    <mergeCell ref="BG3:BH3"/>
    <mergeCell ref="BG4:BH4"/>
    <mergeCell ref="BG5:BH5"/>
    <mergeCell ref="BG6:BH6"/>
    <mergeCell ref="BG23:BH23"/>
    <mergeCell ref="BG24:BH24"/>
    <mergeCell ref="BG25:BH25"/>
    <mergeCell ref="BG15:BH15"/>
    <mergeCell ref="BG16:BH16"/>
    <mergeCell ref="BG18:BH18"/>
    <mergeCell ref="BG19:BH19"/>
    <mergeCell ref="BG20:BH20"/>
    <mergeCell ref="BG22:BH22"/>
    <mergeCell ref="BG7:BH7"/>
    <mergeCell ref="BG8:BH8"/>
    <mergeCell ref="BG9:BH9"/>
    <mergeCell ref="BG10:BH10"/>
    <mergeCell ref="BG13:BH13"/>
    <mergeCell ref="BG14:BH14"/>
    <mergeCell ref="B38:C38"/>
    <mergeCell ref="D38:E38"/>
    <mergeCell ref="F38:G38"/>
    <mergeCell ref="H38:I38"/>
    <mergeCell ref="J38:K38"/>
    <mergeCell ref="L38:M38"/>
    <mergeCell ref="N38:O38"/>
    <mergeCell ref="P38:Q38"/>
    <mergeCell ref="R38:S38"/>
    <mergeCell ref="AV39:AW39"/>
    <mergeCell ref="AX39:AY39"/>
    <mergeCell ref="AZ39:BA39"/>
    <mergeCell ref="BB39:BC39"/>
    <mergeCell ref="BG39:BH39"/>
    <mergeCell ref="AR39:AS39"/>
    <mergeCell ref="AT39:AU39"/>
    <mergeCell ref="B40:C40"/>
    <mergeCell ref="D40:E40"/>
    <mergeCell ref="F40:G40"/>
    <mergeCell ref="H40:I40"/>
    <mergeCell ref="J40:K40"/>
    <mergeCell ref="AJ39:AK39"/>
    <mergeCell ref="AL39:AM39"/>
    <mergeCell ref="AN39:AO39"/>
    <mergeCell ref="AP39:AQ39"/>
    <mergeCell ref="X39:Y39"/>
    <mergeCell ref="Z39:AA39"/>
    <mergeCell ref="AB39:AC39"/>
    <mergeCell ref="AD39:AE39"/>
    <mergeCell ref="AF39:AG39"/>
    <mergeCell ref="AH39:AI39"/>
    <mergeCell ref="L39:M39"/>
    <mergeCell ref="N39:O39"/>
    <mergeCell ref="B39:C39"/>
    <mergeCell ref="D39:E39"/>
    <mergeCell ref="F39:G39"/>
    <mergeCell ref="H39:I39"/>
    <mergeCell ref="J39:K39"/>
    <mergeCell ref="B41:C41"/>
    <mergeCell ref="D41:E41"/>
    <mergeCell ref="F41:G41"/>
    <mergeCell ref="H41:I41"/>
    <mergeCell ref="J41:K41"/>
    <mergeCell ref="L40:M40"/>
    <mergeCell ref="N40:O40"/>
    <mergeCell ref="P40:Q40"/>
    <mergeCell ref="R40:S40"/>
    <mergeCell ref="T40:U40"/>
    <mergeCell ref="V40:W40"/>
    <mergeCell ref="P41:Q41"/>
    <mergeCell ref="R41:S41"/>
    <mergeCell ref="T41:U41"/>
    <mergeCell ref="AJ40:AK40"/>
    <mergeCell ref="AL40:AM40"/>
    <mergeCell ref="AN40:AO40"/>
    <mergeCell ref="AP40:AQ40"/>
    <mergeCell ref="X40:Y40"/>
    <mergeCell ref="Z40:AA40"/>
    <mergeCell ref="AB40:AC40"/>
    <mergeCell ref="AD40:AE40"/>
    <mergeCell ref="AF40:AG40"/>
    <mergeCell ref="AH40:AI40"/>
    <mergeCell ref="AZ40:BA40"/>
    <mergeCell ref="BB40:BC40"/>
    <mergeCell ref="BG40:BH40"/>
    <mergeCell ref="AR40:AS40"/>
    <mergeCell ref="AT40:AU40"/>
    <mergeCell ref="AV41:AW41"/>
    <mergeCell ref="AX41:AY41"/>
    <mergeCell ref="AZ41:BA41"/>
    <mergeCell ref="BB41:BC41"/>
    <mergeCell ref="BG41:BH41"/>
    <mergeCell ref="AR41:AS41"/>
    <mergeCell ref="AT41:AU41"/>
    <mergeCell ref="AV40:AW40"/>
    <mergeCell ref="AX40:AY40"/>
    <mergeCell ref="J42:K42"/>
    <mergeCell ref="AJ41:AK41"/>
    <mergeCell ref="AL41:AM41"/>
    <mergeCell ref="AN41:AO41"/>
    <mergeCell ref="AP41:AQ41"/>
    <mergeCell ref="X41:Y41"/>
    <mergeCell ref="Z41:AA41"/>
    <mergeCell ref="AB41:AC41"/>
    <mergeCell ref="AD41:AE41"/>
    <mergeCell ref="AF41:AG41"/>
    <mergeCell ref="AH41:AI41"/>
    <mergeCell ref="L41:M41"/>
    <mergeCell ref="N41:O41"/>
    <mergeCell ref="X42:Y42"/>
    <mergeCell ref="Z42:AA42"/>
    <mergeCell ref="AB42:AC42"/>
    <mergeCell ref="AD42:AE42"/>
    <mergeCell ref="AF42:AG42"/>
    <mergeCell ref="AH42:AI42"/>
    <mergeCell ref="L42:M42"/>
    <mergeCell ref="V41:W41"/>
    <mergeCell ref="BG42:BH42"/>
    <mergeCell ref="BG43:BH43"/>
    <mergeCell ref="AJ42:AK42"/>
    <mergeCell ref="AL42:AM42"/>
    <mergeCell ref="AN42:AO42"/>
    <mergeCell ref="AP42:AQ42"/>
    <mergeCell ref="AR42:AS42"/>
    <mergeCell ref="AT42:AU42"/>
    <mergeCell ref="A48:B48"/>
    <mergeCell ref="C48:D48"/>
    <mergeCell ref="BG48:BH48"/>
    <mergeCell ref="N42:O42"/>
    <mergeCell ref="P42:Q42"/>
    <mergeCell ref="R42:S42"/>
    <mergeCell ref="T42:U42"/>
    <mergeCell ref="V42:W42"/>
    <mergeCell ref="AV42:AW42"/>
    <mergeCell ref="AX42:AY42"/>
    <mergeCell ref="AZ42:BA42"/>
    <mergeCell ref="BB42:BC42"/>
    <mergeCell ref="B42:C42"/>
    <mergeCell ref="D42:E42"/>
    <mergeCell ref="F42:G42"/>
    <mergeCell ref="H42:I42"/>
    <mergeCell ref="A49:B49"/>
    <mergeCell ref="C49:D49"/>
    <mergeCell ref="H49:P49"/>
    <mergeCell ref="AF49:AU49"/>
    <mergeCell ref="BG49:BH49"/>
    <mergeCell ref="BG44:BH44"/>
    <mergeCell ref="BG45:BH45"/>
    <mergeCell ref="R46:AE46"/>
    <mergeCell ref="BG46:BH46"/>
    <mergeCell ref="BG47:BH47"/>
    <mergeCell ref="AJ45:AK45"/>
    <mergeCell ref="W45:X45"/>
    <mergeCell ref="B51:C51"/>
    <mergeCell ref="D51:E51"/>
    <mergeCell ref="F51:G51"/>
    <mergeCell ref="H51:I51"/>
    <mergeCell ref="J51:K51"/>
    <mergeCell ref="L51:M51"/>
    <mergeCell ref="N51:P51"/>
    <mergeCell ref="AJ50:AM50"/>
    <mergeCell ref="H50:I50"/>
    <mergeCell ref="J50:K50"/>
    <mergeCell ref="L50:M50"/>
    <mergeCell ref="N50:P50"/>
    <mergeCell ref="AC50:AE50"/>
    <mergeCell ref="AF50:AI50"/>
    <mergeCell ref="S51:T51"/>
    <mergeCell ref="AV51:AX51"/>
    <mergeCell ref="AY51:BB51"/>
    <mergeCell ref="BC51:BE51"/>
    <mergeCell ref="BG51:BH51"/>
    <mergeCell ref="U51:V51"/>
    <mergeCell ref="W51:Y51"/>
    <mergeCell ref="Z51:AB51"/>
    <mergeCell ref="AC51:AE51"/>
    <mergeCell ref="AF51:AI51"/>
    <mergeCell ref="AJ51:AM51"/>
    <mergeCell ref="BF50:BF79"/>
    <mergeCell ref="BG50:BH50"/>
    <mergeCell ref="AN50:AQ50"/>
    <mergeCell ref="AR50:AU50"/>
    <mergeCell ref="AV50:AX50"/>
    <mergeCell ref="AY50:BB50"/>
    <mergeCell ref="BC50:BE50"/>
    <mergeCell ref="BG53:BH53"/>
    <mergeCell ref="AC53:AE53"/>
    <mergeCell ref="AF53:AI53"/>
    <mergeCell ref="AJ53:AM53"/>
    <mergeCell ref="BC52:BE52"/>
    <mergeCell ref="BG52:BH52"/>
    <mergeCell ref="AJ52:AM52"/>
    <mergeCell ref="B53:C53"/>
    <mergeCell ref="D53:E53"/>
    <mergeCell ref="F53:G53"/>
    <mergeCell ref="H53:I53"/>
    <mergeCell ref="J53:K53"/>
    <mergeCell ref="L53:M53"/>
    <mergeCell ref="N53:P53"/>
    <mergeCell ref="AF52:AI52"/>
    <mergeCell ref="N52:P52"/>
    <mergeCell ref="U52:V52"/>
    <mergeCell ref="W52:Y52"/>
    <mergeCell ref="Z52:AB52"/>
    <mergeCell ref="AC52:AE52"/>
    <mergeCell ref="B52:C52"/>
    <mergeCell ref="D52:E52"/>
    <mergeCell ref="F52:G52"/>
    <mergeCell ref="H52:I52"/>
    <mergeCell ref="J52:K52"/>
    <mergeCell ref="L52:M52"/>
    <mergeCell ref="U53:V53"/>
    <mergeCell ref="W53:Y53"/>
    <mergeCell ref="Z53:AB53"/>
    <mergeCell ref="F54:G54"/>
    <mergeCell ref="H54:I54"/>
    <mergeCell ref="J54:K54"/>
    <mergeCell ref="L54:M54"/>
    <mergeCell ref="AN53:AQ53"/>
    <mergeCell ref="AR53:AU53"/>
    <mergeCell ref="AV53:AX53"/>
    <mergeCell ref="AY53:BB53"/>
    <mergeCell ref="N54:P54"/>
    <mergeCell ref="BC53:BE53"/>
    <mergeCell ref="BC54:BE54"/>
    <mergeCell ref="BG54:BH54"/>
    <mergeCell ref="AJ54:AM54"/>
    <mergeCell ref="AN54:AQ54"/>
    <mergeCell ref="AR54:AU54"/>
    <mergeCell ref="AV54:AX54"/>
    <mergeCell ref="AY54:BB54"/>
    <mergeCell ref="S52:T52"/>
    <mergeCell ref="S53:T53"/>
    <mergeCell ref="AF54:AI54"/>
    <mergeCell ref="U54:V54"/>
    <mergeCell ref="W54:Y54"/>
    <mergeCell ref="Z54:AB54"/>
    <mergeCell ref="AC54:AE54"/>
    <mergeCell ref="AV52:AX52"/>
    <mergeCell ref="AY52:BB52"/>
    <mergeCell ref="B54:C54"/>
    <mergeCell ref="D54:E54"/>
    <mergeCell ref="S54:T54"/>
    <mergeCell ref="BC56:BE56"/>
    <mergeCell ref="BG56:BH56"/>
    <mergeCell ref="AJ56:AM56"/>
    <mergeCell ref="AN56:AQ56"/>
    <mergeCell ref="AR56:AU56"/>
    <mergeCell ref="AV56:AX56"/>
    <mergeCell ref="AY56:BB56"/>
    <mergeCell ref="B55:C55"/>
    <mergeCell ref="D55:E55"/>
    <mergeCell ref="F55:G55"/>
    <mergeCell ref="H55:I55"/>
    <mergeCell ref="J55:K55"/>
    <mergeCell ref="L55:M55"/>
    <mergeCell ref="N55:P55"/>
    <mergeCell ref="S55:T55"/>
    <mergeCell ref="AN55:AQ55"/>
    <mergeCell ref="AR55:AU55"/>
    <mergeCell ref="AV55:AX55"/>
    <mergeCell ref="AY55:BB55"/>
    <mergeCell ref="BC55:BE55"/>
    <mergeCell ref="BG55:BH55"/>
    <mergeCell ref="B57:C57"/>
    <mergeCell ref="D57:E57"/>
    <mergeCell ref="F57:G57"/>
    <mergeCell ref="H57:I57"/>
    <mergeCell ref="J57:K57"/>
    <mergeCell ref="L57:M57"/>
    <mergeCell ref="N57:P57"/>
    <mergeCell ref="AF56:AI56"/>
    <mergeCell ref="N56:P56"/>
    <mergeCell ref="U56:V56"/>
    <mergeCell ref="W56:Y56"/>
    <mergeCell ref="Z56:AB56"/>
    <mergeCell ref="AC56:AE56"/>
    <mergeCell ref="B56:C56"/>
    <mergeCell ref="D56:E56"/>
    <mergeCell ref="F56:G56"/>
    <mergeCell ref="H56:I56"/>
    <mergeCell ref="L56:M56"/>
    <mergeCell ref="S56:T56"/>
    <mergeCell ref="J56:K56"/>
    <mergeCell ref="AV57:AX57"/>
    <mergeCell ref="AY57:BB57"/>
    <mergeCell ref="BC57:BE57"/>
    <mergeCell ref="BC60:BE60"/>
    <mergeCell ref="S57:T57"/>
    <mergeCell ref="S60:T60"/>
    <mergeCell ref="BG57:BH57"/>
    <mergeCell ref="U57:V57"/>
    <mergeCell ref="W57:Y57"/>
    <mergeCell ref="Z57:AB57"/>
    <mergeCell ref="AC57:AE57"/>
    <mergeCell ref="AF57:AI57"/>
    <mergeCell ref="AJ57:AM57"/>
    <mergeCell ref="S58:T58"/>
    <mergeCell ref="AC58:AE58"/>
    <mergeCell ref="AF58:AI58"/>
    <mergeCell ref="AJ58:AM58"/>
    <mergeCell ref="AR58:AU58"/>
    <mergeCell ref="AY58:BB58"/>
    <mergeCell ref="S59:T59"/>
    <mergeCell ref="U59:V59"/>
    <mergeCell ref="W59:Y59"/>
    <mergeCell ref="Z60:AB60"/>
    <mergeCell ref="AC60:AE60"/>
    <mergeCell ref="H60:I60"/>
    <mergeCell ref="J60:K60"/>
    <mergeCell ref="L60:M60"/>
    <mergeCell ref="AJ61:AM61"/>
    <mergeCell ref="BC62:BE62"/>
    <mergeCell ref="BG62:BH62"/>
    <mergeCell ref="AJ62:AM62"/>
    <mergeCell ref="AN62:AQ62"/>
    <mergeCell ref="AR62:AU62"/>
    <mergeCell ref="AV62:AX62"/>
    <mergeCell ref="AY62:BB62"/>
    <mergeCell ref="S61:T61"/>
    <mergeCell ref="BG60:BH60"/>
    <mergeCell ref="AN60:AQ60"/>
    <mergeCell ref="AR60:AU60"/>
    <mergeCell ref="AV60:AX60"/>
    <mergeCell ref="AY60:BB60"/>
    <mergeCell ref="AN61:AQ61"/>
    <mergeCell ref="AR61:AU61"/>
    <mergeCell ref="AV61:AX61"/>
    <mergeCell ref="AY61:BB61"/>
    <mergeCell ref="BC61:BE61"/>
    <mergeCell ref="BG61:BH61"/>
    <mergeCell ref="U61:V61"/>
    <mergeCell ref="B62:C62"/>
    <mergeCell ref="D62:E62"/>
    <mergeCell ref="F62:G62"/>
    <mergeCell ref="H62:I62"/>
    <mergeCell ref="S62:T62"/>
    <mergeCell ref="J62:K62"/>
    <mergeCell ref="L62:M62"/>
    <mergeCell ref="BC63:BE63"/>
    <mergeCell ref="BC65:BE65"/>
    <mergeCell ref="J65:K65"/>
    <mergeCell ref="L65:M65"/>
    <mergeCell ref="F65:G65"/>
    <mergeCell ref="H65:I65"/>
    <mergeCell ref="S65:T65"/>
    <mergeCell ref="AY63:BB63"/>
    <mergeCell ref="S63:T63"/>
    <mergeCell ref="F63:G63"/>
    <mergeCell ref="H63:I63"/>
    <mergeCell ref="J63:K63"/>
    <mergeCell ref="L63:M63"/>
    <mergeCell ref="N63:P63"/>
    <mergeCell ref="Q65:R65"/>
    <mergeCell ref="N64:P64"/>
    <mergeCell ref="L64:M64"/>
    <mergeCell ref="BG63:BH63"/>
    <mergeCell ref="U63:V63"/>
    <mergeCell ref="W63:Y63"/>
    <mergeCell ref="Z63:AB63"/>
    <mergeCell ref="AC63:AE63"/>
    <mergeCell ref="AF63:AI63"/>
    <mergeCell ref="AJ63:AM63"/>
    <mergeCell ref="BG65:BH65"/>
    <mergeCell ref="AN65:AQ65"/>
    <mergeCell ref="AR65:AU65"/>
    <mergeCell ref="AV65:AX65"/>
    <mergeCell ref="AY65:BB65"/>
    <mergeCell ref="U64:V64"/>
    <mergeCell ref="AN64:AQ64"/>
    <mergeCell ref="W64:Y64"/>
    <mergeCell ref="AF64:AI64"/>
    <mergeCell ref="AC64:AE64"/>
    <mergeCell ref="AJ64:AM64"/>
    <mergeCell ref="AR64:AU64"/>
    <mergeCell ref="AV64:AX64"/>
    <mergeCell ref="AY64:BB64"/>
    <mergeCell ref="AN63:AQ63"/>
    <mergeCell ref="AR63:AU63"/>
    <mergeCell ref="AV63:AX63"/>
    <mergeCell ref="H64:I64"/>
    <mergeCell ref="BC66:BE66"/>
    <mergeCell ref="S66:T66"/>
    <mergeCell ref="BG66:BH66"/>
    <mergeCell ref="U66:V66"/>
    <mergeCell ref="W66:Y66"/>
    <mergeCell ref="Z66:AB66"/>
    <mergeCell ref="N65:P65"/>
    <mergeCell ref="U65:V65"/>
    <mergeCell ref="W65:Y65"/>
    <mergeCell ref="Z65:AB65"/>
    <mergeCell ref="AC65:AE65"/>
    <mergeCell ref="Q66:R66"/>
    <mergeCell ref="AR67:AU67"/>
    <mergeCell ref="AV67:AX67"/>
    <mergeCell ref="AY67:BB67"/>
    <mergeCell ref="AN66:AQ66"/>
    <mergeCell ref="B66:C66"/>
    <mergeCell ref="D66:E66"/>
    <mergeCell ref="F66:G66"/>
    <mergeCell ref="H66:I66"/>
    <mergeCell ref="J66:K66"/>
    <mergeCell ref="L66:M66"/>
    <mergeCell ref="N66:P66"/>
    <mergeCell ref="AR66:AU66"/>
    <mergeCell ref="AV66:AX66"/>
    <mergeCell ref="AY66:BB66"/>
    <mergeCell ref="Q67:R67"/>
    <mergeCell ref="AF67:AI67"/>
    <mergeCell ref="N67:P67"/>
    <mergeCell ref="U67:V67"/>
    <mergeCell ref="W67:Y67"/>
    <mergeCell ref="AC67:AE67"/>
    <mergeCell ref="B67:C67"/>
    <mergeCell ref="D67:E67"/>
    <mergeCell ref="F67:G67"/>
    <mergeCell ref="H67:I67"/>
    <mergeCell ref="Q69:R69"/>
    <mergeCell ref="W68:Y68"/>
    <mergeCell ref="U68:V68"/>
    <mergeCell ref="AC68:AE68"/>
    <mergeCell ref="AF68:AI68"/>
    <mergeCell ref="J67:K67"/>
    <mergeCell ref="L67:M67"/>
    <mergeCell ref="AN69:AQ69"/>
    <mergeCell ref="S69:T69"/>
    <mergeCell ref="BC69:BE69"/>
    <mergeCell ref="BC70:BE70"/>
    <mergeCell ref="BG69:BH69"/>
    <mergeCell ref="U69:V69"/>
    <mergeCell ref="W69:Y69"/>
    <mergeCell ref="Z69:AB69"/>
    <mergeCell ref="AC69:AE69"/>
    <mergeCell ref="AF69:AI69"/>
    <mergeCell ref="AJ69:AM69"/>
    <mergeCell ref="BG70:BH70"/>
    <mergeCell ref="AN70:AQ70"/>
    <mergeCell ref="AR70:AU70"/>
    <mergeCell ref="AV70:AX70"/>
    <mergeCell ref="AY70:BB70"/>
    <mergeCell ref="BC67:BE67"/>
    <mergeCell ref="BG67:BH67"/>
    <mergeCell ref="AJ67:AM67"/>
    <mergeCell ref="B71:C71"/>
    <mergeCell ref="D71:E71"/>
    <mergeCell ref="F71:G71"/>
    <mergeCell ref="H71:I71"/>
    <mergeCell ref="J71:K71"/>
    <mergeCell ref="L71:M71"/>
    <mergeCell ref="N71:P71"/>
    <mergeCell ref="AF70:AI70"/>
    <mergeCell ref="AJ70:AM70"/>
    <mergeCell ref="N70:P70"/>
    <mergeCell ref="U70:V70"/>
    <mergeCell ref="W70:Y70"/>
    <mergeCell ref="Z70:AB70"/>
    <mergeCell ref="AC70:AE70"/>
    <mergeCell ref="B70:C70"/>
    <mergeCell ref="D70:E70"/>
    <mergeCell ref="J70:K70"/>
    <mergeCell ref="L70:M70"/>
    <mergeCell ref="Q70:R70"/>
    <mergeCell ref="Q71:R71"/>
    <mergeCell ref="F70:G70"/>
    <mergeCell ref="BC71:BE71"/>
    <mergeCell ref="BG71:BH71"/>
    <mergeCell ref="U71:V71"/>
    <mergeCell ref="W71:Y71"/>
    <mergeCell ref="Z71:AB71"/>
    <mergeCell ref="AC71:AE71"/>
    <mergeCell ref="AF71:AI71"/>
    <mergeCell ref="AJ71:AM71"/>
    <mergeCell ref="S70:T70"/>
    <mergeCell ref="S71:T71"/>
    <mergeCell ref="F72:G72"/>
    <mergeCell ref="H72:I72"/>
    <mergeCell ref="J72:K72"/>
    <mergeCell ref="L72:M72"/>
    <mergeCell ref="S72:T72"/>
    <mergeCell ref="Q72:R72"/>
    <mergeCell ref="Q73:R73"/>
    <mergeCell ref="J73:K73"/>
    <mergeCell ref="L73:M73"/>
    <mergeCell ref="N73:P73"/>
    <mergeCell ref="N72:P72"/>
    <mergeCell ref="BG73:BH73"/>
    <mergeCell ref="U73:V73"/>
    <mergeCell ref="W73:Y73"/>
    <mergeCell ref="Z73:AB73"/>
    <mergeCell ref="AC73:AE73"/>
    <mergeCell ref="AF73:AI73"/>
    <mergeCell ref="AJ73:AM73"/>
    <mergeCell ref="BC72:BE72"/>
    <mergeCell ref="BG72:BH72"/>
    <mergeCell ref="AJ72:AM72"/>
    <mergeCell ref="AN72:AQ72"/>
    <mergeCell ref="AR72:AU72"/>
    <mergeCell ref="AV72:AX72"/>
    <mergeCell ref="AY72:BB72"/>
    <mergeCell ref="AF72:AI72"/>
    <mergeCell ref="U72:V72"/>
    <mergeCell ref="W72:Y72"/>
    <mergeCell ref="Z72:AB72"/>
    <mergeCell ref="AC72:AE72"/>
    <mergeCell ref="H74:I74"/>
    <mergeCell ref="J74:K74"/>
    <mergeCell ref="L74:M74"/>
    <mergeCell ref="AN73:AQ73"/>
    <mergeCell ref="AR73:AU73"/>
    <mergeCell ref="AV73:AX73"/>
    <mergeCell ref="AY73:BB73"/>
    <mergeCell ref="BC73:BE73"/>
    <mergeCell ref="BC74:BE74"/>
    <mergeCell ref="S73:T73"/>
    <mergeCell ref="S74:T74"/>
    <mergeCell ref="Q74:R74"/>
    <mergeCell ref="BG74:BH74"/>
    <mergeCell ref="B75:C75"/>
    <mergeCell ref="D75:E75"/>
    <mergeCell ref="F75:G75"/>
    <mergeCell ref="H75:I75"/>
    <mergeCell ref="J75:K75"/>
    <mergeCell ref="L75:M75"/>
    <mergeCell ref="N75:P75"/>
    <mergeCell ref="U75:V75"/>
    <mergeCell ref="AF74:AI74"/>
    <mergeCell ref="AJ74:AM74"/>
    <mergeCell ref="AN74:AQ74"/>
    <mergeCell ref="AR74:AU74"/>
    <mergeCell ref="AV74:AX74"/>
    <mergeCell ref="AY74:BB74"/>
    <mergeCell ref="N74:P74"/>
    <mergeCell ref="U74:V74"/>
    <mergeCell ref="W74:Y74"/>
    <mergeCell ref="Z74:AB74"/>
    <mergeCell ref="AC74:AE74"/>
    <mergeCell ref="B74:C74"/>
    <mergeCell ref="D74:E74"/>
    <mergeCell ref="AR75:AU75"/>
    <mergeCell ref="F74:G74"/>
    <mergeCell ref="B76:C76"/>
    <mergeCell ref="D76:E76"/>
    <mergeCell ref="F76:G76"/>
    <mergeCell ref="H76:I76"/>
    <mergeCell ref="J76:K76"/>
    <mergeCell ref="L76:M76"/>
    <mergeCell ref="N76:P76"/>
    <mergeCell ref="W75:Y75"/>
    <mergeCell ref="Z75:AB75"/>
    <mergeCell ref="AV76:AX76"/>
    <mergeCell ref="AY76:BB76"/>
    <mergeCell ref="AC76:AE76"/>
    <mergeCell ref="AF76:AI76"/>
    <mergeCell ref="AJ76:AM76"/>
    <mergeCell ref="S75:T75"/>
    <mergeCell ref="Q75:R75"/>
    <mergeCell ref="B79:C79"/>
    <mergeCell ref="D79:E79"/>
    <mergeCell ref="F79:G79"/>
    <mergeCell ref="H79:I79"/>
    <mergeCell ref="J79:K79"/>
    <mergeCell ref="L79:M79"/>
    <mergeCell ref="U76:V76"/>
    <mergeCell ref="W76:Y76"/>
    <mergeCell ref="Z76:AB76"/>
    <mergeCell ref="S76:T76"/>
    <mergeCell ref="S79:T79"/>
    <mergeCell ref="Q76:R76"/>
    <mergeCell ref="Q79:R79"/>
    <mergeCell ref="S77:T77"/>
    <mergeCell ref="S78:T78"/>
    <mergeCell ref="Z78:AB78"/>
    <mergeCell ref="D77:E77"/>
    <mergeCell ref="F77:G77"/>
    <mergeCell ref="D78:E78"/>
    <mergeCell ref="F78:G78"/>
    <mergeCell ref="W77:Y77"/>
    <mergeCell ref="W78:Y78"/>
    <mergeCell ref="U77:V77"/>
    <mergeCell ref="U78:V78"/>
    <mergeCell ref="BC79:BE79"/>
    <mergeCell ref="BG79:BH79"/>
    <mergeCell ref="AN79:AQ79"/>
    <mergeCell ref="AR79:AU79"/>
    <mergeCell ref="AV79:AX79"/>
    <mergeCell ref="AY79:BB79"/>
    <mergeCell ref="AC78:AE78"/>
    <mergeCell ref="AF78:AI78"/>
    <mergeCell ref="AJ78:AM78"/>
    <mergeCell ref="AN78:AQ78"/>
    <mergeCell ref="AR78:AU78"/>
    <mergeCell ref="AV78:AX78"/>
    <mergeCell ref="AY78:BB78"/>
    <mergeCell ref="N78:P78"/>
    <mergeCell ref="L78:M78"/>
    <mergeCell ref="J78:K78"/>
    <mergeCell ref="H78:I78"/>
    <mergeCell ref="D80:E80"/>
    <mergeCell ref="F80:G80"/>
    <mergeCell ref="H80:P80"/>
    <mergeCell ref="AD80:AE80"/>
    <mergeCell ref="AF80:AG80"/>
    <mergeCell ref="AH80:AI80"/>
    <mergeCell ref="AJ80:AK80"/>
    <mergeCell ref="AF79:AI79"/>
    <mergeCell ref="AJ79:AM79"/>
    <mergeCell ref="N79:P79"/>
    <mergeCell ref="U79:V79"/>
    <mergeCell ref="W79:Y79"/>
    <mergeCell ref="Z79:AB79"/>
    <mergeCell ref="AC79:AE79"/>
    <mergeCell ref="AY80:BB80"/>
    <mergeCell ref="BC80:BE80"/>
    <mergeCell ref="BG80:BH80"/>
    <mergeCell ref="BG81:BH81"/>
    <mergeCell ref="BG82:BH82"/>
    <mergeCell ref="D83:E83"/>
    <mergeCell ref="F83:G83"/>
    <mergeCell ref="K83:M83"/>
    <mergeCell ref="R83:S83"/>
    <mergeCell ref="AD83:AE83"/>
    <mergeCell ref="AL80:AM80"/>
    <mergeCell ref="AN80:AO80"/>
    <mergeCell ref="AP80:AQ80"/>
    <mergeCell ref="AR80:AS80"/>
    <mergeCell ref="AT80:AU80"/>
    <mergeCell ref="AW80:AX80"/>
    <mergeCell ref="AR83:AS83"/>
    <mergeCell ref="AT83:AU83"/>
    <mergeCell ref="AW83:AX83"/>
    <mergeCell ref="AY83:BB83"/>
    <mergeCell ref="AF83:AG83"/>
    <mergeCell ref="AH83:AI83"/>
    <mergeCell ref="AJ83:AK83"/>
    <mergeCell ref="AL83:AM83"/>
    <mergeCell ref="AN83:AO83"/>
    <mergeCell ref="AP83:AQ83"/>
    <mergeCell ref="H81:I81"/>
    <mergeCell ref="S64:T64"/>
    <mergeCell ref="S68:T68"/>
    <mergeCell ref="U58:V58"/>
    <mergeCell ref="W58:Y58"/>
    <mergeCell ref="AN58:AQ58"/>
    <mergeCell ref="Z58:AB58"/>
    <mergeCell ref="Z64:AB64"/>
    <mergeCell ref="Z68:AB68"/>
    <mergeCell ref="Z77:AB77"/>
    <mergeCell ref="AN71:AQ71"/>
    <mergeCell ref="AC66:AE66"/>
    <mergeCell ref="AF66:AI66"/>
    <mergeCell ref="AJ66:AM66"/>
    <mergeCell ref="AF65:AI65"/>
    <mergeCell ref="AJ65:AM65"/>
    <mergeCell ref="AN67:AQ67"/>
    <mergeCell ref="AF62:AI62"/>
    <mergeCell ref="AJ68:AM68"/>
    <mergeCell ref="AN68:AQ68"/>
    <mergeCell ref="Z59:AB59"/>
    <mergeCell ref="AC59:AE59"/>
    <mergeCell ref="AF59:AI59"/>
    <mergeCell ref="AJ59:AM59"/>
    <mergeCell ref="AN59:AQ59"/>
    <mergeCell ref="B68:C68"/>
    <mergeCell ref="D68:E68"/>
    <mergeCell ref="F68:G68"/>
    <mergeCell ref="B58:C58"/>
    <mergeCell ref="D58:E58"/>
    <mergeCell ref="F58:G58"/>
    <mergeCell ref="B64:C64"/>
    <mergeCell ref="D64:E64"/>
    <mergeCell ref="F64:G64"/>
    <mergeCell ref="B65:C65"/>
    <mergeCell ref="D65:E65"/>
    <mergeCell ref="B63:C63"/>
    <mergeCell ref="D63:E63"/>
    <mergeCell ref="B61:C61"/>
    <mergeCell ref="D61:E61"/>
    <mergeCell ref="F61:G61"/>
    <mergeCell ref="B60:C60"/>
    <mergeCell ref="D60:E60"/>
    <mergeCell ref="F60:G60"/>
    <mergeCell ref="S67:T67"/>
    <mergeCell ref="J64:K64"/>
  </mergeCells>
  <conditionalFormatting sqref="A5">
    <cfRule type="colorScale" priority="165">
      <colorScale>
        <cfvo type="min"/>
        <cfvo type="max"/>
        <color rgb="FFFFEF9C"/>
        <color rgb="FF63BE7B"/>
      </colorScale>
    </cfRule>
  </conditionalFormatting>
  <conditionalFormatting sqref="B37:BD37">
    <cfRule type="colorScale" priority="164">
      <colorScale>
        <cfvo type="min"/>
        <cfvo type="max"/>
        <color rgb="FF63BE7B"/>
        <color rgb="FFFFEF9C"/>
      </colorScale>
    </cfRule>
  </conditionalFormatting>
  <conditionalFormatting sqref="A37">
    <cfRule type="colorScale" priority="163">
      <colorScale>
        <cfvo type="min"/>
        <cfvo type="max"/>
        <color rgb="FFFFEF9C"/>
        <color rgb="FF63BE7B"/>
      </colorScale>
    </cfRule>
  </conditionalFormatting>
  <conditionalFormatting sqref="A38:B38 D38 F38 H38 J38 L38 N38 P38 R38 T38 V38 X38 Z38 AB38 AD38 AF38 AL38 AN38 AP38 AR38 AT38 AV38 AX38 AZ38 BB38 BD38">
    <cfRule type="colorScale" priority="162">
      <colorScale>
        <cfvo type="min"/>
        <cfvo type="percentile" val="50"/>
        <cfvo type="max"/>
        <color rgb="FF63BE7B"/>
        <color rgb="FFFFEB84"/>
        <color rgb="FFF8696B"/>
      </colorScale>
    </cfRule>
  </conditionalFormatting>
  <conditionalFormatting sqref="A40">
    <cfRule type="colorScale" priority="161">
      <colorScale>
        <cfvo type="min"/>
        <cfvo type="percentile" val="50"/>
        <cfvo type="max"/>
        <color rgb="FF63BE7B"/>
        <color rgb="FFFFEB84"/>
        <color rgb="FFF8696B"/>
      </colorScale>
    </cfRule>
  </conditionalFormatting>
  <conditionalFormatting sqref="B41 F41 D41 J41 H41 N41 L41 R41 P41 V41 T41 Z41 X41 AD41 AB41 AL41 AF41 AP41 AN41 AT41 AR41 AX41 AV41 BD41 AZ41 BB41">
    <cfRule type="colorScale" priority="159">
      <colorScale>
        <cfvo type="min"/>
        <cfvo type="percentile" val="50"/>
        <cfvo type="max"/>
        <color rgb="FFF8696B"/>
        <color rgb="FFFFEB84"/>
        <color rgb="FF00B0F0"/>
      </colorScale>
    </cfRule>
    <cfRule type="cellIs" dxfId="52" priority="160" operator="equal">
      <formula>1</formula>
    </cfRule>
  </conditionalFormatting>
  <conditionalFormatting sqref="B42 F42 D42 J42 H42 N42 L42 R42 P42 V42 T42 Z42 X42 AD42 AB42 AL42 AF42 AP42 AN42 AT42 AR42 AX42 AV42 BD42 AZ42 BB42">
    <cfRule type="colorScale" priority="158">
      <colorScale>
        <cfvo type="min"/>
        <cfvo type="max"/>
        <color rgb="FF63BE7B"/>
        <color rgb="FF7030A0"/>
      </colorScale>
    </cfRule>
  </conditionalFormatting>
  <conditionalFormatting sqref="B39 F39 D39 R39 P39 V39 T39 Z39 X39 AD39 AB39 AL39 AF39 AP39 AN39 AT39 AR39 AX39 AV39 BD39 AZ39 BB39">
    <cfRule type="colorScale" priority="156">
      <colorScale>
        <cfvo type="min"/>
        <cfvo type="percentile" val="50"/>
        <cfvo type="max"/>
        <color rgb="FF5A8AC6"/>
        <color rgb="FFFFEB84"/>
        <color rgb="FFF8696B"/>
      </colorScale>
    </cfRule>
    <cfRule type="cellIs" dxfId="51" priority="157" operator="equal">
      <formula>2</formula>
    </cfRule>
  </conditionalFormatting>
  <conditionalFormatting sqref="B40:BD40">
    <cfRule type="colorScale" priority="155">
      <colorScale>
        <cfvo type="min"/>
        <cfvo type="max"/>
        <color rgb="FFFFEF9C"/>
        <color rgb="FF63BE7B"/>
      </colorScale>
    </cfRule>
  </conditionalFormatting>
  <conditionalFormatting sqref="P36">
    <cfRule type="cellIs" dxfId="50" priority="154" operator="between">
      <formula>1</formula>
      <formula>4</formula>
    </cfRule>
  </conditionalFormatting>
  <conditionalFormatting sqref="B34:BD34">
    <cfRule type="iconSet" priority="153">
      <iconSet iconSet="5Quarters">
        <cfvo type="percent" val="0"/>
        <cfvo type="num" val="1"/>
        <cfvo type="num" val="2"/>
        <cfvo type="num" val="3"/>
        <cfvo type="num" val="4"/>
      </iconSet>
    </cfRule>
  </conditionalFormatting>
  <conditionalFormatting sqref="W65 W62 A10:A12">
    <cfRule type="expression" dxfId="49" priority="151">
      <formula>$A$18</formula>
    </cfRule>
  </conditionalFormatting>
  <conditionalFormatting sqref="BJ48">
    <cfRule type="cellIs" dxfId="48" priority="150" operator="equal">
      <formula>$A$5</formula>
    </cfRule>
  </conditionalFormatting>
  <conditionalFormatting sqref="U51">
    <cfRule type="colorScale" priority="149">
      <colorScale>
        <cfvo type="min"/>
        <cfvo type="percentile" val="50"/>
        <cfvo type="max"/>
        <color rgb="FF63BE7B"/>
        <color rgb="FFFFEB84"/>
        <color rgb="FFF8696B"/>
      </colorScale>
    </cfRule>
  </conditionalFormatting>
  <conditionalFormatting sqref="W51">
    <cfRule type="colorScale" priority="146">
      <colorScale>
        <cfvo type="min"/>
        <cfvo type="percentile" val="50"/>
        <cfvo type="max"/>
        <color rgb="FF63BE7B"/>
        <color rgb="FFFFEB84"/>
        <color rgb="FFF8696B"/>
      </colorScale>
    </cfRule>
  </conditionalFormatting>
  <conditionalFormatting sqref="A27:A28">
    <cfRule type="colorScale" priority="143">
      <colorScale>
        <cfvo type="min"/>
        <cfvo type="max"/>
        <color rgb="FFFFEF9C"/>
        <color rgb="FF63BE7B"/>
      </colorScale>
    </cfRule>
  </conditionalFormatting>
  <conditionalFormatting sqref="A5">
    <cfRule type="colorScale" priority="142">
      <colorScale>
        <cfvo type="min"/>
        <cfvo type="percentile" val="50"/>
        <cfvo type="max"/>
        <color rgb="FF63BE7B"/>
        <color rgb="FFFFEB84"/>
        <color rgb="FFF8696B"/>
      </colorScale>
    </cfRule>
  </conditionalFormatting>
  <conditionalFormatting sqref="AH39:AK39">
    <cfRule type="colorScale" priority="132">
      <colorScale>
        <cfvo type="min"/>
        <cfvo type="percentile" val="50"/>
        <cfvo type="max"/>
        <color rgb="FF63BE7B"/>
        <color rgb="FFFFEB84"/>
        <color rgb="FFF8696B"/>
      </colorScale>
    </cfRule>
  </conditionalFormatting>
  <conditionalFormatting sqref="AH40:AK40">
    <cfRule type="colorScale" priority="131">
      <colorScale>
        <cfvo type="min"/>
        <cfvo type="percentile" val="50"/>
        <cfvo type="max"/>
        <color rgb="FFF8696B"/>
        <color rgb="FFFFEB84"/>
        <color rgb="FF63BE7B"/>
      </colorScale>
    </cfRule>
  </conditionalFormatting>
  <conditionalFormatting sqref="AH41:AK41">
    <cfRule type="colorScale" priority="130">
      <colorScale>
        <cfvo type="min"/>
        <cfvo type="max"/>
        <color rgb="FFFF7128"/>
        <color rgb="FF00B0F0"/>
      </colorScale>
    </cfRule>
  </conditionalFormatting>
  <conditionalFormatting sqref="AH42:AK42">
    <cfRule type="colorScale" priority="129">
      <colorScale>
        <cfvo type="min"/>
        <cfvo type="max"/>
        <color rgb="FFFF7128"/>
        <color rgb="FF7030A0"/>
      </colorScale>
    </cfRule>
  </conditionalFormatting>
  <conditionalFormatting sqref="A5:BE32">
    <cfRule type="expression" dxfId="47" priority="128">
      <formula>$BF5=FALSE</formula>
    </cfRule>
  </conditionalFormatting>
  <conditionalFormatting sqref="A52:P79">
    <cfRule type="expression" dxfId="46" priority="127">
      <formula>$A52=FALSE</formula>
    </cfRule>
  </conditionalFormatting>
  <conditionalFormatting sqref="J52:J74 L77:L79 J77:J78 H77:H78 D77:D78 N77:N78 F79:H79 F77:F78">
    <cfRule type="expression" dxfId="45" priority="125">
      <formula>$A52="a"</formula>
    </cfRule>
  </conditionalFormatting>
  <conditionalFormatting sqref="L52:L74">
    <cfRule type="expression" dxfId="44" priority="126">
      <formula>$A52="a"</formula>
    </cfRule>
  </conditionalFormatting>
  <conditionalFormatting sqref="H53:H74">
    <cfRule type="expression" dxfId="43" priority="124">
      <formula>$A53="a"</formula>
    </cfRule>
  </conditionalFormatting>
  <conditionalFormatting sqref="J79">
    <cfRule type="expression" dxfId="42" priority="123">
      <formula>$A79="a"</formula>
    </cfRule>
  </conditionalFormatting>
  <conditionalFormatting sqref="J79">
    <cfRule type="expression" dxfId="41" priority="122">
      <formula>$A79="a"</formula>
    </cfRule>
  </conditionalFormatting>
  <conditionalFormatting sqref="L75:M76">
    <cfRule type="expression" dxfId="40" priority="117">
      <formula>$A75="a"</formula>
    </cfRule>
  </conditionalFormatting>
  <conditionalFormatting sqref="L75:L78">
    <cfRule type="expression" dxfId="39" priority="116">
      <formula>$A75="a"</formula>
    </cfRule>
  </conditionalFormatting>
  <conditionalFormatting sqref="J75:K76">
    <cfRule type="expression" dxfId="38" priority="115">
      <formula>$A75="a"</formula>
    </cfRule>
  </conditionalFormatting>
  <conditionalFormatting sqref="J75:J78">
    <cfRule type="expression" dxfId="37" priority="114">
      <formula>$A75="a"</formula>
    </cfRule>
  </conditionalFormatting>
  <conditionalFormatting sqref="H75:I76">
    <cfRule type="expression" dxfId="36" priority="113">
      <formula>$A75="a"</formula>
    </cfRule>
  </conditionalFormatting>
  <conditionalFormatting sqref="D75:E76">
    <cfRule type="expression" dxfId="35" priority="112">
      <formula>$A75="a"</formula>
    </cfRule>
  </conditionalFormatting>
  <conditionalFormatting sqref="N75:P76">
    <cfRule type="expression" dxfId="34" priority="111">
      <formula>$A75="a"</formula>
    </cfRule>
  </conditionalFormatting>
  <conditionalFormatting sqref="F75:G75">
    <cfRule type="expression" dxfId="33" priority="109">
      <formula>$A75="a"</formula>
    </cfRule>
  </conditionalFormatting>
  <conditionalFormatting sqref="F76:G76">
    <cfRule type="expression" dxfId="32" priority="108">
      <formula>$A76="a"</formula>
    </cfRule>
  </conditionalFormatting>
  <conditionalFormatting sqref="A29:A31">
    <cfRule type="colorScale" priority="107">
      <colorScale>
        <cfvo type="min"/>
        <cfvo type="max"/>
        <color rgb="FFFFEF9C"/>
        <color rgb="FF63BE7B"/>
      </colorScale>
    </cfRule>
  </conditionalFormatting>
  <conditionalFormatting sqref="A29:A31 BB25:BB28 B7:AW12 B6:J6 AV6:AW6 B18:AW24 B14:B17 C13:AW16">
    <cfRule type="expression" dxfId="31" priority="106">
      <formula>$BF6="p"</formula>
    </cfRule>
  </conditionalFormatting>
  <conditionalFormatting sqref="AX29:BA32">
    <cfRule type="expression" dxfId="30" priority="105">
      <formula>$BF29="p"</formula>
    </cfRule>
  </conditionalFormatting>
  <conditionalFormatting sqref="S52:BB79">
    <cfRule type="expression" dxfId="29" priority="68">
      <formula>$S52=FALSE</formula>
    </cfRule>
  </conditionalFormatting>
  <conditionalFormatting sqref="Z52:AB79">
    <cfRule type="cellIs" dxfId="28" priority="53" operator="equal">
      <formula>"2 mois"</formula>
    </cfRule>
    <cfRule type="cellIs" dxfId="27" priority="54" operator="equal">
      <formula>"3 mois"</formula>
    </cfRule>
    <cfRule type="cellIs" dxfId="26" priority="55" operator="equal">
      <formula>"4 mois"</formula>
    </cfRule>
    <cfRule type="cellIs" dxfId="25" priority="56" operator="equal">
      <formula>"5 mois"</formula>
    </cfRule>
    <cfRule type="cellIs" dxfId="24" priority="57" operator="equal">
      <formula>"6 mois"</formula>
    </cfRule>
    <cfRule type="cellIs" dxfId="23" priority="58" operator="equal">
      <formula>"7 mois"</formula>
    </cfRule>
    <cfRule type="cellIs" dxfId="22" priority="59" operator="between">
      <formula>"36 mois"</formula>
      <formula>"72 mois"</formula>
    </cfRule>
    <cfRule type="cellIs" dxfId="21" priority="61" operator="between">
      <formula>"24 mois"</formula>
      <formula>"35 mois"</formula>
    </cfRule>
    <cfRule type="cellIs" dxfId="20" priority="65" operator="between">
      <formula>"12 mois"</formula>
      <formula>"23 mois"</formula>
    </cfRule>
    <cfRule type="cellIs" dxfId="19" priority="66" operator="between">
      <formula>"10 mois"</formula>
      <formula>"11 mois"</formula>
    </cfRule>
    <cfRule type="cellIs" dxfId="18" priority="67" operator="equal">
      <formula>"9 mois"</formula>
    </cfRule>
  </conditionalFormatting>
  <conditionalFormatting sqref="BC13:BD24">
    <cfRule type="expression" dxfId="17" priority="52">
      <formula>$BF13="p"</formula>
    </cfRule>
  </conditionalFormatting>
  <conditionalFormatting sqref="A15">
    <cfRule type="expression" dxfId="16" priority="50">
      <formula>$BF15="p"</formula>
    </cfRule>
  </conditionalFormatting>
  <conditionalFormatting sqref="AZ5:BB12">
    <cfRule type="expression" dxfId="15" priority="32">
      <formula>$BF5="p"</formula>
    </cfRule>
  </conditionalFormatting>
  <conditionalFormatting sqref="AZ25:BA28">
    <cfRule type="expression" dxfId="14" priority="30">
      <formula>$BF25="p"</formula>
    </cfRule>
  </conditionalFormatting>
  <conditionalFormatting sqref="BB13:BB24">
    <cfRule type="expression" dxfId="13" priority="29">
      <formula>$BF13="p"</formula>
    </cfRule>
  </conditionalFormatting>
  <conditionalFormatting sqref="AZ13:BA24">
    <cfRule type="expression" dxfId="12" priority="28">
      <formula>$BF13="p"</formula>
    </cfRule>
  </conditionalFormatting>
  <conditionalFormatting sqref="AX5:AY12">
    <cfRule type="expression" dxfId="11" priority="27">
      <formula>$BF5="p"</formula>
    </cfRule>
  </conditionalFormatting>
  <conditionalFormatting sqref="AX25:AY28">
    <cfRule type="expression" dxfId="10" priority="25">
      <formula>$BF25="p"</formula>
    </cfRule>
  </conditionalFormatting>
  <conditionalFormatting sqref="AX13:AY24">
    <cfRule type="expression" dxfId="9" priority="23">
      <formula>$BF13="p"</formula>
    </cfRule>
  </conditionalFormatting>
  <conditionalFormatting sqref="B5:AW5">
    <cfRule type="expression" dxfId="8" priority="13">
      <formula>$BF5="p"</formula>
    </cfRule>
  </conditionalFormatting>
  <conditionalFormatting sqref="K6:AU6">
    <cfRule type="expression" dxfId="7" priority="12">
      <formula>$BF6="p"</formula>
    </cfRule>
  </conditionalFormatting>
  <conditionalFormatting sqref="B25:AW32">
    <cfRule type="expression" dxfId="6" priority="11">
      <formula>$BF25="p"</formula>
    </cfRule>
  </conditionalFormatting>
  <conditionalFormatting sqref="C17">
    <cfRule type="expression" dxfId="5" priority="10">
      <formula>$BF17="p"</formula>
    </cfRule>
  </conditionalFormatting>
  <conditionalFormatting sqref="D17:AW17">
    <cfRule type="expression" dxfId="4" priority="9">
      <formula>$BF17="p"</formula>
    </cfRule>
  </conditionalFormatting>
  <conditionalFormatting sqref="A9">
    <cfRule type="colorScale" priority="8">
      <colorScale>
        <cfvo type="min"/>
        <cfvo type="max"/>
        <color rgb="FFFFEF9C"/>
        <color rgb="FF63BE7B"/>
      </colorScale>
    </cfRule>
  </conditionalFormatting>
  <conditionalFormatting sqref="A9">
    <cfRule type="colorScale" priority="7">
      <colorScale>
        <cfvo type="min"/>
        <cfvo type="percentile" val="50"/>
        <cfvo type="max"/>
        <color rgb="FF63BE7B"/>
        <color rgb="FFFFEB84"/>
        <color rgb="FFF8696B"/>
      </colorScale>
    </cfRule>
  </conditionalFormatting>
  <conditionalFormatting sqref="BF7">
    <cfRule type="cellIs" priority="6" operator="between">
      <formula>$BF$3</formula>
      <formula>$BF$32</formula>
    </cfRule>
  </conditionalFormatting>
  <conditionalFormatting sqref="H39 J39 L39 N39">
    <cfRule type="colorScale" priority="4">
      <colorScale>
        <cfvo type="min"/>
        <cfvo type="percentile" val="50"/>
        <cfvo type="max"/>
        <color rgb="FF5A8AC6"/>
        <color rgb="FFFFEB84"/>
        <color rgb="FFF8696B"/>
      </colorScale>
    </cfRule>
  </conditionalFormatting>
  <conditionalFormatting sqref="F45:G45">
    <cfRule type="colorScale" priority="2">
      <colorScale>
        <cfvo type="min"/>
        <cfvo type="percentile" val="50"/>
        <cfvo type="max"/>
        <color rgb="FF63BE7B"/>
        <color rgb="FFFFEB84"/>
        <color rgb="FFF8696B"/>
      </colorScale>
    </cfRule>
  </conditionalFormatting>
  <pageMargins left="0" right="0.70866141732283472" top="0.74803149606299213" bottom="0.74803149606299213" header="0.31496062992125984" footer="0.31496062992125984"/>
  <pageSetup paperSize="9" scale="80" orientation="landscape" r:id="rId1"/>
  <ignoredErrors>
    <ignoredError sqref="AJ80 AR80 AN80" formula="1"/>
    <ignoredError sqref="U58"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8610" r:id="rId4" name="Check Box 2">
              <controlPr defaultSize="0" autoFill="0" autoLine="0" autoPict="0" macro="[0]!Caseàcocher50_Cliquer">
                <anchor moveWithCells="1">
                  <from>
                    <xdr:col>18</xdr:col>
                    <xdr:colOff>95250</xdr:colOff>
                    <xdr:row>52</xdr:row>
                    <xdr:rowOff>19050</xdr:rowOff>
                  </from>
                  <to>
                    <xdr:col>18</xdr:col>
                    <xdr:colOff>295275</xdr:colOff>
                    <xdr:row>53</xdr:row>
                    <xdr:rowOff>0</xdr:rowOff>
                  </to>
                </anchor>
              </controlPr>
            </control>
          </mc:Choice>
        </mc:AlternateContent>
        <mc:AlternateContent xmlns:mc="http://schemas.openxmlformats.org/markup-compatibility/2006">
          <mc:Choice Requires="x14">
            <control shapeId="68615" r:id="rId5" name="Check Box 7">
              <controlPr defaultSize="0" autoFill="0" autoLine="0" autoPict="0" macro="[0]!Caseàcocher50_Cliquer">
                <anchor moveWithCells="1">
                  <from>
                    <xdr:col>18</xdr:col>
                    <xdr:colOff>95250</xdr:colOff>
                    <xdr:row>51</xdr:row>
                    <xdr:rowOff>19050</xdr:rowOff>
                  </from>
                  <to>
                    <xdr:col>18</xdr:col>
                    <xdr:colOff>295275</xdr:colOff>
                    <xdr:row>52</xdr:row>
                    <xdr:rowOff>0</xdr:rowOff>
                  </to>
                </anchor>
              </controlPr>
            </control>
          </mc:Choice>
        </mc:AlternateContent>
        <mc:AlternateContent xmlns:mc="http://schemas.openxmlformats.org/markup-compatibility/2006">
          <mc:Choice Requires="x14">
            <control shapeId="68617" r:id="rId6" name="Check Box 9">
              <controlPr defaultSize="0" autoFill="0" autoLine="0" autoPict="0" macro="[0]!Caseàcocher50_Cliquer">
                <anchor moveWithCells="1">
                  <from>
                    <xdr:col>18</xdr:col>
                    <xdr:colOff>95250</xdr:colOff>
                    <xdr:row>53</xdr:row>
                    <xdr:rowOff>19050</xdr:rowOff>
                  </from>
                  <to>
                    <xdr:col>18</xdr:col>
                    <xdr:colOff>295275</xdr:colOff>
                    <xdr:row>54</xdr:row>
                    <xdr:rowOff>0</xdr:rowOff>
                  </to>
                </anchor>
              </controlPr>
            </control>
          </mc:Choice>
        </mc:AlternateContent>
        <mc:AlternateContent xmlns:mc="http://schemas.openxmlformats.org/markup-compatibility/2006">
          <mc:Choice Requires="x14">
            <control shapeId="68619" r:id="rId7" name="Check Box 11">
              <controlPr defaultSize="0" autoFill="0" autoLine="0" autoPict="0" macro="[0]!Caseàcocher50_Cliquer">
                <anchor moveWithCells="1">
                  <from>
                    <xdr:col>18</xdr:col>
                    <xdr:colOff>95250</xdr:colOff>
                    <xdr:row>54</xdr:row>
                    <xdr:rowOff>19050</xdr:rowOff>
                  </from>
                  <to>
                    <xdr:col>18</xdr:col>
                    <xdr:colOff>295275</xdr:colOff>
                    <xdr:row>55</xdr:row>
                    <xdr:rowOff>0</xdr:rowOff>
                  </to>
                </anchor>
              </controlPr>
            </control>
          </mc:Choice>
        </mc:AlternateContent>
        <mc:AlternateContent xmlns:mc="http://schemas.openxmlformats.org/markup-compatibility/2006">
          <mc:Choice Requires="x14">
            <control shapeId="68621" r:id="rId8" name="Check Box 13">
              <controlPr defaultSize="0" autoFill="0" autoLine="0" autoPict="0" macro="[0]!Caseàcocher50_Cliquer">
                <anchor moveWithCells="1">
                  <from>
                    <xdr:col>18</xdr:col>
                    <xdr:colOff>95250</xdr:colOff>
                    <xdr:row>55</xdr:row>
                    <xdr:rowOff>19050</xdr:rowOff>
                  </from>
                  <to>
                    <xdr:col>18</xdr:col>
                    <xdr:colOff>295275</xdr:colOff>
                    <xdr:row>55</xdr:row>
                    <xdr:rowOff>200025</xdr:rowOff>
                  </to>
                </anchor>
              </controlPr>
            </control>
          </mc:Choice>
        </mc:AlternateContent>
        <mc:AlternateContent xmlns:mc="http://schemas.openxmlformats.org/markup-compatibility/2006">
          <mc:Choice Requires="x14">
            <control shapeId="68623" r:id="rId9" name="Check Box 15">
              <controlPr defaultSize="0" autoFill="0" autoLine="0" autoPict="0" macro="[0]!Caseàcocher50_Cliquer">
                <anchor moveWithCells="1">
                  <from>
                    <xdr:col>18</xdr:col>
                    <xdr:colOff>95250</xdr:colOff>
                    <xdr:row>56</xdr:row>
                    <xdr:rowOff>19050</xdr:rowOff>
                  </from>
                  <to>
                    <xdr:col>18</xdr:col>
                    <xdr:colOff>295275</xdr:colOff>
                    <xdr:row>57</xdr:row>
                    <xdr:rowOff>0</xdr:rowOff>
                  </to>
                </anchor>
              </controlPr>
            </control>
          </mc:Choice>
        </mc:AlternateContent>
        <mc:AlternateContent xmlns:mc="http://schemas.openxmlformats.org/markup-compatibility/2006">
          <mc:Choice Requires="x14">
            <control shapeId="68625" r:id="rId10" name="Check Box 17">
              <controlPr defaultSize="0" autoFill="0" autoLine="0" autoPict="0" macro="[0]!Caseàcocher50_Cliquer">
                <anchor moveWithCells="1">
                  <from>
                    <xdr:col>18</xdr:col>
                    <xdr:colOff>95250</xdr:colOff>
                    <xdr:row>59</xdr:row>
                    <xdr:rowOff>19050</xdr:rowOff>
                  </from>
                  <to>
                    <xdr:col>18</xdr:col>
                    <xdr:colOff>295275</xdr:colOff>
                    <xdr:row>60</xdr:row>
                    <xdr:rowOff>0</xdr:rowOff>
                  </to>
                </anchor>
              </controlPr>
            </control>
          </mc:Choice>
        </mc:AlternateContent>
        <mc:AlternateContent xmlns:mc="http://schemas.openxmlformats.org/markup-compatibility/2006">
          <mc:Choice Requires="x14">
            <control shapeId="68627" r:id="rId11" name="Check Box 19">
              <controlPr defaultSize="0" autoFill="0" autoLine="0" autoPict="0" macro="[0]!Caseàcocher50_Cliquer">
                <anchor moveWithCells="1">
                  <from>
                    <xdr:col>18</xdr:col>
                    <xdr:colOff>95250</xdr:colOff>
                    <xdr:row>60</xdr:row>
                    <xdr:rowOff>19050</xdr:rowOff>
                  </from>
                  <to>
                    <xdr:col>18</xdr:col>
                    <xdr:colOff>295275</xdr:colOff>
                    <xdr:row>61</xdr:row>
                    <xdr:rowOff>0</xdr:rowOff>
                  </to>
                </anchor>
              </controlPr>
            </control>
          </mc:Choice>
        </mc:AlternateContent>
        <mc:AlternateContent xmlns:mc="http://schemas.openxmlformats.org/markup-compatibility/2006">
          <mc:Choice Requires="x14">
            <control shapeId="68629" r:id="rId12" name="Check Box 21">
              <controlPr defaultSize="0" autoFill="0" autoLine="0" autoPict="0" macro="[0]!Caseàcocher50_Cliquer">
                <anchor moveWithCells="1">
                  <from>
                    <xdr:col>18</xdr:col>
                    <xdr:colOff>95250</xdr:colOff>
                    <xdr:row>61</xdr:row>
                    <xdr:rowOff>19050</xdr:rowOff>
                  </from>
                  <to>
                    <xdr:col>18</xdr:col>
                    <xdr:colOff>295275</xdr:colOff>
                    <xdr:row>62</xdr:row>
                    <xdr:rowOff>0</xdr:rowOff>
                  </to>
                </anchor>
              </controlPr>
            </control>
          </mc:Choice>
        </mc:AlternateContent>
        <mc:AlternateContent xmlns:mc="http://schemas.openxmlformats.org/markup-compatibility/2006">
          <mc:Choice Requires="x14">
            <control shapeId="68631" r:id="rId13" name="Check Box 23">
              <controlPr defaultSize="0" autoFill="0" autoLine="0" autoPict="0" macro="[0]!Caseàcocher50_Cliquer">
                <anchor moveWithCells="1">
                  <from>
                    <xdr:col>18</xdr:col>
                    <xdr:colOff>95250</xdr:colOff>
                    <xdr:row>62</xdr:row>
                    <xdr:rowOff>19050</xdr:rowOff>
                  </from>
                  <to>
                    <xdr:col>18</xdr:col>
                    <xdr:colOff>295275</xdr:colOff>
                    <xdr:row>62</xdr:row>
                    <xdr:rowOff>200025</xdr:rowOff>
                  </to>
                </anchor>
              </controlPr>
            </control>
          </mc:Choice>
        </mc:AlternateContent>
        <mc:AlternateContent xmlns:mc="http://schemas.openxmlformats.org/markup-compatibility/2006">
          <mc:Choice Requires="x14">
            <control shapeId="68633" r:id="rId14" name="Check Box 25">
              <controlPr defaultSize="0" autoFill="0" autoLine="0" autoPict="0" macro="[0]!Caseàcocher50_Cliquer">
                <anchor moveWithCells="1">
                  <from>
                    <xdr:col>18</xdr:col>
                    <xdr:colOff>95250</xdr:colOff>
                    <xdr:row>64</xdr:row>
                    <xdr:rowOff>19050</xdr:rowOff>
                  </from>
                  <to>
                    <xdr:col>18</xdr:col>
                    <xdr:colOff>295275</xdr:colOff>
                    <xdr:row>65</xdr:row>
                    <xdr:rowOff>0</xdr:rowOff>
                  </to>
                </anchor>
              </controlPr>
            </control>
          </mc:Choice>
        </mc:AlternateContent>
        <mc:AlternateContent xmlns:mc="http://schemas.openxmlformats.org/markup-compatibility/2006">
          <mc:Choice Requires="x14">
            <control shapeId="68635" r:id="rId15" name="Check Box 27">
              <controlPr defaultSize="0" autoFill="0" autoLine="0" autoPict="0" macro="[0]!Caseàcocher50_Cliquer">
                <anchor moveWithCells="1">
                  <from>
                    <xdr:col>18</xdr:col>
                    <xdr:colOff>95250</xdr:colOff>
                    <xdr:row>65</xdr:row>
                    <xdr:rowOff>19050</xdr:rowOff>
                  </from>
                  <to>
                    <xdr:col>18</xdr:col>
                    <xdr:colOff>295275</xdr:colOff>
                    <xdr:row>66</xdr:row>
                    <xdr:rowOff>0</xdr:rowOff>
                  </to>
                </anchor>
              </controlPr>
            </control>
          </mc:Choice>
        </mc:AlternateContent>
        <mc:AlternateContent xmlns:mc="http://schemas.openxmlformats.org/markup-compatibility/2006">
          <mc:Choice Requires="x14">
            <control shapeId="68637" r:id="rId16" name="Check Box 29">
              <controlPr defaultSize="0" autoFill="0" autoLine="0" autoPict="0" macro="[0]!Caseàcocher50_Cliquer">
                <anchor moveWithCells="1">
                  <from>
                    <xdr:col>18</xdr:col>
                    <xdr:colOff>95250</xdr:colOff>
                    <xdr:row>66</xdr:row>
                    <xdr:rowOff>19050</xdr:rowOff>
                  </from>
                  <to>
                    <xdr:col>18</xdr:col>
                    <xdr:colOff>295275</xdr:colOff>
                    <xdr:row>67</xdr:row>
                    <xdr:rowOff>0</xdr:rowOff>
                  </to>
                </anchor>
              </controlPr>
            </control>
          </mc:Choice>
        </mc:AlternateContent>
        <mc:AlternateContent xmlns:mc="http://schemas.openxmlformats.org/markup-compatibility/2006">
          <mc:Choice Requires="x14">
            <control shapeId="68639" r:id="rId17" name="Check Box 31">
              <controlPr defaultSize="0" autoFill="0" autoLine="0" autoPict="0" macro="[0]!Caseàcocher50_Cliquer">
                <anchor moveWithCells="1">
                  <from>
                    <xdr:col>18</xdr:col>
                    <xdr:colOff>95250</xdr:colOff>
                    <xdr:row>68</xdr:row>
                    <xdr:rowOff>19050</xdr:rowOff>
                  </from>
                  <to>
                    <xdr:col>18</xdr:col>
                    <xdr:colOff>295275</xdr:colOff>
                    <xdr:row>69</xdr:row>
                    <xdr:rowOff>0</xdr:rowOff>
                  </to>
                </anchor>
              </controlPr>
            </control>
          </mc:Choice>
        </mc:AlternateContent>
        <mc:AlternateContent xmlns:mc="http://schemas.openxmlformats.org/markup-compatibility/2006">
          <mc:Choice Requires="x14">
            <control shapeId="68641" r:id="rId18" name="Check Box 33">
              <controlPr defaultSize="0" autoFill="0" autoLine="0" autoPict="0" macro="[0]!Caseàcocher50_Cliquer">
                <anchor moveWithCells="1">
                  <from>
                    <xdr:col>18</xdr:col>
                    <xdr:colOff>95250</xdr:colOff>
                    <xdr:row>69</xdr:row>
                    <xdr:rowOff>19050</xdr:rowOff>
                  </from>
                  <to>
                    <xdr:col>18</xdr:col>
                    <xdr:colOff>295275</xdr:colOff>
                    <xdr:row>69</xdr:row>
                    <xdr:rowOff>200025</xdr:rowOff>
                  </to>
                </anchor>
              </controlPr>
            </control>
          </mc:Choice>
        </mc:AlternateContent>
        <mc:AlternateContent xmlns:mc="http://schemas.openxmlformats.org/markup-compatibility/2006">
          <mc:Choice Requires="x14">
            <control shapeId="68643" r:id="rId19" name="Check Box 35">
              <controlPr defaultSize="0" autoFill="0" autoLine="0" autoPict="0" macro="[0]!Caseàcocher50_Cliquer">
                <anchor moveWithCells="1">
                  <from>
                    <xdr:col>18</xdr:col>
                    <xdr:colOff>95250</xdr:colOff>
                    <xdr:row>70</xdr:row>
                    <xdr:rowOff>19050</xdr:rowOff>
                  </from>
                  <to>
                    <xdr:col>18</xdr:col>
                    <xdr:colOff>295275</xdr:colOff>
                    <xdr:row>71</xdr:row>
                    <xdr:rowOff>0</xdr:rowOff>
                  </to>
                </anchor>
              </controlPr>
            </control>
          </mc:Choice>
        </mc:AlternateContent>
        <mc:AlternateContent xmlns:mc="http://schemas.openxmlformats.org/markup-compatibility/2006">
          <mc:Choice Requires="x14">
            <control shapeId="68645" r:id="rId20" name="Check Box 37">
              <controlPr defaultSize="0" autoFill="0" autoLine="0" autoPict="0" macro="[0]!Caseàcocher50_Cliquer">
                <anchor moveWithCells="1">
                  <from>
                    <xdr:col>18</xdr:col>
                    <xdr:colOff>95250</xdr:colOff>
                    <xdr:row>71</xdr:row>
                    <xdr:rowOff>19050</xdr:rowOff>
                  </from>
                  <to>
                    <xdr:col>18</xdr:col>
                    <xdr:colOff>295275</xdr:colOff>
                    <xdr:row>72</xdr:row>
                    <xdr:rowOff>0</xdr:rowOff>
                  </to>
                </anchor>
              </controlPr>
            </control>
          </mc:Choice>
        </mc:AlternateContent>
        <mc:AlternateContent xmlns:mc="http://schemas.openxmlformats.org/markup-compatibility/2006">
          <mc:Choice Requires="x14">
            <control shapeId="68647" r:id="rId21" name="Check Box 39">
              <controlPr defaultSize="0" autoFill="0" autoLine="0" autoPict="0" macro="[0]!Caseàcocher50_Cliquer">
                <anchor moveWithCells="1">
                  <from>
                    <xdr:col>18</xdr:col>
                    <xdr:colOff>95250</xdr:colOff>
                    <xdr:row>72</xdr:row>
                    <xdr:rowOff>19050</xdr:rowOff>
                  </from>
                  <to>
                    <xdr:col>18</xdr:col>
                    <xdr:colOff>295275</xdr:colOff>
                    <xdr:row>73</xdr:row>
                    <xdr:rowOff>0</xdr:rowOff>
                  </to>
                </anchor>
              </controlPr>
            </control>
          </mc:Choice>
        </mc:AlternateContent>
        <mc:AlternateContent xmlns:mc="http://schemas.openxmlformats.org/markup-compatibility/2006">
          <mc:Choice Requires="x14">
            <control shapeId="68649" r:id="rId22" name="Check Box 41">
              <controlPr defaultSize="0" autoFill="0" autoLine="0" autoPict="0" macro="[0]!Caseàcocher50_Cliquer">
                <anchor moveWithCells="1">
                  <from>
                    <xdr:col>18</xdr:col>
                    <xdr:colOff>95250</xdr:colOff>
                    <xdr:row>73</xdr:row>
                    <xdr:rowOff>19050</xdr:rowOff>
                  </from>
                  <to>
                    <xdr:col>18</xdr:col>
                    <xdr:colOff>295275</xdr:colOff>
                    <xdr:row>74</xdr:row>
                    <xdr:rowOff>0</xdr:rowOff>
                  </to>
                </anchor>
              </controlPr>
            </control>
          </mc:Choice>
        </mc:AlternateContent>
        <mc:AlternateContent xmlns:mc="http://schemas.openxmlformats.org/markup-compatibility/2006">
          <mc:Choice Requires="x14">
            <control shapeId="68650" r:id="rId23" name="Check Box 42">
              <controlPr defaultSize="0" autoFill="0" autoLine="0" autoPict="0" macro="[0]!Caseàcocher50_Cliquer">
                <anchor moveWithCells="1">
                  <from>
                    <xdr:col>18</xdr:col>
                    <xdr:colOff>95250</xdr:colOff>
                    <xdr:row>74</xdr:row>
                    <xdr:rowOff>19050</xdr:rowOff>
                  </from>
                  <to>
                    <xdr:col>18</xdr:col>
                    <xdr:colOff>295275</xdr:colOff>
                    <xdr:row>75</xdr:row>
                    <xdr:rowOff>0</xdr:rowOff>
                  </to>
                </anchor>
              </controlPr>
            </control>
          </mc:Choice>
        </mc:AlternateContent>
        <mc:AlternateContent xmlns:mc="http://schemas.openxmlformats.org/markup-compatibility/2006">
          <mc:Choice Requires="x14">
            <control shapeId="68652" r:id="rId24" name="Check Box 44">
              <controlPr defaultSize="0" autoFill="0" autoLine="0" autoPict="0" macro="[0]!Caseàcocher50_Cliquer">
                <anchor moveWithCells="1">
                  <from>
                    <xdr:col>18</xdr:col>
                    <xdr:colOff>95250</xdr:colOff>
                    <xdr:row>75</xdr:row>
                    <xdr:rowOff>19050</xdr:rowOff>
                  </from>
                  <to>
                    <xdr:col>18</xdr:col>
                    <xdr:colOff>295275</xdr:colOff>
                    <xdr:row>76</xdr:row>
                    <xdr:rowOff>0</xdr:rowOff>
                  </to>
                </anchor>
              </controlPr>
            </control>
          </mc:Choice>
        </mc:AlternateContent>
        <mc:AlternateContent xmlns:mc="http://schemas.openxmlformats.org/markup-compatibility/2006">
          <mc:Choice Requires="x14">
            <control shapeId="68653" r:id="rId25" name="Check Box 45">
              <controlPr defaultSize="0" autoFill="0" autoLine="0" autoPict="0" macro="[0]!Caseàcocher50_Cliquer">
                <anchor moveWithCells="1">
                  <from>
                    <xdr:col>18</xdr:col>
                    <xdr:colOff>95250</xdr:colOff>
                    <xdr:row>78</xdr:row>
                    <xdr:rowOff>19050</xdr:rowOff>
                  </from>
                  <to>
                    <xdr:col>18</xdr:col>
                    <xdr:colOff>295275</xdr:colOff>
                    <xdr:row>79</xdr:row>
                    <xdr:rowOff>0</xdr:rowOff>
                  </to>
                </anchor>
              </controlPr>
            </control>
          </mc:Choice>
        </mc:AlternateContent>
        <mc:AlternateContent xmlns:mc="http://schemas.openxmlformats.org/markup-compatibility/2006">
          <mc:Choice Requires="x14">
            <control shapeId="68656" r:id="rId26" name="Check Box 48">
              <controlPr defaultSize="0" autoFill="0" autoLine="0" autoPict="0">
                <anchor moveWithCells="1">
                  <from>
                    <xdr:col>0</xdr:col>
                    <xdr:colOff>561975</xdr:colOff>
                    <xdr:row>51</xdr:row>
                    <xdr:rowOff>9525</xdr:rowOff>
                  </from>
                  <to>
                    <xdr:col>0</xdr:col>
                    <xdr:colOff>781050</xdr:colOff>
                    <xdr:row>52</xdr:row>
                    <xdr:rowOff>9525</xdr:rowOff>
                  </to>
                </anchor>
              </controlPr>
            </control>
          </mc:Choice>
        </mc:AlternateContent>
        <mc:AlternateContent xmlns:mc="http://schemas.openxmlformats.org/markup-compatibility/2006">
          <mc:Choice Requires="x14">
            <control shapeId="68659" r:id="rId27" name="Check Box 51">
              <controlPr defaultSize="0" autoFill="0" autoLine="0" autoPict="0">
                <anchor moveWithCells="1">
                  <from>
                    <xdr:col>0</xdr:col>
                    <xdr:colOff>561975</xdr:colOff>
                    <xdr:row>52</xdr:row>
                    <xdr:rowOff>9525</xdr:rowOff>
                  </from>
                  <to>
                    <xdr:col>0</xdr:col>
                    <xdr:colOff>781050</xdr:colOff>
                    <xdr:row>53</xdr:row>
                    <xdr:rowOff>9525</xdr:rowOff>
                  </to>
                </anchor>
              </controlPr>
            </control>
          </mc:Choice>
        </mc:AlternateContent>
        <mc:AlternateContent xmlns:mc="http://schemas.openxmlformats.org/markup-compatibility/2006">
          <mc:Choice Requires="x14">
            <control shapeId="68661" r:id="rId28" name="Check Box 53">
              <controlPr defaultSize="0" autoFill="0" autoLine="0" autoPict="0">
                <anchor moveWithCells="1">
                  <from>
                    <xdr:col>0</xdr:col>
                    <xdr:colOff>561975</xdr:colOff>
                    <xdr:row>53</xdr:row>
                    <xdr:rowOff>9525</xdr:rowOff>
                  </from>
                  <to>
                    <xdr:col>0</xdr:col>
                    <xdr:colOff>781050</xdr:colOff>
                    <xdr:row>54</xdr:row>
                    <xdr:rowOff>9525</xdr:rowOff>
                  </to>
                </anchor>
              </controlPr>
            </control>
          </mc:Choice>
        </mc:AlternateContent>
        <mc:AlternateContent xmlns:mc="http://schemas.openxmlformats.org/markup-compatibility/2006">
          <mc:Choice Requires="x14">
            <control shapeId="68664" r:id="rId29" name="Check Box 56">
              <controlPr defaultSize="0" autoFill="0" autoLine="0" autoPict="0">
                <anchor moveWithCells="1">
                  <from>
                    <xdr:col>0</xdr:col>
                    <xdr:colOff>561975</xdr:colOff>
                    <xdr:row>54</xdr:row>
                    <xdr:rowOff>9525</xdr:rowOff>
                  </from>
                  <to>
                    <xdr:col>0</xdr:col>
                    <xdr:colOff>781050</xdr:colOff>
                    <xdr:row>55</xdr:row>
                    <xdr:rowOff>9525</xdr:rowOff>
                  </to>
                </anchor>
              </controlPr>
            </control>
          </mc:Choice>
        </mc:AlternateContent>
        <mc:AlternateContent xmlns:mc="http://schemas.openxmlformats.org/markup-compatibility/2006">
          <mc:Choice Requires="x14">
            <control shapeId="68666" r:id="rId30" name="Check Box 58">
              <controlPr defaultSize="0" autoFill="0" autoLine="0" autoPict="0">
                <anchor moveWithCells="1">
                  <from>
                    <xdr:col>0</xdr:col>
                    <xdr:colOff>561975</xdr:colOff>
                    <xdr:row>55</xdr:row>
                    <xdr:rowOff>9525</xdr:rowOff>
                  </from>
                  <to>
                    <xdr:col>0</xdr:col>
                    <xdr:colOff>781050</xdr:colOff>
                    <xdr:row>56</xdr:row>
                    <xdr:rowOff>9525</xdr:rowOff>
                  </to>
                </anchor>
              </controlPr>
            </control>
          </mc:Choice>
        </mc:AlternateContent>
        <mc:AlternateContent xmlns:mc="http://schemas.openxmlformats.org/markup-compatibility/2006">
          <mc:Choice Requires="x14">
            <control shapeId="68668" r:id="rId31" name="Check Box 60">
              <controlPr defaultSize="0" autoFill="0" autoLine="0" autoPict="0">
                <anchor moveWithCells="1">
                  <from>
                    <xdr:col>0</xdr:col>
                    <xdr:colOff>561975</xdr:colOff>
                    <xdr:row>56</xdr:row>
                    <xdr:rowOff>9525</xdr:rowOff>
                  </from>
                  <to>
                    <xdr:col>0</xdr:col>
                    <xdr:colOff>781050</xdr:colOff>
                    <xdr:row>57</xdr:row>
                    <xdr:rowOff>9525</xdr:rowOff>
                  </to>
                </anchor>
              </controlPr>
            </control>
          </mc:Choice>
        </mc:AlternateContent>
        <mc:AlternateContent xmlns:mc="http://schemas.openxmlformats.org/markup-compatibility/2006">
          <mc:Choice Requires="x14">
            <control shapeId="68670" r:id="rId32" name="Check Box 62">
              <controlPr defaultSize="0" autoFill="0" autoLine="0" autoPict="0">
                <anchor moveWithCells="1">
                  <from>
                    <xdr:col>0</xdr:col>
                    <xdr:colOff>561975</xdr:colOff>
                    <xdr:row>59</xdr:row>
                    <xdr:rowOff>9525</xdr:rowOff>
                  </from>
                  <to>
                    <xdr:col>0</xdr:col>
                    <xdr:colOff>781050</xdr:colOff>
                    <xdr:row>60</xdr:row>
                    <xdr:rowOff>9525</xdr:rowOff>
                  </to>
                </anchor>
              </controlPr>
            </control>
          </mc:Choice>
        </mc:AlternateContent>
        <mc:AlternateContent xmlns:mc="http://schemas.openxmlformats.org/markup-compatibility/2006">
          <mc:Choice Requires="x14">
            <control shapeId="68672" r:id="rId33" name="Check Box 64">
              <controlPr defaultSize="0" autoFill="0" autoLine="0" autoPict="0">
                <anchor moveWithCells="1">
                  <from>
                    <xdr:col>0</xdr:col>
                    <xdr:colOff>561975</xdr:colOff>
                    <xdr:row>60</xdr:row>
                    <xdr:rowOff>9525</xdr:rowOff>
                  </from>
                  <to>
                    <xdr:col>0</xdr:col>
                    <xdr:colOff>781050</xdr:colOff>
                    <xdr:row>61</xdr:row>
                    <xdr:rowOff>9525</xdr:rowOff>
                  </to>
                </anchor>
              </controlPr>
            </control>
          </mc:Choice>
        </mc:AlternateContent>
        <mc:AlternateContent xmlns:mc="http://schemas.openxmlformats.org/markup-compatibility/2006">
          <mc:Choice Requires="x14">
            <control shapeId="68674" r:id="rId34" name="Check Box 66">
              <controlPr defaultSize="0" autoFill="0" autoLine="0" autoPict="0">
                <anchor moveWithCells="1">
                  <from>
                    <xdr:col>0</xdr:col>
                    <xdr:colOff>561975</xdr:colOff>
                    <xdr:row>61</xdr:row>
                    <xdr:rowOff>9525</xdr:rowOff>
                  </from>
                  <to>
                    <xdr:col>0</xdr:col>
                    <xdr:colOff>781050</xdr:colOff>
                    <xdr:row>62</xdr:row>
                    <xdr:rowOff>9525</xdr:rowOff>
                  </to>
                </anchor>
              </controlPr>
            </control>
          </mc:Choice>
        </mc:AlternateContent>
        <mc:AlternateContent xmlns:mc="http://schemas.openxmlformats.org/markup-compatibility/2006">
          <mc:Choice Requires="x14">
            <control shapeId="68676" r:id="rId35" name="Check Box 68">
              <controlPr defaultSize="0" autoFill="0" autoLine="0" autoPict="0">
                <anchor moveWithCells="1">
                  <from>
                    <xdr:col>0</xdr:col>
                    <xdr:colOff>561975</xdr:colOff>
                    <xdr:row>62</xdr:row>
                    <xdr:rowOff>9525</xdr:rowOff>
                  </from>
                  <to>
                    <xdr:col>0</xdr:col>
                    <xdr:colOff>781050</xdr:colOff>
                    <xdr:row>63</xdr:row>
                    <xdr:rowOff>9525</xdr:rowOff>
                  </to>
                </anchor>
              </controlPr>
            </control>
          </mc:Choice>
        </mc:AlternateContent>
        <mc:AlternateContent xmlns:mc="http://schemas.openxmlformats.org/markup-compatibility/2006">
          <mc:Choice Requires="x14">
            <control shapeId="68678" r:id="rId36" name="Check Box 70">
              <controlPr defaultSize="0" autoFill="0" autoLine="0" autoPict="0">
                <anchor moveWithCells="1">
                  <from>
                    <xdr:col>0</xdr:col>
                    <xdr:colOff>561975</xdr:colOff>
                    <xdr:row>64</xdr:row>
                    <xdr:rowOff>9525</xdr:rowOff>
                  </from>
                  <to>
                    <xdr:col>0</xdr:col>
                    <xdr:colOff>781050</xdr:colOff>
                    <xdr:row>65</xdr:row>
                    <xdr:rowOff>9525</xdr:rowOff>
                  </to>
                </anchor>
              </controlPr>
            </control>
          </mc:Choice>
        </mc:AlternateContent>
        <mc:AlternateContent xmlns:mc="http://schemas.openxmlformats.org/markup-compatibility/2006">
          <mc:Choice Requires="x14">
            <control shapeId="68680" r:id="rId37" name="Check Box 72">
              <controlPr defaultSize="0" autoFill="0" autoLine="0" autoPict="0">
                <anchor moveWithCells="1">
                  <from>
                    <xdr:col>0</xdr:col>
                    <xdr:colOff>561975</xdr:colOff>
                    <xdr:row>65</xdr:row>
                    <xdr:rowOff>9525</xdr:rowOff>
                  </from>
                  <to>
                    <xdr:col>0</xdr:col>
                    <xdr:colOff>781050</xdr:colOff>
                    <xdr:row>66</xdr:row>
                    <xdr:rowOff>9525</xdr:rowOff>
                  </to>
                </anchor>
              </controlPr>
            </control>
          </mc:Choice>
        </mc:AlternateContent>
        <mc:AlternateContent xmlns:mc="http://schemas.openxmlformats.org/markup-compatibility/2006">
          <mc:Choice Requires="x14">
            <control shapeId="68681" r:id="rId38" name="Check Box 73">
              <controlPr defaultSize="0" autoFill="0" autoLine="0" autoPict="0">
                <anchor moveWithCells="1">
                  <from>
                    <xdr:col>0</xdr:col>
                    <xdr:colOff>561975</xdr:colOff>
                    <xdr:row>66</xdr:row>
                    <xdr:rowOff>9525</xdr:rowOff>
                  </from>
                  <to>
                    <xdr:col>0</xdr:col>
                    <xdr:colOff>781050</xdr:colOff>
                    <xdr:row>67</xdr:row>
                    <xdr:rowOff>9525</xdr:rowOff>
                  </to>
                </anchor>
              </controlPr>
            </control>
          </mc:Choice>
        </mc:AlternateContent>
        <mc:AlternateContent xmlns:mc="http://schemas.openxmlformats.org/markup-compatibility/2006">
          <mc:Choice Requires="x14">
            <control shapeId="68683" r:id="rId39" name="Check Box 75">
              <controlPr defaultSize="0" autoFill="0" autoLine="0" autoPict="0">
                <anchor moveWithCells="1">
                  <from>
                    <xdr:col>0</xdr:col>
                    <xdr:colOff>561975</xdr:colOff>
                    <xdr:row>68</xdr:row>
                    <xdr:rowOff>9525</xdr:rowOff>
                  </from>
                  <to>
                    <xdr:col>0</xdr:col>
                    <xdr:colOff>781050</xdr:colOff>
                    <xdr:row>69</xdr:row>
                    <xdr:rowOff>9525</xdr:rowOff>
                  </to>
                </anchor>
              </controlPr>
            </control>
          </mc:Choice>
        </mc:AlternateContent>
        <mc:AlternateContent xmlns:mc="http://schemas.openxmlformats.org/markup-compatibility/2006">
          <mc:Choice Requires="x14">
            <control shapeId="68685" r:id="rId40" name="Check Box 77">
              <controlPr defaultSize="0" autoFill="0" autoLine="0" autoPict="0">
                <anchor moveWithCells="1">
                  <from>
                    <xdr:col>0</xdr:col>
                    <xdr:colOff>561975</xdr:colOff>
                    <xdr:row>69</xdr:row>
                    <xdr:rowOff>9525</xdr:rowOff>
                  </from>
                  <to>
                    <xdr:col>0</xdr:col>
                    <xdr:colOff>781050</xdr:colOff>
                    <xdr:row>70</xdr:row>
                    <xdr:rowOff>9525</xdr:rowOff>
                  </to>
                </anchor>
              </controlPr>
            </control>
          </mc:Choice>
        </mc:AlternateContent>
        <mc:AlternateContent xmlns:mc="http://schemas.openxmlformats.org/markup-compatibility/2006">
          <mc:Choice Requires="x14">
            <control shapeId="68687" r:id="rId41" name="Check Box 79">
              <controlPr defaultSize="0" autoFill="0" autoLine="0" autoPict="0">
                <anchor moveWithCells="1">
                  <from>
                    <xdr:col>0</xdr:col>
                    <xdr:colOff>561975</xdr:colOff>
                    <xdr:row>70</xdr:row>
                    <xdr:rowOff>9525</xdr:rowOff>
                  </from>
                  <to>
                    <xdr:col>0</xdr:col>
                    <xdr:colOff>781050</xdr:colOff>
                    <xdr:row>71</xdr:row>
                    <xdr:rowOff>9525</xdr:rowOff>
                  </to>
                </anchor>
              </controlPr>
            </control>
          </mc:Choice>
        </mc:AlternateContent>
        <mc:AlternateContent xmlns:mc="http://schemas.openxmlformats.org/markup-compatibility/2006">
          <mc:Choice Requires="x14">
            <control shapeId="68689" r:id="rId42" name="Check Box 81">
              <controlPr defaultSize="0" autoFill="0" autoLine="0" autoPict="0">
                <anchor moveWithCells="1">
                  <from>
                    <xdr:col>0</xdr:col>
                    <xdr:colOff>561975</xdr:colOff>
                    <xdr:row>71</xdr:row>
                    <xdr:rowOff>9525</xdr:rowOff>
                  </from>
                  <to>
                    <xdr:col>0</xdr:col>
                    <xdr:colOff>781050</xdr:colOff>
                    <xdr:row>72</xdr:row>
                    <xdr:rowOff>9525</xdr:rowOff>
                  </to>
                </anchor>
              </controlPr>
            </control>
          </mc:Choice>
        </mc:AlternateContent>
        <mc:AlternateContent xmlns:mc="http://schemas.openxmlformats.org/markup-compatibility/2006">
          <mc:Choice Requires="x14">
            <control shapeId="68691" r:id="rId43" name="Check Box 83">
              <controlPr defaultSize="0" autoFill="0" autoLine="0" autoPict="0">
                <anchor moveWithCells="1">
                  <from>
                    <xdr:col>0</xdr:col>
                    <xdr:colOff>561975</xdr:colOff>
                    <xdr:row>72</xdr:row>
                    <xdr:rowOff>9525</xdr:rowOff>
                  </from>
                  <to>
                    <xdr:col>0</xdr:col>
                    <xdr:colOff>781050</xdr:colOff>
                    <xdr:row>73</xdr:row>
                    <xdr:rowOff>9525</xdr:rowOff>
                  </to>
                </anchor>
              </controlPr>
            </control>
          </mc:Choice>
        </mc:AlternateContent>
        <mc:AlternateContent xmlns:mc="http://schemas.openxmlformats.org/markup-compatibility/2006">
          <mc:Choice Requires="x14">
            <control shapeId="68693" r:id="rId44" name="Check Box 85">
              <controlPr defaultSize="0" autoFill="0" autoLine="0" autoPict="0">
                <anchor moveWithCells="1">
                  <from>
                    <xdr:col>0</xdr:col>
                    <xdr:colOff>561975</xdr:colOff>
                    <xdr:row>73</xdr:row>
                    <xdr:rowOff>9525</xdr:rowOff>
                  </from>
                  <to>
                    <xdr:col>0</xdr:col>
                    <xdr:colOff>781050</xdr:colOff>
                    <xdr:row>74</xdr:row>
                    <xdr:rowOff>9525</xdr:rowOff>
                  </to>
                </anchor>
              </controlPr>
            </control>
          </mc:Choice>
        </mc:AlternateContent>
        <mc:AlternateContent xmlns:mc="http://schemas.openxmlformats.org/markup-compatibility/2006">
          <mc:Choice Requires="x14">
            <control shapeId="68695" r:id="rId45" name="Check Box 87">
              <controlPr defaultSize="0" autoFill="0" autoLine="0" autoPict="0">
                <anchor moveWithCells="1">
                  <from>
                    <xdr:col>0</xdr:col>
                    <xdr:colOff>561975</xdr:colOff>
                    <xdr:row>74</xdr:row>
                    <xdr:rowOff>9525</xdr:rowOff>
                  </from>
                  <to>
                    <xdr:col>0</xdr:col>
                    <xdr:colOff>781050</xdr:colOff>
                    <xdr:row>75</xdr:row>
                    <xdr:rowOff>9525</xdr:rowOff>
                  </to>
                </anchor>
              </controlPr>
            </control>
          </mc:Choice>
        </mc:AlternateContent>
        <mc:AlternateContent xmlns:mc="http://schemas.openxmlformats.org/markup-compatibility/2006">
          <mc:Choice Requires="x14">
            <control shapeId="68696" r:id="rId46" name="Check Box 88">
              <controlPr defaultSize="0" autoFill="0" autoLine="0" autoPict="0">
                <anchor moveWithCells="1">
                  <from>
                    <xdr:col>0</xdr:col>
                    <xdr:colOff>561975</xdr:colOff>
                    <xdr:row>75</xdr:row>
                    <xdr:rowOff>9525</xdr:rowOff>
                  </from>
                  <to>
                    <xdr:col>0</xdr:col>
                    <xdr:colOff>781050</xdr:colOff>
                    <xdr:row>76</xdr:row>
                    <xdr:rowOff>9525</xdr:rowOff>
                  </to>
                </anchor>
              </controlPr>
            </control>
          </mc:Choice>
        </mc:AlternateContent>
        <mc:AlternateContent xmlns:mc="http://schemas.openxmlformats.org/markup-compatibility/2006">
          <mc:Choice Requires="x14">
            <control shapeId="68698" r:id="rId47" name="Check Box 90">
              <controlPr defaultSize="0" autoFill="0" autoLine="0" autoPict="0">
                <anchor moveWithCells="1">
                  <from>
                    <xdr:col>0</xdr:col>
                    <xdr:colOff>561975</xdr:colOff>
                    <xdr:row>78</xdr:row>
                    <xdr:rowOff>9525</xdr:rowOff>
                  </from>
                  <to>
                    <xdr:col>0</xdr:col>
                    <xdr:colOff>781050</xdr:colOff>
                    <xdr:row>79</xdr:row>
                    <xdr:rowOff>9525</xdr:rowOff>
                  </to>
                </anchor>
              </controlPr>
            </control>
          </mc:Choice>
        </mc:AlternateContent>
        <mc:AlternateContent xmlns:mc="http://schemas.openxmlformats.org/markup-compatibility/2006">
          <mc:Choice Requires="x14">
            <control shapeId="68700" r:id="rId48" name="Check Box 92">
              <controlPr defaultSize="0" autoFill="0" autoLine="0" autoPict="0">
                <anchor moveWithCells="1">
                  <from>
                    <xdr:col>0</xdr:col>
                    <xdr:colOff>561975</xdr:colOff>
                    <xdr:row>57</xdr:row>
                    <xdr:rowOff>9525</xdr:rowOff>
                  </from>
                  <to>
                    <xdr:col>0</xdr:col>
                    <xdr:colOff>781050</xdr:colOff>
                    <xdr:row>58</xdr:row>
                    <xdr:rowOff>9525</xdr:rowOff>
                  </to>
                </anchor>
              </controlPr>
            </control>
          </mc:Choice>
        </mc:AlternateContent>
        <mc:AlternateContent xmlns:mc="http://schemas.openxmlformats.org/markup-compatibility/2006">
          <mc:Choice Requires="x14">
            <control shapeId="68702" r:id="rId49" name="Check Box 94">
              <controlPr defaultSize="0" autoFill="0" autoLine="0" autoPict="0">
                <anchor moveWithCells="1">
                  <from>
                    <xdr:col>0</xdr:col>
                    <xdr:colOff>561975</xdr:colOff>
                    <xdr:row>63</xdr:row>
                    <xdr:rowOff>9525</xdr:rowOff>
                  </from>
                  <to>
                    <xdr:col>0</xdr:col>
                    <xdr:colOff>781050</xdr:colOff>
                    <xdr:row>64</xdr:row>
                    <xdr:rowOff>9525</xdr:rowOff>
                  </to>
                </anchor>
              </controlPr>
            </control>
          </mc:Choice>
        </mc:AlternateContent>
        <mc:AlternateContent xmlns:mc="http://schemas.openxmlformats.org/markup-compatibility/2006">
          <mc:Choice Requires="x14">
            <control shapeId="68704" r:id="rId50" name="Check Box 96">
              <controlPr defaultSize="0" autoFill="0" autoLine="0" autoPict="0">
                <anchor moveWithCells="1">
                  <from>
                    <xdr:col>0</xdr:col>
                    <xdr:colOff>561975</xdr:colOff>
                    <xdr:row>67</xdr:row>
                    <xdr:rowOff>9525</xdr:rowOff>
                  </from>
                  <to>
                    <xdr:col>0</xdr:col>
                    <xdr:colOff>781050</xdr:colOff>
                    <xdr:row>68</xdr:row>
                    <xdr:rowOff>9525</xdr:rowOff>
                  </to>
                </anchor>
              </controlPr>
            </control>
          </mc:Choice>
        </mc:AlternateContent>
        <mc:AlternateContent xmlns:mc="http://schemas.openxmlformats.org/markup-compatibility/2006">
          <mc:Choice Requires="x14">
            <control shapeId="68706" r:id="rId51" name="Check Box 98">
              <controlPr defaultSize="0" autoFill="0" autoLine="0" autoPict="0">
                <anchor moveWithCells="1">
                  <from>
                    <xdr:col>0</xdr:col>
                    <xdr:colOff>561975</xdr:colOff>
                    <xdr:row>76</xdr:row>
                    <xdr:rowOff>9525</xdr:rowOff>
                  </from>
                  <to>
                    <xdr:col>0</xdr:col>
                    <xdr:colOff>781050</xdr:colOff>
                    <xdr:row>77</xdr:row>
                    <xdr:rowOff>9525</xdr:rowOff>
                  </to>
                </anchor>
              </controlPr>
            </control>
          </mc:Choice>
        </mc:AlternateContent>
        <mc:AlternateContent xmlns:mc="http://schemas.openxmlformats.org/markup-compatibility/2006">
          <mc:Choice Requires="x14">
            <control shapeId="68708" r:id="rId52" name="Check Box 100">
              <controlPr defaultSize="0" autoFill="0" autoLine="0" autoPict="0">
                <anchor moveWithCells="1">
                  <from>
                    <xdr:col>0</xdr:col>
                    <xdr:colOff>561975</xdr:colOff>
                    <xdr:row>77</xdr:row>
                    <xdr:rowOff>9525</xdr:rowOff>
                  </from>
                  <to>
                    <xdr:col>0</xdr:col>
                    <xdr:colOff>781050</xdr:colOff>
                    <xdr:row>78</xdr:row>
                    <xdr:rowOff>9525</xdr:rowOff>
                  </to>
                </anchor>
              </controlPr>
            </control>
          </mc:Choice>
        </mc:AlternateContent>
        <mc:AlternateContent xmlns:mc="http://schemas.openxmlformats.org/markup-compatibility/2006">
          <mc:Choice Requires="x14">
            <control shapeId="68710" r:id="rId53" name="Check Box 102">
              <controlPr defaultSize="0" autoFill="0" autoLine="0" autoPict="0" macro="[0]!Caseàcocher50_Cliquer">
                <anchor moveWithCells="1">
                  <from>
                    <xdr:col>18</xdr:col>
                    <xdr:colOff>95250</xdr:colOff>
                    <xdr:row>57</xdr:row>
                    <xdr:rowOff>19050</xdr:rowOff>
                  </from>
                  <to>
                    <xdr:col>18</xdr:col>
                    <xdr:colOff>295275</xdr:colOff>
                    <xdr:row>58</xdr:row>
                    <xdr:rowOff>0</xdr:rowOff>
                  </to>
                </anchor>
              </controlPr>
            </control>
          </mc:Choice>
        </mc:AlternateContent>
        <mc:AlternateContent xmlns:mc="http://schemas.openxmlformats.org/markup-compatibility/2006">
          <mc:Choice Requires="x14">
            <control shapeId="68712" r:id="rId54" name="Check Box 104">
              <controlPr defaultSize="0" autoFill="0" autoLine="0" autoPict="0" macro="[0]!Caseàcocher50_Cliquer">
                <anchor moveWithCells="1">
                  <from>
                    <xdr:col>18</xdr:col>
                    <xdr:colOff>95250</xdr:colOff>
                    <xdr:row>63</xdr:row>
                    <xdr:rowOff>19050</xdr:rowOff>
                  </from>
                  <to>
                    <xdr:col>18</xdr:col>
                    <xdr:colOff>295275</xdr:colOff>
                    <xdr:row>64</xdr:row>
                    <xdr:rowOff>0</xdr:rowOff>
                  </to>
                </anchor>
              </controlPr>
            </control>
          </mc:Choice>
        </mc:AlternateContent>
        <mc:AlternateContent xmlns:mc="http://schemas.openxmlformats.org/markup-compatibility/2006">
          <mc:Choice Requires="x14">
            <control shapeId="68714" r:id="rId55" name="Check Box 106">
              <controlPr defaultSize="0" autoFill="0" autoLine="0" autoPict="0" macro="[0]!Caseàcocher50_Cliquer">
                <anchor moveWithCells="1">
                  <from>
                    <xdr:col>18</xdr:col>
                    <xdr:colOff>95250</xdr:colOff>
                    <xdr:row>67</xdr:row>
                    <xdr:rowOff>19050</xdr:rowOff>
                  </from>
                  <to>
                    <xdr:col>18</xdr:col>
                    <xdr:colOff>295275</xdr:colOff>
                    <xdr:row>68</xdr:row>
                    <xdr:rowOff>0</xdr:rowOff>
                  </to>
                </anchor>
              </controlPr>
            </control>
          </mc:Choice>
        </mc:AlternateContent>
        <mc:AlternateContent xmlns:mc="http://schemas.openxmlformats.org/markup-compatibility/2006">
          <mc:Choice Requires="x14">
            <control shapeId="68716" r:id="rId56" name="Check Box 108">
              <controlPr defaultSize="0" autoFill="0" autoLine="0" autoPict="0" macro="[0]!Caseàcocher50_Cliquer">
                <anchor moveWithCells="1">
                  <from>
                    <xdr:col>18</xdr:col>
                    <xdr:colOff>95250</xdr:colOff>
                    <xdr:row>76</xdr:row>
                    <xdr:rowOff>19050</xdr:rowOff>
                  </from>
                  <to>
                    <xdr:col>18</xdr:col>
                    <xdr:colOff>295275</xdr:colOff>
                    <xdr:row>77</xdr:row>
                    <xdr:rowOff>0</xdr:rowOff>
                  </to>
                </anchor>
              </controlPr>
            </control>
          </mc:Choice>
        </mc:AlternateContent>
        <mc:AlternateContent xmlns:mc="http://schemas.openxmlformats.org/markup-compatibility/2006">
          <mc:Choice Requires="x14">
            <control shapeId="68718" r:id="rId57" name="Check Box 110">
              <controlPr defaultSize="0" autoFill="0" autoLine="0" autoPict="0" macro="[0]!Caseàcocher50_Cliquer">
                <anchor moveWithCells="1">
                  <from>
                    <xdr:col>18</xdr:col>
                    <xdr:colOff>95250</xdr:colOff>
                    <xdr:row>77</xdr:row>
                    <xdr:rowOff>19050</xdr:rowOff>
                  </from>
                  <to>
                    <xdr:col>18</xdr:col>
                    <xdr:colOff>295275</xdr:colOff>
                    <xdr:row>78</xdr:row>
                    <xdr:rowOff>0</xdr:rowOff>
                  </to>
                </anchor>
              </controlPr>
            </control>
          </mc:Choice>
        </mc:AlternateContent>
        <mc:AlternateContent xmlns:mc="http://schemas.openxmlformats.org/markup-compatibility/2006">
          <mc:Choice Requires="x14">
            <control shapeId="68720" r:id="rId58" name="Check Box 112">
              <controlPr defaultSize="0" autoFill="0" autoLine="0" autoPict="0">
                <anchor moveWithCells="1">
                  <from>
                    <xdr:col>0</xdr:col>
                    <xdr:colOff>561975</xdr:colOff>
                    <xdr:row>58</xdr:row>
                    <xdr:rowOff>9525</xdr:rowOff>
                  </from>
                  <to>
                    <xdr:col>0</xdr:col>
                    <xdr:colOff>781050</xdr:colOff>
                    <xdr:row>59</xdr:row>
                    <xdr:rowOff>9525</xdr:rowOff>
                  </to>
                </anchor>
              </controlPr>
            </control>
          </mc:Choice>
        </mc:AlternateContent>
        <mc:AlternateContent xmlns:mc="http://schemas.openxmlformats.org/markup-compatibility/2006">
          <mc:Choice Requires="x14">
            <control shapeId="68722" r:id="rId59" name="Check Box 114">
              <controlPr defaultSize="0" autoFill="0" autoLine="0" autoPict="0" macro="[0]!Caseàcocher50_Cliquer">
                <anchor moveWithCells="1">
                  <from>
                    <xdr:col>18</xdr:col>
                    <xdr:colOff>95250</xdr:colOff>
                    <xdr:row>58</xdr:row>
                    <xdr:rowOff>19050</xdr:rowOff>
                  </from>
                  <to>
                    <xdr:col>18</xdr:col>
                    <xdr:colOff>295275</xdr:colOff>
                    <xdr:row>59</xdr:row>
                    <xdr:rowOff>0</xdr:rowOff>
                  </to>
                </anchor>
              </controlPr>
            </control>
          </mc:Choice>
        </mc:AlternateContent>
        <mc:AlternateContent xmlns:mc="http://schemas.openxmlformats.org/markup-compatibility/2006">
          <mc:Choice Requires="x14">
            <control shapeId="68733" r:id="rId60" name="Check Box 125">
              <controlPr defaultSize="0" autoFill="0" autoLine="0" autoPict="0">
                <anchor moveWithCells="1">
                  <from>
                    <xdr:col>57</xdr:col>
                    <xdr:colOff>9525</xdr:colOff>
                    <xdr:row>3</xdr:row>
                    <xdr:rowOff>152400</xdr:rowOff>
                  </from>
                  <to>
                    <xdr:col>57</xdr:col>
                    <xdr:colOff>314325</xdr:colOff>
                    <xdr:row>5</xdr:row>
                    <xdr:rowOff>9525</xdr:rowOff>
                  </to>
                </anchor>
              </controlPr>
            </control>
          </mc:Choice>
        </mc:AlternateContent>
        <mc:AlternateContent xmlns:mc="http://schemas.openxmlformats.org/markup-compatibility/2006">
          <mc:Choice Requires="x14">
            <control shapeId="68734" r:id="rId61" name="Check Box 126">
              <controlPr defaultSize="0" autoFill="0" autoLine="0" autoPict="0">
                <anchor moveWithCells="1">
                  <from>
                    <xdr:col>57</xdr:col>
                    <xdr:colOff>0</xdr:colOff>
                    <xdr:row>6</xdr:row>
                    <xdr:rowOff>0</xdr:rowOff>
                  </from>
                  <to>
                    <xdr:col>57</xdr:col>
                    <xdr:colOff>257175</xdr:colOff>
                    <xdr:row>6</xdr:row>
                    <xdr:rowOff>180975</xdr:rowOff>
                  </to>
                </anchor>
              </controlPr>
            </control>
          </mc:Choice>
        </mc:AlternateContent>
        <mc:AlternateContent xmlns:mc="http://schemas.openxmlformats.org/markup-compatibility/2006">
          <mc:Choice Requires="x14">
            <control shapeId="68735" r:id="rId62" name="Check Box 127">
              <controlPr defaultSize="0" autoFill="0" autoLine="0" autoPict="0">
                <anchor moveWithCells="1">
                  <from>
                    <xdr:col>57</xdr:col>
                    <xdr:colOff>0</xdr:colOff>
                    <xdr:row>8</xdr:row>
                    <xdr:rowOff>19050</xdr:rowOff>
                  </from>
                  <to>
                    <xdr:col>57</xdr:col>
                    <xdr:colOff>247650</xdr:colOff>
                    <xdr:row>9</xdr:row>
                    <xdr:rowOff>19050</xdr:rowOff>
                  </to>
                </anchor>
              </controlPr>
            </control>
          </mc:Choice>
        </mc:AlternateContent>
        <mc:AlternateContent xmlns:mc="http://schemas.openxmlformats.org/markup-compatibility/2006">
          <mc:Choice Requires="x14">
            <control shapeId="68736" r:id="rId63" name="Check Box 128">
              <controlPr defaultSize="0" autoFill="0" autoLine="0" autoPict="0">
                <anchor moveWithCells="1">
                  <from>
                    <xdr:col>57</xdr:col>
                    <xdr:colOff>0</xdr:colOff>
                    <xdr:row>6</xdr:row>
                    <xdr:rowOff>180975</xdr:rowOff>
                  </from>
                  <to>
                    <xdr:col>57</xdr:col>
                    <xdr:colOff>247650</xdr:colOff>
                    <xdr:row>8</xdr:row>
                    <xdr:rowOff>19050</xdr:rowOff>
                  </to>
                </anchor>
              </controlPr>
            </control>
          </mc:Choice>
        </mc:AlternateContent>
        <mc:AlternateContent xmlns:mc="http://schemas.openxmlformats.org/markup-compatibility/2006">
          <mc:Choice Requires="x14">
            <control shapeId="68737" r:id="rId64" name="Check Box 129">
              <controlPr defaultSize="0" autoFill="0" autoLine="0" autoPict="0">
                <anchor moveWithCells="1">
                  <from>
                    <xdr:col>57</xdr:col>
                    <xdr:colOff>0</xdr:colOff>
                    <xdr:row>9</xdr:row>
                    <xdr:rowOff>0</xdr:rowOff>
                  </from>
                  <to>
                    <xdr:col>57</xdr:col>
                    <xdr:colOff>304800</xdr:colOff>
                    <xdr:row>10</xdr:row>
                    <xdr:rowOff>19050</xdr:rowOff>
                  </to>
                </anchor>
              </controlPr>
            </control>
          </mc:Choice>
        </mc:AlternateContent>
        <mc:AlternateContent xmlns:mc="http://schemas.openxmlformats.org/markup-compatibility/2006">
          <mc:Choice Requires="x14">
            <control shapeId="68738" r:id="rId65" name="Check Box 130">
              <controlPr defaultSize="0" autoFill="0" autoLine="0" autoPict="0">
                <anchor moveWithCells="1">
                  <from>
                    <xdr:col>57</xdr:col>
                    <xdr:colOff>0</xdr:colOff>
                    <xdr:row>12</xdr:row>
                    <xdr:rowOff>28575</xdr:rowOff>
                  </from>
                  <to>
                    <xdr:col>57</xdr:col>
                    <xdr:colOff>266700</xdr:colOff>
                    <xdr:row>13</xdr:row>
                    <xdr:rowOff>19050</xdr:rowOff>
                  </to>
                </anchor>
              </controlPr>
            </control>
          </mc:Choice>
        </mc:AlternateContent>
        <mc:AlternateContent xmlns:mc="http://schemas.openxmlformats.org/markup-compatibility/2006">
          <mc:Choice Requires="x14">
            <control shapeId="68739" r:id="rId66" name="Check Box 131">
              <controlPr defaultSize="0" autoFill="0" autoLine="0" autoPict="0">
                <anchor moveWithCells="1">
                  <from>
                    <xdr:col>57</xdr:col>
                    <xdr:colOff>0</xdr:colOff>
                    <xdr:row>11</xdr:row>
                    <xdr:rowOff>0</xdr:rowOff>
                  </from>
                  <to>
                    <xdr:col>57</xdr:col>
                    <xdr:colOff>285750</xdr:colOff>
                    <xdr:row>12</xdr:row>
                    <xdr:rowOff>19050</xdr:rowOff>
                  </to>
                </anchor>
              </controlPr>
            </control>
          </mc:Choice>
        </mc:AlternateContent>
        <mc:AlternateContent xmlns:mc="http://schemas.openxmlformats.org/markup-compatibility/2006">
          <mc:Choice Requires="x14">
            <control shapeId="68740" r:id="rId67" name="Check Box 132">
              <controlPr defaultSize="0" autoFill="0" autoLine="0" autoPict="0">
                <anchor moveWithCells="1">
                  <from>
                    <xdr:col>57</xdr:col>
                    <xdr:colOff>0</xdr:colOff>
                    <xdr:row>14</xdr:row>
                    <xdr:rowOff>19050</xdr:rowOff>
                  </from>
                  <to>
                    <xdr:col>57</xdr:col>
                    <xdr:colOff>285750</xdr:colOff>
                    <xdr:row>15</xdr:row>
                    <xdr:rowOff>19050</xdr:rowOff>
                  </to>
                </anchor>
              </controlPr>
            </control>
          </mc:Choice>
        </mc:AlternateContent>
        <mc:AlternateContent xmlns:mc="http://schemas.openxmlformats.org/markup-compatibility/2006">
          <mc:Choice Requires="x14">
            <control shapeId="68741" r:id="rId68" name="Check Box 133">
              <controlPr defaultSize="0" autoFill="0" autoLine="0" autoPict="0">
                <anchor moveWithCells="1">
                  <from>
                    <xdr:col>57</xdr:col>
                    <xdr:colOff>0</xdr:colOff>
                    <xdr:row>13</xdr:row>
                    <xdr:rowOff>19050</xdr:rowOff>
                  </from>
                  <to>
                    <xdr:col>57</xdr:col>
                    <xdr:colOff>285750</xdr:colOff>
                    <xdr:row>14</xdr:row>
                    <xdr:rowOff>19050</xdr:rowOff>
                  </to>
                </anchor>
              </controlPr>
            </control>
          </mc:Choice>
        </mc:AlternateContent>
        <mc:AlternateContent xmlns:mc="http://schemas.openxmlformats.org/markup-compatibility/2006">
          <mc:Choice Requires="x14">
            <control shapeId="68742" r:id="rId69" name="Check Box 134">
              <controlPr defaultSize="0" autoFill="0" autoLine="0" autoPict="0">
                <anchor moveWithCells="1">
                  <from>
                    <xdr:col>57</xdr:col>
                    <xdr:colOff>0</xdr:colOff>
                    <xdr:row>15</xdr:row>
                    <xdr:rowOff>9525</xdr:rowOff>
                  </from>
                  <to>
                    <xdr:col>57</xdr:col>
                    <xdr:colOff>314325</xdr:colOff>
                    <xdr:row>16</xdr:row>
                    <xdr:rowOff>19050</xdr:rowOff>
                  </to>
                </anchor>
              </controlPr>
            </control>
          </mc:Choice>
        </mc:AlternateContent>
        <mc:AlternateContent xmlns:mc="http://schemas.openxmlformats.org/markup-compatibility/2006">
          <mc:Choice Requires="x14">
            <control shapeId="68743" r:id="rId70" name="Check Box 135">
              <controlPr defaultSize="0" autoFill="0" autoLine="0" autoPict="0">
                <anchor moveWithCells="1">
                  <from>
                    <xdr:col>57</xdr:col>
                    <xdr:colOff>0</xdr:colOff>
                    <xdr:row>16</xdr:row>
                    <xdr:rowOff>9525</xdr:rowOff>
                  </from>
                  <to>
                    <xdr:col>57</xdr:col>
                    <xdr:colOff>295275</xdr:colOff>
                    <xdr:row>17</xdr:row>
                    <xdr:rowOff>19050</xdr:rowOff>
                  </to>
                </anchor>
              </controlPr>
            </control>
          </mc:Choice>
        </mc:AlternateContent>
        <mc:AlternateContent xmlns:mc="http://schemas.openxmlformats.org/markup-compatibility/2006">
          <mc:Choice Requires="x14">
            <control shapeId="68744" r:id="rId71" name="Check Box 136">
              <controlPr defaultSize="0" autoFill="0" autoLine="0" autoPict="0">
                <anchor moveWithCells="1">
                  <from>
                    <xdr:col>57</xdr:col>
                    <xdr:colOff>0</xdr:colOff>
                    <xdr:row>17</xdr:row>
                    <xdr:rowOff>0</xdr:rowOff>
                  </from>
                  <to>
                    <xdr:col>57</xdr:col>
                    <xdr:colOff>257175</xdr:colOff>
                    <xdr:row>18</xdr:row>
                    <xdr:rowOff>19050</xdr:rowOff>
                  </to>
                </anchor>
              </controlPr>
            </control>
          </mc:Choice>
        </mc:AlternateContent>
        <mc:AlternateContent xmlns:mc="http://schemas.openxmlformats.org/markup-compatibility/2006">
          <mc:Choice Requires="x14">
            <control shapeId="68745" r:id="rId72" name="Check Box 137">
              <controlPr defaultSize="0" autoFill="0" autoLine="0" autoPict="0">
                <anchor moveWithCells="1">
                  <from>
                    <xdr:col>57</xdr:col>
                    <xdr:colOff>0</xdr:colOff>
                    <xdr:row>17</xdr:row>
                    <xdr:rowOff>180975</xdr:rowOff>
                  </from>
                  <to>
                    <xdr:col>57</xdr:col>
                    <xdr:colOff>285750</xdr:colOff>
                    <xdr:row>19</xdr:row>
                    <xdr:rowOff>19050</xdr:rowOff>
                  </to>
                </anchor>
              </controlPr>
            </control>
          </mc:Choice>
        </mc:AlternateContent>
        <mc:AlternateContent xmlns:mc="http://schemas.openxmlformats.org/markup-compatibility/2006">
          <mc:Choice Requires="x14">
            <control shapeId="68746" r:id="rId73" name="Check Box 138">
              <controlPr defaultSize="0" autoFill="0" autoLine="0" autoPict="0">
                <anchor moveWithCells="1">
                  <from>
                    <xdr:col>57</xdr:col>
                    <xdr:colOff>0</xdr:colOff>
                    <xdr:row>20</xdr:row>
                    <xdr:rowOff>9525</xdr:rowOff>
                  </from>
                  <to>
                    <xdr:col>57</xdr:col>
                    <xdr:colOff>285750</xdr:colOff>
                    <xdr:row>21</xdr:row>
                    <xdr:rowOff>19050</xdr:rowOff>
                  </to>
                </anchor>
              </controlPr>
            </control>
          </mc:Choice>
        </mc:AlternateContent>
        <mc:AlternateContent xmlns:mc="http://schemas.openxmlformats.org/markup-compatibility/2006">
          <mc:Choice Requires="x14">
            <control shapeId="68747" r:id="rId74" name="Check Box 139">
              <controlPr defaultSize="0" autoFill="0" autoLine="0" autoPict="0">
                <anchor moveWithCells="1">
                  <from>
                    <xdr:col>57</xdr:col>
                    <xdr:colOff>0</xdr:colOff>
                    <xdr:row>19</xdr:row>
                    <xdr:rowOff>0</xdr:rowOff>
                  </from>
                  <to>
                    <xdr:col>57</xdr:col>
                    <xdr:colOff>285750</xdr:colOff>
                    <xdr:row>20</xdr:row>
                    <xdr:rowOff>19050</xdr:rowOff>
                  </to>
                </anchor>
              </controlPr>
            </control>
          </mc:Choice>
        </mc:AlternateContent>
        <mc:AlternateContent xmlns:mc="http://schemas.openxmlformats.org/markup-compatibility/2006">
          <mc:Choice Requires="x14">
            <control shapeId="68748" r:id="rId75" name="Check Box 140">
              <controlPr defaultSize="0" autoFill="0" autoLine="0" autoPict="0">
                <anchor moveWithCells="1">
                  <from>
                    <xdr:col>57</xdr:col>
                    <xdr:colOff>0</xdr:colOff>
                    <xdr:row>21</xdr:row>
                    <xdr:rowOff>19050</xdr:rowOff>
                  </from>
                  <to>
                    <xdr:col>57</xdr:col>
                    <xdr:colOff>285750</xdr:colOff>
                    <xdr:row>22</xdr:row>
                    <xdr:rowOff>19050</xdr:rowOff>
                  </to>
                </anchor>
              </controlPr>
            </control>
          </mc:Choice>
        </mc:AlternateContent>
        <mc:AlternateContent xmlns:mc="http://schemas.openxmlformats.org/markup-compatibility/2006">
          <mc:Choice Requires="x14">
            <control shapeId="68749" r:id="rId76" name="Check Box 141">
              <controlPr defaultSize="0" autoFill="0" autoLine="0" autoPict="0">
                <anchor moveWithCells="1">
                  <from>
                    <xdr:col>57</xdr:col>
                    <xdr:colOff>0</xdr:colOff>
                    <xdr:row>22</xdr:row>
                    <xdr:rowOff>9525</xdr:rowOff>
                  </from>
                  <to>
                    <xdr:col>57</xdr:col>
                    <xdr:colOff>285750</xdr:colOff>
                    <xdr:row>23</xdr:row>
                    <xdr:rowOff>19050</xdr:rowOff>
                  </to>
                </anchor>
              </controlPr>
            </control>
          </mc:Choice>
        </mc:AlternateContent>
        <mc:AlternateContent xmlns:mc="http://schemas.openxmlformats.org/markup-compatibility/2006">
          <mc:Choice Requires="x14">
            <control shapeId="68750" r:id="rId77" name="Check Box 142">
              <controlPr defaultSize="0" autoFill="0" autoLine="0" autoPict="0">
                <anchor moveWithCells="1">
                  <from>
                    <xdr:col>57</xdr:col>
                    <xdr:colOff>0</xdr:colOff>
                    <xdr:row>23</xdr:row>
                    <xdr:rowOff>0</xdr:rowOff>
                  </from>
                  <to>
                    <xdr:col>57</xdr:col>
                    <xdr:colOff>285750</xdr:colOff>
                    <xdr:row>24</xdr:row>
                    <xdr:rowOff>19050</xdr:rowOff>
                  </to>
                </anchor>
              </controlPr>
            </control>
          </mc:Choice>
        </mc:AlternateContent>
        <mc:AlternateContent xmlns:mc="http://schemas.openxmlformats.org/markup-compatibility/2006">
          <mc:Choice Requires="x14">
            <control shapeId="68751" r:id="rId78" name="Check Box 143">
              <controlPr defaultSize="0" autoFill="0" autoLine="0" autoPict="0">
                <anchor moveWithCells="1">
                  <from>
                    <xdr:col>57</xdr:col>
                    <xdr:colOff>0</xdr:colOff>
                    <xdr:row>24</xdr:row>
                    <xdr:rowOff>9525</xdr:rowOff>
                  </from>
                  <to>
                    <xdr:col>57</xdr:col>
                    <xdr:colOff>276225</xdr:colOff>
                    <xdr:row>25</xdr:row>
                    <xdr:rowOff>19050</xdr:rowOff>
                  </to>
                </anchor>
              </controlPr>
            </control>
          </mc:Choice>
        </mc:AlternateContent>
        <mc:AlternateContent xmlns:mc="http://schemas.openxmlformats.org/markup-compatibility/2006">
          <mc:Choice Requires="x14">
            <control shapeId="68752" r:id="rId79" name="Check Box 144">
              <controlPr defaultSize="0" autoFill="0" autoLine="0" autoPict="0">
                <anchor moveWithCells="1">
                  <from>
                    <xdr:col>57</xdr:col>
                    <xdr:colOff>0</xdr:colOff>
                    <xdr:row>25</xdr:row>
                    <xdr:rowOff>9525</xdr:rowOff>
                  </from>
                  <to>
                    <xdr:col>57</xdr:col>
                    <xdr:colOff>276225</xdr:colOff>
                    <xdr:row>26</xdr:row>
                    <xdr:rowOff>19050</xdr:rowOff>
                  </to>
                </anchor>
              </controlPr>
            </control>
          </mc:Choice>
        </mc:AlternateContent>
        <mc:AlternateContent xmlns:mc="http://schemas.openxmlformats.org/markup-compatibility/2006">
          <mc:Choice Requires="x14">
            <control shapeId="68753" r:id="rId80" name="Check Box 145">
              <controlPr defaultSize="0" autoFill="0" autoLine="0" autoPict="0">
                <anchor moveWithCells="1">
                  <from>
                    <xdr:col>57</xdr:col>
                    <xdr:colOff>0</xdr:colOff>
                    <xdr:row>26</xdr:row>
                    <xdr:rowOff>0</xdr:rowOff>
                  </from>
                  <to>
                    <xdr:col>57</xdr:col>
                    <xdr:colOff>295275</xdr:colOff>
                    <xdr:row>27</xdr:row>
                    <xdr:rowOff>19050</xdr:rowOff>
                  </to>
                </anchor>
              </controlPr>
            </control>
          </mc:Choice>
        </mc:AlternateContent>
        <mc:AlternateContent xmlns:mc="http://schemas.openxmlformats.org/markup-compatibility/2006">
          <mc:Choice Requires="x14">
            <control shapeId="68754" r:id="rId81" name="Check Box 146">
              <controlPr defaultSize="0" autoFill="0" autoLine="0" autoPict="0">
                <anchor moveWithCells="1">
                  <from>
                    <xdr:col>57</xdr:col>
                    <xdr:colOff>0</xdr:colOff>
                    <xdr:row>27</xdr:row>
                    <xdr:rowOff>9525</xdr:rowOff>
                  </from>
                  <to>
                    <xdr:col>57</xdr:col>
                    <xdr:colOff>323850</xdr:colOff>
                    <xdr:row>28</xdr:row>
                    <xdr:rowOff>19050</xdr:rowOff>
                  </to>
                </anchor>
              </controlPr>
            </control>
          </mc:Choice>
        </mc:AlternateContent>
        <mc:AlternateContent xmlns:mc="http://schemas.openxmlformats.org/markup-compatibility/2006">
          <mc:Choice Requires="x14">
            <control shapeId="68755" r:id="rId82" name="Check Box 147">
              <controlPr defaultSize="0" autoFill="0" autoLine="0" autoPict="0">
                <anchor moveWithCells="1">
                  <from>
                    <xdr:col>57</xdr:col>
                    <xdr:colOff>0</xdr:colOff>
                    <xdr:row>29</xdr:row>
                    <xdr:rowOff>9525</xdr:rowOff>
                  </from>
                  <to>
                    <xdr:col>57</xdr:col>
                    <xdr:colOff>314325</xdr:colOff>
                    <xdr:row>30</xdr:row>
                    <xdr:rowOff>19050</xdr:rowOff>
                  </to>
                </anchor>
              </controlPr>
            </control>
          </mc:Choice>
        </mc:AlternateContent>
        <mc:AlternateContent xmlns:mc="http://schemas.openxmlformats.org/markup-compatibility/2006">
          <mc:Choice Requires="x14">
            <control shapeId="68756" r:id="rId83" name="Check Box 148">
              <controlPr defaultSize="0" autoFill="0" autoLine="0" autoPict="0">
                <anchor moveWithCells="1">
                  <from>
                    <xdr:col>57</xdr:col>
                    <xdr:colOff>0</xdr:colOff>
                    <xdr:row>28</xdr:row>
                    <xdr:rowOff>9525</xdr:rowOff>
                  </from>
                  <to>
                    <xdr:col>57</xdr:col>
                    <xdr:colOff>285750</xdr:colOff>
                    <xdr:row>29</xdr:row>
                    <xdr:rowOff>19050</xdr:rowOff>
                  </to>
                </anchor>
              </controlPr>
            </control>
          </mc:Choice>
        </mc:AlternateContent>
        <mc:AlternateContent xmlns:mc="http://schemas.openxmlformats.org/markup-compatibility/2006">
          <mc:Choice Requires="x14">
            <control shapeId="68757" r:id="rId84" name="Check Box 149">
              <controlPr defaultSize="0" autoFill="0" autoLine="0" autoPict="0">
                <anchor moveWithCells="1">
                  <from>
                    <xdr:col>57</xdr:col>
                    <xdr:colOff>0</xdr:colOff>
                    <xdr:row>30</xdr:row>
                    <xdr:rowOff>28575</xdr:rowOff>
                  </from>
                  <to>
                    <xdr:col>57</xdr:col>
                    <xdr:colOff>285750</xdr:colOff>
                    <xdr:row>31</xdr:row>
                    <xdr:rowOff>19050</xdr:rowOff>
                  </to>
                </anchor>
              </controlPr>
            </control>
          </mc:Choice>
        </mc:AlternateContent>
        <mc:AlternateContent xmlns:mc="http://schemas.openxmlformats.org/markup-compatibility/2006">
          <mc:Choice Requires="x14">
            <control shapeId="68758" r:id="rId85" name="Check Box 150">
              <controlPr defaultSize="0" autoFill="0" autoLine="0" autoPict="0">
                <anchor moveWithCells="1">
                  <from>
                    <xdr:col>57</xdr:col>
                    <xdr:colOff>0</xdr:colOff>
                    <xdr:row>31</xdr:row>
                    <xdr:rowOff>0</xdr:rowOff>
                  </from>
                  <to>
                    <xdr:col>57</xdr:col>
                    <xdr:colOff>314325</xdr:colOff>
                    <xdr:row>32</xdr:row>
                    <xdr:rowOff>19050</xdr:rowOff>
                  </to>
                </anchor>
              </controlPr>
            </control>
          </mc:Choice>
        </mc:AlternateContent>
        <mc:AlternateContent xmlns:mc="http://schemas.openxmlformats.org/markup-compatibility/2006">
          <mc:Choice Requires="x14">
            <control shapeId="68759" r:id="rId86" name="Check Box 151">
              <controlPr defaultSize="0" autoFill="0" autoLine="0" autoPict="0">
                <anchor moveWithCells="1">
                  <from>
                    <xdr:col>57</xdr:col>
                    <xdr:colOff>0</xdr:colOff>
                    <xdr:row>10</xdr:row>
                    <xdr:rowOff>9525</xdr:rowOff>
                  </from>
                  <to>
                    <xdr:col>57</xdr:col>
                    <xdr:colOff>295275</xdr:colOff>
                    <xdr:row>11</xdr:row>
                    <xdr:rowOff>19050</xdr:rowOff>
                  </to>
                </anchor>
              </controlPr>
            </control>
          </mc:Choice>
        </mc:AlternateContent>
        <mc:AlternateContent xmlns:mc="http://schemas.openxmlformats.org/markup-compatibility/2006">
          <mc:Choice Requires="x14">
            <control shapeId="68760" r:id="rId87" name="Check Box 152">
              <controlPr defaultSize="0" autoFill="0" autoLine="0" autoPict="0">
                <anchor moveWithCells="1">
                  <from>
                    <xdr:col>57</xdr:col>
                    <xdr:colOff>0</xdr:colOff>
                    <xdr:row>5</xdr:row>
                    <xdr:rowOff>0</xdr:rowOff>
                  </from>
                  <to>
                    <xdr:col>57</xdr:col>
                    <xdr:colOff>285750</xdr:colOff>
                    <xdr:row>6</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82" operator="containsText" id="{DF984D92-984B-4D59-89E0-8023DFC2BD9A}">
            <xm:f>NOT(ISERROR(SEARCH("1",AJ52)))</xm:f>
            <xm:f>"1"</xm:f>
            <x14:dxf>
              <fill>
                <patternFill>
                  <bgColor theme="9" tint="0.59996337778862885"/>
                </patternFill>
              </fill>
            </x14:dxf>
          </x14:cfRule>
          <xm:sqref>AJ52:AM79</xm:sqref>
        </x14:conditionalFormatting>
        <x14:conditionalFormatting xmlns:xm="http://schemas.microsoft.com/office/excel/2006/main">
          <x14:cfRule type="containsText" priority="81" operator="containsText" id="{E03CB2B1-3CF2-4483-8381-F3AF89B82CD7}">
            <xm:f>NOT(ISERROR(SEARCH("1",AF52)))</xm:f>
            <xm:f>"1"</xm:f>
            <x14:dxf>
              <fill>
                <patternFill>
                  <bgColor theme="6" tint="0.59996337778862885"/>
                </patternFill>
              </fill>
            </x14:dxf>
          </x14:cfRule>
          <xm:sqref>AF52:AI79</xm:sqref>
        </x14:conditionalFormatting>
        <x14:conditionalFormatting xmlns:xm="http://schemas.microsoft.com/office/excel/2006/main">
          <x14:cfRule type="containsText" priority="80" operator="containsText" id="{24EF506B-EF57-4828-B582-3B472A316595}">
            <xm:f>NOT(ISERROR(SEARCH("1",AN52)))</xm:f>
            <xm:f>"1"</xm:f>
            <x14:dxf>
              <fill>
                <patternFill>
                  <bgColor theme="7" tint="0.59996337778862885"/>
                </patternFill>
              </fill>
            </x14:dxf>
          </x14:cfRule>
          <xm:sqref>AN52:AQ79</xm:sqref>
        </x14:conditionalFormatting>
        <x14:conditionalFormatting xmlns:xm="http://schemas.microsoft.com/office/excel/2006/main">
          <x14:cfRule type="containsText" priority="79" operator="containsText" id="{B2D11B56-C9C6-4A87-8792-EA5A3B0B3491}">
            <xm:f>NOT(ISERROR(SEARCH("1",AR52)))</xm:f>
            <xm:f>"1"</xm:f>
            <x14:dxf>
              <fill>
                <patternFill>
                  <bgColor theme="3" tint="0.79998168889431442"/>
                </patternFill>
              </fill>
            </x14:dxf>
          </x14:cfRule>
          <xm:sqref>AR52:AU79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642A2AB2-C96A-4F1D-A896-B2666E5A28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Mois</vt:lpstr>
      <vt:lpstr>1</vt:lpstr>
      <vt:lpstr>Mois!Jours_affectation</vt:lpstr>
      <vt:lpstr>Mois!Table_Dates_Importantes</vt:lpstr>
      <vt:lpstr>'1'!Zone_d_impression</vt:lpstr>
      <vt:lpstr>Mois!Zone_d_impression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admin</cp:lastModifiedBy>
  <cp:lastPrinted>2011-09-19T21:24:58Z</cp:lastPrinted>
  <dcterms:created xsi:type="dcterms:W3CDTF">2011-09-13T17:22:37Z</dcterms:created>
  <dcterms:modified xsi:type="dcterms:W3CDTF">2013-10-11T09:46:29Z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TC025512749991</vt:lpwstr>
  </property>
</Properties>
</file>