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10035"/>
  </bookViews>
  <sheets>
    <sheet name="Master" sheetId="1" r:id="rId1"/>
    <sheet name="TABLE" sheetId="4" r:id="rId2"/>
    <sheet name="TABLES 2" sheetId="3" r:id="rId3"/>
  </sheets>
  <definedNames>
    <definedName name="_xlnm.Print_Area" localSheetId="0">Master!$A$1:$Y$49</definedName>
  </definedNames>
  <calcPr calcId="145621"/>
</workbook>
</file>

<file path=xl/calcChain.xml><?xml version="1.0" encoding="utf-8"?>
<calcChain xmlns="http://schemas.openxmlformats.org/spreadsheetml/2006/main">
  <c r="L35" i="1" l="1"/>
  <c r="L34" i="1"/>
  <c r="L33" i="1"/>
  <c r="L32" i="1"/>
  <c r="L31" i="1"/>
  <c r="L30" i="1"/>
  <c r="L29" i="1"/>
  <c r="L28" i="1"/>
  <c r="M11" i="1" l="1"/>
  <c r="M10" i="1"/>
  <c r="U10" i="1"/>
  <c r="U9" i="1"/>
  <c r="U8" i="1"/>
  <c r="U7" i="1"/>
  <c r="M6" i="1"/>
  <c r="R6" i="1"/>
  <c r="M5" i="1"/>
  <c r="M4" i="1"/>
  <c r="AA47" i="1" l="1"/>
  <c r="AA48" i="1" s="1"/>
  <c r="AA44" i="1"/>
  <c r="AA45" i="1" s="1"/>
  <c r="AB44" i="1" s="1"/>
  <c r="AA41" i="1"/>
  <c r="AA42" i="1" s="1"/>
  <c r="AB41" i="1" s="1"/>
  <c r="V41" i="1"/>
  <c r="AA37" i="1"/>
  <c r="AA38" i="1" s="1"/>
  <c r="AA34" i="1"/>
  <c r="AA35" i="1" s="1"/>
  <c r="AB34" i="1" s="1"/>
  <c r="AA32" i="1"/>
  <c r="AA33" i="1" s="1"/>
  <c r="AA30" i="1"/>
  <c r="AA31" i="1" s="1"/>
  <c r="AB30" i="1" s="1"/>
  <c r="AA28" i="1"/>
  <c r="AA29" i="1" s="1"/>
  <c r="AF10" i="1"/>
  <c r="AB32" i="1" l="1"/>
  <c r="AB33" i="1" s="1"/>
  <c r="AB35" i="1"/>
  <c r="AB31" i="1"/>
  <c r="AC30" i="1" s="1"/>
  <c r="AB42" i="1"/>
  <c r="AC41" i="1" s="1"/>
  <c r="AB45" i="1"/>
  <c r="AC44" i="1" s="1"/>
  <c r="AB37" i="1"/>
  <c r="AB38" i="1" s="1"/>
  <c r="AB47" i="1"/>
  <c r="AB48" i="1" s="1"/>
  <c r="AB28" i="1"/>
  <c r="AB29" i="1" s="1"/>
  <c r="AC34" i="1" l="1"/>
  <c r="AC35" i="1" s="1"/>
  <c r="AC33" i="1"/>
  <c r="AD32" i="1" s="1"/>
  <c r="AC32" i="1"/>
  <c r="AC28" i="1"/>
  <c r="AC29" i="1" s="1"/>
  <c r="AC45" i="1"/>
  <c r="AD44" i="1" s="1"/>
  <c r="AC47" i="1"/>
  <c r="AC48" i="1" s="1"/>
  <c r="AC37" i="1"/>
  <c r="AC38" i="1" s="1"/>
  <c r="AC42" i="1"/>
  <c r="AD41" i="1" s="1"/>
  <c r="AD34" i="1" l="1"/>
  <c r="AD35" i="1" s="1"/>
  <c r="W31" i="1" s="1"/>
  <c r="AD33" i="1"/>
  <c r="W30" i="1" s="1"/>
  <c r="AC31" i="1"/>
  <c r="AD47" i="1"/>
  <c r="AD48" i="1" s="1"/>
  <c r="W35" i="1" s="1"/>
  <c r="AD37" i="1"/>
  <c r="AD38" i="1" s="1"/>
  <c r="W32" i="1" s="1"/>
  <c r="AD45" i="1"/>
  <c r="W34" i="1" s="1"/>
  <c r="AD42" i="1"/>
  <c r="W33" i="1" s="1"/>
  <c r="AD28" i="1"/>
  <c r="AD29" i="1" s="1"/>
  <c r="W28" i="1" s="1"/>
  <c r="AD30" i="1" l="1"/>
  <c r="AD31" i="1" s="1"/>
  <c r="W29" i="1" s="1"/>
  <c r="W37" i="1" s="1"/>
  <c r="D42" i="1" s="1"/>
  <c r="D43" i="1" l="1"/>
  <c r="D44" i="1" s="1"/>
</calcChain>
</file>

<file path=xl/sharedStrings.xml><?xml version="1.0" encoding="utf-8"?>
<sst xmlns="http://schemas.openxmlformats.org/spreadsheetml/2006/main" count="701" uniqueCount="600">
  <si>
    <t>BON DE COMMANDE</t>
  </si>
  <si>
    <t>TYPE</t>
  </si>
  <si>
    <t>MOIS</t>
  </si>
  <si>
    <t>N° BDC</t>
  </si>
  <si>
    <t>CIAL</t>
  </si>
  <si>
    <t>ANNONCEURS</t>
  </si>
  <si>
    <t>NC</t>
  </si>
  <si>
    <t>CA</t>
  </si>
  <si>
    <t>SUPPORT</t>
  </si>
  <si>
    <t>FORMAT</t>
  </si>
  <si>
    <t xml:space="preserve"> ENSEIGNE :</t>
  </si>
  <si>
    <t>SENS INEDIT</t>
  </si>
  <si>
    <t>SARL au capital de 56 500 €</t>
  </si>
  <si>
    <t xml:space="preserve"> Adresse :</t>
  </si>
  <si>
    <t/>
  </si>
  <si>
    <t>L'Orée des Mas</t>
  </si>
  <si>
    <t>Avenue du Golf 34670 Baillargues</t>
  </si>
  <si>
    <t xml:space="preserve"> Code postal :</t>
  </si>
  <si>
    <t>Ville :</t>
  </si>
  <si>
    <r>
      <t xml:space="preserve">Tel  04 99 13 76 50 - </t>
    </r>
    <r>
      <rPr>
        <b/>
        <sz val="7"/>
        <rFont val="Arial"/>
        <family val="2"/>
      </rPr>
      <t>Fax  04 99 13 76 51</t>
    </r>
  </si>
  <si>
    <t xml:space="preserve"> Facturation :</t>
  </si>
  <si>
    <t xml:space="preserve"> Contact :</t>
  </si>
  <si>
    <t>www.objectif-lr,com</t>
  </si>
  <si>
    <t>Fonction :</t>
  </si>
  <si>
    <t>Siret 423 910 165 Rcs Mtp Code APE: 221 E</t>
  </si>
  <si>
    <t>Tel :</t>
  </si>
  <si>
    <t>N° identifiant TVA : FR 76 423 910 165</t>
  </si>
  <si>
    <t>N° Siret :</t>
  </si>
  <si>
    <t xml:space="preserve"> Portable :</t>
  </si>
  <si>
    <r>
      <t xml:space="preserve"> </t>
    </r>
    <r>
      <rPr>
        <sz val="9"/>
        <rFont val="Arial"/>
        <family val="2"/>
      </rPr>
      <t>Bon de commande</t>
    </r>
  </si>
  <si>
    <t>N°</t>
  </si>
  <si>
    <t xml:space="preserve"> Email :</t>
  </si>
  <si>
    <t xml:space="preserve"> Réf. facturation :</t>
  </si>
  <si>
    <t xml:space="preserve"> Observations :</t>
  </si>
  <si>
    <r>
      <t xml:space="preserve"> </t>
    </r>
    <r>
      <rPr>
        <sz val="8"/>
        <rFont val="Arial"/>
        <family val="2"/>
      </rPr>
      <t>Commercial :</t>
    </r>
  </si>
  <si>
    <r>
      <t xml:space="preserve"> </t>
    </r>
    <r>
      <rPr>
        <sz val="7"/>
        <color indexed="8"/>
        <rFont val="Arial"/>
        <family val="2"/>
      </rPr>
      <t>Code enseigne :</t>
    </r>
  </si>
  <si>
    <t>AGENCE :</t>
  </si>
  <si>
    <t>Mandataire :</t>
  </si>
  <si>
    <t>Payeur</t>
  </si>
  <si>
    <t>Non payeur</t>
  </si>
  <si>
    <t>Support</t>
  </si>
  <si>
    <t>Edition</t>
  </si>
  <si>
    <t>Format</t>
  </si>
  <si>
    <t>Qté</t>
  </si>
  <si>
    <t>Date(s)</t>
  </si>
  <si>
    <t>Montant</t>
  </si>
  <si>
    <t>Remise(s) Appliquée(s)</t>
  </si>
  <si>
    <t>de parution</t>
  </si>
  <si>
    <t>brut HT</t>
  </si>
  <si>
    <t>VL</t>
  </si>
  <si>
    <t>CPL</t>
  </si>
  <si>
    <t>LC</t>
  </si>
  <si>
    <t>RP</t>
  </si>
  <si>
    <t>net HT</t>
  </si>
  <si>
    <t>VENT SUD</t>
  </si>
  <si>
    <t>VS 48</t>
  </si>
  <si>
    <t>2ème COUV</t>
  </si>
  <si>
    <t>OBJECTIF LR</t>
  </si>
  <si>
    <t>GRANDS PRIX</t>
  </si>
  <si>
    <t>TOP ECO</t>
  </si>
  <si>
    <t>1/2 PAGE</t>
  </si>
  <si>
    <t>EVENEMENTIEL</t>
  </si>
  <si>
    <t>IT 2014</t>
  </si>
  <si>
    <t>Sous total HT</t>
  </si>
  <si>
    <t>Emplacement de Rigueur</t>
  </si>
  <si>
    <t>Frais Techniques</t>
  </si>
  <si>
    <t xml:space="preserve"> Conditions de règlement :</t>
  </si>
  <si>
    <t xml:space="preserve"> Bon pour accord le :</t>
  </si>
  <si>
    <t xml:space="preserve">TOTAL HT  </t>
  </si>
  <si>
    <t>30 jours fin de mois</t>
  </si>
  <si>
    <t xml:space="preserve">T.V.A  </t>
  </si>
  <si>
    <t xml:space="preserve">TOTAL TTC  </t>
  </si>
  <si>
    <t>Conditions générales de vente:</t>
  </si>
  <si>
    <t>Cachet et signature du client.</t>
  </si>
  <si>
    <t>□</t>
  </si>
  <si>
    <t>Nous déclarons avoir pris</t>
  </si>
  <si>
    <t>Par Chèque(s)</t>
  </si>
  <si>
    <t>connaissance de vos conditions générales</t>
  </si>
  <si>
    <t>Par Virement(s)</t>
  </si>
  <si>
    <t>de vente et les acceptons expressément</t>
  </si>
  <si>
    <t>Autre</t>
  </si>
  <si>
    <t>ADRESSE 1</t>
  </si>
  <si>
    <t>ADRESSE 2</t>
  </si>
  <si>
    <t>CP</t>
  </si>
  <si>
    <t>VILLE</t>
  </si>
  <si>
    <t>CONTACT</t>
  </si>
  <si>
    <t>FONCTION</t>
  </si>
  <si>
    <t>TEL</t>
  </si>
  <si>
    <t>MOBILE</t>
  </si>
  <si>
    <t>SIRET</t>
  </si>
  <si>
    <t>EMAIL</t>
  </si>
  <si>
    <t>AB STRUCTURES</t>
  </si>
  <si>
    <t>ABBAYE DE VALMAGNE</t>
  </si>
  <si>
    <t>ACB SESAME</t>
  </si>
  <si>
    <t>ADEME</t>
  </si>
  <si>
    <t>ADI LR</t>
  </si>
  <si>
    <t>ADREA MUTUELLE</t>
  </si>
  <si>
    <t>AEROPORT BEZIERS</t>
  </si>
  <si>
    <t>AEROPORT MONTPELLIER</t>
  </si>
  <si>
    <t>Aérodrome Montpellier Méditerranée</t>
  </si>
  <si>
    <t>Mauguio</t>
  </si>
  <si>
    <t>Mme Elodie Chazet</t>
  </si>
  <si>
    <t>Directrice Communication</t>
  </si>
  <si>
    <t>04 67 20 85 39</t>
  </si>
  <si>
    <t>AFC</t>
  </si>
  <si>
    <t>AFC PROMOTION</t>
  </si>
  <si>
    <t>AFPA LR</t>
  </si>
  <si>
    <t>AGEFOS PME</t>
  </si>
  <si>
    <t>AIDER</t>
  </si>
  <si>
    <t>ARAMONS RESIDENCES SENIORS</t>
  </si>
  <si>
    <t>ARDENCE-HELENIS</t>
  </si>
  <si>
    <t>ARFOBOIS</t>
  </si>
  <si>
    <t>ATOUTS METIERS LR</t>
  </si>
  <si>
    <t>AUTO MED-BMW</t>
  </si>
  <si>
    <t>AXIOME &amp; ASSOCIES</t>
  </si>
  <si>
    <t>Le Triade 3</t>
  </si>
  <si>
    <t>215, rue Samuel Morse</t>
  </si>
  <si>
    <t>Montpellier Cedex 2</t>
  </si>
  <si>
    <t>Mme Elodie Vialles</t>
  </si>
  <si>
    <t>Responsable Communication</t>
  </si>
  <si>
    <t>04 67 15 89 50</t>
  </si>
  <si>
    <t>AZAIS POLITO</t>
  </si>
  <si>
    <t>BANQUE DUPUY DE PARCEVAL</t>
  </si>
  <si>
    <t>BANQUE POPULAIRE DU SUD</t>
  </si>
  <si>
    <t>BARREAU DES AVOCATS MONTPELLIER</t>
  </si>
  <si>
    <t>BDR</t>
  </si>
  <si>
    <t>BECM</t>
  </si>
  <si>
    <t>BELAMBRA CLUB</t>
  </si>
  <si>
    <t>BINOME</t>
  </si>
  <si>
    <t>BLUE ICE / LRIA</t>
  </si>
  <si>
    <t>BM SERVICE</t>
  </si>
  <si>
    <t>BNP PARIBAS</t>
  </si>
  <si>
    <t>1025, Avenue Becquerel</t>
  </si>
  <si>
    <t>Parc club du Millénaire Bt 24/27</t>
  </si>
  <si>
    <t>Montpellier</t>
  </si>
  <si>
    <t>M. Dominique Duihil</t>
  </si>
  <si>
    <t>BO CONCEPT</t>
  </si>
  <si>
    <t>BOWFOUNDS MARIGNAN</t>
  </si>
  <si>
    <t>BRL</t>
  </si>
  <si>
    <t>BURO CLUB</t>
  </si>
  <si>
    <t>BUT</t>
  </si>
  <si>
    <t>CABINET CABEX</t>
  </si>
  <si>
    <t>CAISSE D'EPARGNE</t>
  </si>
  <si>
    <t>CAISSE DES DEPOTS</t>
  </si>
  <si>
    <t>CAP SANTE</t>
  </si>
  <si>
    <t>CAPEB</t>
  </si>
  <si>
    <t>CAPEL AUTOS</t>
  </si>
  <si>
    <t>CAPITAINERIE PORT CAMARGUE</t>
  </si>
  <si>
    <t>CAPSTAN AVOCATS</t>
  </si>
  <si>
    <t>CARAT</t>
  </si>
  <si>
    <t>CARIF LR</t>
  </si>
  <si>
    <t>CAZES GODDYN</t>
  </si>
  <si>
    <t>CC CLERMONTAIS</t>
  </si>
  <si>
    <t>CC LA DOMITIENNE</t>
  </si>
  <si>
    <t>CCI ALES</t>
  </si>
  <si>
    <t>CCI BEZIERS</t>
  </si>
  <si>
    <t>CCI CARCASSONNE</t>
  </si>
  <si>
    <t>CCI MONTPELLIER</t>
  </si>
  <si>
    <t>CCI NIMES</t>
  </si>
  <si>
    <t>CCI PERPIGNAN</t>
  </si>
  <si>
    <t>CCIR</t>
  </si>
  <si>
    <t>CCIT MONTPELLIER</t>
  </si>
  <si>
    <t>CCR</t>
  </si>
  <si>
    <t>CDT 11</t>
  </si>
  <si>
    <t>CDT 30</t>
  </si>
  <si>
    <t>CDT 66</t>
  </si>
  <si>
    <t>CEA MARCOULE</t>
  </si>
  <si>
    <t>CEMOI</t>
  </si>
  <si>
    <t>CER France</t>
  </si>
  <si>
    <t>CERDAN AUTOS</t>
  </si>
  <si>
    <t>CG HERAULT</t>
  </si>
  <si>
    <t>CONSEIL GENERAL DES PYRENEES ORIENTALES</t>
  </si>
  <si>
    <t>Hotel du département</t>
  </si>
  <si>
    <t>BP 906</t>
  </si>
  <si>
    <t>Perpignan Cedex</t>
  </si>
  <si>
    <t>CIBLE</t>
  </si>
  <si>
    <t>CIC</t>
  </si>
  <si>
    <t>CINNA</t>
  </si>
  <si>
    <t>CIP LR</t>
  </si>
  <si>
    <t>CITROEN MONTPELLIER</t>
  </si>
  <si>
    <t>CIVR</t>
  </si>
  <si>
    <t>CMA 30</t>
  </si>
  <si>
    <t>CMA LR</t>
  </si>
  <si>
    <t>COLLIERS IMMOBIS</t>
  </si>
  <si>
    <t>COM AGGLO BEZIERS MED</t>
  </si>
  <si>
    <t>COM AGGLO CARCASSONNE</t>
  </si>
  <si>
    <t>COM AGGLO GD ALES</t>
  </si>
  <si>
    <t>Saint Thibery</t>
  </si>
  <si>
    <t>04 99 47 48 49</t>
  </si>
  <si>
    <t>COM AGGLO NIMES METROPOLE</t>
  </si>
  <si>
    <t>COM AGGLO NORD BASSIN DE THAU</t>
  </si>
  <si>
    <t>PERPIGNAN MEDITERRANÉE COM.AG</t>
  </si>
  <si>
    <t>11, Bd St Assiscle</t>
  </si>
  <si>
    <t>BP 20641</t>
  </si>
  <si>
    <t>Perpignan</t>
  </si>
  <si>
    <t>COM COMMUNES CANAL DU LIROU</t>
  </si>
  <si>
    <t>COM COMMUNES HERAULT MED</t>
  </si>
  <si>
    <t>COM COMMUNES LA DOMITIENNE</t>
  </si>
  <si>
    <t>COM COMMUNES NORD BASSIN THAU</t>
  </si>
  <si>
    <t>COM COMMUNES PAYS DE L'OR</t>
  </si>
  <si>
    <t>COM COMMUNES PAYS DE LUNEL</t>
  </si>
  <si>
    <t>COM COMMUNES PIC SAINT LOUP</t>
  </si>
  <si>
    <t>COM COMMUNES PONT DU GARD</t>
  </si>
  <si>
    <t>COM COMMUNES VALLEE HERAULT</t>
  </si>
  <si>
    <t>COMMISSION EUROPEENNE</t>
  </si>
  <si>
    <t>CONSEIL REGIONAL LR</t>
  </si>
  <si>
    <t>CREATIMMO</t>
  </si>
  <si>
    <t>CREATOM</t>
  </si>
  <si>
    <t>CREDIT IMMOBILIER DE France</t>
  </si>
  <si>
    <t>CREDIT MARITIME</t>
  </si>
  <si>
    <t>CREDIT MUTUEL ARKEA</t>
  </si>
  <si>
    <t>CULTURE ESPACES</t>
  </si>
  <si>
    <t>DALKIA</t>
  </si>
  <si>
    <t>DBF MONTPELLIER</t>
  </si>
  <si>
    <t>DECHAVANNE CONSULTANTS</t>
  </si>
  <si>
    <t>DELL</t>
  </si>
  <si>
    <t>DIAMANT AUTOS</t>
  </si>
  <si>
    <t>DOMAINE COTE MAS</t>
  </si>
  <si>
    <t>DOMAINE DE L'OULIVIE</t>
  </si>
  <si>
    <t>DOMAINE LA CROIX BELLE</t>
  </si>
  <si>
    <t>DOMUS VIVENDI</t>
  </si>
  <si>
    <t>DONIFICO</t>
  </si>
  <si>
    <t>262, rue de Créqui</t>
  </si>
  <si>
    <t>Lyon</t>
  </si>
  <si>
    <t>M.Etienne Piquet-Gauthier</t>
  </si>
  <si>
    <t>06 83 84 58 23</t>
  </si>
  <si>
    <t>522 016 781 000 18</t>
  </si>
  <si>
    <t>DP NEWS</t>
  </si>
  <si>
    <t>DTZ MONTPELLIER</t>
  </si>
  <si>
    <t>DTZ NIMES</t>
  </si>
  <si>
    <t>DTZ-ARTHUR LOYD</t>
  </si>
  <si>
    <t>DURAND RECUPERATION SAS</t>
  </si>
  <si>
    <t>ECF BOUSCAREN</t>
  </si>
  <si>
    <t>ECOLE DES MINES ALES-INNOVUP</t>
  </si>
  <si>
    <t>EDF ENTREPRISES</t>
  </si>
  <si>
    <t>EEES</t>
  </si>
  <si>
    <t>ELAN DEVELOPPEMENT</t>
  </si>
  <si>
    <t>ENJOY</t>
  </si>
  <si>
    <t>EOVI-LANGUEDOC MUTUALITE</t>
  </si>
  <si>
    <t>EPCC PONT DU GARD</t>
  </si>
  <si>
    <t>ERECA</t>
  </si>
  <si>
    <t>ESICAD</t>
  </si>
  <si>
    <t>ESPACE SUD AUTOMOBILE</t>
  </si>
  <si>
    <t>EXPERT ET FINANCE</t>
  </si>
  <si>
    <t>FABIEN CARDONA</t>
  </si>
  <si>
    <t>FAUBOURG PROMOTION</t>
  </si>
  <si>
    <t>FDI</t>
  </si>
  <si>
    <t>FDI PROMOTION</t>
  </si>
  <si>
    <t>FFB</t>
  </si>
  <si>
    <t>FIDAL FORMATION</t>
  </si>
  <si>
    <t>FIDUCIAIRE MADAR</t>
  </si>
  <si>
    <t>FIEST'A SETE</t>
  </si>
  <si>
    <t>FMI</t>
  </si>
  <si>
    <t>FNAIM</t>
  </si>
  <si>
    <t>FOCUS</t>
  </si>
  <si>
    <t>FONDS EUROPEEN INVESTISSEMENT</t>
  </si>
  <si>
    <t>FONGECIF LR</t>
  </si>
  <si>
    <t>FORMATION APPRENTIS AUTEUIL</t>
  </si>
  <si>
    <t>FREDERIC LOZANO</t>
  </si>
  <si>
    <t>FRTP</t>
  </si>
  <si>
    <t>ZAC de Tournezy</t>
  </si>
  <si>
    <t>Passage Cocteau</t>
  </si>
  <si>
    <t>M. Florent Gianardoli</t>
  </si>
  <si>
    <t>Secrétaire général</t>
  </si>
  <si>
    <t>04 67 69 00 00</t>
  </si>
  <si>
    <t>GDF SUEZ</t>
  </si>
  <si>
    <t>GGL</t>
  </si>
  <si>
    <t>GRETA MONTPELLIER</t>
  </si>
  <si>
    <t>GRIM AUTOS FORD</t>
  </si>
  <si>
    <t>GROUPE IDEC</t>
  </si>
  <si>
    <t>GROUPE LANGUEDOC MUTUALITE</t>
  </si>
  <si>
    <t>Epace Pitot</t>
  </si>
  <si>
    <t>60, place Jacques Mirouze</t>
  </si>
  <si>
    <t>Mme Rouché-Diaz</t>
  </si>
  <si>
    <t>Chargée de communication</t>
  </si>
  <si>
    <t>04 67 04 34 32</t>
  </si>
  <si>
    <t>GROUPE SARRO</t>
  </si>
  <si>
    <t>HARMONIE MUTUELLE</t>
  </si>
  <si>
    <t>HAVAS MEDIA NANTES</t>
  </si>
  <si>
    <t>HERAULT TOURISME</t>
  </si>
  <si>
    <t>HOLDING TISSOT</t>
  </si>
  <si>
    <t>HORIBA</t>
  </si>
  <si>
    <t>HOTEL IMPERATOR</t>
  </si>
  <si>
    <t>HOTEL MERCURE CARCASSONNE</t>
  </si>
  <si>
    <t>HOTEL PULLMAN</t>
  </si>
  <si>
    <t>HURICANE</t>
  </si>
  <si>
    <t>IBM</t>
  </si>
  <si>
    <t>ICADE</t>
  </si>
  <si>
    <t>IGC SERVICES</t>
  </si>
  <si>
    <t>ILO</t>
  </si>
  <si>
    <t>INSTITUT METIERS NOTARIAT NIMES (IMNN)</t>
  </si>
  <si>
    <t>INTER OC</t>
  </si>
  <si>
    <t>ITAC</t>
  </si>
  <si>
    <t>ITRIBU</t>
  </si>
  <si>
    <t>KAUFMAN &amp; BROAD</t>
  </si>
  <si>
    <t>LA POSTE</t>
  </si>
  <si>
    <t>LES VILLEGIALES</t>
  </si>
  <si>
    <t>LOZERE DEVELOPPEMENT</t>
  </si>
  <si>
    <t>LYONNAISE DES EAUX</t>
  </si>
  <si>
    <t>MAIRIE AGDE</t>
  </si>
  <si>
    <t>MAIRIE AVIGNON</t>
  </si>
  <si>
    <t>MAIRIE AVIGNON-MERIDIEN MAG</t>
  </si>
  <si>
    <t>MAIRIE BAILLARGUES</t>
  </si>
  <si>
    <t>MAIRIE BALARUC LES BAINS</t>
  </si>
  <si>
    <t>MAIRIE BEZIERS</t>
  </si>
  <si>
    <t>MAIRIE CASTELNAU LE LEZ</t>
  </si>
  <si>
    <t>MAIRIE CASTELNAUDARY</t>
  </si>
  <si>
    <t>MAIRIE GRANDE MOTTE</t>
  </si>
  <si>
    <t>MAIRIE MAUGUIO CARNON</t>
  </si>
  <si>
    <t>MAIRIE MONTPELLIER</t>
  </si>
  <si>
    <t>MAIRIE NARBONNE</t>
  </si>
  <si>
    <t>MAISON CARATIE</t>
  </si>
  <si>
    <t>MANAGEMENT METHODOLOGIE HYGIENE</t>
  </si>
  <si>
    <t>MARE NOSTRUM</t>
  </si>
  <si>
    <t>MAS DU PONT-CYGORY</t>
  </si>
  <si>
    <t>MDE 66</t>
  </si>
  <si>
    <t>MERCEDES SODIRA</t>
  </si>
  <si>
    <t>MICHEL PROPERTY GROUPE</t>
  </si>
  <si>
    <t>MICROPOLIS</t>
  </si>
  <si>
    <t xml:space="preserve">MIDIPACK-AD CONSEIL </t>
  </si>
  <si>
    <t>MONTPELLIER AGGLO</t>
  </si>
  <si>
    <t>MP2 PERPIGNAN</t>
  </si>
  <si>
    <t>MUTAC</t>
  </si>
  <si>
    <t>MUTUELLE EXISTENCE</t>
  </si>
  <si>
    <t>NEXITY</t>
  </si>
  <si>
    <t>NG PROMOTION</t>
  </si>
  <si>
    <t>NIMES METROPOLE</t>
  </si>
  <si>
    <t>NISSAN TAILLEFER</t>
  </si>
  <si>
    <t>NOILLY PRAT</t>
  </si>
  <si>
    <t>OC SANTE</t>
  </si>
  <si>
    <t>OMD</t>
  </si>
  <si>
    <t>OPCALIA LR</t>
  </si>
  <si>
    <t>ORCHESTRA</t>
  </si>
  <si>
    <t>ORCHESTRE DE MONTPELLIER</t>
  </si>
  <si>
    <t>ORDRE DES EXPERTS COMPTABLES</t>
  </si>
  <si>
    <t>OSEO</t>
  </si>
  <si>
    <t>OT ANDUZE</t>
  </si>
  <si>
    <t>OT ARLES</t>
  </si>
  <si>
    <t>OT BALARUC LES BAINS</t>
  </si>
  <si>
    <t>OT BANYULS</t>
  </si>
  <si>
    <t>OT COLLIOURE</t>
  </si>
  <si>
    <t>OT GRANDE MOTTE</t>
  </si>
  <si>
    <t>OT GRUISSAN</t>
  </si>
  <si>
    <t>OT MAUGUIO CARNON</t>
  </si>
  <si>
    <t>OT MENDE</t>
  </si>
  <si>
    <t>OT MILLAU</t>
  </si>
  <si>
    <t>OT MONTPELLIER</t>
  </si>
  <si>
    <t>OT NARBONNE</t>
  </si>
  <si>
    <t>OT SETE</t>
  </si>
  <si>
    <t>OT ST GUILHEM LE DESERT</t>
  </si>
  <si>
    <t>P.R.E.S SUD DE France</t>
  </si>
  <si>
    <t>PALAIS DES CONGRES BEZIERS</t>
  </si>
  <si>
    <t>PARC DES EXPOSITIONS NIMES</t>
  </si>
  <si>
    <t>PARK AND SUITES</t>
  </si>
  <si>
    <t>PASSION AUTOS BEZIERS</t>
  </si>
  <si>
    <t>PAYS DE L'OR</t>
  </si>
  <si>
    <t>PERPIGNAN AUTOS</t>
  </si>
  <si>
    <t>PLEIADES SERVICES</t>
  </si>
  <si>
    <t>PLEIN SUD ENTREPRISE</t>
  </si>
  <si>
    <t>POLE EMPLOI</t>
  </si>
  <si>
    <t>PORT DE SETE</t>
  </si>
  <si>
    <t>PORT SAINT-CYPRIEN</t>
  </si>
  <si>
    <t>PRAGMA</t>
  </si>
  <si>
    <t>PREFECTURE DE REGION</t>
  </si>
  <si>
    <t>REGUS</t>
  </si>
  <si>
    <t>RENAULT MONTPELLIER</t>
  </si>
  <si>
    <t>RESEAU FERRE DE France</t>
  </si>
  <si>
    <t>RHEFLEX</t>
  </si>
  <si>
    <t>RIBERACH</t>
  </si>
  <si>
    <t>ROQUEFORT SOCIETE</t>
  </si>
  <si>
    <t>ROXIM</t>
  </si>
  <si>
    <t>RUBIS AUTOS MAZDA</t>
  </si>
  <si>
    <t>SAFER</t>
  </si>
  <si>
    <t>SAGESTIMM-LES VILLAGES D'OR</t>
  </si>
  <si>
    <t>SALINI GROUPE</t>
  </si>
  <si>
    <t>SANOFI AVENTIS</t>
  </si>
  <si>
    <t>SAT</t>
  </si>
  <si>
    <t>SAURAMPS</t>
  </si>
  <si>
    <t>SCEREM/MAIRIE CANET EN ROUSSILLON</t>
  </si>
  <si>
    <t>SCI LA PORTE ROMAINE / STS PROMO</t>
  </si>
  <si>
    <t>SCV LES VILLEGIALES</t>
  </si>
  <si>
    <t>SEBLI</t>
  </si>
  <si>
    <t>SEMINAIRE EN NARBONNAIS</t>
  </si>
  <si>
    <t>SEPT LIEUX</t>
  </si>
  <si>
    <t>SERM</t>
  </si>
  <si>
    <t>SFR</t>
  </si>
  <si>
    <t>SIG</t>
  </si>
  <si>
    <t>SIGNATURES</t>
  </si>
  <si>
    <t>SMC</t>
  </si>
  <si>
    <t>SMURFIT KAPPA</t>
  </si>
  <si>
    <t>SNC BESSAN DEVELOPPEMENT</t>
  </si>
  <si>
    <t>SOCIETE GENERALE</t>
  </si>
  <si>
    <t>SOCIETE PARKING POLYGONE-SOCRI</t>
  </si>
  <si>
    <t>SODEAL</t>
  </si>
  <si>
    <t>SORIDEC</t>
  </si>
  <si>
    <t>STUDIO B</t>
  </si>
  <si>
    <t>SUD DE FRANCE DEVELOPPEMENT</t>
  </si>
  <si>
    <t>SUD DE France EXPORT</t>
  </si>
  <si>
    <t>SUP AGRO</t>
  </si>
  <si>
    <t>SUP DE CO MONTPELLIER</t>
  </si>
  <si>
    <t>2300, Avenue des Moulins</t>
  </si>
  <si>
    <t>Montpellier Cedex 4</t>
  </si>
  <si>
    <t>Mme Laurence Maire</t>
  </si>
  <si>
    <t>04 67 10 27 01</t>
  </si>
  <si>
    <t>l.maire@supco-montpellier.fr</t>
  </si>
  <si>
    <t>SYMAPS MEDITERRANEE</t>
  </si>
  <si>
    <t>SYNDICAT MIXTE AEROPORT BEZIERS CAP D'AGDE</t>
  </si>
  <si>
    <t>SYNDICAT PRODUCTEURS VINS OC</t>
  </si>
  <si>
    <t>SYNERSUD</t>
  </si>
  <si>
    <t>TAM</t>
  </si>
  <si>
    <t>TEMPRANILLO</t>
  </si>
  <si>
    <t>TERRA LUNA</t>
  </si>
  <si>
    <t>THAU AGGLO</t>
  </si>
  <si>
    <t>THEATRE ARCHIPEL</t>
  </si>
  <si>
    <t>THERMES BALARUC LES BAINS</t>
  </si>
  <si>
    <t>TOURNY MEYER</t>
  </si>
  <si>
    <t>Le Syracuse</t>
  </si>
  <si>
    <t>2, avenue Monteroni d'Arbia</t>
  </si>
  <si>
    <t>Le Cres</t>
  </si>
  <si>
    <t>Mme Christele Marnas</t>
  </si>
  <si>
    <t>Directrice Régionale</t>
  </si>
  <si>
    <t>04 67 75 10 00</t>
  </si>
  <si>
    <t>christelemarnas@tournymeyer.fr</t>
  </si>
  <si>
    <t>TOUT BU TOUT LU</t>
  </si>
  <si>
    <t>TRANSACCORD-LES VILLAGES D'OR</t>
  </si>
  <si>
    <t>TRANSFERTS LR</t>
  </si>
  <si>
    <t>TRESSOL BEZIERS</t>
  </si>
  <si>
    <t>UNIVERSITE MONTPELLIER 1</t>
  </si>
  <si>
    <t>UNIVERSITE MONTPELLIER 2</t>
  </si>
  <si>
    <t>UPE 66</t>
  </si>
  <si>
    <t>URBASOLAR</t>
  </si>
  <si>
    <t>URBAT</t>
  </si>
  <si>
    <t>URBIS</t>
  </si>
  <si>
    <t>VEOLIA PROPRETE REGION SUD EST</t>
  </si>
  <si>
    <t>VIGNOBLES BONFILS</t>
  </si>
  <si>
    <t>VIGNOBLES INVESTISSEMENT</t>
  </si>
  <si>
    <t>VINCI</t>
  </si>
  <si>
    <t>WONDERFUL</t>
  </si>
  <si>
    <t>ABONNEMENT</t>
  </si>
  <si>
    <t>GET FOALD</t>
  </si>
  <si>
    <t>EDITION</t>
  </si>
  <si>
    <t>4 PAGES</t>
  </si>
  <si>
    <t>3 PAGES</t>
  </si>
  <si>
    <t>FER IMPORT</t>
  </si>
  <si>
    <t>DOUBLE PAGE</t>
  </si>
  <si>
    <t>FER EXPORT</t>
  </si>
  <si>
    <t>PAGE</t>
  </si>
  <si>
    <t>Mai 2014</t>
  </si>
  <si>
    <t>LA TRIBUNE</t>
  </si>
  <si>
    <t>1/4 PAGE</t>
  </si>
  <si>
    <t>3ème COUV</t>
  </si>
  <si>
    <t>VENTE AU N°</t>
  </si>
  <si>
    <t>4ème COUV</t>
  </si>
  <si>
    <t>Novembre 2014</t>
  </si>
  <si>
    <t>WEB</t>
  </si>
  <si>
    <t>DER</t>
  </si>
  <si>
    <t>VS 49</t>
  </si>
  <si>
    <t>TWA</t>
  </si>
  <si>
    <t>VS 50</t>
  </si>
  <si>
    <t>CLUB ECO</t>
  </si>
  <si>
    <t>ENCARTE</t>
  </si>
  <si>
    <t>MERIDIEN</t>
  </si>
  <si>
    <t>HOME PAGE</t>
  </si>
  <si>
    <t>AQUITAINE</t>
  </si>
  <si>
    <t>MEGABANNER</t>
  </si>
  <si>
    <t>OBJ NEWS</t>
  </si>
  <si>
    <t>CARRE</t>
  </si>
  <si>
    <t>ACT ECO</t>
  </si>
  <si>
    <t>BANDEAU</t>
  </si>
  <si>
    <t>TRIBUNE</t>
  </si>
  <si>
    <t>GDS PRIX</t>
  </si>
  <si>
    <t>HBL</t>
  </si>
  <si>
    <t>SITE OBJ</t>
  </si>
  <si>
    <t>VS WE</t>
  </si>
  <si>
    <t>ABO</t>
  </si>
  <si>
    <t>COM AGGLO MONTPELLIER</t>
  </si>
  <si>
    <t>AIR France</t>
  </si>
  <si>
    <t>CMCI - BP 62189</t>
  </si>
  <si>
    <t>2, rue Henri Barbusse</t>
  </si>
  <si>
    <t>Marseille Cedex 01</t>
  </si>
  <si>
    <t>Mme Claire Pitois</t>
  </si>
  <si>
    <t>Directrice Marketing et Promotion des Ventes</t>
  </si>
  <si>
    <t>04 95 09 97 15</t>
  </si>
  <si>
    <t>06 84 24 39 84</t>
  </si>
  <si>
    <t>BELLE ET BIEN</t>
  </si>
  <si>
    <t>2, Rue Placentin</t>
  </si>
  <si>
    <t>Mme Sandrine Marty</t>
  </si>
  <si>
    <t>04 67 77 20 15</t>
  </si>
  <si>
    <t>790 783 260 000 17</t>
  </si>
  <si>
    <t>belletbien.montpellier@gmail.com</t>
  </si>
  <si>
    <t>BNP REAL ESTATE</t>
  </si>
  <si>
    <t>Le Triangle</t>
  </si>
  <si>
    <t>26, Allée Jules Milhau - CS 89501</t>
  </si>
  <si>
    <t>Mme de Boisgelin Abecassis</t>
  </si>
  <si>
    <t>Directrice Transactions</t>
  </si>
  <si>
    <t>04 67 06 83 19</t>
  </si>
  <si>
    <t>CBRE TERTIA CONSEILS</t>
  </si>
  <si>
    <t>Parc de l'Aéroport</t>
  </si>
  <si>
    <t>695, rue Robert Malthus - Bat Outre Mer</t>
  </si>
  <si>
    <t>Perols</t>
  </si>
  <si>
    <t>M. Huet</t>
  </si>
  <si>
    <t>Directeur</t>
  </si>
  <si>
    <t>04 67 50 07 06</t>
  </si>
  <si>
    <t>Parc de l'Aéroport - Le Forum</t>
  </si>
  <si>
    <t>70, rue J.A Schumpeter</t>
  </si>
  <si>
    <t>M. Pages</t>
  </si>
  <si>
    <t>Directeur du développement</t>
  </si>
  <si>
    <t>04 67 68 63 60</t>
  </si>
  <si>
    <t>CONSEIL GENERAL DU GARD</t>
  </si>
  <si>
    <t>3, rue Guillemette</t>
  </si>
  <si>
    <t>Nimes</t>
  </si>
  <si>
    <t>M. Pierre Thoniel</t>
  </si>
  <si>
    <t>Directeur Communication</t>
  </si>
  <si>
    <t>04 66 76 52 32</t>
  </si>
  <si>
    <t>CONSEIL GENERAL DE LA LOZERE</t>
  </si>
  <si>
    <t>4, rue de la Rovère - BP 24</t>
  </si>
  <si>
    <t>Mende Cedex</t>
  </si>
  <si>
    <t>M.Eric Debenne</t>
  </si>
  <si>
    <t>Directeur de cabinet</t>
  </si>
  <si>
    <t>04 66 49 66 02</t>
  </si>
  <si>
    <t>edebenne@cg48.fr</t>
  </si>
  <si>
    <t>Les Portes d'Antigone - Bat A</t>
  </si>
  <si>
    <t>43, Place Vauban</t>
  </si>
  <si>
    <t>M.Fiol</t>
  </si>
  <si>
    <t>Gérant</t>
  </si>
  <si>
    <t>04 67 66 43 44</t>
  </si>
  <si>
    <t>COMMUNAUTE D'AGGLOMERATION LE GRAND NARBONNE</t>
  </si>
  <si>
    <t>12, boulevard Frédéric Mistral</t>
  </si>
  <si>
    <t>Narbonne</t>
  </si>
  <si>
    <t>Mme Anne Chapazian</t>
  </si>
  <si>
    <t>Chargée de mission innovation</t>
  </si>
  <si>
    <t>04 68 58 16 80</t>
  </si>
  <si>
    <t>a.chapazian@legrandnarbonne.com</t>
  </si>
  <si>
    <t>COMMUNAUTE D'AGGLOMERATION HERAULT MED</t>
  </si>
  <si>
    <t>22, avenue du 3ème Millénaire</t>
  </si>
  <si>
    <t>ZI le Causse</t>
  </si>
  <si>
    <t>COMMUNAUTE D'AGGLOMERATION PAYS DE L'OR</t>
  </si>
  <si>
    <t>Boulevard Démocratie</t>
  </si>
  <si>
    <t>Mme Anne-Sophie Gueniot</t>
  </si>
  <si>
    <t>04 67 56 49 71</t>
  </si>
  <si>
    <t>Jérome Tanguy</t>
  </si>
  <si>
    <t>FHP LR</t>
  </si>
  <si>
    <t>Maison de l'Hospitalisation Privée</t>
  </si>
  <si>
    <t>288, rue Hélène Boucher</t>
  </si>
  <si>
    <t>Castelnau le Lez cedex</t>
  </si>
  <si>
    <t>Dominique Trézéguet</t>
  </si>
  <si>
    <t>04 99 51 22 32</t>
  </si>
  <si>
    <t>IDRAC - SUP DE COM</t>
  </si>
  <si>
    <t>Parc Euromédecine</t>
  </si>
  <si>
    <t>499, rue de la Croix Verte</t>
  </si>
  <si>
    <t>Montpellier Cedex 5</t>
  </si>
  <si>
    <t>M. Guillaume Ladet</t>
  </si>
  <si>
    <t>04 67 52 04 66</t>
  </si>
  <si>
    <t>LANGUEDOC-ROUSSILLON INITIATIVE</t>
  </si>
  <si>
    <t>273, avenue de la Pompignane</t>
  </si>
  <si>
    <t>CS 89518</t>
  </si>
  <si>
    <t>452 518 583 000 16</t>
  </si>
  <si>
    <t>La Salicorne</t>
  </si>
  <si>
    <t>909, Avenue des Platanes</t>
  </si>
  <si>
    <t>Lattes</t>
  </si>
  <si>
    <t>M. Clavel</t>
  </si>
  <si>
    <t>04 67 15 63 62</t>
  </si>
  <si>
    <t>L'Acropole</t>
  </si>
  <si>
    <t>954, Avenue Jean Mermoz</t>
  </si>
  <si>
    <t>M. Laurent Panayoti</t>
  </si>
  <si>
    <t>04 99 64 29 16</t>
  </si>
  <si>
    <t>FEVR N° 140</t>
  </si>
  <si>
    <t>30 Janvier</t>
  </si>
  <si>
    <t>MARS N° 141</t>
  </si>
  <si>
    <t>AVR N° 142</t>
  </si>
  <si>
    <t>MAI N° 143</t>
  </si>
  <si>
    <t>JUIN N° 144</t>
  </si>
  <si>
    <t>JUIL N° 145</t>
  </si>
  <si>
    <t>SEP N° 146</t>
  </si>
  <si>
    <t>OCT N° 147</t>
  </si>
  <si>
    <t>NOV N°148</t>
  </si>
  <si>
    <t>DEC N° 149</t>
  </si>
  <si>
    <t>7 Janvier 2015</t>
  </si>
  <si>
    <t>28 Février</t>
  </si>
  <si>
    <t>28 Mars</t>
  </si>
  <si>
    <t>28 Avril</t>
  </si>
  <si>
    <t>28 Mai</t>
  </si>
  <si>
    <t>28 Juin</t>
  </si>
  <si>
    <t>29 Août</t>
  </si>
  <si>
    <t>29 Septembre</t>
  </si>
  <si>
    <t>27 Octobre</t>
  </si>
  <si>
    <t>28 Novembre</t>
  </si>
  <si>
    <t>VS 47</t>
  </si>
  <si>
    <t>13 Mars</t>
  </si>
  <si>
    <t>11 Juillet</t>
  </si>
  <si>
    <t>13 Octobre</t>
  </si>
  <si>
    <t>11 Décembre</t>
  </si>
  <si>
    <t>ligne 28</t>
  </si>
  <si>
    <t>ligne 29</t>
  </si>
  <si>
    <t>ligne 30</t>
  </si>
  <si>
    <t>ligne 31</t>
  </si>
  <si>
    <t>ligne 32</t>
  </si>
  <si>
    <t>ligne 33</t>
  </si>
  <si>
    <t>ligne 34</t>
  </si>
  <si>
    <t>ligne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</si>
</sst>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[$-40C]mmm\-yy;@"/>
    <numFmt numFmtId="166" formatCode="_-* #,##0.00\ [$€-40C]_-;\-* #,##0.00\ [$€-40C]_-;_-* &quot;-&quot;??\ [$€-40C]_-;_-@_-"/>
    <numFmt numFmtId="167" formatCode="_ * #,##0.00_)&quot;F&quot;_ ;_ * \(#,##0.00\)&quot;F&quot;_ ;_ * &quot;-&quot;??_)&quot;F&quot;_ ;_ @_ "/>
    <numFmt numFmtId="168" formatCode="_ * #,##0.00_)[$€]_ ;_ * \(#,##0.00\)[$€]_ ;_ * &quot;-&quot;??_)[$€]_ ;_ @_ "/>
  </numFmts>
  <fonts count="38" x14ac:knownFonts="1"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9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color rgb="FF0000CC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sz val="7"/>
      <color indexed="8"/>
      <name val="Arial"/>
      <family val="2"/>
    </font>
    <font>
      <b/>
      <sz val="9"/>
      <color indexed="8"/>
      <name val="Arial"/>
      <family val="2"/>
    </font>
    <font>
      <b/>
      <sz val="7"/>
      <name val="Arial"/>
      <family val="2"/>
    </font>
    <font>
      <sz val="9"/>
      <color indexed="8"/>
      <name val="Arial"/>
      <family val="2"/>
    </font>
    <font>
      <b/>
      <sz val="9"/>
      <color rgb="FF0000CC"/>
      <name val="Arial"/>
      <family val="2"/>
    </font>
    <font>
      <u/>
      <sz val="10"/>
      <color indexed="12"/>
      <name val="Arial"/>
      <family val="2"/>
    </font>
    <font>
      <b/>
      <sz val="8"/>
      <color rgb="FF0000CC"/>
      <name val="Arial"/>
      <family val="2"/>
    </font>
    <font>
      <b/>
      <sz val="9"/>
      <color indexed="10"/>
      <name val="Arial"/>
      <family val="2"/>
    </font>
    <font>
      <sz val="10"/>
      <color rgb="FF0000CC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0"/>
      <color indexed="8"/>
      <name val="Arial"/>
      <family val="2"/>
    </font>
    <font>
      <b/>
      <sz val="7"/>
      <color indexed="8"/>
      <name val="Arial"/>
      <family val="2"/>
    </font>
    <font>
      <u/>
      <sz val="8"/>
      <name val="Arial"/>
      <family val="2"/>
    </font>
    <font>
      <b/>
      <sz val="9"/>
      <color indexed="12"/>
      <name val="Arial"/>
      <family val="2"/>
    </font>
    <font>
      <sz val="10"/>
      <color indexed="8"/>
      <name val="Arial"/>
      <family val="2"/>
    </font>
    <font>
      <sz val="9"/>
      <color rgb="FF0000CC"/>
      <name val="Arial"/>
      <family val="2"/>
    </font>
    <font>
      <sz val="7"/>
      <color rgb="FF0000CC"/>
      <name val="Arial"/>
      <family val="2"/>
    </font>
    <font>
      <sz val="8"/>
      <color rgb="FF0000CC"/>
      <name val="Arial"/>
      <family val="2"/>
    </font>
    <font>
      <sz val="8"/>
      <color indexed="8"/>
      <name val="Arial"/>
      <family val="2"/>
    </font>
    <font>
      <b/>
      <sz val="12"/>
      <color rgb="FF0000CC"/>
      <name val="Arial"/>
      <family val="2"/>
    </font>
    <font>
      <b/>
      <u/>
      <sz val="8"/>
      <name val="Arial"/>
      <family val="2"/>
    </font>
    <font>
      <b/>
      <sz val="7"/>
      <color indexed="10"/>
      <name val="Arial"/>
      <family val="2"/>
    </font>
    <font>
      <b/>
      <sz val="16"/>
      <name val="Arial"/>
      <family val="2"/>
    </font>
    <font>
      <sz val="10"/>
      <color theme="0"/>
      <name val="Arial"/>
      <family val="2"/>
    </font>
    <font>
      <b/>
      <sz val="8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8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168" fontId="2" fillId="0" borderId="0" applyFont="0" applyFill="0" applyBorder="0" applyAlignment="0" applyProtection="0"/>
    <xf numFmtId="0" fontId="2" fillId="0" borderId="0"/>
  </cellStyleXfs>
  <cellXfs count="284">
    <xf numFmtId="0" fontId="0" fillId="0" borderId="0" xfId="0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8" xfId="0" applyFont="1" applyFill="1" applyBorder="1" applyAlignment="1">
      <alignment horizontal="centerContinuous" vertical="center"/>
    </xf>
    <xf numFmtId="0" fontId="5" fillId="0" borderId="8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6" fillId="0" borderId="9" xfId="0" applyFont="1" applyBorder="1" applyAlignment="1" applyProtection="1">
      <alignment horizontal="left" vertical="center"/>
      <protection locked="0"/>
    </xf>
    <xf numFmtId="0" fontId="7" fillId="0" borderId="10" xfId="0" applyFont="1" applyBorder="1" applyAlignment="1" applyProtection="1">
      <alignment horizontal="centerContinuous" vertical="center"/>
      <protection locked="0"/>
    </xf>
    <xf numFmtId="0" fontId="10" fillId="0" borderId="4" xfId="0" applyFont="1" applyBorder="1" applyAlignment="1" applyProtection="1">
      <alignment horizontal="left" vertical="center"/>
      <protection locked="0"/>
    </xf>
    <xf numFmtId="0" fontId="7" fillId="0" borderId="5" xfId="0" applyFont="1" applyBorder="1" applyAlignment="1" applyProtection="1">
      <alignment horizontal="centerContinuous" vertical="center"/>
      <protection locked="0"/>
    </xf>
    <xf numFmtId="0" fontId="5" fillId="0" borderId="0" xfId="0" applyFont="1" applyFill="1" applyBorder="1" applyAlignment="1">
      <alignment horizontal="centerContinuous" vertical="center"/>
    </xf>
    <xf numFmtId="0" fontId="7" fillId="0" borderId="5" xfId="0" applyFont="1" applyBorder="1" applyAlignment="1" applyProtection="1">
      <alignment vertical="center"/>
      <protection locked="0"/>
    </xf>
    <xf numFmtId="0" fontId="10" fillId="0" borderId="4" xfId="0" applyFont="1" applyBorder="1" applyAlignment="1" applyProtection="1">
      <alignment vertical="center"/>
      <protection locked="0"/>
    </xf>
    <xf numFmtId="0" fontId="12" fillId="0" borderId="5" xfId="0" applyFont="1" applyBorder="1" applyAlignment="1" applyProtection="1">
      <alignment horizontal="left" vertical="center"/>
      <protection locked="0"/>
    </xf>
    <xf numFmtId="0" fontId="13" fillId="0" borderId="5" xfId="0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vertical="center"/>
      <protection locked="0"/>
    </xf>
    <xf numFmtId="0" fontId="15" fillId="0" borderId="0" xfId="0" applyFont="1" applyBorder="1" applyAlignment="1" applyProtection="1">
      <alignment vertical="center"/>
      <protection locked="0"/>
    </xf>
    <xf numFmtId="0" fontId="12" fillId="0" borderId="4" xfId="0" applyFont="1" applyBorder="1" applyAlignment="1" applyProtection="1">
      <alignment vertical="center"/>
      <protection locked="0"/>
    </xf>
    <xf numFmtId="0" fontId="16" fillId="0" borderId="5" xfId="0" applyFont="1" applyBorder="1" applyAlignment="1" applyProtection="1">
      <alignment vertical="center"/>
      <protection locked="0"/>
    </xf>
    <xf numFmtId="0" fontId="6" fillId="0" borderId="7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6" fillId="0" borderId="7" xfId="0" applyFont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9" fillId="0" borderId="5" xfId="0" applyFont="1" applyFill="1" applyBorder="1" applyAlignment="1" applyProtection="1">
      <alignment horizontal="right" vertical="center"/>
      <protection locked="0"/>
    </xf>
    <xf numFmtId="0" fontId="3" fillId="0" borderId="0" xfId="0" applyFont="1" applyFill="1" applyBorder="1" applyAlignment="1" applyProtection="1">
      <alignment horizontal="centerContinuous" vertical="center"/>
      <protection locked="0"/>
    </xf>
    <xf numFmtId="0" fontId="2" fillId="0" borderId="0" xfId="0" applyFont="1" applyFill="1" applyBorder="1" applyAlignment="1" applyProtection="1">
      <alignment horizontal="centerContinuous" vertical="center"/>
      <protection locked="0"/>
    </xf>
    <xf numFmtId="0" fontId="9" fillId="0" borderId="0" xfId="0" applyFont="1" applyFill="1" applyBorder="1" applyAlignment="1" applyProtection="1">
      <alignment horizontal="centerContinuous" vertical="center"/>
      <protection locked="0"/>
    </xf>
    <xf numFmtId="0" fontId="9" fillId="0" borderId="0" xfId="0" applyFont="1" applyBorder="1" applyAlignment="1" applyProtection="1">
      <alignment horizontal="centerContinuous" vertical="center"/>
      <protection locked="0"/>
    </xf>
    <xf numFmtId="0" fontId="9" fillId="0" borderId="0" xfId="0" applyFont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horizontal="centerContinuous"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0" fontId="6" fillId="0" borderId="5" xfId="0" applyFont="1" applyBorder="1" applyAlignment="1" applyProtection="1">
      <alignment vertical="center"/>
      <protection locked="0"/>
    </xf>
    <xf numFmtId="0" fontId="21" fillId="0" borderId="5" xfId="0" applyFont="1" applyBorder="1" applyAlignment="1" applyProtection="1">
      <alignment vertical="center"/>
      <protection locked="0"/>
    </xf>
    <xf numFmtId="0" fontId="22" fillId="0" borderId="6" xfId="0" applyFont="1" applyBorder="1" applyAlignment="1" applyProtection="1">
      <alignment horizontal="center" vertical="center"/>
      <protection locked="0"/>
    </xf>
    <xf numFmtId="0" fontId="7" fillId="0" borderId="12" xfId="0" applyFont="1" applyFill="1" applyBorder="1" applyAlignment="1" applyProtection="1">
      <alignment horizontal="centerContinuous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3" fillId="0" borderId="12" xfId="0" applyFont="1" applyBorder="1" applyAlignment="1" applyProtection="1">
      <alignment horizontal="center" vertical="center"/>
      <protection locked="0"/>
    </xf>
    <xf numFmtId="0" fontId="9" fillId="0" borderId="5" xfId="0" applyFont="1" applyFill="1" applyBorder="1" applyAlignment="1" applyProtection="1">
      <alignment horizontal="centerContinuous" vertical="center"/>
      <protection locked="0"/>
    </xf>
    <xf numFmtId="0" fontId="9" fillId="0" borderId="5" xfId="0" applyFont="1" applyBorder="1" applyAlignment="1" applyProtection="1">
      <alignment horizontal="centerContinuous"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26" fillId="0" borderId="0" xfId="0" applyFont="1" applyBorder="1" applyAlignment="1" applyProtection="1">
      <alignment vertical="center"/>
      <protection locked="0"/>
    </xf>
    <xf numFmtId="0" fontId="0" fillId="0" borderId="12" xfId="0" applyBorder="1" applyAlignment="1">
      <alignment horizontal="center" vertical="center"/>
    </xf>
    <xf numFmtId="0" fontId="26" fillId="0" borderId="8" xfId="0" applyFont="1" applyBorder="1" applyAlignment="1" applyProtection="1">
      <alignment vertical="center"/>
      <protection locked="0"/>
    </xf>
    <xf numFmtId="0" fontId="26" fillId="0" borderId="7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centerContinuous" vertical="center"/>
    </xf>
    <xf numFmtId="0" fontId="6" fillId="2" borderId="1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9" fontId="30" fillId="0" borderId="12" xfId="2" applyNumberFormat="1" applyFont="1" applyBorder="1" applyAlignment="1" applyProtection="1">
      <alignment horizontal="center" vertical="center"/>
      <protection locked="0"/>
    </xf>
    <xf numFmtId="166" fontId="0" fillId="0" borderId="1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6" fontId="0" fillId="0" borderId="3" xfId="0" applyNumberFormat="1" applyBorder="1" applyAlignment="1">
      <alignment vertical="center"/>
    </xf>
    <xf numFmtId="166" fontId="0" fillId="0" borderId="9" xfId="0" applyNumberFormat="1" applyBorder="1" applyAlignment="1">
      <alignment vertical="center"/>
    </xf>
    <xf numFmtId="166" fontId="0" fillId="0" borderId="10" xfId="0" applyNumberFormat="1" applyBorder="1" applyAlignment="1">
      <alignment vertical="center"/>
    </xf>
    <xf numFmtId="166" fontId="0" fillId="4" borderId="12" xfId="0" applyNumberFormat="1" applyFill="1" applyBorder="1" applyAlignment="1">
      <alignment vertical="center"/>
    </xf>
    <xf numFmtId="166" fontId="0" fillId="0" borderId="0" xfId="0" applyNumberFormat="1" applyAlignment="1">
      <alignment vertical="center"/>
    </xf>
    <xf numFmtId="0" fontId="2" fillId="0" borderId="0" xfId="0" applyFont="1" applyAlignment="1">
      <alignment vertical="center"/>
    </xf>
    <xf numFmtId="0" fontId="28" fillId="0" borderId="4" xfId="0" applyFont="1" applyBorder="1" applyAlignment="1" applyProtection="1">
      <alignment vertical="top"/>
      <protection locked="0"/>
    </xf>
    <xf numFmtId="0" fontId="28" fillId="0" borderId="5" xfId="0" applyFont="1" applyBorder="1" applyAlignment="1" applyProtection="1">
      <alignment vertical="top"/>
      <protection locked="0"/>
    </xf>
    <xf numFmtId="0" fontId="28" fillId="0" borderId="6" xfId="0" applyFont="1" applyBorder="1" applyAlignment="1" applyProtection="1">
      <alignment vertical="top"/>
      <protection locked="0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23" fillId="0" borderId="9" xfId="0" applyFont="1" applyBorder="1" applyAlignment="1">
      <alignment horizontal="left" vertical="center"/>
    </xf>
    <xf numFmtId="0" fontId="27" fillId="0" borderId="10" xfId="0" applyFont="1" applyBorder="1" applyAlignment="1">
      <alignment horizontal="center" vertical="center"/>
    </xf>
    <xf numFmtId="0" fontId="35" fillId="0" borderId="7" xfId="0" applyFont="1" applyBorder="1" applyAlignment="1" applyProtection="1">
      <alignment horizontal="center"/>
      <protection locked="0"/>
    </xf>
    <xf numFmtId="0" fontId="0" fillId="0" borderId="14" xfId="0" applyBorder="1" applyAlignment="1" applyProtection="1">
      <alignment vertical="center"/>
      <protection locked="0"/>
    </xf>
    <xf numFmtId="0" fontId="35" fillId="0" borderId="4" xfId="0" applyFont="1" applyBorder="1" applyAlignment="1" applyProtection="1">
      <alignment horizontal="center"/>
      <protection locked="0"/>
    </xf>
    <xf numFmtId="0" fontId="6" fillId="0" borderId="14" xfId="0" applyFont="1" applyBorder="1" applyAlignment="1" applyProtection="1">
      <alignment horizontal="left" vertical="center"/>
      <protection locked="0"/>
    </xf>
    <xf numFmtId="0" fontId="7" fillId="0" borderId="14" xfId="0" applyFont="1" applyBorder="1" applyAlignment="1" applyProtection="1">
      <alignment horizontal="center" vertical="center"/>
      <protection locked="0"/>
    </xf>
    <xf numFmtId="0" fontId="1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Continuous" vertical="center"/>
    </xf>
    <xf numFmtId="0" fontId="5" fillId="5" borderId="10" xfId="0" applyFont="1" applyFill="1" applyBorder="1"/>
    <xf numFmtId="0" fontId="5" fillId="5" borderId="10" xfId="0" applyFont="1" applyFill="1" applyBorder="1" applyAlignment="1">
      <alignment horizontal="center"/>
    </xf>
    <xf numFmtId="0" fontId="2" fillId="3" borderId="8" xfId="5" applyFont="1" applyFill="1" applyBorder="1"/>
    <xf numFmtId="0" fontId="0" fillId="3" borderId="8" xfId="0" applyFont="1" applyFill="1" applyBorder="1" applyAlignment="1">
      <alignment horizontal="left"/>
    </xf>
    <xf numFmtId="0" fontId="0" fillId="3" borderId="8" xfId="0" applyFont="1" applyFill="1" applyBorder="1"/>
    <xf numFmtId="0" fontId="0" fillId="3" borderId="8" xfId="0" applyFont="1" applyFill="1" applyBorder="1" applyAlignment="1">
      <alignment wrapText="1"/>
    </xf>
    <xf numFmtId="0" fontId="0" fillId="3" borderId="8" xfId="5" applyFont="1" applyFill="1" applyBorder="1"/>
    <xf numFmtId="0" fontId="0" fillId="0" borderId="8" xfId="0" applyFont="1" applyBorder="1"/>
    <xf numFmtId="0" fontId="17" fillId="0" borderId="0" xfId="3" applyAlignment="1" applyProtection="1"/>
    <xf numFmtId="0" fontId="2" fillId="3" borderId="8" xfId="5" applyFont="1" applyFill="1" applyBorder="1" applyAlignment="1">
      <alignment wrapText="1"/>
    </xf>
    <xf numFmtId="3" fontId="0" fillId="0" borderId="0" xfId="0" applyNumberFormat="1"/>
    <xf numFmtId="0" fontId="0" fillId="0" borderId="0" xfId="0" applyFont="1"/>
    <xf numFmtId="0" fontId="1" fillId="5" borderId="0" xfId="0" applyFont="1" applyFill="1" applyAlignment="1">
      <alignment horizontal="center"/>
    </xf>
    <xf numFmtId="0" fontId="1" fillId="5" borderId="0" xfId="0" applyFont="1" applyFill="1"/>
    <xf numFmtId="0" fontId="0" fillId="6" borderId="0" xfId="0" applyFill="1" applyAlignment="1">
      <alignment horizontal="center"/>
    </xf>
    <xf numFmtId="49" fontId="0" fillId="6" borderId="0" xfId="0" applyNumberFormat="1" applyFill="1" applyAlignment="1">
      <alignment horizontal="center"/>
    </xf>
    <xf numFmtId="0" fontId="0" fillId="7" borderId="0" xfId="0" applyFill="1"/>
    <xf numFmtId="0" fontId="0" fillId="7" borderId="0" xfId="0" applyFill="1" applyBorder="1"/>
    <xf numFmtId="0" fontId="0" fillId="0" borderId="0" xfId="0" applyAlignment="1">
      <alignment horizontal="center"/>
    </xf>
    <xf numFmtId="0" fontId="7" fillId="0" borderId="9" xfId="0" applyFont="1" applyBorder="1" applyAlignment="1">
      <alignment vertical="center"/>
    </xf>
    <xf numFmtId="0" fontId="0" fillId="0" borderId="0" xfId="0" applyFill="1" applyAlignment="1" applyProtection="1">
      <alignment vertical="center"/>
      <protection locked="0"/>
    </xf>
    <xf numFmtId="165" fontId="0" fillId="0" borderId="0" xfId="0" applyNumberFormat="1" applyFill="1" applyAlignment="1" applyProtection="1">
      <alignment vertical="center"/>
      <protection locked="0"/>
    </xf>
    <xf numFmtId="166" fontId="0" fillId="0" borderId="0" xfId="0" applyNumberFormat="1" applyFill="1" applyAlignment="1" applyProtection="1">
      <alignment vertical="center"/>
      <protection locked="0"/>
    </xf>
    <xf numFmtId="20" fontId="0" fillId="0" borderId="0" xfId="0" applyNumberFormat="1" applyFill="1" applyAlignment="1" applyProtection="1">
      <alignment vertical="center"/>
      <protection locked="0"/>
    </xf>
    <xf numFmtId="0" fontId="36" fillId="0" borderId="0" xfId="0" applyFont="1" applyFill="1" applyAlignment="1" applyProtection="1">
      <alignment horizontal="center"/>
      <protection locked="0"/>
    </xf>
    <xf numFmtId="0" fontId="37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Protection="1">
      <protection locked="0"/>
    </xf>
    <xf numFmtId="164" fontId="36" fillId="0" borderId="0" xfId="0" applyNumberFormat="1" applyFont="1" applyFill="1" applyAlignment="1" applyProtection="1">
      <alignment horizontal="center"/>
      <protection locked="0"/>
    </xf>
    <xf numFmtId="0" fontId="36" fillId="0" borderId="0" xfId="0" applyFont="1" applyFill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left" vertical="center"/>
      <protection locked="0"/>
    </xf>
    <xf numFmtId="0" fontId="6" fillId="0" borderId="10" xfId="0" applyFont="1" applyBorder="1" applyAlignment="1" applyProtection="1">
      <alignment horizontal="left" vertical="center"/>
      <protection locked="0"/>
    </xf>
    <xf numFmtId="0" fontId="6" fillId="0" borderId="11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6" fillId="0" borderId="8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lef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7" xfId="0" applyFont="1" applyBorder="1" applyAlignment="1" applyProtection="1">
      <alignment horizontal="left" vertical="center"/>
      <protection locked="0"/>
    </xf>
    <xf numFmtId="0" fontId="7" fillId="0" borderId="7" xfId="0" applyFont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horizontal="left" vertical="center"/>
      <protection locked="0"/>
    </xf>
    <xf numFmtId="0" fontId="7" fillId="0" borderId="8" xfId="0" applyFont="1" applyBorder="1" applyAlignment="1" applyProtection="1">
      <alignment horizontal="left" vertical="center"/>
      <protection locked="0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6" fillId="0" borderId="7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6" fillId="0" borderId="8" xfId="0" applyFont="1" applyBorder="1" applyAlignment="1">
      <alignment horizontal="left" vertical="center"/>
    </xf>
    <xf numFmtId="0" fontId="13" fillId="0" borderId="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33" fillId="0" borderId="1" xfId="0" applyFont="1" applyBorder="1" applyAlignment="1">
      <alignment horizontal="left" vertical="center"/>
    </xf>
    <xf numFmtId="0" fontId="33" fillId="0" borderId="2" xfId="0" applyFont="1" applyBorder="1" applyAlignment="1">
      <alignment horizontal="left" vertical="center"/>
    </xf>
    <xf numFmtId="0" fontId="33" fillId="0" borderId="3" xfId="0" applyFont="1" applyBorder="1" applyAlignment="1">
      <alignment horizontal="left" vertical="center"/>
    </xf>
    <xf numFmtId="0" fontId="34" fillId="0" borderId="10" xfId="0" applyFont="1" applyBorder="1" applyAlignment="1">
      <alignment horizontal="right" vertical="center"/>
    </xf>
    <xf numFmtId="0" fontId="34" fillId="0" borderId="11" xfId="0" applyFont="1" applyBorder="1" applyAlignment="1">
      <alignment horizontal="right" vertical="center"/>
    </xf>
    <xf numFmtId="0" fontId="9" fillId="0" borderId="7" xfId="0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0" fontId="9" fillId="0" borderId="8" xfId="0" applyFont="1" applyBorder="1" applyAlignment="1">
      <alignment horizontal="right" vertical="center"/>
    </xf>
    <xf numFmtId="164" fontId="32" fillId="0" borderId="4" xfId="0" applyNumberFormat="1" applyFont="1" applyBorder="1" applyAlignment="1">
      <alignment horizontal="right" vertical="center"/>
    </xf>
    <xf numFmtId="164" fontId="32" fillId="0" borderId="5" xfId="0" applyNumberFormat="1" applyFont="1" applyBorder="1" applyAlignment="1">
      <alignment horizontal="right" vertical="center"/>
    </xf>
    <xf numFmtId="164" fontId="32" fillId="0" borderId="6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166" fontId="8" fillId="0" borderId="4" xfId="1" applyNumberFormat="1" applyFont="1" applyBorder="1" applyAlignment="1" applyProtection="1">
      <alignment horizontal="center" vertical="center"/>
      <protection locked="0"/>
    </xf>
    <xf numFmtId="166" fontId="8" fillId="0" borderId="5" xfId="1" applyNumberFormat="1" applyFont="1" applyBorder="1" applyAlignment="1" applyProtection="1">
      <alignment horizontal="center" vertical="center"/>
      <protection locked="0"/>
    </xf>
    <xf numFmtId="166" fontId="8" fillId="0" borderId="6" xfId="1" applyNumberFormat="1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31" fillId="0" borderId="1" xfId="0" applyFont="1" applyBorder="1" applyAlignment="1">
      <alignment horizontal="left" vertical="center"/>
    </xf>
    <xf numFmtId="0" fontId="0" fillId="0" borderId="2" xfId="0" applyBorder="1"/>
    <xf numFmtId="14" fontId="8" fillId="0" borderId="4" xfId="0" applyNumberFormat="1" applyFont="1" applyBorder="1" applyAlignment="1" applyProtection="1">
      <alignment horizontal="center" vertical="center"/>
    </xf>
    <xf numFmtId="14" fontId="8" fillId="0" borderId="5" xfId="0" applyNumberFormat="1" applyFont="1" applyBorder="1" applyAlignment="1" applyProtection="1">
      <alignment horizontal="center" vertical="center"/>
    </xf>
    <xf numFmtId="14" fontId="8" fillId="0" borderId="6" xfId="0" applyNumberFormat="1" applyFont="1" applyBorder="1" applyAlignment="1" applyProtection="1">
      <alignment horizontal="center" vertical="center"/>
    </xf>
    <xf numFmtId="0" fontId="16" fillId="0" borderId="7" xfId="0" applyFont="1" applyBorder="1" applyAlignment="1" applyProtection="1">
      <alignment horizontal="left" vertical="center"/>
      <protection locked="0"/>
    </xf>
    <xf numFmtId="0" fontId="16" fillId="0" borderId="0" xfId="0" applyFont="1" applyBorder="1" applyAlignment="1" applyProtection="1">
      <alignment horizontal="left" vertical="center"/>
      <protection locked="0"/>
    </xf>
    <xf numFmtId="0" fontId="16" fillId="0" borderId="8" xfId="0" applyFont="1" applyBorder="1" applyAlignment="1" applyProtection="1">
      <alignment horizontal="left" vertical="center"/>
      <protection locked="0"/>
    </xf>
    <xf numFmtId="166" fontId="20" fillId="0" borderId="4" xfId="1" applyNumberFormat="1" applyFont="1" applyBorder="1" applyAlignment="1">
      <alignment horizontal="center" vertical="center"/>
    </xf>
    <xf numFmtId="166" fontId="20" fillId="0" borderId="5" xfId="1" applyNumberFormat="1" applyFont="1" applyBorder="1" applyAlignment="1">
      <alignment horizontal="center" vertical="center"/>
    </xf>
    <xf numFmtId="166" fontId="20" fillId="0" borderId="6" xfId="1" applyNumberFormat="1" applyFont="1" applyBorder="1" applyAlignment="1">
      <alignment horizontal="center" vertical="center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166" fontId="8" fillId="0" borderId="4" xfId="1" applyNumberFormat="1" applyFont="1" applyBorder="1" applyAlignment="1">
      <alignment horizontal="center" vertical="center"/>
    </xf>
    <xf numFmtId="166" fontId="8" fillId="0" borderId="5" xfId="1" applyNumberFormat="1" applyFont="1" applyBorder="1" applyAlignment="1">
      <alignment horizontal="center" vertical="center"/>
    </xf>
    <xf numFmtId="166" fontId="8" fillId="0" borderId="6" xfId="1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8" fillId="0" borderId="4" xfId="0" applyFont="1" applyBorder="1" applyAlignment="1" applyProtection="1">
      <alignment horizontal="left" vertical="center"/>
      <protection locked="0"/>
    </xf>
    <xf numFmtId="0" fontId="8" fillId="0" borderId="5" xfId="0" applyFont="1" applyBorder="1" applyAlignment="1" applyProtection="1">
      <alignment horizontal="left" vertical="center"/>
      <protection locked="0"/>
    </xf>
    <xf numFmtId="0" fontId="8" fillId="0" borderId="6" xfId="0" applyFont="1" applyBorder="1" applyAlignment="1" applyProtection="1">
      <alignment horizontal="left" vertical="center"/>
      <protection locked="0"/>
    </xf>
    <xf numFmtId="0" fontId="29" fillId="0" borderId="4" xfId="0" applyFont="1" applyBorder="1" applyAlignment="1" applyProtection="1">
      <alignment horizontal="center" vertical="center"/>
      <protection locked="0"/>
    </xf>
    <xf numFmtId="0" fontId="29" fillId="0" borderId="6" xfId="0" applyFont="1" applyBorder="1" applyAlignment="1" applyProtection="1">
      <alignment horizontal="center" vertical="center"/>
      <protection locked="0"/>
    </xf>
    <xf numFmtId="0" fontId="20" fillId="0" borderId="4" xfId="0" applyFont="1" applyBorder="1" applyAlignment="1" applyProtection="1">
      <alignment horizontal="center" vertical="center"/>
      <protection locked="0"/>
    </xf>
    <xf numFmtId="0" fontId="20" fillId="0" borderId="5" xfId="0" applyFont="1" applyBorder="1" applyAlignment="1" applyProtection="1">
      <alignment horizontal="center" vertical="center"/>
      <protection locked="0"/>
    </xf>
    <xf numFmtId="0" fontId="20" fillId="0" borderId="6" xfId="0" applyFont="1" applyBorder="1" applyAlignment="1" applyProtection="1">
      <alignment horizontal="center" vertical="center"/>
      <protection locked="0"/>
    </xf>
    <xf numFmtId="0" fontId="28" fillId="0" borderId="4" xfId="0" applyNumberFormat="1" applyFont="1" applyBorder="1" applyAlignment="1" applyProtection="1">
      <alignment horizontal="center" vertical="center"/>
    </xf>
    <xf numFmtId="0" fontId="28" fillId="0" borderId="5" xfId="0" applyNumberFormat="1" applyFont="1" applyBorder="1" applyAlignment="1" applyProtection="1">
      <alignment horizontal="center" vertical="center"/>
    </xf>
    <xf numFmtId="0" fontId="28" fillId="0" borderId="6" xfId="0" applyNumberFormat="1" applyFont="1" applyBorder="1" applyAlignment="1" applyProtection="1">
      <alignment horizontal="center" vertical="center"/>
    </xf>
    <xf numFmtId="166" fontId="20" fillId="0" borderId="4" xfId="0" applyNumberFormat="1" applyFont="1" applyBorder="1" applyAlignment="1" applyProtection="1">
      <alignment horizontal="center" vertical="center"/>
      <protection locked="0"/>
    </xf>
    <xf numFmtId="166" fontId="20" fillId="0" borderId="5" xfId="0" applyNumberFormat="1" applyFont="1" applyBorder="1" applyAlignment="1" applyProtection="1">
      <alignment horizontal="center" vertical="center"/>
      <protection locked="0"/>
    </xf>
    <xf numFmtId="166" fontId="20" fillId="0" borderId="6" xfId="0" applyNumberFormat="1" applyFont="1" applyBorder="1" applyAlignment="1" applyProtection="1">
      <alignment horizontal="center" vertical="center"/>
      <protection locked="0"/>
    </xf>
    <xf numFmtId="0" fontId="29" fillId="0" borderId="4" xfId="0" applyFont="1" applyBorder="1" applyAlignment="1" applyProtection="1">
      <alignment horizontal="center" vertical="center" wrapText="1"/>
      <protection locked="0"/>
    </xf>
    <xf numFmtId="0" fontId="29" fillId="0" borderId="6" xfId="0" applyFont="1" applyBorder="1" applyAlignment="1" applyProtection="1">
      <alignment horizontal="center" vertical="center" wrapText="1"/>
      <protection locked="0"/>
    </xf>
    <xf numFmtId="0" fontId="30" fillId="0" borderId="4" xfId="0" applyFont="1" applyBorder="1" applyAlignment="1" applyProtection="1">
      <alignment horizontal="center" vertical="center"/>
      <protection locked="0"/>
    </xf>
    <xf numFmtId="0" fontId="30" fillId="0" borderId="5" xfId="0" applyFont="1" applyBorder="1" applyAlignment="1" applyProtection="1">
      <alignment horizontal="center" vertical="center"/>
      <protection locked="0"/>
    </xf>
    <xf numFmtId="0" fontId="30" fillId="0" borderId="6" xfId="0" applyFont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 vertical="top"/>
    </xf>
    <xf numFmtId="0" fontId="9" fillId="2" borderId="10" xfId="0" applyFont="1" applyFill="1" applyBorder="1" applyAlignment="1">
      <alignment horizontal="center" vertical="top"/>
    </xf>
    <xf numFmtId="0" fontId="9" fillId="2" borderId="11" xfId="0" applyFont="1" applyFill="1" applyBorder="1" applyAlignment="1">
      <alignment horizontal="center" vertical="top"/>
    </xf>
    <xf numFmtId="49" fontId="28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0" fillId="0" borderId="7" xfId="0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6" fillId="0" borderId="5" xfId="0" applyFont="1" applyBorder="1" applyAlignment="1" applyProtection="1">
      <alignment horizontal="left" vertical="center"/>
    </xf>
    <xf numFmtId="0" fontId="16" fillId="0" borderId="6" xfId="0" applyFont="1" applyBorder="1" applyAlignment="1" applyProtection="1">
      <alignment horizontal="left" vertical="center"/>
    </xf>
    <xf numFmtId="0" fontId="11" fillId="0" borderId="4" xfId="0" applyFont="1" applyBorder="1" applyAlignment="1" applyProtection="1">
      <alignment horizontal="left" vertical="center"/>
      <protection locked="0"/>
    </xf>
    <xf numFmtId="0" fontId="11" fillId="0" borderId="5" xfId="0" applyFont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17" fillId="0" borderId="4" xfId="3" applyBorder="1" applyAlignment="1" applyProtection="1">
      <alignment horizontal="left" vertical="center"/>
      <protection locked="0"/>
    </xf>
    <xf numFmtId="0" fontId="24" fillId="0" borderId="4" xfId="0" applyFont="1" applyBorder="1" applyAlignment="1" applyProtection="1">
      <alignment horizontal="left" vertical="center"/>
      <protection locked="0"/>
    </xf>
    <xf numFmtId="0" fontId="24" fillId="0" borderId="5" xfId="0" applyFont="1" applyBorder="1" applyAlignment="1" applyProtection="1">
      <alignment horizontal="left" vertical="center"/>
      <protection locked="0"/>
    </xf>
    <xf numFmtId="0" fontId="25" fillId="0" borderId="1" xfId="0" applyFont="1" applyBorder="1" applyAlignment="1" applyProtection="1">
      <alignment horizontal="left" vertical="center"/>
      <protection locked="0"/>
    </xf>
    <xf numFmtId="0" fontId="25" fillId="0" borderId="2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left" vertical="center"/>
      <protection locked="0"/>
    </xf>
    <xf numFmtId="0" fontId="9" fillId="0" borderId="5" xfId="0" applyFont="1" applyBorder="1" applyAlignment="1" applyProtection="1">
      <alignment horizontal="left" vertical="center"/>
      <protection locked="0"/>
    </xf>
    <xf numFmtId="0" fontId="19" fillId="0" borderId="5" xfId="0" applyFont="1" applyFill="1" applyBorder="1" applyAlignment="1" applyProtection="1">
      <alignment horizontal="center" vertical="center"/>
      <protection locked="0"/>
    </xf>
    <xf numFmtId="0" fontId="19" fillId="0" borderId="6" xfId="0" applyFont="1" applyFill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11" fillId="0" borderId="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1" fontId="8" fillId="0" borderId="5" xfId="0" applyNumberFormat="1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8" fillId="0" borderId="6" xfId="0" applyFont="1" applyBorder="1" applyAlignment="1" applyProtection="1">
      <alignment horizontal="center" vertical="center"/>
    </xf>
    <xf numFmtId="0" fontId="11" fillId="0" borderId="7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0" fontId="12" fillId="0" borderId="4" xfId="0" applyFont="1" applyBorder="1" applyAlignment="1" applyProtection="1">
      <alignment horizontal="left" vertical="center"/>
      <protection locked="0"/>
    </xf>
    <xf numFmtId="0" fontId="12" fillId="0" borderId="5" xfId="0" applyFont="1" applyBorder="1" applyAlignment="1" applyProtection="1">
      <alignment horizontal="left" vertical="center"/>
      <protection locked="0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8" fillId="0" borderId="10" xfId="0" applyFont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9" fillId="0" borderId="7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7" fillId="0" borderId="5" xfId="3" applyBorder="1" applyAlignment="1" applyProtection="1">
      <alignment horizontal="left" vertical="center"/>
    </xf>
    <xf numFmtId="0" fontId="20" fillId="0" borderId="5" xfId="0" applyFont="1" applyBorder="1" applyAlignment="1" applyProtection="1">
      <alignment horizontal="left" vertical="center"/>
    </xf>
    <xf numFmtId="0" fontId="20" fillId="0" borderId="6" xfId="0" applyFont="1" applyBorder="1" applyAlignment="1" applyProtection="1">
      <alignment horizontal="left" vertical="center"/>
    </xf>
    <xf numFmtId="0" fontId="21" fillId="0" borderId="5" xfId="0" applyFont="1" applyBorder="1" applyAlignment="1" applyProtection="1">
      <alignment horizontal="center" vertical="center"/>
      <protection locked="0"/>
    </xf>
    <xf numFmtId="0" fontId="21" fillId="0" borderId="6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17" fillId="0" borderId="7" xfId="3" applyBorder="1" applyAlignment="1" applyProtection="1">
      <alignment horizontal="center" vertical="top"/>
    </xf>
    <xf numFmtId="0" fontId="18" fillId="0" borderId="0" xfId="0" applyFont="1" applyBorder="1" applyAlignment="1">
      <alignment horizontal="center" vertical="top"/>
    </xf>
    <xf numFmtId="0" fontId="18" fillId="0" borderId="8" xfId="0" applyFont="1" applyBorder="1" applyAlignment="1">
      <alignment horizontal="center" vertical="top"/>
    </xf>
    <xf numFmtId="0" fontId="18" fillId="0" borderId="5" xfId="0" applyFont="1" applyBorder="1" applyAlignment="1" applyProtection="1">
      <alignment horizontal="left" vertical="center"/>
    </xf>
    <xf numFmtId="0" fontId="18" fillId="0" borderId="6" xfId="0" applyFont="1" applyBorder="1" applyAlignment="1" applyProtection="1">
      <alignment horizontal="left" vertical="center"/>
    </xf>
    <xf numFmtId="3" fontId="6" fillId="0" borderId="10" xfId="0" applyNumberFormat="1" applyFont="1" applyBorder="1" applyAlignment="1" applyProtection="1">
      <alignment horizontal="left" vertical="center"/>
    </xf>
    <xf numFmtId="0" fontId="6" fillId="0" borderId="10" xfId="0" applyFont="1" applyBorder="1" applyAlignment="1" applyProtection="1">
      <alignment horizontal="left" vertical="center"/>
    </xf>
    <xf numFmtId="0" fontId="6" fillId="0" borderId="11" xfId="0" applyFont="1" applyBorder="1" applyAlignment="1" applyProtection="1">
      <alignment horizontal="left" vertical="center"/>
    </xf>
  </cellXfs>
  <cellStyles count="6">
    <cellStyle name="Euro" xfId="4"/>
    <cellStyle name="Lien hypertexte" xfId="3" builtinId="8"/>
    <cellStyle name="Monétaire" xfId="1" builtinId="4"/>
    <cellStyle name="Normal" xfId="0" builtinId="0"/>
    <cellStyle name="Normal 2" xfId="5"/>
    <cellStyle name="Pourcentage" xfId="2" builtinId="5"/>
  </cellStyles>
  <dxfs count="1"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57150</xdr:rowOff>
    </xdr:from>
    <xdr:to>
      <xdr:col>8</xdr:col>
      <xdr:colOff>76200</xdr:colOff>
      <xdr:row>3</xdr:row>
      <xdr:rowOff>28575</xdr:rowOff>
    </xdr:to>
    <xdr:pic>
      <xdr:nvPicPr>
        <xdr:cNvPr id="2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57150"/>
          <a:ext cx="19907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0</xdr:colOff>
          <xdr:row>0</xdr:row>
          <xdr:rowOff>180975</xdr:rowOff>
        </xdr:from>
        <xdr:to>
          <xdr:col>31</xdr:col>
          <xdr:colOff>762000</xdr:colOff>
          <xdr:row>2</xdr:row>
          <xdr:rowOff>190500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objectif-lr,com/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belletbien.montpellier@gmail.com" TargetMode="External"/><Relationship Id="rId2" Type="http://schemas.openxmlformats.org/officeDocument/2006/relationships/hyperlink" Target="mailto:l.maire@supco-montpellier.fr" TargetMode="External"/><Relationship Id="rId1" Type="http://schemas.openxmlformats.org/officeDocument/2006/relationships/hyperlink" Target="mailto:christelemarnas@tournymeyer.fr" TargetMode="External"/><Relationship Id="rId5" Type="http://schemas.openxmlformats.org/officeDocument/2006/relationships/hyperlink" Target="mailto:a.chapazian@legrandnarbonne.com" TargetMode="External"/><Relationship Id="rId4" Type="http://schemas.openxmlformats.org/officeDocument/2006/relationships/hyperlink" Target="mailto:edebenne@cg48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A59"/>
  <sheetViews>
    <sheetView showGridLines="0" showZeros="0" tabSelected="1" zoomScale="90" zoomScaleNormal="90" zoomScaleSheetLayoutView="80" workbookViewId="0">
      <selection activeCell="AF9" sqref="AF9"/>
    </sheetView>
  </sheetViews>
  <sheetFormatPr baseColWidth="10" defaultColWidth="11.5703125" defaultRowHeight="12.75" x14ac:dyDescent="0.2"/>
  <cols>
    <col min="1" max="9" width="3.7109375" style="5" customWidth="1"/>
    <col min="10" max="10" width="1" style="5" customWidth="1"/>
    <col min="11" max="16" width="4.28515625" style="5" customWidth="1"/>
    <col min="17" max="17" width="0.85546875" style="5" customWidth="1"/>
    <col min="18" max="24" width="4.28515625" style="5" customWidth="1"/>
    <col min="25" max="25" width="6.42578125" style="5" customWidth="1"/>
    <col min="26" max="26" width="11.5703125" style="5"/>
    <col min="27" max="31" width="11.5703125" style="5" hidden="1" customWidth="1"/>
    <col min="32" max="32" width="11.5703125" style="5"/>
    <col min="33" max="33" width="9.5703125" style="5" customWidth="1"/>
    <col min="34" max="34" width="5.140625" style="5" customWidth="1"/>
    <col min="35" max="35" width="2.140625" style="5" customWidth="1"/>
    <col min="36" max="36" width="1.7109375" style="5" customWidth="1"/>
    <col min="37" max="37" width="2" style="5" customWidth="1"/>
    <col min="38" max="38" width="1.42578125" style="5" customWidth="1"/>
    <col min="39" max="39" width="1.5703125" style="5" customWidth="1"/>
    <col min="40" max="40" width="1.140625" style="5" customWidth="1"/>
    <col min="41" max="41" width="1.42578125" style="5" customWidth="1"/>
    <col min="42" max="42" width="0.5703125" style="5" customWidth="1"/>
    <col min="43" max="43" width="1.42578125" style="5" customWidth="1"/>
    <col min="44" max="44" width="5.140625" style="5" customWidth="1"/>
    <col min="45" max="45" width="7.140625" style="5" customWidth="1"/>
    <col min="46" max="16384" width="11.5703125" style="5"/>
  </cols>
  <sheetData>
    <row r="1" spans="1:45" ht="19.899999999999999" customHeight="1" x14ac:dyDescent="0.2">
      <c r="A1" s="1"/>
      <c r="B1" s="2"/>
      <c r="C1" s="2"/>
      <c r="D1" s="2"/>
      <c r="E1" s="2"/>
      <c r="F1" s="2"/>
      <c r="G1" s="2"/>
      <c r="H1" s="2"/>
      <c r="I1" s="3"/>
      <c r="J1" s="4"/>
      <c r="K1" s="255" t="s">
        <v>0</v>
      </c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7"/>
      <c r="AH1" s="109" t="s">
        <v>1</v>
      </c>
      <c r="AI1" s="110" t="s">
        <v>2</v>
      </c>
      <c r="AJ1" s="111" t="s">
        <v>3</v>
      </c>
      <c r="AK1" s="111" t="s">
        <v>4</v>
      </c>
      <c r="AL1" s="111" t="s">
        <v>5</v>
      </c>
      <c r="AM1" s="109" t="s">
        <v>6</v>
      </c>
      <c r="AN1" s="112" t="s">
        <v>7</v>
      </c>
      <c r="AO1" s="111" t="s">
        <v>8</v>
      </c>
      <c r="AP1" s="111" t="s">
        <v>9</v>
      </c>
      <c r="AQ1" s="113"/>
      <c r="AR1" s="113"/>
      <c r="AS1" s="113"/>
    </row>
    <row r="2" spans="1:45" ht="5.0999999999999996" customHeight="1" x14ac:dyDescent="0.2">
      <c r="A2" s="6"/>
      <c r="B2" s="7"/>
      <c r="C2" s="7"/>
      <c r="D2" s="7"/>
      <c r="E2" s="7"/>
      <c r="F2" s="7"/>
      <c r="G2" s="7"/>
      <c r="H2" s="7"/>
      <c r="I2" s="8"/>
      <c r="J2" s="4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AH2" s="105"/>
      <c r="AI2" s="105"/>
      <c r="AJ2" s="105"/>
      <c r="AK2" s="105"/>
      <c r="AL2" s="105"/>
      <c r="AM2" s="105"/>
      <c r="AN2" s="105"/>
      <c r="AO2" s="105"/>
      <c r="AP2" s="105"/>
      <c r="AQ2" s="105"/>
      <c r="AR2" s="105"/>
      <c r="AS2" s="105"/>
    </row>
    <row r="3" spans="1:45" ht="15.95" customHeight="1" x14ac:dyDescent="0.2">
      <c r="A3" s="6"/>
      <c r="B3" s="7"/>
      <c r="C3" s="7"/>
      <c r="D3" s="7"/>
      <c r="E3" s="7"/>
      <c r="F3" s="7"/>
      <c r="G3" s="7"/>
      <c r="H3" s="7"/>
      <c r="I3" s="9"/>
      <c r="J3" s="10"/>
      <c r="K3" s="11" t="s">
        <v>10</v>
      </c>
      <c r="L3" s="12"/>
      <c r="M3" s="259"/>
      <c r="N3" s="259"/>
      <c r="O3" s="259"/>
      <c r="P3" s="259"/>
      <c r="Q3" s="259"/>
      <c r="R3" s="259"/>
      <c r="S3" s="259"/>
      <c r="T3" s="259"/>
      <c r="U3" s="259"/>
      <c r="V3" s="259"/>
      <c r="W3" s="259"/>
      <c r="X3" s="259"/>
      <c r="Y3" s="260"/>
      <c r="AH3" s="105"/>
      <c r="AI3" s="106"/>
      <c r="AJ3" s="105"/>
      <c r="AK3" s="105"/>
      <c r="AL3" s="105"/>
      <c r="AM3" s="105"/>
      <c r="AN3" s="107"/>
      <c r="AO3" s="105"/>
      <c r="AP3" s="105"/>
      <c r="AQ3" s="105"/>
      <c r="AR3" s="105"/>
      <c r="AS3" s="105"/>
    </row>
    <row r="4" spans="1:45" ht="15.95" customHeight="1" x14ac:dyDescent="0.2">
      <c r="A4" s="261" t="s">
        <v>12</v>
      </c>
      <c r="B4" s="262"/>
      <c r="C4" s="262"/>
      <c r="D4" s="262"/>
      <c r="E4" s="262"/>
      <c r="F4" s="262"/>
      <c r="G4" s="262"/>
      <c r="H4" s="262"/>
      <c r="I4" s="263"/>
      <c r="J4" s="10"/>
      <c r="K4" s="13" t="s">
        <v>13</v>
      </c>
      <c r="L4" s="14"/>
      <c r="M4" s="248" t="str">
        <f>IFERROR(VLOOKUP(M3,TABLE!$A$2:$K$500,2,0),"")</f>
        <v/>
      </c>
      <c r="N4" s="248" t="s">
        <v>14</v>
      </c>
      <c r="O4" s="248" t="s">
        <v>14</v>
      </c>
      <c r="P4" s="248" t="s">
        <v>14</v>
      </c>
      <c r="Q4" s="248" t="s">
        <v>14</v>
      </c>
      <c r="R4" s="248" t="s">
        <v>14</v>
      </c>
      <c r="S4" s="248" t="s">
        <v>14</v>
      </c>
      <c r="T4" s="248" t="s">
        <v>14</v>
      </c>
      <c r="U4" s="248" t="s">
        <v>14</v>
      </c>
      <c r="V4" s="248" t="s">
        <v>14</v>
      </c>
      <c r="W4" s="248" t="s">
        <v>14</v>
      </c>
      <c r="X4" s="248" t="s">
        <v>14</v>
      </c>
      <c r="Y4" s="249" t="s">
        <v>14</v>
      </c>
      <c r="AH4" s="105"/>
      <c r="AI4" s="106"/>
      <c r="AJ4" s="105"/>
      <c r="AK4" s="105"/>
      <c r="AL4" s="105"/>
      <c r="AM4" s="105"/>
      <c r="AN4" s="107"/>
      <c r="AO4" s="105"/>
      <c r="AP4" s="105"/>
      <c r="AQ4" s="105"/>
      <c r="AR4" s="105"/>
      <c r="AS4" s="105"/>
    </row>
    <row r="5" spans="1:45" ht="15.95" customHeight="1" x14ac:dyDescent="0.2">
      <c r="A5" s="264" t="s">
        <v>15</v>
      </c>
      <c r="B5" s="265"/>
      <c r="C5" s="265"/>
      <c r="D5" s="265"/>
      <c r="E5" s="265"/>
      <c r="F5" s="265"/>
      <c r="G5" s="265"/>
      <c r="H5" s="265"/>
      <c r="I5" s="266"/>
      <c r="J5" s="15"/>
      <c r="K5" s="13" t="s">
        <v>13</v>
      </c>
      <c r="L5" s="16"/>
      <c r="M5" s="248" t="str">
        <f>IFERROR(VLOOKUP(M3,TABLE!$A$2:$K$500,3,0),"")</f>
        <v/>
      </c>
      <c r="N5" s="248" t="s">
        <v>14</v>
      </c>
      <c r="O5" s="248" t="s">
        <v>14</v>
      </c>
      <c r="P5" s="248" t="s">
        <v>14</v>
      </c>
      <c r="Q5" s="248" t="s">
        <v>14</v>
      </c>
      <c r="R5" s="248" t="s">
        <v>14</v>
      </c>
      <c r="S5" s="248" t="s">
        <v>14</v>
      </c>
      <c r="T5" s="248" t="s">
        <v>14</v>
      </c>
      <c r="U5" s="248" t="s">
        <v>14</v>
      </c>
      <c r="V5" s="248" t="s">
        <v>14</v>
      </c>
      <c r="W5" s="248" t="s">
        <v>14</v>
      </c>
      <c r="X5" s="248" t="s">
        <v>14</v>
      </c>
      <c r="Y5" s="249" t="s">
        <v>14</v>
      </c>
      <c r="AH5" s="105"/>
      <c r="AI5" s="106"/>
      <c r="AJ5" s="105"/>
      <c r="AK5" s="105"/>
      <c r="AL5" s="105"/>
      <c r="AM5" s="105"/>
      <c r="AN5" s="107"/>
      <c r="AO5" s="105"/>
      <c r="AP5" s="105"/>
      <c r="AQ5" s="105"/>
      <c r="AR5" s="105"/>
      <c r="AS5" s="105"/>
    </row>
    <row r="6" spans="1:45" ht="15.95" customHeight="1" x14ac:dyDescent="0.2">
      <c r="A6" s="244" t="s">
        <v>16</v>
      </c>
      <c r="B6" s="245"/>
      <c r="C6" s="245"/>
      <c r="D6" s="245"/>
      <c r="E6" s="245"/>
      <c r="F6" s="245"/>
      <c r="G6" s="245"/>
      <c r="H6" s="245"/>
      <c r="I6" s="246"/>
      <c r="J6" s="15"/>
      <c r="K6" s="17" t="s">
        <v>17</v>
      </c>
      <c r="L6" s="16"/>
      <c r="M6" s="247" t="str">
        <f>IFERROR(VLOOKUP(M3,TABLE!$A$2:$K$500,4,0),"")</f>
        <v/>
      </c>
      <c r="N6" s="247"/>
      <c r="O6" s="247"/>
      <c r="P6" s="18" t="s">
        <v>18</v>
      </c>
      <c r="Q6" s="19"/>
      <c r="R6" s="248" t="str">
        <f>IFERROR(VLOOKUP(M3,TABLE!$A$2:$K$350,5,0),"")</f>
        <v/>
      </c>
      <c r="S6" s="248" t="s">
        <v>14</v>
      </c>
      <c r="T6" s="248" t="s">
        <v>14</v>
      </c>
      <c r="U6" s="248" t="s">
        <v>14</v>
      </c>
      <c r="V6" s="248" t="s">
        <v>14</v>
      </c>
      <c r="W6" s="248" t="s">
        <v>14</v>
      </c>
      <c r="X6" s="248" t="s">
        <v>14</v>
      </c>
      <c r="Y6" s="249" t="s">
        <v>14</v>
      </c>
      <c r="Z6" s="5" t="s">
        <v>14</v>
      </c>
      <c r="AA6" s="5" t="s">
        <v>14</v>
      </c>
      <c r="AB6" s="5" t="s">
        <v>14</v>
      </c>
      <c r="AC6" s="5" t="s">
        <v>14</v>
      </c>
      <c r="AD6" s="5" t="s">
        <v>14</v>
      </c>
      <c r="AH6" s="105"/>
      <c r="AI6" s="106"/>
      <c r="AJ6" s="105"/>
      <c r="AK6" s="105"/>
      <c r="AL6" s="105"/>
      <c r="AM6" s="105"/>
      <c r="AN6" s="107"/>
      <c r="AO6" s="105"/>
      <c r="AP6" s="105"/>
      <c r="AQ6" s="105"/>
      <c r="AR6" s="105"/>
      <c r="AS6" s="105"/>
    </row>
    <row r="7" spans="1:45" ht="15.95" customHeight="1" x14ac:dyDescent="0.2">
      <c r="A7" s="250" t="s">
        <v>19</v>
      </c>
      <c r="B7" s="251"/>
      <c r="C7" s="251"/>
      <c r="D7" s="251"/>
      <c r="E7" s="251"/>
      <c r="F7" s="251"/>
      <c r="G7" s="251"/>
      <c r="H7" s="251"/>
      <c r="I7" s="252"/>
      <c r="J7" s="15"/>
      <c r="K7" s="20" t="s">
        <v>20</v>
      </c>
      <c r="L7" s="21"/>
      <c r="M7" s="22"/>
      <c r="N7" s="22"/>
      <c r="O7" s="22"/>
      <c r="P7" s="22"/>
      <c r="Q7" s="22"/>
      <c r="R7" s="22"/>
      <c r="S7" s="253" t="s">
        <v>21</v>
      </c>
      <c r="T7" s="254"/>
      <c r="U7" s="226" t="str">
        <f>IFERROR(VLOOKUP($M$3,TABLE!$A$2:$K$500,6,0),"")</f>
        <v/>
      </c>
      <c r="V7" s="226" t="s">
        <v>14</v>
      </c>
      <c r="W7" s="226" t="s">
        <v>14</v>
      </c>
      <c r="X7" s="226" t="s">
        <v>14</v>
      </c>
      <c r="Y7" s="227" t="s">
        <v>14</v>
      </c>
      <c r="Z7" s="5" t="s">
        <v>14</v>
      </c>
      <c r="AA7" s="5" t="s">
        <v>14</v>
      </c>
      <c r="AB7" s="5" t="s">
        <v>14</v>
      </c>
      <c r="AH7" s="105"/>
      <c r="AI7" s="106"/>
      <c r="AJ7" s="105"/>
      <c r="AK7" s="105"/>
      <c r="AL7" s="105"/>
      <c r="AM7" s="105"/>
      <c r="AN7" s="107"/>
      <c r="AO7" s="105"/>
      <c r="AP7" s="105"/>
      <c r="AQ7" s="105"/>
      <c r="AR7" s="105"/>
      <c r="AS7" s="105"/>
    </row>
    <row r="8" spans="1:45" ht="15.95" customHeight="1" x14ac:dyDescent="0.2">
      <c r="A8" s="276" t="s">
        <v>22</v>
      </c>
      <c r="B8" s="277"/>
      <c r="C8" s="277"/>
      <c r="D8" s="277"/>
      <c r="E8" s="277"/>
      <c r="F8" s="277"/>
      <c r="G8" s="277"/>
      <c r="H8" s="277"/>
      <c r="I8" s="278"/>
      <c r="J8" s="15"/>
      <c r="K8" s="127"/>
      <c r="L8" s="122"/>
      <c r="M8" s="122"/>
      <c r="N8" s="122"/>
      <c r="O8" s="122"/>
      <c r="P8" s="122"/>
      <c r="Q8" s="122"/>
      <c r="R8" s="123"/>
      <c r="S8" s="23" t="s">
        <v>23</v>
      </c>
      <c r="T8" s="24"/>
      <c r="U8" s="279" t="str">
        <f>IFERROR(VLOOKUP($M$3,TABLE!$A$2:$K$500,7,0),"")</f>
        <v/>
      </c>
      <c r="V8" s="279" t="s">
        <v>14</v>
      </c>
      <c r="W8" s="279" t="s">
        <v>14</v>
      </c>
      <c r="X8" s="279" t="s">
        <v>14</v>
      </c>
      <c r="Y8" s="280" t="s">
        <v>14</v>
      </c>
      <c r="AH8" s="105"/>
      <c r="AI8" s="105"/>
      <c r="AJ8" s="105"/>
      <c r="AK8" s="105"/>
      <c r="AL8" s="105"/>
      <c r="AM8" s="105"/>
      <c r="AN8" s="105"/>
      <c r="AO8" s="105"/>
      <c r="AP8" s="108"/>
      <c r="AQ8" s="105"/>
      <c r="AR8" s="105"/>
      <c r="AS8" s="105"/>
    </row>
    <row r="9" spans="1:45" ht="15.95" customHeight="1" x14ac:dyDescent="0.2">
      <c r="A9" s="25" t="s">
        <v>24</v>
      </c>
      <c r="B9" s="26"/>
      <c r="C9" s="26"/>
      <c r="D9" s="26"/>
      <c r="E9" s="26"/>
      <c r="F9" s="26"/>
      <c r="G9" s="26"/>
      <c r="H9" s="26"/>
      <c r="I9" s="27"/>
      <c r="J9" s="15"/>
      <c r="K9" s="127"/>
      <c r="L9" s="122"/>
      <c r="M9" s="122"/>
      <c r="N9" s="122"/>
      <c r="O9" s="122"/>
      <c r="P9" s="122"/>
      <c r="Q9" s="122"/>
      <c r="R9" s="123"/>
      <c r="S9" s="23" t="s">
        <v>25</v>
      </c>
      <c r="T9" s="24"/>
      <c r="U9" s="226" t="str">
        <f>IFERROR(VLOOKUP($M$3,TABLE!$A$2:$K$500,8,0),"")</f>
        <v/>
      </c>
      <c r="V9" s="226" t="s">
        <v>14</v>
      </c>
      <c r="W9" s="226" t="s">
        <v>14</v>
      </c>
      <c r="X9" s="226" t="s">
        <v>14</v>
      </c>
      <c r="Y9" s="227" t="s">
        <v>14</v>
      </c>
    </row>
    <row r="10" spans="1:45" ht="15.95" customHeight="1" x14ac:dyDescent="0.2">
      <c r="A10" s="104" t="s">
        <v>26</v>
      </c>
      <c r="B10" s="28"/>
      <c r="C10" s="28"/>
      <c r="D10" s="28"/>
      <c r="E10" s="28"/>
      <c r="F10" s="28"/>
      <c r="G10" s="28"/>
      <c r="H10" s="28"/>
      <c r="I10" s="29"/>
      <c r="J10" s="15"/>
      <c r="K10" s="30" t="s">
        <v>27</v>
      </c>
      <c r="L10" s="31"/>
      <c r="M10" s="281" t="str">
        <f>IFERROR(VLOOKUP(M3,TABLE!$A$2:$K$500,10,0),"")</f>
        <v/>
      </c>
      <c r="N10" s="282"/>
      <c r="O10" s="282"/>
      <c r="P10" s="282" t="s">
        <v>14</v>
      </c>
      <c r="Q10" s="282"/>
      <c r="R10" s="283"/>
      <c r="S10" s="23" t="s">
        <v>28</v>
      </c>
      <c r="T10" s="24"/>
      <c r="U10" s="226" t="str">
        <f>IFERROR(VLOOKUP($M$3,TABLE!$A$2:$K$500,9,0),"")</f>
        <v/>
      </c>
      <c r="V10" s="226" t="s">
        <v>14</v>
      </c>
      <c r="W10" s="226" t="s">
        <v>14</v>
      </c>
      <c r="X10" s="226" t="s">
        <v>14</v>
      </c>
      <c r="Y10" s="227" t="s">
        <v>14</v>
      </c>
      <c r="AF10" s="5">
        <f>C35</f>
        <v>0</v>
      </c>
    </row>
    <row r="11" spans="1:45" ht="15.95" customHeight="1" x14ac:dyDescent="0.2">
      <c r="A11" s="239" t="s">
        <v>29</v>
      </c>
      <c r="B11" s="240"/>
      <c r="C11" s="240"/>
      <c r="D11" s="240"/>
      <c r="E11" s="240"/>
      <c r="F11" s="32" t="s">
        <v>30</v>
      </c>
      <c r="G11" s="241"/>
      <c r="H11" s="241"/>
      <c r="I11" s="242"/>
      <c r="J11" s="10"/>
      <c r="K11" s="243" t="s">
        <v>31</v>
      </c>
      <c r="L11" s="117"/>
      <c r="M11" s="267" t="str">
        <f>IFERROR(VLOOKUP(M3,TABLE!$A$2:$K$500,11,0),"")</f>
        <v/>
      </c>
      <c r="N11" s="268" t="s">
        <v>14</v>
      </c>
      <c r="O11" s="268" t="s">
        <v>14</v>
      </c>
      <c r="P11" s="268" t="s">
        <v>14</v>
      </c>
      <c r="Q11" s="268" t="s">
        <v>14</v>
      </c>
      <c r="R11" s="268" t="s">
        <v>14</v>
      </c>
      <c r="S11" s="268" t="s">
        <v>14</v>
      </c>
      <c r="T11" s="268" t="s">
        <v>14</v>
      </c>
      <c r="U11" s="268" t="s">
        <v>14</v>
      </c>
      <c r="V11" s="268" t="s">
        <v>14</v>
      </c>
      <c r="W11" s="268" t="s">
        <v>14</v>
      </c>
      <c r="X11" s="268" t="s">
        <v>14</v>
      </c>
      <c r="Y11" s="269" t="s">
        <v>14</v>
      </c>
    </row>
    <row r="12" spans="1:45" ht="5.0999999999999996" customHeight="1" x14ac:dyDescent="0.2">
      <c r="A12" s="33"/>
      <c r="B12" s="34"/>
      <c r="C12" s="34"/>
      <c r="D12" s="35"/>
      <c r="E12" s="36"/>
      <c r="F12" s="36"/>
      <c r="G12" s="36"/>
      <c r="H12" s="36"/>
      <c r="I12" s="35"/>
      <c r="J12" s="10"/>
      <c r="K12" s="37"/>
      <c r="L12" s="21"/>
      <c r="M12" s="21"/>
      <c r="N12" s="21"/>
      <c r="O12" s="37"/>
      <c r="P12" s="37"/>
      <c r="Q12" s="21"/>
      <c r="R12" s="21"/>
      <c r="S12" s="21"/>
      <c r="T12" s="37"/>
      <c r="U12" s="21"/>
      <c r="V12" s="21"/>
      <c r="W12" s="21"/>
      <c r="X12" s="21"/>
      <c r="Y12" s="38"/>
    </row>
    <row r="13" spans="1:45" ht="15.95" customHeight="1" x14ac:dyDescent="0.2">
      <c r="A13" s="39" t="s">
        <v>32</v>
      </c>
      <c r="B13" s="40"/>
      <c r="C13" s="40"/>
      <c r="D13" s="41"/>
      <c r="E13" s="270"/>
      <c r="F13" s="270"/>
      <c r="G13" s="271"/>
      <c r="H13" s="42"/>
      <c r="I13" s="43" t="s">
        <v>6</v>
      </c>
      <c r="J13" s="7"/>
      <c r="K13" s="272" t="s">
        <v>33</v>
      </c>
      <c r="L13" s="273"/>
      <c r="M13" s="273"/>
      <c r="N13" s="274"/>
      <c r="O13" s="274"/>
      <c r="P13" s="274"/>
      <c r="Q13" s="274"/>
      <c r="R13" s="274"/>
      <c r="S13" s="274"/>
      <c r="T13" s="274"/>
      <c r="U13" s="274"/>
      <c r="V13" s="274"/>
      <c r="W13" s="274"/>
      <c r="X13" s="274"/>
      <c r="Y13" s="275"/>
    </row>
    <row r="14" spans="1:45" ht="15.95" customHeight="1" x14ac:dyDescent="0.2">
      <c r="A14" s="228" t="s">
        <v>34</v>
      </c>
      <c r="B14" s="229"/>
      <c r="C14" s="229"/>
      <c r="D14" s="230"/>
      <c r="E14" s="230"/>
      <c r="F14" s="230"/>
      <c r="G14" s="231"/>
      <c r="H14" s="44"/>
      <c r="I14" s="45"/>
      <c r="J14" s="7"/>
      <c r="K14" s="127"/>
      <c r="L14" s="122"/>
      <c r="M14" s="122"/>
      <c r="N14" s="122"/>
      <c r="O14" s="122"/>
      <c r="P14" s="122"/>
      <c r="Q14" s="122"/>
      <c r="R14" s="122"/>
      <c r="S14" s="122"/>
      <c r="T14" s="122"/>
      <c r="U14" s="122"/>
      <c r="V14" s="122"/>
      <c r="W14" s="122"/>
      <c r="X14" s="122"/>
      <c r="Y14" s="123"/>
    </row>
    <row r="15" spans="1:45" ht="15.95" customHeight="1" x14ac:dyDescent="0.2">
      <c r="A15" s="232"/>
      <c r="B15" s="184"/>
      <c r="C15" s="184"/>
      <c r="D15" s="184"/>
      <c r="E15" s="184"/>
      <c r="F15" s="184"/>
      <c r="G15" s="184"/>
      <c r="H15" s="184"/>
      <c r="I15" s="185"/>
      <c r="J15" s="10"/>
      <c r="K15" s="127"/>
      <c r="L15" s="122"/>
      <c r="M15" s="122"/>
      <c r="N15" s="122"/>
      <c r="O15" s="122"/>
      <c r="P15" s="122"/>
      <c r="Q15" s="122"/>
      <c r="R15" s="122"/>
      <c r="S15" s="122"/>
      <c r="T15" s="122"/>
      <c r="U15" s="122"/>
      <c r="V15" s="122"/>
      <c r="W15" s="122"/>
      <c r="X15" s="122"/>
      <c r="Y15" s="123"/>
    </row>
    <row r="16" spans="1:45" ht="15.95" customHeight="1" x14ac:dyDescent="0.2">
      <c r="A16" s="233" t="s">
        <v>35</v>
      </c>
      <c r="B16" s="234"/>
      <c r="C16" s="234"/>
      <c r="D16" s="46"/>
      <c r="E16" s="47"/>
      <c r="F16" s="47"/>
      <c r="G16" s="47"/>
      <c r="H16" s="47"/>
      <c r="I16" s="48"/>
      <c r="J16" s="10"/>
      <c r="K16" s="127"/>
      <c r="L16" s="122"/>
      <c r="M16" s="122"/>
      <c r="N16" s="122"/>
      <c r="O16" s="122"/>
      <c r="P16" s="122"/>
      <c r="Q16" s="122"/>
      <c r="R16" s="122"/>
      <c r="S16" s="122"/>
      <c r="T16" s="122"/>
      <c r="U16" s="122"/>
      <c r="V16" s="122"/>
      <c r="W16" s="122"/>
      <c r="X16" s="122"/>
      <c r="Y16" s="123"/>
    </row>
    <row r="17" spans="1:53" ht="15.95" customHeight="1" x14ac:dyDescent="0.2">
      <c r="A17" s="235" t="s">
        <v>36</v>
      </c>
      <c r="B17" s="236"/>
      <c r="C17" s="237"/>
      <c r="D17" s="237"/>
      <c r="E17" s="237"/>
      <c r="F17" s="237"/>
      <c r="G17" s="237"/>
      <c r="H17" s="237"/>
      <c r="I17" s="238"/>
      <c r="J17" s="10"/>
      <c r="K17" s="127"/>
      <c r="L17" s="122"/>
      <c r="M17" s="122"/>
      <c r="N17" s="122"/>
      <c r="O17" s="122"/>
      <c r="P17" s="122"/>
      <c r="Q17" s="122"/>
      <c r="R17" s="122"/>
      <c r="S17" s="122"/>
      <c r="T17" s="122"/>
      <c r="U17" s="122"/>
      <c r="V17" s="122"/>
      <c r="W17" s="122"/>
      <c r="X17" s="122"/>
      <c r="Y17" s="123"/>
    </row>
    <row r="18" spans="1:53" ht="15.95" customHeight="1" x14ac:dyDescent="0.2">
      <c r="A18" s="128" t="s">
        <v>37</v>
      </c>
      <c r="B18" s="129"/>
      <c r="C18" s="129"/>
      <c r="D18" s="129" t="s">
        <v>38</v>
      </c>
      <c r="E18" s="129"/>
      <c r="F18" s="49"/>
      <c r="H18" s="50"/>
      <c r="I18" s="51"/>
      <c r="J18" s="10"/>
      <c r="K18" s="127"/>
      <c r="L18" s="122"/>
      <c r="M18" s="122"/>
      <c r="N18" s="122"/>
      <c r="O18" s="122"/>
      <c r="P18" s="122"/>
      <c r="Q18" s="122"/>
      <c r="R18" s="122"/>
      <c r="S18" s="122"/>
      <c r="T18" s="122"/>
      <c r="U18" s="122"/>
      <c r="V18" s="122"/>
      <c r="W18" s="122"/>
      <c r="X18" s="122"/>
      <c r="Y18" s="123"/>
    </row>
    <row r="19" spans="1:53" ht="15.95" customHeight="1" x14ac:dyDescent="0.2">
      <c r="A19" s="52"/>
      <c r="B19" s="49"/>
      <c r="C19" s="49"/>
      <c r="D19" s="129" t="s">
        <v>39</v>
      </c>
      <c r="E19" s="129"/>
      <c r="F19" s="129"/>
      <c r="H19" s="53"/>
      <c r="I19" s="51"/>
      <c r="J19" s="10"/>
      <c r="K19" s="127"/>
      <c r="L19" s="122"/>
      <c r="M19" s="122"/>
      <c r="N19" s="122"/>
      <c r="O19" s="122"/>
      <c r="P19" s="122"/>
      <c r="Q19" s="122"/>
      <c r="R19" s="122"/>
      <c r="S19" s="122"/>
      <c r="T19" s="122"/>
      <c r="U19" s="122"/>
      <c r="V19" s="122"/>
      <c r="W19" s="122"/>
      <c r="X19" s="122"/>
      <c r="Y19" s="123"/>
      <c r="AA19" s="224"/>
      <c r="AB19" s="225"/>
      <c r="AC19" s="225"/>
      <c r="AD19" s="225"/>
      <c r="AE19" s="218"/>
      <c r="AF19" s="218"/>
      <c r="AG19" s="218"/>
      <c r="AH19" s="218"/>
      <c r="AI19" s="218"/>
      <c r="AJ19" s="218"/>
      <c r="AK19" s="219"/>
      <c r="AL19" s="219"/>
      <c r="AM19" s="219"/>
      <c r="AN19" s="218"/>
      <c r="AO19" s="218"/>
      <c r="AP19" s="218"/>
      <c r="AQ19" s="219"/>
      <c r="AR19" s="219"/>
      <c r="AS19" s="219"/>
      <c r="AT19" s="219"/>
      <c r="AU19" s="220"/>
      <c r="AV19" s="220"/>
      <c r="AW19" s="220"/>
      <c r="AX19" s="220"/>
      <c r="AY19" s="220"/>
      <c r="AZ19" s="7"/>
      <c r="BA19" s="7"/>
    </row>
    <row r="20" spans="1:53" x14ac:dyDescent="0.2">
      <c r="A20" s="221"/>
      <c r="B20" s="222"/>
      <c r="C20" s="222"/>
      <c r="D20" s="222"/>
      <c r="E20" s="222"/>
      <c r="F20" s="222"/>
      <c r="G20" s="222"/>
      <c r="H20" s="222"/>
      <c r="I20" s="223"/>
      <c r="K20" s="127"/>
      <c r="L20" s="122"/>
      <c r="M20" s="122"/>
      <c r="N20" s="122"/>
      <c r="O20" s="122"/>
      <c r="P20" s="122"/>
      <c r="Q20" s="122"/>
      <c r="R20" s="122"/>
      <c r="S20" s="122"/>
      <c r="T20" s="122"/>
      <c r="U20" s="122"/>
      <c r="V20" s="122"/>
      <c r="W20" s="122"/>
      <c r="X20" s="122"/>
      <c r="Y20" s="123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</row>
    <row r="21" spans="1:53" x14ac:dyDescent="0.2">
      <c r="A21" s="221"/>
      <c r="B21" s="222"/>
      <c r="C21" s="222"/>
      <c r="D21" s="222"/>
      <c r="E21" s="222"/>
      <c r="F21" s="222"/>
      <c r="G21" s="222"/>
      <c r="H21" s="222"/>
      <c r="I21" s="223"/>
      <c r="J21" s="7"/>
      <c r="K21" s="127"/>
      <c r="L21" s="122"/>
      <c r="M21" s="122"/>
      <c r="N21" s="122"/>
      <c r="O21" s="122"/>
      <c r="P21" s="122"/>
      <c r="Q21" s="122"/>
      <c r="R21" s="122"/>
      <c r="S21" s="122"/>
      <c r="T21" s="122"/>
      <c r="U21" s="122"/>
      <c r="V21" s="122"/>
      <c r="W21" s="122"/>
      <c r="X21" s="122"/>
      <c r="Y21" s="123"/>
    </row>
    <row r="22" spans="1:53" x14ac:dyDescent="0.2">
      <c r="A22" s="221"/>
      <c r="B22" s="222"/>
      <c r="C22" s="222"/>
      <c r="D22" s="222"/>
      <c r="E22" s="222"/>
      <c r="F22" s="222"/>
      <c r="G22" s="222"/>
      <c r="H22" s="222"/>
      <c r="I22" s="223"/>
      <c r="K22" s="127"/>
      <c r="L22" s="122"/>
      <c r="M22" s="122"/>
      <c r="N22" s="122"/>
      <c r="O22" s="122"/>
      <c r="P22" s="122"/>
      <c r="Q22" s="122"/>
      <c r="R22" s="122"/>
      <c r="S22" s="122"/>
      <c r="T22" s="122"/>
      <c r="U22" s="122"/>
      <c r="V22" s="122"/>
      <c r="W22" s="122"/>
      <c r="X22" s="122"/>
      <c r="Y22" s="123"/>
    </row>
    <row r="23" spans="1:53" x14ac:dyDescent="0.2">
      <c r="A23" s="221"/>
      <c r="B23" s="222"/>
      <c r="C23" s="222"/>
      <c r="D23" s="222"/>
      <c r="E23" s="222"/>
      <c r="F23" s="222"/>
      <c r="G23" s="222"/>
      <c r="H23" s="222"/>
      <c r="I23" s="223"/>
      <c r="K23" s="127"/>
      <c r="L23" s="122"/>
      <c r="M23" s="122"/>
      <c r="N23" s="122"/>
      <c r="O23" s="122"/>
      <c r="P23" s="122"/>
      <c r="Q23" s="122"/>
      <c r="R23" s="122"/>
      <c r="S23" s="122"/>
      <c r="T23" s="122"/>
      <c r="U23" s="122"/>
      <c r="V23" s="122"/>
      <c r="W23" s="122"/>
      <c r="X23" s="122"/>
      <c r="Y23" s="123"/>
    </row>
    <row r="24" spans="1:53" ht="15.95" customHeight="1" x14ac:dyDescent="0.2">
      <c r="A24" s="28"/>
      <c r="B24" s="28"/>
      <c r="C24" s="28"/>
      <c r="D24" s="28"/>
      <c r="E24" s="28"/>
      <c r="F24" s="28"/>
      <c r="G24" s="28"/>
      <c r="H24" s="28"/>
      <c r="I24" s="29"/>
      <c r="K24" s="114"/>
      <c r="L24" s="115"/>
      <c r="M24" s="115"/>
      <c r="N24" s="115"/>
      <c r="O24" s="115"/>
      <c r="P24" s="115"/>
      <c r="Q24" s="115"/>
      <c r="R24" s="115"/>
      <c r="S24" s="115"/>
      <c r="T24" s="115"/>
      <c r="U24" s="115"/>
      <c r="V24" s="115"/>
      <c r="W24" s="115"/>
      <c r="X24" s="115"/>
      <c r="Y24" s="116"/>
    </row>
    <row r="25" spans="1:53" ht="9.9499999999999993" customHeight="1" x14ac:dyDescent="0.2">
      <c r="A25" s="4"/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</row>
    <row r="26" spans="1:53" ht="25.15" customHeight="1" x14ac:dyDescent="0.2">
      <c r="A26" s="202" t="s">
        <v>40</v>
      </c>
      <c r="B26" s="203"/>
      <c r="C26" s="203"/>
      <c r="D26" s="204"/>
      <c r="E26" s="208" t="s">
        <v>41</v>
      </c>
      <c r="F26" s="209"/>
      <c r="G26" s="202" t="s">
        <v>42</v>
      </c>
      <c r="H26" s="203"/>
      <c r="I26" s="204"/>
      <c r="J26" s="208" t="s">
        <v>43</v>
      </c>
      <c r="K26" s="209"/>
      <c r="L26" s="212" t="s">
        <v>44</v>
      </c>
      <c r="M26" s="213"/>
      <c r="N26" s="214"/>
      <c r="O26" s="212" t="s">
        <v>45</v>
      </c>
      <c r="P26" s="213"/>
      <c r="Q26" s="213"/>
      <c r="R26" s="214"/>
      <c r="S26" s="55" t="s">
        <v>46</v>
      </c>
      <c r="T26" s="56"/>
      <c r="U26" s="57"/>
      <c r="V26" s="58"/>
      <c r="W26" s="212" t="s">
        <v>45</v>
      </c>
      <c r="X26" s="213"/>
      <c r="Y26" s="214"/>
    </row>
    <row r="27" spans="1:53" ht="25.15" customHeight="1" x14ac:dyDescent="0.2">
      <c r="A27" s="205"/>
      <c r="B27" s="206"/>
      <c r="C27" s="206"/>
      <c r="D27" s="207"/>
      <c r="E27" s="210"/>
      <c r="F27" s="211"/>
      <c r="G27" s="205"/>
      <c r="H27" s="206"/>
      <c r="I27" s="207"/>
      <c r="J27" s="210"/>
      <c r="K27" s="211"/>
      <c r="L27" s="215" t="s">
        <v>47</v>
      </c>
      <c r="M27" s="216"/>
      <c r="N27" s="217"/>
      <c r="O27" s="215" t="s">
        <v>48</v>
      </c>
      <c r="P27" s="216"/>
      <c r="Q27" s="216"/>
      <c r="R27" s="217"/>
      <c r="S27" s="59" t="s">
        <v>49</v>
      </c>
      <c r="T27" s="60" t="s">
        <v>50</v>
      </c>
      <c r="U27" s="60" t="s">
        <v>51</v>
      </c>
      <c r="V27" s="59" t="s">
        <v>52</v>
      </c>
      <c r="W27" s="215" t="s">
        <v>53</v>
      </c>
      <c r="X27" s="216"/>
      <c r="Y27" s="217"/>
    </row>
    <row r="28" spans="1:53" ht="24.95" customHeight="1" x14ac:dyDescent="0.2">
      <c r="A28" s="183"/>
      <c r="B28" s="184"/>
      <c r="C28" s="184"/>
      <c r="D28" s="185"/>
      <c r="E28" s="197"/>
      <c r="F28" s="198"/>
      <c r="G28" s="199"/>
      <c r="H28" s="200"/>
      <c r="I28" s="201"/>
      <c r="J28" s="188"/>
      <c r="K28" s="190"/>
      <c r="L28" s="191" t="str">
        <f>IFERROR(VLOOKUP(E28,'TABLES 2'!$A$2:$B$29,2,0),"")</f>
        <v/>
      </c>
      <c r="M28" s="192"/>
      <c r="N28" s="193"/>
      <c r="O28" s="194"/>
      <c r="P28" s="195"/>
      <c r="Q28" s="195"/>
      <c r="R28" s="196"/>
      <c r="S28" s="61"/>
      <c r="T28" s="61"/>
      <c r="U28" s="61"/>
      <c r="V28" s="61"/>
      <c r="W28" s="168">
        <f>AD29</f>
        <v>0</v>
      </c>
      <c r="X28" s="169"/>
      <c r="Y28" s="170"/>
      <c r="AA28" s="62">
        <f>(O28*S28)</f>
        <v>0</v>
      </c>
      <c r="AB28" s="63">
        <f>AA29*T28</f>
        <v>0</v>
      </c>
      <c r="AC28" s="63">
        <f>AB29*U28</f>
        <v>0</v>
      </c>
      <c r="AD28" s="64">
        <f>AC29*V28</f>
        <v>0</v>
      </c>
      <c r="AE28" s="5" t="s">
        <v>592</v>
      </c>
    </row>
    <row r="29" spans="1:53" ht="24.95" customHeight="1" x14ac:dyDescent="0.2">
      <c r="A29" s="183"/>
      <c r="B29" s="184"/>
      <c r="C29" s="184"/>
      <c r="D29" s="185"/>
      <c r="E29" s="197"/>
      <c r="F29" s="198"/>
      <c r="G29" s="188"/>
      <c r="H29" s="189"/>
      <c r="I29" s="190"/>
      <c r="J29" s="188"/>
      <c r="K29" s="190"/>
      <c r="L29" s="191" t="str">
        <f>IFERROR(VLOOKUP(E29,'TABLES 2'!$A$2:$B$29,2,0),"")</f>
        <v/>
      </c>
      <c r="M29" s="192"/>
      <c r="N29" s="193"/>
      <c r="O29" s="194"/>
      <c r="P29" s="195"/>
      <c r="Q29" s="195"/>
      <c r="R29" s="196"/>
      <c r="S29" s="61"/>
      <c r="T29" s="61"/>
      <c r="U29" s="61"/>
      <c r="V29" s="61"/>
      <c r="W29" s="168">
        <f>AD31</f>
        <v>0</v>
      </c>
      <c r="X29" s="169"/>
      <c r="Y29" s="170"/>
      <c r="AA29" s="65">
        <f>SUM(O28-AA28)</f>
        <v>0</v>
      </c>
      <c r="AB29" s="66">
        <f>AA29-AB28</f>
        <v>0</v>
      </c>
      <c r="AC29" s="66">
        <f>AB29-AC28</f>
        <v>0</v>
      </c>
      <c r="AD29" s="67">
        <f>AC29-AD28</f>
        <v>0</v>
      </c>
      <c r="AF29" s="68"/>
    </row>
    <row r="30" spans="1:53" ht="24.95" customHeight="1" x14ac:dyDescent="0.2">
      <c r="A30" s="183"/>
      <c r="B30" s="184"/>
      <c r="C30" s="184"/>
      <c r="D30" s="185"/>
      <c r="E30" s="197"/>
      <c r="F30" s="198"/>
      <c r="G30" s="188"/>
      <c r="H30" s="189"/>
      <c r="I30" s="190"/>
      <c r="J30" s="188"/>
      <c r="K30" s="190"/>
      <c r="L30" s="191" t="str">
        <f>IFERROR(VLOOKUP(E30,'TABLES 2'!$A$2:$B$29,2,0),"")</f>
        <v/>
      </c>
      <c r="M30" s="192"/>
      <c r="N30" s="193"/>
      <c r="O30" s="194"/>
      <c r="P30" s="195"/>
      <c r="Q30" s="195"/>
      <c r="R30" s="196"/>
      <c r="S30" s="61"/>
      <c r="T30" s="61"/>
      <c r="U30" s="61"/>
      <c r="V30" s="61"/>
      <c r="W30" s="168">
        <f>AD33</f>
        <v>0</v>
      </c>
      <c r="X30" s="169"/>
      <c r="Y30" s="170"/>
      <c r="AA30" s="62">
        <f>(O29*S29)</f>
        <v>0</v>
      </c>
      <c r="AB30" s="63">
        <f>AA31*T29</f>
        <v>0</v>
      </c>
      <c r="AC30" s="63">
        <f>AB31*U29</f>
        <v>0</v>
      </c>
      <c r="AD30" s="64">
        <f>AC31*V29</f>
        <v>0</v>
      </c>
      <c r="AE30" s="5" t="s">
        <v>593</v>
      </c>
    </row>
    <row r="31" spans="1:53" ht="24.95" customHeight="1" x14ac:dyDescent="0.2">
      <c r="A31" s="183"/>
      <c r="B31" s="184"/>
      <c r="C31" s="184"/>
      <c r="D31" s="185"/>
      <c r="E31" s="197"/>
      <c r="F31" s="198"/>
      <c r="G31" s="188"/>
      <c r="H31" s="189"/>
      <c r="I31" s="190"/>
      <c r="J31" s="188"/>
      <c r="K31" s="190"/>
      <c r="L31" s="191" t="str">
        <f>IFERROR(VLOOKUP(E31,'TABLES 2'!$A$2:$B$29,2,0),"")</f>
        <v/>
      </c>
      <c r="M31" s="192"/>
      <c r="N31" s="193"/>
      <c r="O31" s="194"/>
      <c r="P31" s="195"/>
      <c r="Q31" s="195"/>
      <c r="R31" s="196"/>
      <c r="S31" s="61"/>
      <c r="T31" s="61"/>
      <c r="U31" s="61"/>
      <c r="V31" s="61"/>
      <c r="W31" s="168">
        <f>AD35</f>
        <v>0</v>
      </c>
      <c r="X31" s="169"/>
      <c r="Y31" s="170"/>
      <c r="Z31" s="69"/>
      <c r="AA31" s="65">
        <f>SUM(O29-AA30)</f>
        <v>0</v>
      </c>
      <c r="AB31" s="66">
        <f>AA31-AB30</f>
        <v>0</v>
      </c>
      <c r="AC31" s="66">
        <f>AB31-AC30</f>
        <v>0</v>
      </c>
      <c r="AD31" s="67">
        <f>AC31-AD30</f>
        <v>0</v>
      </c>
    </row>
    <row r="32" spans="1:53" ht="24.95" customHeight="1" x14ac:dyDescent="0.2">
      <c r="A32" s="183"/>
      <c r="B32" s="184"/>
      <c r="C32" s="184"/>
      <c r="D32" s="185"/>
      <c r="E32" s="197"/>
      <c r="F32" s="198"/>
      <c r="G32" s="188"/>
      <c r="H32" s="189"/>
      <c r="I32" s="190"/>
      <c r="J32" s="188"/>
      <c r="K32" s="190"/>
      <c r="L32" s="191" t="str">
        <f>IFERROR(VLOOKUP(E32,'TABLES 2'!$A$2:$B$29,2,0),"")</f>
        <v/>
      </c>
      <c r="M32" s="192"/>
      <c r="N32" s="193"/>
      <c r="O32" s="194"/>
      <c r="P32" s="195"/>
      <c r="Q32" s="195"/>
      <c r="R32" s="196"/>
      <c r="S32" s="61"/>
      <c r="T32" s="61"/>
      <c r="U32" s="61"/>
      <c r="V32" s="61"/>
      <c r="W32" s="168">
        <f>AD38</f>
        <v>0</v>
      </c>
      <c r="X32" s="169"/>
      <c r="Y32" s="170"/>
      <c r="AA32" s="62">
        <f>(O30*S30)</f>
        <v>0</v>
      </c>
      <c r="AB32" s="63">
        <f>AA33*T30</f>
        <v>0</v>
      </c>
      <c r="AC32" s="63">
        <f>AB33*U30</f>
        <v>0</v>
      </c>
      <c r="AD32" s="64">
        <f>AC33*V30</f>
        <v>0</v>
      </c>
      <c r="AE32" s="5" t="s">
        <v>594</v>
      </c>
    </row>
    <row r="33" spans="1:31" ht="24.95" customHeight="1" x14ac:dyDescent="0.2">
      <c r="A33" s="183"/>
      <c r="B33" s="184"/>
      <c r="C33" s="184"/>
      <c r="D33" s="185"/>
      <c r="E33" s="197"/>
      <c r="F33" s="198"/>
      <c r="G33" s="188"/>
      <c r="H33" s="189"/>
      <c r="I33" s="190"/>
      <c r="J33" s="188"/>
      <c r="K33" s="190"/>
      <c r="L33" s="191" t="str">
        <f>IFERROR(VLOOKUP(E33,'TABLES 2'!$A$2:$B$29,2,0),"")</f>
        <v/>
      </c>
      <c r="M33" s="192"/>
      <c r="N33" s="193"/>
      <c r="O33" s="194"/>
      <c r="P33" s="195"/>
      <c r="Q33" s="195"/>
      <c r="R33" s="196"/>
      <c r="S33" s="61"/>
      <c r="T33" s="61"/>
      <c r="U33" s="61"/>
      <c r="V33" s="61"/>
      <c r="W33" s="168">
        <f>AD42</f>
        <v>0</v>
      </c>
      <c r="X33" s="169"/>
      <c r="Y33" s="170"/>
      <c r="AA33" s="65">
        <f>SUM(O30-AA32)</f>
        <v>0</v>
      </c>
      <c r="AB33" s="66">
        <f>AA33-AB32</f>
        <v>0</v>
      </c>
      <c r="AC33" s="66">
        <f>AB33-AC32</f>
        <v>0</v>
      </c>
      <c r="AD33" s="67">
        <f>AC33-AD32</f>
        <v>0</v>
      </c>
    </row>
    <row r="34" spans="1:31" ht="24.95" customHeight="1" x14ac:dyDescent="0.2">
      <c r="A34" s="183"/>
      <c r="B34" s="184"/>
      <c r="C34" s="184"/>
      <c r="D34" s="185"/>
      <c r="E34" s="197"/>
      <c r="F34" s="198"/>
      <c r="G34" s="188"/>
      <c r="H34" s="189"/>
      <c r="I34" s="190"/>
      <c r="J34" s="188"/>
      <c r="K34" s="190"/>
      <c r="L34" s="191" t="str">
        <f>IFERROR(VLOOKUP(E34,'TABLES 2'!$A$2:$B$29,2,0),"")</f>
        <v/>
      </c>
      <c r="M34" s="192"/>
      <c r="N34" s="193"/>
      <c r="O34" s="194"/>
      <c r="P34" s="195"/>
      <c r="Q34" s="195"/>
      <c r="R34" s="196"/>
      <c r="S34" s="61"/>
      <c r="T34" s="61"/>
      <c r="U34" s="61"/>
      <c r="V34" s="61"/>
      <c r="W34" s="168">
        <f>AD45</f>
        <v>0</v>
      </c>
      <c r="X34" s="169"/>
      <c r="Y34" s="170"/>
      <c r="AA34" s="62">
        <f>(O31*S31)</f>
        <v>0</v>
      </c>
      <c r="AB34" s="63">
        <f>AA35*T31</f>
        <v>0</v>
      </c>
      <c r="AC34" s="63">
        <f>AB35*U31</f>
        <v>0</v>
      </c>
      <c r="AD34" s="64">
        <f>AC35*V31</f>
        <v>0</v>
      </c>
      <c r="AE34" s="5" t="s">
        <v>595</v>
      </c>
    </row>
    <row r="35" spans="1:31" ht="15.95" customHeight="1" x14ac:dyDescent="0.2">
      <c r="A35" s="183"/>
      <c r="B35" s="184"/>
      <c r="C35" s="184"/>
      <c r="D35" s="185"/>
      <c r="E35" s="186"/>
      <c r="F35" s="187"/>
      <c r="G35" s="188"/>
      <c r="H35" s="189"/>
      <c r="I35" s="190"/>
      <c r="J35" s="188"/>
      <c r="K35" s="190"/>
      <c r="L35" s="191" t="str">
        <f>IFERROR(VLOOKUP(E35,'TABLES 2'!$A$2:$B$29,2,0),"")</f>
        <v/>
      </c>
      <c r="M35" s="192"/>
      <c r="N35" s="193"/>
      <c r="O35" s="194"/>
      <c r="P35" s="195"/>
      <c r="Q35" s="195"/>
      <c r="R35" s="196"/>
      <c r="S35" s="61"/>
      <c r="T35" s="61"/>
      <c r="U35" s="61"/>
      <c r="V35" s="61"/>
      <c r="W35" s="168">
        <f>AD48</f>
        <v>0</v>
      </c>
      <c r="X35" s="169"/>
      <c r="Y35" s="170"/>
      <c r="AA35" s="65">
        <f>SUM(O31-AA34)</f>
        <v>0</v>
      </c>
      <c r="AB35" s="66">
        <f>AA35-AB34</f>
        <v>0</v>
      </c>
      <c r="AC35" s="66">
        <f>AB35-AC34</f>
        <v>0</v>
      </c>
      <c r="AD35" s="67">
        <f>AC35-AD34</f>
        <v>0</v>
      </c>
    </row>
    <row r="36" spans="1:31" ht="5.0999999999999996" customHeight="1" x14ac:dyDescent="0.2">
      <c r="J36" s="7"/>
      <c r="Q36" s="7"/>
    </row>
    <row r="37" spans="1:31" ht="15.95" customHeight="1" x14ac:dyDescent="0.2">
      <c r="A37" s="171"/>
      <c r="B37" s="172"/>
      <c r="C37" s="172"/>
      <c r="D37" s="172"/>
      <c r="E37" s="172"/>
      <c r="F37" s="172"/>
      <c r="G37" s="172"/>
      <c r="H37" s="172"/>
      <c r="I37" s="172"/>
      <c r="J37" s="172"/>
      <c r="K37" s="172"/>
      <c r="L37" s="172"/>
      <c r="M37" s="172"/>
      <c r="N37" s="172"/>
      <c r="O37" s="173"/>
      <c r="P37" s="174" t="s">
        <v>63</v>
      </c>
      <c r="Q37" s="175"/>
      <c r="R37" s="175"/>
      <c r="S37" s="175"/>
      <c r="T37" s="175"/>
      <c r="U37" s="175"/>
      <c r="V37" s="176"/>
      <c r="W37" s="177">
        <f>SUM(W28:Y35)</f>
        <v>0</v>
      </c>
      <c r="X37" s="178"/>
      <c r="Y37" s="179"/>
      <c r="AA37" s="62">
        <f>(O32*S32)</f>
        <v>0</v>
      </c>
      <c r="AB37" s="63">
        <f>AA38*T32</f>
        <v>0</v>
      </c>
      <c r="AC37" s="63">
        <f>AB38*U32</f>
        <v>0</v>
      </c>
      <c r="AD37" s="64">
        <f>AC38*V32</f>
        <v>0</v>
      </c>
      <c r="AE37" s="5" t="s">
        <v>596</v>
      </c>
    </row>
    <row r="38" spans="1:31" ht="15.95" customHeight="1" x14ac:dyDescent="0.2">
      <c r="A38" s="171"/>
      <c r="B38" s="172"/>
      <c r="C38" s="172"/>
      <c r="D38" s="172"/>
      <c r="E38" s="172"/>
      <c r="F38" s="172"/>
      <c r="G38" s="172"/>
      <c r="H38" s="172"/>
      <c r="I38" s="172"/>
      <c r="J38" s="172"/>
      <c r="K38" s="172"/>
      <c r="L38" s="172"/>
      <c r="M38" s="172"/>
      <c r="N38" s="172"/>
      <c r="O38" s="173"/>
      <c r="P38" s="180" t="s">
        <v>64</v>
      </c>
      <c r="Q38" s="181"/>
      <c r="R38" s="181"/>
      <c r="S38" s="181"/>
      <c r="T38" s="181"/>
      <c r="U38" s="181"/>
      <c r="V38" s="182"/>
      <c r="W38" s="154"/>
      <c r="X38" s="155"/>
      <c r="Y38" s="156"/>
      <c r="AA38" s="65">
        <f>SUM(O32-AA37)</f>
        <v>0</v>
      </c>
      <c r="AB38" s="66">
        <f>AA38-AB37</f>
        <v>0</v>
      </c>
      <c r="AC38" s="66">
        <f>AB38-AC37</f>
        <v>0</v>
      </c>
      <c r="AD38" s="67">
        <f>AC38-AD37</f>
        <v>0</v>
      </c>
    </row>
    <row r="39" spans="1:31" ht="15.95" customHeight="1" x14ac:dyDescent="0.2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2"/>
      <c r="P39" s="151" t="s">
        <v>65</v>
      </c>
      <c r="Q39" s="152"/>
      <c r="R39" s="152"/>
      <c r="S39" s="152"/>
      <c r="T39" s="152"/>
      <c r="U39" s="152"/>
      <c r="V39" s="153"/>
      <c r="W39" s="154"/>
      <c r="X39" s="155"/>
      <c r="Y39" s="156"/>
    </row>
    <row r="40" spans="1:31" ht="5.0999999999999996" customHeight="1" x14ac:dyDescent="0.2"/>
    <row r="41" spans="1:31" ht="15.95" customHeight="1" x14ac:dyDescent="0.2">
      <c r="A41" s="157"/>
      <c r="B41" s="158"/>
      <c r="C41" s="158"/>
      <c r="D41" s="158"/>
      <c r="E41" s="158"/>
      <c r="F41" s="158"/>
      <c r="G41" s="158"/>
      <c r="H41" s="158"/>
      <c r="I41" s="159"/>
      <c r="J41" s="7"/>
      <c r="K41" s="73" t="s">
        <v>66</v>
      </c>
      <c r="L41" s="74"/>
      <c r="M41" s="74"/>
      <c r="N41" s="74"/>
      <c r="O41" s="74"/>
      <c r="P41" s="75"/>
      <c r="Q41" s="7"/>
      <c r="R41" s="160" t="s">
        <v>67</v>
      </c>
      <c r="S41" s="161"/>
      <c r="T41" s="161"/>
      <c r="U41" s="161"/>
      <c r="V41" s="162">
        <f ca="1">TODAY()</f>
        <v>41585</v>
      </c>
      <c r="W41" s="163"/>
      <c r="X41" s="163"/>
      <c r="Y41" s="164"/>
      <c r="AA41" s="62">
        <f>(O33*S33)</f>
        <v>0</v>
      </c>
      <c r="AB41" s="63">
        <f>AA42*T33</f>
        <v>0</v>
      </c>
      <c r="AC41" s="63">
        <f>AB42*U33</f>
        <v>0</v>
      </c>
      <c r="AD41" s="64">
        <f>AC42*V33</f>
        <v>0</v>
      </c>
      <c r="AE41" s="5" t="s">
        <v>597</v>
      </c>
    </row>
    <row r="42" spans="1:31" ht="15.95" customHeight="1" x14ac:dyDescent="0.2">
      <c r="A42" s="145" t="s">
        <v>68</v>
      </c>
      <c r="B42" s="146"/>
      <c r="C42" s="147"/>
      <c r="D42" s="148">
        <f>SUM(V37:Y39)</f>
        <v>0</v>
      </c>
      <c r="E42" s="149"/>
      <c r="F42" s="149"/>
      <c r="G42" s="149"/>
      <c r="H42" s="149"/>
      <c r="I42" s="150"/>
      <c r="J42" s="7"/>
      <c r="K42" s="165" t="s">
        <v>69</v>
      </c>
      <c r="L42" s="166"/>
      <c r="M42" s="166"/>
      <c r="N42" s="166"/>
      <c r="O42" s="166"/>
      <c r="P42" s="167"/>
      <c r="Q42" s="7"/>
      <c r="R42" s="137"/>
      <c r="S42" s="138"/>
      <c r="T42" s="138"/>
      <c r="U42" s="138"/>
      <c r="V42" s="138"/>
      <c r="W42" s="138"/>
      <c r="X42" s="138"/>
      <c r="Y42" s="139"/>
      <c r="AA42" s="65">
        <f>SUM(O33-AA41)</f>
        <v>0</v>
      </c>
      <c r="AB42" s="66">
        <f>AA42-AB41</f>
        <v>0</v>
      </c>
      <c r="AC42" s="66">
        <f>AB42-AC41</f>
        <v>0</v>
      </c>
      <c r="AD42" s="67">
        <f>AC42-AD41</f>
        <v>0</v>
      </c>
    </row>
    <row r="43" spans="1:31" ht="15.95" customHeight="1" x14ac:dyDescent="0.2">
      <c r="A43" s="145" t="s">
        <v>70</v>
      </c>
      <c r="B43" s="146"/>
      <c r="C43" s="147"/>
      <c r="D43" s="148">
        <f>SUM(D42)*19.6%</f>
        <v>0</v>
      </c>
      <c r="E43" s="149"/>
      <c r="F43" s="149"/>
      <c r="G43" s="149"/>
      <c r="H43" s="149"/>
      <c r="I43" s="150"/>
      <c r="J43" s="7"/>
      <c r="K43" s="134"/>
      <c r="L43" s="135"/>
      <c r="M43" s="135"/>
      <c r="N43" s="135"/>
      <c r="O43" s="135"/>
      <c r="P43" s="136"/>
      <c r="Q43" s="7"/>
      <c r="R43" s="137"/>
      <c r="S43" s="138"/>
      <c r="T43" s="138"/>
      <c r="U43" s="138"/>
      <c r="V43" s="138"/>
      <c r="W43" s="138"/>
      <c r="X43" s="138"/>
      <c r="Y43" s="139"/>
    </row>
    <row r="44" spans="1:31" ht="15.95" customHeight="1" x14ac:dyDescent="0.2">
      <c r="A44" s="145" t="s">
        <v>71</v>
      </c>
      <c r="B44" s="146"/>
      <c r="C44" s="147"/>
      <c r="D44" s="148">
        <f>SUM(D42:D43)</f>
        <v>0</v>
      </c>
      <c r="E44" s="149"/>
      <c r="F44" s="149"/>
      <c r="G44" s="149"/>
      <c r="H44" s="149"/>
      <c r="I44" s="150"/>
      <c r="J44" s="7"/>
      <c r="K44" s="134"/>
      <c r="L44" s="135"/>
      <c r="M44" s="135"/>
      <c r="N44" s="135"/>
      <c r="O44" s="135"/>
      <c r="P44" s="136"/>
      <c r="Q44" s="7"/>
      <c r="R44" s="137"/>
      <c r="S44" s="138"/>
      <c r="T44" s="138"/>
      <c r="U44" s="138"/>
      <c r="V44" s="138"/>
      <c r="W44" s="138"/>
      <c r="X44" s="138"/>
      <c r="Y44" s="139"/>
      <c r="AA44" s="62">
        <f>(O34*S34)</f>
        <v>0</v>
      </c>
      <c r="AB44" s="63">
        <f>AA45*T34</f>
        <v>0</v>
      </c>
      <c r="AC44" s="63">
        <f>AB45*U34</f>
        <v>0</v>
      </c>
      <c r="AD44" s="64">
        <f>AC45*V34</f>
        <v>0</v>
      </c>
      <c r="AE44" s="5" t="s">
        <v>598</v>
      </c>
    </row>
    <row r="45" spans="1:31" ht="15.95" customHeight="1" x14ac:dyDescent="0.2">
      <c r="A45" s="131"/>
      <c r="B45" s="132"/>
      <c r="C45" s="132"/>
      <c r="D45" s="132"/>
      <c r="E45" s="132"/>
      <c r="F45" s="132"/>
      <c r="G45" s="132"/>
      <c r="H45" s="132"/>
      <c r="I45" s="133"/>
      <c r="J45" s="7"/>
      <c r="K45" s="134"/>
      <c r="L45" s="135"/>
      <c r="M45" s="135"/>
      <c r="N45" s="135"/>
      <c r="O45" s="135"/>
      <c r="P45" s="136"/>
      <c r="Q45" s="7"/>
      <c r="R45" s="137"/>
      <c r="S45" s="138"/>
      <c r="T45" s="138"/>
      <c r="U45" s="138"/>
      <c r="V45" s="138"/>
      <c r="W45" s="138"/>
      <c r="X45" s="138"/>
      <c r="Y45" s="139"/>
      <c r="AA45" s="65">
        <f>SUM(O34-AA44)</f>
        <v>0</v>
      </c>
      <c r="AB45" s="66">
        <f>AA45-AB44</f>
        <v>0</v>
      </c>
      <c r="AC45" s="66">
        <f>AB45-AC44</f>
        <v>0</v>
      </c>
      <c r="AD45" s="67">
        <f>AC45-AD44</f>
        <v>0</v>
      </c>
    </row>
    <row r="46" spans="1:31" ht="15.95" customHeight="1" x14ac:dyDescent="0.2">
      <c r="A46" s="140" t="s">
        <v>72</v>
      </c>
      <c r="B46" s="141"/>
      <c r="C46" s="141"/>
      <c r="D46" s="141"/>
      <c r="E46" s="141"/>
      <c r="F46" s="141"/>
      <c r="G46" s="141"/>
      <c r="H46" s="141"/>
      <c r="I46" s="142"/>
      <c r="J46" s="7"/>
      <c r="K46" s="134"/>
      <c r="L46" s="135"/>
      <c r="M46" s="135"/>
      <c r="N46" s="135"/>
      <c r="O46" s="135"/>
      <c r="P46" s="136"/>
      <c r="Q46" s="7"/>
      <c r="R46" s="76"/>
      <c r="S46" s="77"/>
      <c r="T46" s="143" t="s">
        <v>73</v>
      </c>
      <c r="U46" s="143"/>
      <c r="V46" s="143"/>
      <c r="W46" s="143"/>
      <c r="X46" s="143"/>
      <c r="Y46" s="144"/>
    </row>
    <row r="47" spans="1:31" ht="15.95" customHeight="1" x14ac:dyDescent="0.3">
      <c r="A47" s="78" t="s">
        <v>74</v>
      </c>
      <c r="B47" s="122" t="s">
        <v>75</v>
      </c>
      <c r="C47" s="122"/>
      <c r="D47" s="122"/>
      <c r="E47" s="122"/>
      <c r="F47" s="122"/>
      <c r="G47" s="122"/>
      <c r="H47" s="122"/>
      <c r="I47" s="123"/>
      <c r="J47" s="79"/>
      <c r="K47" s="80" t="s">
        <v>74</v>
      </c>
      <c r="L47" s="117" t="s">
        <v>76</v>
      </c>
      <c r="M47" s="117"/>
      <c r="N47" s="117"/>
      <c r="O47" s="117"/>
      <c r="P47" s="118"/>
      <c r="Q47" s="81"/>
      <c r="R47" s="124"/>
      <c r="S47" s="125"/>
      <c r="T47" s="125"/>
      <c r="U47" s="125"/>
      <c r="V47" s="125"/>
      <c r="W47" s="125"/>
      <c r="X47" s="125"/>
      <c r="Y47" s="126"/>
      <c r="AA47" s="62">
        <f>(O35*S35)</f>
        <v>0</v>
      </c>
      <c r="AB47" s="63">
        <f>AA48*T35</f>
        <v>0</v>
      </c>
      <c r="AC47" s="63">
        <f>AB48*U35</f>
        <v>0</v>
      </c>
      <c r="AD47" s="64">
        <f>AC48*V35</f>
        <v>0</v>
      </c>
      <c r="AE47" s="5" t="s">
        <v>599</v>
      </c>
    </row>
    <row r="48" spans="1:31" ht="15.95" customHeight="1" x14ac:dyDescent="0.3">
      <c r="A48" s="127" t="s">
        <v>77</v>
      </c>
      <c r="B48" s="122"/>
      <c r="C48" s="122"/>
      <c r="D48" s="122"/>
      <c r="E48" s="122"/>
      <c r="F48" s="122"/>
      <c r="G48" s="122"/>
      <c r="H48" s="122"/>
      <c r="I48" s="123"/>
      <c r="J48" s="79"/>
      <c r="K48" s="80" t="s">
        <v>74</v>
      </c>
      <c r="L48" s="117" t="s">
        <v>78</v>
      </c>
      <c r="M48" s="117"/>
      <c r="N48" s="117"/>
      <c r="O48" s="117"/>
      <c r="P48" s="118"/>
      <c r="Q48" s="82"/>
      <c r="R48" s="128"/>
      <c r="S48" s="129"/>
      <c r="T48" s="129"/>
      <c r="U48" s="129"/>
      <c r="V48" s="129"/>
      <c r="W48" s="129"/>
      <c r="X48" s="129"/>
      <c r="Y48" s="130"/>
      <c r="AA48" s="65">
        <f>SUM(O35-AA47)</f>
        <v>0</v>
      </c>
      <c r="AB48" s="66">
        <f>AA48-AB47</f>
        <v>0</v>
      </c>
      <c r="AC48" s="66">
        <f>AB48-AC47</f>
        <v>0</v>
      </c>
      <c r="AD48" s="67">
        <f>AC48-AD47</f>
        <v>0</v>
      </c>
    </row>
    <row r="49" spans="1:25" ht="15.95" customHeight="1" x14ac:dyDescent="0.3">
      <c r="A49" s="114" t="s">
        <v>79</v>
      </c>
      <c r="B49" s="115"/>
      <c r="C49" s="115"/>
      <c r="D49" s="115"/>
      <c r="E49" s="115"/>
      <c r="F49" s="115"/>
      <c r="G49" s="115"/>
      <c r="H49" s="115"/>
      <c r="I49" s="116"/>
      <c r="J49" s="79"/>
      <c r="K49" s="80" t="s">
        <v>74</v>
      </c>
      <c r="L49" s="117" t="s">
        <v>80</v>
      </c>
      <c r="M49" s="117"/>
      <c r="N49" s="117"/>
      <c r="O49" s="117"/>
      <c r="P49" s="118"/>
      <c r="Q49" s="79"/>
      <c r="R49" s="119"/>
      <c r="S49" s="120"/>
      <c r="T49" s="120"/>
      <c r="U49" s="120"/>
      <c r="V49" s="120"/>
      <c r="W49" s="120"/>
      <c r="X49" s="120"/>
      <c r="Y49" s="121"/>
    </row>
    <row r="50" spans="1:25" ht="15" customHeight="1" x14ac:dyDescent="0.2"/>
    <row r="51" spans="1:25" ht="15" customHeight="1" x14ac:dyDescent="0.2"/>
    <row r="52" spans="1:25" ht="12.95" customHeight="1" x14ac:dyDescent="0.2">
      <c r="A52" s="83"/>
      <c r="B52" s="84"/>
      <c r="C52" s="84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84"/>
      <c r="P52" s="84"/>
      <c r="Q52" s="7"/>
      <c r="R52" s="7"/>
      <c r="S52" s="7"/>
      <c r="T52" s="7"/>
      <c r="U52" s="7"/>
      <c r="V52" s="7"/>
      <c r="W52" s="7"/>
      <c r="X52" s="7"/>
      <c r="Y52" s="7"/>
    </row>
    <row r="53" spans="1:25" x14ac:dyDescent="0.2">
      <c r="J53" s="7"/>
      <c r="Q53" s="7"/>
    </row>
    <row r="54" spans="1:25" ht="12.75" customHeight="1" x14ac:dyDescent="0.2">
      <c r="J54" s="7"/>
      <c r="Q54" s="7"/>
    </row>
    <row r="55" spans="1:25" ht="12.75" customHeight="1" x14ac:dyDescent="0.2">
      <c r="J55" s="7"/>
      <c r="Q55" s="7"/>
    </row>
    <row r="56" spans="1:25" ht="12.75" customHeight="1" x14ac:dyDescent="0.2">
      <c r="J56" s="7"/>
      <c r="Q56" s="7"/>
    </row>
    <row r="57" spans="1:25" x14ac:dyDescent="0.2">
      <c r="J57" s="7"/>
      <c r="Q57" s="7"/>
    </row>
    <row r="58" spans="1:25" x14ac:dyDescent="0.2">
      <c r="J58" s="7"/>
      <c r="Q58" s="7"/>
    </row>
    <row r="59" spans="1:25" x14ac:dyDescent="0.2">
      <c r="J59" s="7"/>
      <c r="Q59" s="7"/>
    </row>
  </sheetData>
  <mergeCells count="161">
    <mergeCell ref="K24:Y24"/>
    <mergeCell ref="A6:I6"/>
    <mergeCell ref="M6:O6"/>
    <mergeCell ref="R6:Y6"/>
    <mergeCell ref="A7:I7"/>
    <mergeCell ref="S7:T7"/>
    <mergeCell ref="U7:Y7"/>
    <mergeCell ref="K1:Y1"/>
    <mergeCell ref="K2:Y2"/>
    <mergeCell ref="M3:Y3"/>
    <mergeCell ref="A4:I4"/>
    <mergeCell ref="M4:Y4"/>
    <mergeCell ref="A5:I5"/>
    <mergeCell ref="M5:Y5"/>
    <mergeCell ref="M11:Y11"/>
    <mergeCell ref="E13:G13"/>
    <mergeCell ref="K13:M13"/>
    <mergeCell ref="N13:Y13"/>
    <mergeCell ref="A8:I8"/>
    <mergeCell ref="K8:R8"/>
    <mergeCell ref="U8:Y8"/>
    <mergeCell ref="K9:R9"/>
    <mergeCell ref="U9:Y9"/>
    <mergeCell ref="M10:R10"/>
    <mergeCell ref="U10:Y10"/>
    <mergeCell ref="A14:C14"/>
    <mergeCell ref="D14:G14"/>
    <mergeCell ref="A15:I15"/>
    <mergeCell ref="A16:C16"/>
    <mergeCell ref="A17:B17"/>
    <mergeCell ref="C17:I17"/>
    <mergeCell ref="A11:E11"/>
    <mergeCell ref="G11:I11"/>
    <mergeCell ref="K11:L11"/>
    <mergeCell ref="K14:Y14"/>
    <mergeCell ref="K15:Y15"/>
    <mergeCell ref="K16:Y16"/>
    <mergeCell ref="K17:Y17"/>
    <mergeCell ref="A21:I21"/>
    <mergeCell ref="A22:I22"/>
    <mergeCell ref="A23:I23"/>
    <mergeCell ref="AA19:AD19"/>
    <mergeCell ref="AE19:AJ19"/>
    <mergeCell ref="AK19:AM19"/>
    <mergeCell ref="A18:C18"/>
    <mergeCell ref="D18:E18"/>
    <mergeCell ref="D19:F19"/>
    <mergeCell ref="A20:I20"/>
    <mergeCell ref="AN19:AP19"/>
    <mergeCell ref="AQ19:AT19"/>
    <mergeCell ref="AU19:AY19"/>
    <mergeCell ref="K18:Y18"/>
    <mergeCell ref="K19:Y19"/>
    <mergeCell ref="K20:Y20"/>
    <mergeCell ref="K21:Y21"/>
    <mergeCell ref="K22:Y22"/>
    <mergeCell ref="K23:Y23"/>
    <mergeCell ref="A26:D27"/>
    <mergeCell ref="E26:F27"/>
    <mergeCell ref="G26:I27"/>
    <mergeCell ref="J26:K27"/>
    <mergeCell ref="L26:N26"/>
    <mergeCell ref="O26:R26"/>
    <mergeCell ref="W26:Y26"/>
    <mergeCell ref="L27:N27"/>
    <mergeCell ref="O27:R27"/>
    <mergeCell ref="W27:Y27"/>
    <mergeCell ref="A28:D28"/>
    <mergeCell ref="E28:F28"/>
    <mergeCell ref="G28:I28"/>
    <mergeCell ref="J28:K28"/>
    <mergeCell ref="L28:N28"/>
    <mergeCell ref="O28:R28"/>
    <mergeCell ref="W28:Y28"/>
    <mergeCell ref="W29:Y29"/>
    <mergeCell ref="A30:D30"/>
    <mergeCell ref="E30:F30"/>
    <mergeCell ref="G30:I30"/>
    <mergeCell ref="J30:K30"/>
    <mergeCell ref="L30:N30"/>
    <mergeCell ref="O30:R30"/>
    <mergeCell ref="W30:Y30"/>
    <mergeCell ref="A29:D29"/>
    <mergeCell ref="E29:F29"/>
    <mergeCell ref="G29:I29"/>
    <mergeCell ref="J29:K29"/>
    <mergeCell ref="L29:N29"/>
    <mergeCell ref="O29:R29"/>
    <mergeCell ref="W31:Y31"/>
    <mergeCell ref="A32:D32"/>
    <mergeCell ref="E32:F32"/>
    <mergeCell ref="G32:I32"/>
    <mergeCell ref="J32:K32"/>
    <mergeCell ref="L32:N32"/>
    <mergeCell ref="O32:R32"/>
    <mergeCell ref="W32:Y32"/>
    <mergeCell ref="A31:D31"/>
    <mergeCell ref="E31:F31"/>
    <mergeCell ref="G31:I31"/>
    <mergeCell ref="J31:K31"/>
    <mergeCell ref="L31:N31"/>
    <mergeCell ref="O31:R31"/>
    <mergeCell ref="W33:Y33"/>
    <mergeCell ref="A34:D34"/>
    <mergeCell ref="E34:F34"/>
    <mergeCell ref="G34:I34"/>
    <mergeCell ref="J34:K34"/>
    <mergeCell ref="L34:N34"/>
    <mergeCell ref="O34:R34"/>
    <mergeCell ref="W34:Y34"/>
    <mergeCell ref="A33:D33"/>
    <mergeCell ref="E33:F33"/>
    <mergeCell ref="G33:I33"/>
    <mergeCell ref="J33:K33"/>
    <mergeCell ref="L33:N33"/>
    <mergeCell ref="O33:R33"/>
    <mergeCell ref="W35:Y35"/>
    <mergeCell ref="A37:O37"/>
    <mergeCell ref="P37:V37"/>
    <mergeCell ref="W37:Y37"/>
    <mergeCell ref="A38:O38"/>
    <mergeCell ref="P38:V38"/>
    <mergeCell ref="W38:Y38"/>
    <mergeCell ref="A35:D35"/>
    <mergeCell ref="E35:F35"/>
    <mergeCell ref="G35:I35"/>
    <mergeCell ref="J35:K35"/>
    <mergeCell ref="L35:N35"/>
    <mergeCell ref="O35:R35"/>
    <mergeCell ref="P39:V39"/>
    <mergeCell ref="W39:Y39"/>
    <mergeCell ref="A41:I41"/>
    <mergeCell ref="R41:U41"/>
    <mergeCell ref="V41:Y41"/>
    <mergeCell ref="A42:C42"/>
    <mergeCell ref="D42:I42"/>
    <mergeCell ref="K42:P42"/>
    <mergeCell ref="R42:Y42"/>
    <mergeCell ref="A45:I45"/>
    <mergeCell ref="K45:P45"/>
    <mergeCell ref="R45:Y45"/>
    <mergeCell ref="A46:I46"/>
    <mergeCell ref="K46:P46"/>
    <mergeCell ref="T46:Y46"/>
    <mergeCell ref="A43:C43"/>
    <mergeCell ref="D43:I43"/>
    <mergeCell ref="K43:P43"/>
    <mergeCell ref="R43:Y43"/>
    <mergeCell ref="A44:C44"/>
    <mergeCell ref="D44:I44"/>
    <mergeCell ref="K44:P44"/>
    <mergeCell ref="R44:Y44"/>
    <mergeCell ref="A49:I49"/>
    <mergeCell ref="L49:P49"/>
    <mergeCell ref="R49:Y49"/>
    <mergeCell ref="B47:I47"/>
    <mergeCell ref="L47:P47"/>
    <mergeCell ref="R47:Y47"/>
    <mergeCell ref="A48:I48"/>
    <mergeCell ref="L48:P48"/>
    <mergeCell ref="R48:Y48"/>
  </mergeCells>
  <conditionalFormatting sqref="AJ1">
    <cfRule type="duplicateValues" dxfId="0" priority="1"/>
  </conditionalFormatting>
  <hyperlinks>
    <hyperlink ref="A8" r:id="rId1"/>
  </hyperlinks>
  <printOptions horizontalCentered="1" verticalCentered="1"/>
  <pageMargins left="0.39370078740157483" right="0.39370078740157483" top="0.39370078740157483" bottom="0.25" header="0.31496062992125984" footer="0.11811023622047245"/>
  <pageSetup paperSize="9" scale="94" orientation="portrait" horizontalDpi="300" r:id="rId2"/>
  <headerFooter alignWithMargins="0"/>
  <ignoredErrors>
    <ignoredError sqref="AB30:AD30 AB32:AD32 AB34:AD34 AC31:AD31" formula="1"/>
  </ignoredErrors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31</xdr:col>
                <xdr:colOff>0</xdr:colOff>
                <xdr:row>0</xdr:row>
                <xdr:rowOff>180975</xdr:rowOff>
              </from>
              <to>
                <xdr:col>31</xdr:col>
                <xdr:colOff>762000</xdr:colOff>
                <xdr:row>2</xdr:row>
                <xdr:rowOff>190500</xdr:rowOff>
              </to>
            </anchor>
          </controlPr>
        </control>
      </mc:Choice>
      <mc:Fallback>
        <control shapeId="1025" r:id="rId5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TABLE!$A$2:$A$320</xm:f>
          </x14:formula1>
          <xm:sqref>M3:Y3</xm:sqref>
        </x14:dataValidation>
        <x14:dataValidation type="list" allowBlank="1" showInputMessage="1" showErrorMessage="1">
          <x14:formula1>
            <xm:f>'TABLES 2'!$C$2:$C$12</xm:f>
          </x14:formula1>
          <xm:sqref>A28:D35</xm:sqref>
        </x14:dataValidation>
        <x14:dataValidation type="list" allowBlank="1" showInputMessage="1" showErrorMessage="1">
          <x14:formula1>
            <xm:f>'TABLES 2'!$D$2:$D$21</xm:f>
          </x14:formula1>
          <xm:sqref>G28:I35</xm:sqref>
        </x14:dataValidation>
        <x14:dataValidation type="list" allowBlank="1" showInputMessage="1" showErrorMessage="1">
          <x14:formula1>
            <xm:f>'TABLES 2'!$A$2:$A$29</xm:f>
          </x14:formula1>
          <xm:sqref>E28:F35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314"/>
  <sheetViews>
    <sheetView workbookViewId="0">
      <pane xSplit="1" topLeftCell="B1" activePane="topRight" state="frozen"/>
      <selection pane="topRight" activeCell="B2" sqref="B2"/>
    </sheetView>
  </sheetViews>
  <sheetFormatPr baseColWidth="10" defaultRowHeight="12.75" x14ac:dyDescent="0.2"/>
  <cols>
    <col min="1" max="1" width="53.42578125" style="96" customWidth="1"/>
    <col min="2" max="2" width="30.7109375" customWidth="1"/>
    <col min="3" max="3" width="34.85546875" bestFit="1" customWidth="1"/>
    <col min="5" max="5" width="17.5703125" bestFit="1" customWidth="1"/>
    <col min="6" max="6" width="24.7109375" customWidth="1"/>
    <col min="7" max="7" width="27.28515625" bestFit="1" customWidth="1"/>
    <col min="8" max="9" width="13.28515625" bestFit="1" customWidth="1"/>
    <col min="10" max="10" width="17.42578125" bestFit="1" customWidth="1"/>
    <col min="11" max="11" width="28.28515625" bestFit="1" customWidth="1"/>
    <col min="257" max="257" width="48.140625" bestFit="1" customWidth="1"/>
    <col min="258" max="258" width="15.28515625" bestFit="1" customWidth="1"/>
    <col min="259" max="259" width="24" bestFit="1" customWidth="1"/>
    <col min="262" max="262" width="19.85546875" bestFit="1" customWidth="1"/>
    <col min="263" max="263" width="23.85546875" bestFit="1" customWidth="1"/>
    <col min="264" max="265" width="13.28515625" bestFit="1" customWidth="1"/>
    <col min="266" max="266" width="17.42578125" bestFit="1" customWidth="1"/>
    <col min="267" max="267" width="22" bestFit="1" customWidth="1"/>
    <col min="513" max="513" width="48.140625" bestFit="1" customWidth="1"/>
    <col min="514" max="514" width="15.28515625" bestFit="1" customWidth="1"/>
    <col min="515" max="515" width="24" bestFit="1" customWidth="1"/>
    <col min="518" max="518" width="19.85546875" bestFit="1" customWidth="1"/>
    <col min="519" max="519" width="23.85546875" bestFit="1" customWidth="1"/>
    <col min="520" max="521" width="13.28515625" bestFit="1" customWidth="1"/>
    <col min="522" max="522" width="17.42578125" bestFit="1" customWidth="1"/>
    <col min="523" max="523" width="22" bestFit="1" customWidth="1"/>
    <col min="769" max="769" width="48.140625" bestFit="1" customWidth="1"/>
    <col min="770" max="770" width="15.28515625" bestFit="1" customWidth="1"/>
    <col min="771" max="771" width="24" bestFit="1" customWidth="1"/>
    <col min="774" max="774" width="19.85546875" bestFit="1" customWidth="1"/>
    <col min="775" max="775" width="23.85546875" bestFit="1" customWidth="1"/>
    <col min="776" max="777" width="13.28515625" bestFit="1" customWidth="1"/>
    <col min="778" max="778" width="17.42578125" bestFit="1" customWidth="1"/>
    <col min="779" max="779" width="22" bestFit="1" customWidth="1"/>
    <col min="1025" max="1025" width="48.140625" bestFit="1" customWidth="1"/>
    <col min="1026" max="1026" width="15.28515625" bestFit="1" customWidth="1"/>
    <col min="1027" max="1027" width="24" bestFit="1" customWidth="1"/>
    <col min="1030" max="1030" width="19.85546875" bestFit="1" customWidth="1"/>
    <col min="1031" max="1031" width="23.85546875" bestFit="1" customWidth="1"/>
    <col min="1032" max="1033" width="13.28515625" bestFit="1" customWidth="1"/>
    <col min="1034" max="1034" width="17.42578125" bestFit="1" customWidth="1"/>
    <col min="1035" max="1035" width="22" bestFit="1" customWidth="1"/>
    <col min="1281" max="1281" width="48.140625" bestFit="1" customWidth="1"/>
    <col min="1282" max="1282" width="15.28515625" bestFit="1" customWidth="1"/>
    <col min="1283" max="1283" width="24" bestFit="1" customWidth="1"/>
    <col min="1286" max="1286" width="19.85546875" bestFit="1" customWidth="1"/>
    <col min="1287" max="1287" width="23.85546875" bestFit="1" customWidth="1"/>
    <col min="1288" max="1289" width="13.28515625" bestFit="1" customWidth="1"/>
    <col min="1290" max="1290" width="17.42578125" bestFit="1" customWidth="1"/>
    <col min="1291" max="1291" width="22" bestFit="1" customWidth="1"/>
    <col min="1537" max="1537" width="48.140625" bestFit="1" customWidth="1"/>
    <col min="1538" max="1538" width="15.28515625" bestFit="1" customWidth="1"/>
    <col min="1539" max="1539" width="24" bestFit="1" customWidth="1"/>
    <col min="1542" max="1542" width="19.85546875" bestFit="1" customWidth="1"/>
    <col min="1543" max="1543" width="23.85546875" bestFit="1" customWidth="1"/>
    <col min="1544" max="1545" width="13.28515625" bestFit="1" customWidth="1"/>
    <col min="1546" max="1546" width="17.42578125" bestFit="1" customWidth="1"/>
    <col min="1547" max="1547" width="22" bestFit="1" customWidth="1"/>
    <col min="1793" max="1793" width="48.140625" bestFit="1" customWidth="1"/>
    <col min="1794" max="1794" width="15.28515625" bestFit="1" customWidth="1"/>
    <col min="1795" max="1795" width="24" bestFit="1" customWidth="1"/>
    <col min="1798" max="1798" width="19.85546875" bestFit="1" customWidth="1"/>
    <col min="1799" max="1799" width="23.85546875" bestFit="1" customWidth="1"/>
    <col min="1800" max="1801" width="13.28515625" bestFit="1" customWidth="1"/>
    <col min="1802" max="1802" width="17.42578125" bestFit="1" customWidth="1"/>
    <col min="1803" max="1803" width="22" bestFit="1" customWidth="1"/>
    <col min="2049" max="2049" width="48.140625" bestFit="1" customWidth="1"/>
    <col min="2050" max="2050" width="15.28515625" bestFit="1" customWidth="1"/>
    <col min="2051" max="2051" width="24" bestFit="1" customWidth="1"/>
    <col min="2054" max="2054" width="19.85546875" bestFit="1" customWidth="1"/>
    <col min="2055" max="2055" width="23.85546875" bestFit="1" customWidth="1"/>
    <col min="2056" max="2057" width="13.28515625" bestFit="1" customWidth="1"/>
    <col min="2058" max="2058" width="17.42578125" bestFit="1" customWidth="1"/>
    <col min="2059" max="2059" width="22" bestFit="1" customWidth="1"/>
    <col min="2305" max="2305" width="48.140625" bestFit="1" customWidth="1"/>
    <col min="2306" max="2306" width="15.28515625" bestFit="1" customWidth="1"/>
    <col min="2307" max="2307" width="24" bestFit="1" customWidth="1"/>
    <col min="2310" max="2310" width="19.85546875" bestFit="1" customWidth="1"/>
    <col min="2311" max="2311" width="23.85546875" bestFit="1" customWidth="1"/>
    <col min="2312" max="2313" width="13.28515625" bestFit="1" customWidth="1"/>
    <col min="2314" max="2314" width="17.42578125" bestFit="1" customWidth="1"/>
    <col min="2315" max="2315" width="22" bestFit="1" customWidth="1"/>
    <col min="2561" max="2561" width="48.140625" bestFit="1" customWidth="1"/>
    <col min="2562" max="2562" width="15.28515625" bestFit="1" customWidth="1"/>
    <col min="2563" max="2563" width="24" bestFit="1" customWidth="1"/>
    <col min="2566" max="2566" width="19.85546875" bestFit="1" customWidth="1"/>
    <col min="2567" max="2567" width="23.85546875" bestFit="1" customWidth="1"/>
    <col min="2568" max="2569" width="13.28515625" bestFit="1" customWidth="1"/>
    <col min="2570" max="2570" width="17.42578125" bestFit="1" customWidth="1"/>
    <col min="2571" max="2571" width="22" bestFit="1" customWidth="1"/>
    <col min="2817" max="2817" width="48.140625" bestFit="1" customWidth="1"/>
    <col min="2818" max="2818" width="15.28515625" bestFit="1" customWidth="1"/>
    <col min="2819" max="2819" width="24" bestFit="1" customWidth="1"/>
    <col min="2822" max="2822" width="19.85546875" bestFit="1" customWidth="1"/>
    <col min="2823" max="2823" width="23.85546875" bestFit="1" customWidth="1"/>
    <col min="2824" max="2825" width="13.28515625" bestFit="1" customWidth="1"/>
    <col min="2826" max="2826" width="17.42578125" bestFit="1" customWidth="1"/>
    <col min="2827" max="2827" width="22" bestFit="1" customWidth="1"/>
    <col min="3073" max="3073" width="48.140625" bestFit="1" customWidth="1"/>
    <col min="3074" max="3074" width="15.28515625" bestFit="1" customWidth="1"/>
    <col min="3075" max="3075" width="24" bestFit="1" customWidth="1"/>
    <col min="3078" max="3078" width="19.85546875" bestFit="1" customWidth="1"/>
    <col min="3079" max="3079" width="23.85546875" bestFit="1" customWidth="1"/>
    <col min="3080" max="3081" width="13.28515625" bestFit="1" customWidth="1"/>
    <col min="3082" max="3082" width="17.42578125" bestFit="1" customWidth="1"/>
    <col min="3083" max="3083" width="22" bestFit="1" customWidth="1"/>
    <col min="3329" max="3329" width="48.140625" bestFit="1" customWidth="1"/>
    <col min="3330" max="3330" width="15.28515625" bestFit="1" customWidth="1"/>
    <col min="3331" max="3331" width="24" bestFit="1" customWidth="1"/>
    <col min="3334" max="3334" width="19.85546875" bestFit="1" customWidth="1"/>
    <col min="3335" max="3335" width="23.85546875" bestFit="1" customWidth="1"/>
    <col min="3336" max="3337" width="13.28515625" bestFit="1" customWidth="1"/>
    <col min="3338" max="3338" width="17.42578125" bestFit="1" customWidth="1"/>
    <col min="3339" max="3339" width="22" bestFit="1" customWidth="1"/>
    <col min="3585" max="3585" width="48.140625" bestFit="1" customWidth="1"/>
    <col min="3586" max="3586" width="15.28515625" bestFit="1" customWidth="1"/>
    <col min="3587" max="3587" width="24" bestFit="1" customWidth="1"/>
    <col min="3590" max="3590" width="19.85546875" bestFit="1" customWidth="1"/>
    <col min="3591" max="3591" width="23.85546875" bestFit="1" customWidth="1"/>
    <col min="3592" max="3593" width="13.28515625" bestFit="1" customWidth="1"/>
    <col min="3594" max="3594" width="17.42578125" bestFit="1" customWidth="1"/>
    <col min="3595" max="3595" width="22" bestFit="1" customWidth="1"/>
    <col min="3841" max="3841" width="48.140625" bestFit="1" customWidth="1"/>
    <col min="3842" max="3842" width="15.28515625" bestFit="1" customWidth="1"/>
    <col min="3843" max="3843" width="24" bestFit="1" customWidth="1"/>
    <col min="3846" max="3846" width="19.85546875" bestFit="1" customWidth="1"/>
    <col min="3847" max="3847" width="23.85546875" bestFit="1" customWidth="1"/>
    <col min="3848" max="3849" width="13.28515625" bestFit="1" customWidth="1"/>
    <col min="3850" max="3850" width="17.42578125" bestFit="1" customWidth="1"/>
    <col min="3851" max="3851" width="22" bestFit="1" customWidth="1"/>
    <col min="4097" max="4097" width="48.140625" bestFit="1" customWidth="1"/>
    <col min="4098" max="4098" width="15.28515625" bestFit="1" customWidth="1"/>
    <col min="4099" max="4099" width="24" bestFit="1" customWidth="1"/>
    <col min="4102" max="4102" width="19.85546875" bestFit="1" customWidth="1"/>
    <col min="4103" max="4103" width="23.85546875" bestFit="1" customWidth="1"/>
    <col min="4104" max="4105" width="13.28515625" bestFit="1" customWidth="1"/>
    <col min="4106" max="4106" width="17.42578125" bestFit="1" customWidth="1"/>
    <col min="4107" max="4107" width="22" bestFit="1" customWidth="1"/>
    <col min="4353" max="4353" width="48.140625" bestFit="1" customWidth="1"/>
    <col min="4354" max="4354" width="15.28515625" bestFit="1" customWidth="1"/>
    <col min="4355" max="4355" width="24" bestFit="1" customWidth="1"/>
    <col min="4358" max="4358" width="19.85546875" bestFit="1" customWidth="1"/>
    <col min="4359" max="4359" width="23.85546875" bestFit="1" customWidth="1"/>
    <col min="4360" max="4361" width="13.28515625" bestFit="1" customWidth="1"/>
    <col min="4362" max="4362" width="17.42578125" bestFit="1" customWidth="1"/>
    <col min="4363" max="4363" width="22" bestFit="1" customWidth="1"/>
    <col min="4609" max="4609" width="48.140625" bestFit="1" customWidth="1"/>
    <col min="4610" max="4610" width="15.28515625" bestFit="1" customWidth="1"/>
    <col min="4611" max="4611" width="24" bestFit="1" customWidth="1"/>
    <col min="4614" max="4614" width="19.85546875" bestFit="1" customWidth="1"/>
    <col min="4615" max="4615" width="23.85546875" bestFit="1" customWidth="1"/>
    <col min="4616" max="4617" width="13.28515625" bestFit="1" customWidth="1"/>
    <col min="4618" max="4618" width="17.42578125" bestFit="1" customWidth="1"/>
    <col min="4619" max="4619" width="22" bestFit="1" customWidth="1"/>
    <col min="4865" max="4865" width="48.140625" bestFit="1" customWidth="1"/>
    <col min="4866" max="4866" width="15.28515625" bestFit="1" customWidth="1"/>
    <col min="4867" max="4867" width="24" bestFit="1" customWidth="1"/>
    <col min="4870" max="4870" width="19.85546875" bestFit="1" customWidth="1"/>
    <col min="4871" max="4871" width="23.85546875" bestFit="1" customWidth="1"/>
    <col min="4872" max="4873" width="13.28515625" bestFit="1" customWidth="1"/>
    <col min="4874" max="4874" width="17.42578125" bestFit="1" customWidth="1"/>
    <col min="4875" max="4875" width="22" bestFit="1" customWidth="1"/>
    <col min="5121" max="5121" width="48.140625" bestFit="1" customWidth="1"/>
    <col min="5122" max="5122" width="15.28515625" bestFit="1" customWidth="1"/>
    <col min="5123" max="5123" width="24" bestFit="1" customWidth="1"/>
    <col min="5126" max="5126" width="19.85546875" bestFit="1" customWidth="1"/>
    <col min="5127" max="5127" width="23.85546875" bestFit="1" customWidth="1"/>
    <col min="5128" max="5129" width="13.28515625" bestFit="1" customWidth="1"/>
    <col min="5130" max="5130" width="17.42578125" bestFit="1" customWidth="1"/>
    <col min="5131" max="5131" width="22" bestFit="1" customWidth="1"/>
    <col min="5377" max="5377" width="48.140625" bestFit="1" customWidth="1"/>
    <col min="5378" max="5378" width="15.28515625" bestFit="1" customWidth="1"/>
    <col min="5379" max="5379" width="24" bestFit="1" customWidth="1"/>
    <col min="5382" max="5382" width="19.85546875" bestFit="1" customWidth="1"/>
    <col min="5383" max="5383" width="23.85546875" bestFit="1" customWidth="1"/>
    <col min="5384" max="5385" width="13.28515625" bestFit="1" customWidth="1"/>
    <col min="5386" max="5386" width="17.42578125" bestFit="1" customWidth="1"/>
    <col min="5387" max="5387" width="22" bestFit="1" customWidth="1"/>
    <col min="5633" max="5633" width="48.140625" bestFit="1" customWidth="1"/>
    <col min="5634" max="5634" width="15.28515625" bestFit="1" customWidth="1"/>
    <col min="5635" max="5635" width="24" bestFit="1" customWidth="1"/>
    <col min="5638" max="5638" width="19.85546875" bestFit="1" customWidth="1"/>
    <col min="5639" max="5639" width="23.85546875" bestFit="1" customWidth="1"/>
    <col min="5640" max="5641" width="13.28515625" bestFit="1" customWidth="1"/>
    <col min="5642" max="5642" width="17.42578125" bestFit="1" customWidth="1"/>
    <col min="5643" max="5643" width="22" bestFit="1" customWidth="1"/>
    <col min="5889" max="5889" width="48.140625" bestFit="1" customWidth="1"/>
    <col min="5890" max="5890" width="15.28515625" bestFit="1" customWidth="1"/>
    <col min="5891" max="5891" width="24" bestFit="1" customWidth="1"/>
    <col min="5894" max="5894" width="19.85546875" bestFit="1" customWidth="1"/>
    <col min="5895" max="5895" width="23.85546875" bestFit="1" customWidth="1"/>
    <col min="5896" max="5897" width="13.28515625" bestFit="1" customWidth="1"/>
    <col min="5898" max="5898" width="17.42578125" bestFit="1" customWidth="1"/>
    <col min="5899" max="5899" width="22" bestFit="1" customWidth="1"/>
    <col min="6145" max="6145" width="48.140625" bestFit="1" customWidth="1"/>
    <col min="6146" max="6146" width="15.28515625" bestFit="1" customWidth="1"/>
    <col min="6147" max="6147" width="24" bestFit="1" customWidth="1"/>
    <col min="6150" max="6150" width="19.85546875" bestFit="1" customWidth="1"/>
    <col min="6151" max="6151" width="23.85546875" bestFit="1" customWidth="1"/>
    <col min="6152" max="6153" width="13.28515625" bestFit="1" customWidth="1"/>
    <col min="6154" max="6154" width="17.42578125" bestFit="1" customWidth="1"/>
    <col min="6155" max="6155" width="22" bestFit="1" customWidth="1"/>
    <col min="6401" max="6401" width="48.140625" bestFit="1" customWidth="1"/>
    <col min="6402" max="6402" width="15.28515625" bestFit="1" customWidth="1"/>
    <col min="6403" max="6403" width="24" bestFit="1" customWidth="1"/>
    <col min="6406" max="6406" width="19.85546875" bestFit="1" customWidth="1"/>
    <col min="6407" max="6407" width="23.85546875" bestFit="1" customWidth="1"/>
    <col min="6408" max="6409" width="13.28515625" bestFit="1" customWidth="1"/>
    <col min="6410" max="6410" width="17.42578125" bestFit="1" customWidth="1"/>
    <col min="6411" max="6411" width="22" bestFit="1" customWidth="1"/>
    <col min="6657" max="6657" width="48.140625" bestFit="1" customWidth="1"/>
    <col min="6658" max="6658" width="15.28515625" bestFit="1" customWidth="1"/>
    <col min="6659" max="6659" width="24" bestFit="1" customWidth="1"/>
    <col min="6662" max="6662" width="19.85546875" bestFit="1" customWidth="1"/>
    <col min="6663" max="6663" width="23.85546875" bestFit="1" customWidth="1"/>
    <col min="6664" max="6665" width="13.28515625" bestFit="1" customWidth="1"/>
    <col min="6666" max="6666" width="17.42578125" bestFit="1" customWidth="1"/>
    <col min="6667" max="6667" width="22" bestFit="1" customWidth="1"/>
    <col min="6913" max="6913" width="48.140625" bestFit="1" customWidth="1"/>
    <col min="6914" max="6914" width="15.28515625" bestFit="1" customWidth="1"/>
    <col min="6915" max="6915" width="24" bestFit="1" customWidth="1"/>
    <col min="6918" max="6918" width="19.85546875" bestFit="1" customWidth="1"/>
    <col min="6919" max="6919" width="23.85546875" bestFit="1" customWidth="1"/>
    <col min="6920" max="6921" width="13.28515625" bestFit="1" customWidth="1"/>
    <col min="6922" max="6922" width="17.42578125" bestFit="1" customWidth="1"/>
    <col min="6923" max="6923" width="22" bestFit="1" customWidth="1"/>
    <col min="7169" max="7169" width="48.140625" bestFit="1" customWidth="1"/>
    <col min="7170" max="7170" width="15.28515625" bestFit="1" customWidth="1"/>
    <col min="7171" max="7171" width="24" bestFit="1" customWidth="1"/>
    <col min="7174" max="7174" width="19.85546875" bestFit="1" customWidth="1"/>
    <col min="7175" max="7175" width="23.85546875" bestFit="1" customWidth="1"/>
    <col min="7176" max="7177" width="13.28515625" bestFit="1" customWidth="1"/>
    <col min="7178" max="7178" width="17.42578125" bestFit="1" customWidth="1"/>
    <col min="7179" max="7179" width="22" bestFit="1" customWidth="1"/>
    <col min="7425" max="7425" width="48.140625" bestFit="1" customWidth="1"/>
    <col min="7426" max="7426" width="15.28515625" bestFit="1" customWidth="1"/>
    <col min="7427" max="7427" width="24" bestFit="1" customWidth="1"/>
    <col min="7430" max="7430" width="19.85546875" bestFit="1" customWidth="1"/>
    <col min="7431" max="7431" width="23.85546875" bestFit="1" customWidth="1"/>
    <col min="7432" max="7433" width="13.28515625" bestFit="1" customWidth="1"/>
    <col min="7434" max="7434" width="17.42578125" bestFit="1" customWidth="1"/>
    <col min="7435" max="7435" width="22" bestFit="1" customWidth="1"/>
    <col min="7681" max="7681" width="48.140625" bestFit="1" customWidth="1"/>
    <col min="7682" max="7682" width="15.28515625" bestFit="1" customWidth="1"/>
    <col min="7683" max="7683" width="24" bestFit="1" customWidth="1"/>
    <col min="7686" max="7686" width="19.85546875" bestFit="1" customWidth="1"/>
    <col min="7687" max="7687" width="23.85546875" bestFit="1" customWidth="1"/>
    <col min="7688" max="7689" width="13.28515625" bestFit="1" customWidth="1"/>
    <col min="7690" max="7690" width="17.42578125" bestFit="1" customWidth="1"/>
    <col min="7691" max="7691" width="22" bestFit="1" customWidth="1"/>
    <col min="7937" max="7937" width="48.140625" bestFit="1" customWidth="1"/>
    <col min="7938" max="7938" width="15.28515625" bestFit="1" customWidth="1"/>
    <col min="7939" max="7939" width="24" bestFit="1" customWidth="1"/>
    <col min="7942" max="7942" width="19.85546875" bestFit="1" customWidth="1"/>
    <col min="7943" max="7943" width="23.85546875" bestFit="1" customWidth="1"/>
    <col min="7944" max="7945" width="13.28515625" bestFit="1" customWidth="1"/>
    <col min="7946" max="7946" width="17.42578125" bestFit="1" customWidth="1"/>
    <col min="7947" max="7947" width="22" bestFit="1" customWidth="1"/>
    <col min="8193" max="8193" width="48.140625" bestFit="1" customWidth="1"/>
    <col min="8194" max="8194" width="15.28515625" bestFit="1" customWidth="1"/>
    <col min="8195" max="8195" width="24" bestFit="1" customWidth="1"/>
    <col min="8198" max="8198" width="19.85546875" bestFit="1" customWidth="1"/>
    <col min="8199" max="8199" width="23.85546875" bestFit="1" customWidth="1"/>
    <col min="8200" max="8201" width="13.28515625" bestFit="1" customWidth="1"/>
    <col min="8202" max="8202" width="17.42578125" bestFit="1" customWidth="1"/>
    <col min="8203" max="8203" width="22" bestFit="1" customWidth="1"/>
    <col min="8449" max="8449" width="48.140625" bestFit="1" customWidth="1"/>
    <col min="8450" max="8450" width="15.28515625" bestFit="1" customWidth="1"/>
    <col min="8451" max="8451" width="24" bestFit="1" customWidth="1"/>
    <col min="8454" max="8454" width="19.85546875" bestFit="1" customWidth="1"/>
    <col min="8455" max="8455" width="23.85546875" bestFit="1" customWidth="1"/>
    <col min="8456" max="8457" width="13.28515625" bestFit="1" customWidth="1"/>
    <col min="8458" max="8458" width="17.42578125" bestFit="1" customWidth="1"/>
    <col min="8459" max="8459" width="22" bestFit="1" customWidth="1"/>
    <col min="8705" max="8705" width="48.140625" bestFit="1" customWidth="1"/>
    <col min="8706" max="8706" width="15.28515625" bestFit="1" customWidth="1"/>
    <col min="8707" max="8707" width="24" bestFit="1" customWidth="1"/>
    <col min="8710" max="8710" width="19.85546875" bestFit="1" customWidth="1"/>
    <col min="8711" max="8711" width="23.85546875" bestFit="1" customWidth="1"/>
    <col min="8712" max="8713" width="13.28515625" bestFit="1" customWidth="1"/>
    <col min="8714" max="8714" width="17.42578125" bestFit="1" customWidth="1"/>
    <col min="8715" max="8715" width="22" bestFit="1" customWidth="1"/>
    <col min="8961" max="8961" width="48.140625" bestFit="1" customWidth="1"/>
    <col min="8962" max="8962" width="15.28515625" bestFit="1" customWidth="1"/>
    <col min="8963" max="8963" width="24" bestFit="1" customWidth="1"/>
    <col min="8966" max="8966" width="19.85546875" bestFit="1" customWidth="1"/>
    <col min="8967" max="8967" width="23.85546875" bestFit="1" customWidth="1"/>
    <col min="8968" max="8969" width="13.28515625" bestFit="1" customWidth="1"/>
    <col min="8970" max="8970" width="17.42578125" bestFit="1" customWidth="1"/>
    <col min="8971" max="8971" width="22" bestFit="1" customWidth="1"/>
    <col min="9217" max="9217" width="48.140625" bestFit="1" customWidth="1"/>
    <col min="9218" max="9218" width="15.28515625" bestFit="1" customWidth="1"/>
    <col min="9219" max="9219" width="24" bestFit="1" customWidth="1"/>
    <col min="9222" max="9222" width="19.85546875" bestFit="1" customWidth="1"/>
    <col min="9223" max="9223" width="23.85546875" bestFit="1" customWidth="1"/>
    <col min="9224" max="9225" width="13.28515625" bestFit="1" customWidth="1"/>
    <col min="9226" max="9226" width="17.42578125" bestFit="1" customWidth="1"/>
    <col min="9227" max="9227" width="22" bestFit="1" customWidth="1"/>
    <col min="9473" max="9473" width="48.140625" bestFit="1" customWidth="1"/>
    <col min="9474" max="9474" width="15.28515625" bestFit="1" customWidth="1"/>
    <col min="9475" max="9475" width="24" bestFit="1" customWidth="1"/>
    <col min="9478" max="9478" width="19.85546875" bestFit="1" customWidth="1"/>
    <col min="9479" max="9479" width="23.85546875" bestFit="1" customWidth="1"/>
    <col min="9480" max="9481" width="13.28515625" bestFit="1" customWidth="1"/>
    <col min="9482" max="9482" width="17.42578125" bestFit="1" customWidth="1"/>
    <col min="9483" max="9483" width="22" bestFit="1" customWidth="1"/>
    <col min="9729" max="9729" width="48.140625" bestFit="1" customWidth="1"/>
    <col min="9730" max="9730" width="15.28515625" bestFit="1" customWidth="1"/>
    <col min="9731" max="9731" width="24" bestFit="1" customWidth="1"/>
    <col min="9734" max="9734" width="19.85546875" bestFit="1" customWidth="1"/>
    <col min="9735" max="9735" width="23.85546875" bestFit="1" customWidth="1"/>
    <col min="9736" max="9737" width="13.28515625" bestFit="1" customWidth="1"/>
    <col min="9738" max="9738" width="17.42578125" bestFit="1" customWidth="1"/>
    <col min="9739" max="9739" width="22" bestFit="1" customWidth="1"/>
    <col min="9985" max="9985" width="48.140625" bestFit="1" customWidth="1"/>
    <col min="9986" max="9986" width="15.28515625" bestFit="1" customWidth="1"/>
    <col min="9987" max="9987" width="24" bestFit="1" customWidth="1"/>
    <col min="9990" max="9990" width="19.85546875" bestFit="1" customWidth="1"/>
    <col min="9991" max="9991" width="23.85546875" bestFit="1" customWidth="1"/>
    <col min="9992" max="9993" width="13.28515625" bestFit="1" customWidth="1"/>
    <col min="9994" max="9994" width="17.42578125" bestFit="1" customWidth="1"/>
    <col min="9995" max="9995" width="22" bestFit="1" customWidth="1"/>
    <col min="10241" max="10241" width="48.140625" bestFit="1" customWidth="1"/>
    <col min="10242" max="10242" width="15.28515625" bestFit="1" customWidth="1"/>
    <col min="10243" max="10243" width="24" bestFit="1" customWidth="1"/>
    <col min="10246" max="10246" width="19.85546875" bestFit="1" customWidth="1"/>
    <col min="10247" max="10247" width="23.85546875" bestFit="1" customWidth="1"/>
    <col min="10248" max="10249" width="13.28515625" bestFit="1" customWidth="1"/>
    <col min="10250" max="10250" width="17.42578125" bestFit="1" customWidth="1"/>
    <col min="10251" max="10251" width="22" bestFit="1" customWidth="1"/>
    <col min="10497" max="10497" width="48.140625" bestFit="1" customWidth="1"/>
    <col min="10498" max="10498" width="15.28515625" bestFit="1" customWidth="1"/>
    <col min="10499" max="10499" width="24" bestFit="1" customWidth="1"/>
    <col min="10502" max="10502" width="19.85546875" bestFit="1" customWidth="1"/>
    <col min="10503" max="10503" width="23.85546875" bestFit="1" customWidth="1"/>
    <col min="10504" max="10505" width="13.28515625" bestFit="1" customWidth="1"/>
    <col min="10506" max="10506" width="17.42578125" bestFit="1" customWidth="1"/>
    <col min="10507" max="10507" width="22" bestFit="1" customWidth="1"/>
    <col min="10753" max="10753" width="48.140625" bestFit="1" customWidth="1"/>
    <col min="10754" max="10754" width="15.28515625" bestFit="1" customWidth="1"/>
    <col min="10755" max="10755" width="24" bestFit="1" customWidth="1"/>
    <col min="10758" max="10758" width="19.85546875" bestFit="1" customWidth="1"/>
    <col min="10759" max="10759" width="23.85546875" bestFit="1" customWidth="1"/>
    <col min="10760" max="10761" width="13.28515625" bestFit="1" customWidth="1"/>
    <col min="10762" max="10762" width="17.42578125" bestFit="1" customWidth="1"/>
    <col min="10763" max="10763" width="22" bestFit="1" customWidth="1"/>
    <col min="11009" max="11009" width="48.140625" bestFit="1" customWidth="1"/>
    <col min="11010" max="11010" width="15.28515625" bestFit="1" customWidth="1"/>
    <col min="11011" max="11011" width="24" bestFit="1" customWidth="1"/>
    <col min="11014" max="11014" width="19.85546875" bestFit="1" customWidth="1"/>
    <col min="11015" max="11015" width="23.85546875" bestFit="1" customWidth="1"/>
    <col min="11016" max="11017" width="13.28515625" bestFit="1" customWidth="1"/>
    <col min="11018" max="11018" width="17.42578125" bestFit="1" customWidth="1"/>
    <col min="11019" max="11019" width="22" bestFit="1" customWidth="1"/>
    <col min="11265" max="11265" width="48.140625" bestFit="1" customWidth="1"/>
    <col min="11266" max="11266" width="15.28515625" bestFit="1" customWidth="1"/>
    <col min="11267" max="11267" width="24" bestFit="1" customWidth="1"/>
    <col min="11270" max="11270" width="19.85546875" bestFit="1" customWidth="1"/>
    <col min="11271" max="11271" width="23.85546875" bestFit="1" customWidth="1"/>
    <col min="11272" max="11273" width="13.28515625" bestFit="1" customWidth="1"/>
    <col min="11274" max="11274" width="17.42578125" bestFit="1" customWidth="1"/>
    <col min="11275" max="11275" width="22" bestFit="1" customWidth="1"/>
    <col min="11521" max="11521" width="48.140625" bestFit="1" customWidth="1"/>
    <col min="11522" max="11522" width="15.28515625" bestFit="1" customWidth="1"/>
    <col min="11523" max="11523" width="24" bestFit="1" customWidth="1"/>
    <col min="11526" max="11526" width="19.85546875" bestFit="1" customWidth="1"/>
    <col min="11527" max="11527" width="23.85546875" bestFit="1" customWidth="1"/>
    <col min="11528" max="11529" width="13.28515625" bestFit="1" customWidth="1"/>
    <col min="11530" max="11530" width="17.42578125" bestFit="1" customWidth="1"/>
    <col min="11531" max="11531" width="22" bestFit="1" customWidth="1"/>
    <col min="11777" max="11777" width="48.140625" bestFit="1" customWidth="1"/>
    <col min="11778" max="11778" width="15.28515625" bestFit="1" customWidth="1"/>
    <col min="11779" max="11779" width="24" bestFit="1" customWidth="1"/>
    <col min="11782" max="11782" width="19.85546875" bestFit="1" customWidth="1"/>
    <col min="11783" max="11783" width="23.85546875" bestFit="1" customWidth="1"/>
    <col min="11784" max="11785" width="13.28515625" bestFit="1" customWidth="1"/>
    <col min="11786" max="11786" width="17.42578125" bestFit="1" customWidth="1"/>
    <col min="11787" max="11787" width="22" bestFit="1" customWidth="1"/>
    <col min="12033" max="12033" width="48.140625" bestFit="1" customWidth="1"/>
    <col min="12034" max="12034" width="15.28515625" bestFit="1" customWidth="1"/>
    <col min="12035" max="12035" width="24" bestFit="1" customWidth="1"/>
    <col min="12038" max="12038" width="19.85546875" bestFit="1" customWidth="1"/>
    <col min="12039" max="12039" width="23.85546875" bestFit="1" customWidth="1"/>
    <col min="12040" max="12041" width="13.28515625" bestFit="1" customWidth="1"/>
    <col min="12042" max="12042" width="17.42578125" bestFit="1" customWidth="1"/>
    <col min="12043" max="12043" width="22" bestFit="1" customWidth="1"/>
    <col min="12289" max="12289" width="48.140625" bestFit="1" customWidth="1"/>
    <col min="12290" max="12290" width="15.28515625" bestFit="1" customWidth="1"/>
    <col min="12291" max="12291" width="24" bestFit="1" customWidth="1"/>
    <col min="12294" max="12294" width="19.85546875" bestFit="1" customWidth="1"/>
    <col min="12295" max="12295" width="23.85546875" bestFit="1" customWidth="1"/>
    <col min="12296" max="12297" width="13.28515625" bestFit="1" customWidth="1"/>
    <col min="12298" max="12298" width="17.42578125" bestFit="1" customWidth="1"/>
    <col min="12299" max="12299" width="22" bestFit="1" customWidth="1"/>
    <col min="12545" max="12545" width="48.140625" bestFit="1" customWidth="1"/>
    <col min="12546" max="12546" width="15.28515625" bestFit="1" customWidth="1"/>
    <col min="12547" max="12547" width="24" bestFit="1" customWidth="1"/>
    <col min="12550" max="12550" width="19.85546875" bestFit="1" customWidth="1"/>
    <col min="12551" max="12551" width="23.85546875" bestFit="1" customWidth="1"/>
    <col min="12552" max="12553" width="13.28515625" bestFit="1" customWidth="1"/>
    <col min="12554" max="12554" width="17.42578125" bestFit="1" customWidth="1"/>
    <col min="12555" max="12555" width="22" bestFit="1" customWidth="1"/>
    <col min="12801" max="12801" width="48.140625" bestFit="1" customWidth="1"/>
    <col min="12802" max="12802" width="15.28515625" bestFit="1" customWidth="1"/>
    <col min="12803" max="12803" width="24" bestFit="1" customWidth="1"/>
    <col min="12806" max="12806" width="19.85546875" bestFit="1" customWidth="1"/>
    <col min="12807" max="12807" width="23.85546875" bestFit="1" customWidth="1"/>
    <col min="12808" max="12809" width="13.28515625" bestFit="1" customWidth="1"/>
    <col min="12810" max="12810" width="17.42578125" bestFit="1" customWidth="1"/>
    <col min="12811" max="12811" width="22" bestFit="1" customWidth="1"/>
    <col min="13057" max="13057" width="48.140625" bestFit="1" customWidth="1"/>
    <col min="13058" max="13058" width="15.28515625" bestFit="1" customWidth="1"/>
    <col min="13059" max="13059" width="24" bestFit="1" customWidth="1"/>
    <col min="13062" max="13062" width="19.85546875" bestFit="1" customWidth="1"/>
    <col min="13063" max="13063" width="23.85546875" bestFit="1" customWidth="1"/>
    <col min="13064" max="13065" width="13.28515625" bestFit="1" customWidth="1"/>
    <col min="13066" max="13066" width="17.42578125" bestFit="1" customWidth="1"/>
    <col min="13067" max="13067" width="22" bestFit="1" customWidth="1"/>
    <col min="13313" max="13313" width="48.140625" bestFit="1" customWidth="1"/>
    <col min="13314" max="13314" width="15.28515625" bestFit="1" customWidth="1"/>
    <col min="13315" max="13315" width="24" bestFit="1" customWidth="1"/>
    <col min="13318" max="13318" width="19.85546875" bestFit="1" customWidth="1"/>
    <col min="13319" max="13319" width="23.85546875" bestFit="1" customWidth="1"/>
    <col min="13320" max="13321" width="13.28515625" bestFit="1" customWidth="1"/>
    <col min="13322" max="13322" width="17.42578125" bestFit="1" customWidth="1"/>
    <col min="13323" max="13323" width="22" bestFit="1" customWidth="1"/>
    <col min="13569" max="13569" width="48.140625" bestFit="1" customWidth="1"/>
    <col min="13570" max="13570" width="15.28515625" bestFit="1" customWidth="1"/>
    <col min="13571" max="13571" width="24" bestFit="1" customWidth="1"/>
    <col min="13574" max="13574" width="19.85546875" bestFit="1" customWidth="1"/>
    <col min="13575" max="13575" width="23.85546875" bestFit="1" customWidth="1"/>
    <col min="13576" max="13577" width="13.28515625" bestFit="1" customWidth="1"/>
    <col min="13578" max="13578" width="17.42578125" bestFit="1" customWidth="1"/>
    <col min="13579" max="13579" width="22" bestFit="1" customWidth="1"/>
    <col min="13825" max="13825" width="48.140625" bestFit="1" customWidth="1"/>
    <col min="13826" max="13826" width="15.28515625" bestFit="1" customWidth="1"/>
    <col min="13827" max="13827" width="24" bestFit="1" customWidth="1"/>
    <col min="13830" max="13830" width="19.85546875" bestFit="1" customWidth="1"/>
    <col min="13831" max="13831" width="23.85546875" bestFit="1" customWidth="1"/>
    <col min="13832" max="13833" width="13.28515625" bestFit="1" customWidth="1"/>
    <col min="13834" max="13834" width="17.42578125" bestFit="1" customWidth="1"/>
    <col min="13835" max="13835" width="22" bestFit="1" customWidth="1"/>
    <col min="14081" max="14081" width="48.140625" bestFit="1" customWidth="1"/>
    <col min="14082" max="14082" width="15.28515625" bestFit="1" customWidth="1"/>
    <col min="14083" max="14083" width="24" bestFit="1" customWidth="1"/>
    <col min="14086" max="14086" width="19.85546875" bestFit="1" customWidth="1"/>
    <col min="14087" max="14087" width="23.85546875" bestFit="1" customWidth="1"/>
    <col min="14088" max="14089" width="13.28515625" bestFit="1" customWidth="1"/>
    <col min="14090" max="14090" width="17.42578125" bestFit="1" customWidth="1"/>
    <col min="14091" max="14091" width="22" bestFit="1" customWidth="1"/>
    <col min="14337" max="14337" width="48.140625" bestFit="1" customWidth="1"/>
    <col min="14338" max="14338" width="15.28515625" bestFit="1" customWidth="1"/>
    <col min="14339" max="14339" width="24" bestFit="1" customWidth="1"/>
    <col min="14342" max="14342" width="19.85546875" bestFit="1" customWidth="1"/>
    <col min="14343" max="14343" width="23.85546875" bestFit="1" customWidth="1"/>
    <col min="14344" max="14345" width="13.28515625" bestFit="1" customWidth="1"/>
    <col min="14346" max="14346" width="17.42578125" bestFit="1" customWidth="1"/>
    <col min="14347" max="14347" width="22" bestFit="1" customWidth="1"/>
    <col min="14593" max="14593" width="48.140625" bestFit="1" customWidth="1"/>
    <col min="14594" max="14594" width="15.28515625" bestFit="1" customWidth="1"/>
    <col min="14595" max="14595" width="24" bestFit="1" customWidth="1"/>
    <col min="14598" max="14598" width="19.85546875" bestFit="1" customWidth="1"/>
    <col min="14599" max="14599" width="23.85546875" bestFit="1" customWidth="1"/>
    <col min="14600" max="14601" width="13.28515625" bestFit="1" customWidth="1"/>
    <col min="14602" max="14602" width="17.42578125" bestFit="1" customWidth="1"/>
    <col min="14603" max="14603" width="22" bestFit="1" customWidth="1"/>
    <col min="14849" max="14849" width="48.140625" bestFit="1" customWidth="1"/>
    <col min="14850" max="14850" width="15.28515625" bestFit="1" customWidth="1"/>
    <col min="14851" max="14851" width="24" bestFit="1" customWidth="1"/>
    <col min="14854" max="14854" width="19.85546875" bestFit="1" customWidth="1"/>
    <col min="14855" max="14855" width="23.85546875" bestFit="1" customWidth="1"/>
    <col min="14856" max="14857" width="13.28515625" bestFit="1" customWidth="1"/>
    <col min="14858" max="14858" width="17.42578125" bestFit="1" customWidth="1"/>
    <col min="14859" max="14859" width="22" bestFit="1" customWidth="1"/>
    <col min="15105" max="15105" width="48.140625" bestFit="1" customWidth="1"/>
    <col min="15106" max="15106" width="15.28515625" bestFit="1" customWidth="1"/>
    <col min="15107" max="15107" width="24" bestFit="1" customWidth="1"/>
    <col min="15110" max="15110" width="19.85546875" bestFit="1" customWidth="1"/>
    <col min="15111" max="15111" width="23.85546875" bestFit="1" customWidth="1"/>
    <col min="15112" max="15113" width="13.28515625" bestFit="1" customWidth="1"/>
    <col min="15114" max="15114" width="17.42578125" bestFit="1" customWidth="1"/>
    <col min="15115" max="15115" width="22" bestFit="1" customWidth="1"/>
    <col min="15361" max="15361" width="48.140625" bestFit="1" customWidth="1"/>
    <col min="15362" max="15362" width="15.28515625" bestFit="1" customWidth="1"/>
    <col min="15363" max="15363" width="24" bestFit="1" customWidth="1"/>
    <col min="15366" max="15366" width="19.85546875" bestFit="1" customWidth="1"/>
    <col min="15367" max="15367" width="23.85546875" bestFit="1" customWidth="1"/>
    <col min="15368" max="15369" width="13.28515625" bestFit="1" customWidth="1"/>
    <col min="15370" max="15370" width="17.42578125" bestFit="1" customWidth="1"/>
    <col min="15371" max="15371" width="22" bestFit="1" customWidth="1"/>
    <col min="15617" max="15617" width="48.140625" bestFit="1" customWidth="1"/>
    <col min="15618" max="15618" width="15.28515625" bestFit="1" customWidth="1"/>
    <col min="15619" max="15619" width="24" bestFit="1" customWidth="1"/>
    <col min="15622" max="15622" width="19.85546875" bestFit="1" customWidth="1"/>
    <col min="15623" max="15623" width="23.85546875" bestFit="1" customWidth="1"/>
    <col min="15624" max="15625" width="13.28515625" bestFit="1" customWidth="1"/>
    <col min="15626" max="15626" width="17.42578125" bestFit="1" customWidth="1"/>
    <col min="15627" max="15627" width="22" bestFit="1" customWidth="1"/>
    <col min="15873" max="15873" width="48.140625" bestFit="1" customWidth="1"/>
    <col min="15874" max="15874" width="15.28515625" bestFit="1" customWidth="1"/>
    <col min="15875" max="15875" width="24" bestFit="1" customWidth="1"/>
    <col min="15878" max="15878" width="19.85546875" bestFit="1" customWidth="1"/>
    <col min="15879" max="15879" width="23.85546875" bestFit="1" customWidth="1"/>
    <col min="15880" max="15881" width="13.28515625" bestFit="1" customWidth="1"/>
    <col min="15882" max="15882" width="17.42578125" bestFit="1" customWidth="1"/>
    <col min="15883" max="15883" width="22" bestFit="1" customWidth="1"/>
    <col min="16129" max="16129" width="48.140625" bestFit="1" customWidth="1"/>
    <col min="16130" max="16130" width="15.28515625" bestFit="1" customWidth="1"/>
    <col min="16131" max="16131" width="24" bestFit="1" customWidth="1"/>
    <col min="16134" max="16134" width="19.85546875" bestFit="1" customWidth="1"/>
    <col min="16135" max="16135" width="23.85546875" bestFit="1" customWidth="1"/>
    <col min="16136" max="16137" width="13.28515625" bestFit="1" customWidth="1"/>
    <col min="16138" max="16138" width="17.42578125" bestFit="1" customWidth="1"/>
    <col min="16139" max="16139" width="22" bestFit="1" customWidth="1"/>
  </cols>
  <sheetData>
    <row r="1" spans="1:11" x14ac:dyDescent="0.2">
      <c r="A1" s="85" t="s">
        <v>5</v>
      </c>
      <c r="B1" s="86" t="s">
        <v>81</v>
      </c>
      <c r="C1" s="86" t="s">
        <v>82</v>
      </c>
      <c r="D1" s="86" t="s">
        <v>83</v>
      </c>
      <c r="E1" s="86" t="s">
        <v>84</v>
      </c>
      <c r="F1" s="86" t="s">
        <v>85</v>
      </c>
      <c r="G1" s="86" t="s">
        <v>86</v>
      </c>
      <c r="H1" s="86" t="s">
        <v>87</v>
      </c>
      <c r="I1" s="86" t="s">
        <v>88</v>
      </c>
      <c r="J1" s="86" t="s">
        <v>89</v>
      </c>
      <c r="K1" s="86" t="s">
        <v>90</v>
      </c>
    </row>
    <row r="2" spans="1:11" x14ac:dyDescent="0.2">
      <c r="A2" s="87" t="s">
        <v>91</v>
      </c>
    </row>
    <row r="3" spans="1:11" x14ac:dyDescent="0.2">
      <c r="A3" s="87" t="s">
        <v>92</v>
      </c>
    </row>
    <row r="4" spans="1:11" x14ac:dyDescent="0.2">
      <c r="A4" s="88" t="s">
        <v>93</v>
      </c>
    </row>
    <row r="5" spans="1:11" x14ac:dyDescent="0.2">
      <c r="A5" s="89" t="s">
        <v>94</v>
      </c>
    </row>
    <row r="6" spans="1:11" x14ac:dyDescent="0.2">
      <c r="A6" s="87" t="s">
        <v>95</v>
      </c>
    </row>
    <row r="7" spans="1:11" x14ac:dyDescent="0.2">
      <c r="A7" s="89" t="s">
        <v>96</v>
      </c>
    </row>
    <row r="8" spans="1:11" x14ac:dyDescent="0.2">
      <c r="A8" s="87" t="s">
        <v>97</v>
      </c>
    </row>
    <row r="9" spans="1:11" x14ac:dyDescent="0.2">
      <c r="A9" s="87" t="s">
        <v>98</v>
      </c>
      <c r="B9" t="s">
        <v>99</v>
      </c>
      <c r="D9">
        <v>34130</v>
      </c>
      <c r="E9" t="s">
        <v>100</v>
      </c>
      <c r="F9" t="s">
        <v>101</v>
      </c>
      <c r="G9" t="s">
        <v>102</v>
      </c>
      <c r="H9" t="s">
        <v>103</v>
      </c>
    </row>
    <row r="10" spans="1:11" x14ac:dyDescent="0.2">
      <c r="A10" s="89" t="s">
        <v>104</v>
      </c>
    </row>
    <row r="11" spans="1:11" x14ac:dyDescent="0.2">
      <c r="A11" s="89" t="s">
        <v>105</v>
      </c>
    </row>
    <row r="12" spans="1:11" x14ac:dyDescent="0.2">
      <c r="A12" s="87" t="s">
        <v>106</v>
      </c>
    </row>
    <row r="13" spans="1:11" x14ac:dyDescent="0.2">
      <c r="A13" s="89" t="s">
        <v>107</v>
      </c>
    </row>
    <row r="14" spans="1:11" x14ac:dyDescent="0.2">
      <c r="A14" s="90" t="s">
        <v>108</v>
      </c>
    </row>
    <row r="15" spans="1:11" x14ac:dyDescent="0.2">
      <c r="A15" s="90" t="s">
        <v>476</v>
      </c>
      <c r="B15" t="s">
        <v>477</v>
      </c>
      <c r="C15" t="s">
        <v>478</v>
      </c>
      <c r="D15">
        <v>13207</v>
      </c>
      <c r="E15" t="s">
        <v>479</v>
      </c>
      <c r="F15" t="s">
        <v>480</v>
      </c>
      <c r="G15" t="s">
        <v>481</v>
      </c>
      <c r="H15" t="s">
        <v>482</v>
      </c>
      <c r="I15" t="s">
        <v>483</v>
      </c>
    </row>
    <row r="16" spans="1:11" x14ac:dyDescent="0.2">
      <c r="A16" s="87" t="s">
        <v>109</v>
      </c>
    </row>
    <row r="17" spans="1:11" x14ac:dyDescent="0.2">
      <c r="A17" s="87" t="s">
        <v>110</v>
      </c>
    </row>
    <row r="18" spans="1:11" x14ac:dyDescent="0.2">
      <c r="A18" s="89" t="s">
        <v>111</v>
      </c>
    </row>
    <row r="19" spans="1:11" x14ac:dyDescent="0.2">
      <c r="A19" s="89" t="s">
        <v>112</v>
      </c>
    </row>
    <row r="20" spans="1:11" x14ac:dyDescent="0.2">
      <c r="A20" s="89" t="s">
        <v>113</v>
      </c>
    </row>
    <row r="21" spans="1:11" x14ac:dyDescent="0.2">
      <c r="A21" s="87" t="s">
        <v>114</v>
      </c>
      <c r="B21" t="s">
        <v>115</v>
      </c>
      <c r="C21" t="s">
        <v>116</v>
      </c>
      <c r="D21">
        <v>34965</v>
      </c>
      <c r="E21" t="s">
        <v>117</v>
      </c>
      <c r="F21" t="s">
        <v>118</v>
      </c>
      <c r="G21" t="s">
        <v>119</v>
      </c>
      <c r="H21" t="s">
        <v>120</v>
      </c>
    </row>
    <row r="22" spans="1:11" x14ac:dyDescent="0.2">
      <c r="A22" s="87" t="s">
        <v>121</v>
      </c>
    </row>
    <row r="23" spans="1:11" x14ac:dyDescent="0.2">
      <c r="A23" s="89" t="s">
        <v>122</v>
      </c>
    </row>
    <row r="24" spans="1:11" x14ac:dyDescent="0.2">
      <c r="A24" s="87" t="s">
        <v>123</v>
      </c>
    </row>
    <row r="25" spans="1:11" x14ac:dyDescent="0.2">
      <c r="A25" s="87" t="s">
        <v>124</v>
      </c>
    </row>
    <row r="26" spans="1:11" x14ac:dyDescent="0.2">
      <c r="A26" s="87" t="s">
        <v>125</v>
      </c>
    </row>
    <row r="27" spans="1:11" x14ac:dyDescent="0.2">
      <c r="A27" s="89" t="s">
        <v>126</v>
      </c>
    </row>
    <row r="28" spans="1:11" x14ac:dyDescent="0.2">
      <c r="A28" s="89" t="s">
        <v>127</v>
      </c>
    </row>
    <row r="29" spans="1:11" x14ac:dyDescent="0.2">
      <c r="A29" s="89" t="s">
        <v>484</v>
      </c>
      <c r="B29" t="s">
        <v>485</v>
      </c>
      <c r="D29">
        <v>34000</v>
      </c>
      <c r="E29" t="s">
        <v>134</v>
      </c>
      <c r="F29" t="s">
        <v>486</v>
      </c>
      <c r="H29" t="s">
        <v>487</v>
      </c>
      <c r="J29" t="s">
        <v>488</v>
      </c>
      <c r="K29" s="93" t="s">
        <v>489</v>
      </c>
    </row>
    <row r="30" spans="1:11" x14ac:dyDescent="0.2">
      <c r="A30" s="89" t="s">
        <v>128</v>
      </c>
    </row>
    <row r="31" spans="1:11" x14ac:dyDescent="0.2">
      <c r="A31" s="89" t="s">
        <v>129</v>
      </c>
    </row>
    <row r="32" spans="1:11" x14ac:dyDescent="0.2">
      <c r="A32" s="89" t="s">
        <v>130</v>
      </c>
    </row>
    <row r="33" spans="1:8" x14ac:dyDescent="0.2">
      <c r="A33" s="87" t="s">
        <v>131</v>
      </c>
      <c r="B33" t="s">
        <v>132</v>
      </c>
      <c r="C33" t="s">
        <v>133</v>
      </c>
      <c r="D33">
        <v>34000</v>
      </c>
      <c r="E33" t="s">
        <v>134</v>
      </c>
      <c r="F33" t="s">
        <v>135</v>
      </c>
    </row>
    <row r="34" spans="1:8" x14ac:dyDescent="0.2">
      <c r="A34" s="91" t="s">
        <v>490</v>
      </c>
      <c r="B34" t="s">
        <v>491</v>
      </c>
      <c r="C34" t="s">
        <v>492</v>
      </c>
      <c r="D34">
        <v>34265</v>
      </c>
      <c r="E34" t="s">
        <v>117</v>
      </c>
      <c r="F34" t="s">
        <v>493</v>
      </c>
      <c r="G34" t="s">
        <v>494</v>
      </c>
      <c r="H34" t="s">
        <v>495</v>
      </c>
    </row>
    <row r="35" spans="1:8" x14ac:dyDescent="0.2">
      <c r="A35" s="89" t="s">
        <v>136</v>
      </c>
    </row>
    <row r="36" spans="1:8" x14ac:dyDescent="0.2">
      <c r="A36" s="89" t="s">
        <v>137</v>
      </c>
    </row>
    <row r="37" spans="1:8" x14ac:dyDescent="0.2">
      <c r="A37" s="89" t="s">
        <v>138</v>
      </c>
    </row>
    <row r="38" spans="1:8" x14ac:dyDescent="0.2">
      <c r="A38" s="89" t="s">
        <v>139</v>
      </c>
    </row>
    <row r="39" spans="1:8" x14ac:dyDescent="0.2">
      <c r="A39" s="87" t="s">
        <v>140</v>
      </c>
    </row>
    <row r="40" spans="1:8" x14ac:dyDescent="0.2">
      <c r="A40" s="87" t="s">
        <v>141</v>
      </c>
    </row>
    <row r="41" spans="1:8" x14ac:dyDescent="0.2">
      <c r="A41" s="89" t="s">
        <v>142</v>
      </c>
    </row>
    <row r="42" spans="1:8" x14ac:dyDescent="0.2">
      <c r="A42" s="89" t="s">
        <v>143</v>
      </c>
    </row>
    <row r="43" spans="1:8" x14ac:dyDescent="0.2">
      <c r="A43" s="87" t="s">
        <v>144</v>
      </c>
    </row>
    <row r="44" spans="1:8" x14ac:dyDescent="0.2">
      <c r="A44" s="87" t="s">
        <v>145</v>
      </c>
    </row>
    <row r="45" spans="1:8" x14ac:dyDescent="0.2">
      <c r="A45" s="87" t="s">
        <v>146</v>
      </c>
    </row>
    <row r="46" spans="1:8" x14ac:dyDescent="0.2">
      <c r="A46" s="89" t="s">
        <v>147</v>
      </c>
    </row>
    <row r="47" spans="1:8" x14ac:dyDescent="0.2">
      <c r="A47" s="89" t="s">
        <v>148</v>
      </c>
    </row>
    <row r="48" spans="1:8" x14ac:dyDescent="0.2">
      <c r="A48" s="89" t="s">
        <v>149</v>
      </c>
    </row>
    <row r="49" spans="1:8" x14ac:dyDescent="0.2">
      <c r="A49" s="90" t="s">
        <v>150</v>
      </c>
    </row>
    <row r="50" spans="1:8" x14ac:dyDescent="0.2">
      <c r="A50" s="87" t="s">
        <v>151</v>
      </c>
    </row>
    <row r="51" spans="1:8" x14ac:dyDescent="0.2">
      <c r="A51" s="91" t="s">
        <v>496</v>
      </c>
      <c r="B51" t="s">
        <v>497</v>
      </c>
      <c r="C51" t="s">
        <v>498</v>
      </c>
      <c r="D51">
        <v>34470</v>
      </c>
      <c r="E51" t="s">
        <v>499</v>
      </c>
      <c r="F51" t="s">
        <v>500</v>
      </c>
      <c r="G51" t="s">
        <v>501</v>
      </c>
      <c r="H51" t="s">
        <v>502</v>
      </c>
    </row>
    <row r="52" spans="1:8" x14ac:dyDescent="0.2">
      <c r="A52" s="89" t="s">
        <v>152</v>
      </c>
    </row>
    <row r="53" spans="1:8" x14ac:dyDescent="0.2">
      <c r="A53" s="87" t="s">
        <v>153</v>
      </c>
    </row>
    <row r="54" spans="1:8" x14ac:dyDescent="0.2">
      <c r="A54" s="89" t="s">
        <v>154</v>
      </c>
    </row>
    <row r="55" spans="1:8" x14ac:dyDescent="0.2">
      <c r="A55" s="89" t="s">
        <v>155</v>
      </c>
    </row>
    <row r="56" spans="1:8" x14ac:dyDescent="0.2">
      <c r="A56" s="87" t="s">
        <v>156</v>
      </c>
    </row>
    <row r="57" spans="1:8" x14ac:dyDescent="0.2">
      <c r="A57" s="87" t="s">
        <v>157</v>
      </c>
    </row>
    <row r="58" spans="1:8" x14ac:dyDescent="0.2">
      <c r="A58" s="87" t="s">
        <v>158</v>
      </c>
    </row>
    <row r="59" spans="1:8" x14ac:dyDescent="0.2">
      <c r="A59" s="87" t="s">
        <v>159</v>
      </c>
    </row>
    <row r="60" spans="1:8" x14ac:dyDescent="0.2">
      <c r="A60" s="89" t="s">
        <v>160</v>
      </c>
    </row>
    <row r="61" spans="1:8" x14ac:dyDescent="0.2">
      <c r="A61" s="87" t="s">
        <v>161</v>
      </c>
    </row>
    <row r="62" spans="1:8" x14ac:dyDescent="0.2">
      <c r="A62" s="89" t="s">
        <v>162</v>
      </c>
      <c r="B62" t="s">
        <v>503</v>
      </c>
      <c r="C62" t="s">
        <v>504</v>
      </c>
      <c r="D62">
        <v>34470</v>
      </c>
      <c r="E62" t="s">
        <v>499</v>
      </c>
      <c r="F62" t="s">
        <v>505</v>
      </c>
      <c r="G62" t="s">
        <v>506</v>
      </c>
      <c r="H62" t="s">
        <v>507</v>
      </c>
    </row>
    <row r="63" spans="1:8" x14ac:dyDescent="0.2">
      <c r="A63" s="87" t="s">
        <v>163</v>
      </c>
    </row>
    <row r="64" spans="1:8" x14ac:dyDescent="0.2">
      <c r="A64" s="87" t="s">
        <v>164</v>
      </c>
    </row>
    <row r="65" spans="1:11" x14ac:dyDescent="0.2">
      <c r="A65" s="87" t="s">
        <v>165</v>
      </c>
    </row>
    <row r="66" spans="1:11" x14ac:dyDescent="0.2">
      <c r="A66" s="89" t="s">
        <v>166</v>
      </c>
    </row>
    <row r="67" spans="1:11" x14ac:dyDescent="0.2">
      <c r="A67" s="89" t="s">
        <v>167</v>
      </c>
    </row>
    <row r="68" spans="1:11" x14ac:dyDescent="0.2">
      <c r="A68" s="87" t="s">
        <v>168</v>
      </c>
    </row>
    <row r="69" spans="1:11" x14ac:dyDescent="0.2">
      <c r="A69" s="89" t="s">
        <v>169</v>
      </c>
    </row>
    <row r="70" spans="1:11" x14ac:dyDescent="0.2">
      <c r="A70" s="89" t="s">
        <v>508</v>
      </c>
      <c r="B70" t="s">
        <v>172</v>
      </c>
      <c r="C70" t="s">
        <v>509</v>
      </c>
      <c r="D70">
        <v>30000</v>
      </c>
      <c r="E70" t="s">
        <v>510</v>
      </c>
      <c r="F70" t="s">
        <v>511</v>
      </c>
      <c r="G70" t="s">
        <v>512</v>
      </c>
      <c r="H70" t="s">
        <v>513</v>
      </c>
    </row>
    <row r="71" spans="1:11" x14ac:dyDescent="0.2">
      <c r="A71" s="89" t="s">
        <v>170</v>
      </c>
    </row>
    <row r="72" spans="1:11" x14ac:dyDescent="0.2">
      <c r="A72" s="89" t="s">
        <v>514</v>
      </c>
      <c r="B72" t="s">
        <v>172</v>
      </c>
      <c r="C72" t="s">
        <v>515</v>
      </c>
      <c r="D72">
        <v>48001</v>
      </c>
      <c r="E72" t="s">
        <v>516</v>
      </c>
      <c r="F72" t="s">
        <v>517</v>
      </c>
      <c r="G72" t="s">
        <v>518</v>
      </c>
      <c r="H72" t="s">
        <v>519</v>
      </c>
      <c r="K72" s="93" t="s">
        <v>520</v>
      </c>
    </row>
    <row r="73" spans="1:11" x14ac:dyDescent="0.2">
      <c r="A73" s="89" t="s">
        <v>171</v>
      </c>
      <c r="B73" t="s">
        <v>172</v>
      </c>
      <c r="C73" t="s">
        <v>173</v>
      </c>
      <c r="D73">
        <v>66906</v>
      </c>
      <c r="E73" t="s">
        <v>174</v>
      </c>
    </row>
    <row r="74" spans="1:11" x14ac:dyDescent="0.2">
      <c r="A74" s="89" t="s">
        <v>175</v>
      </c>
    </row>
    <row r="75" spans="1:11" x14ac:dyDescent="0.2">
      <c r="A75" s="89" t="s">
        <v>176</v>
      </c>
    </row>
    <row r="76" spans="1:11" x14ac:dyDescent="0.2">
      <c r="A76" s="89" t="s">
        <v>177</v>
      </c>
    </row>
    <row r="77" spans="1:11" x14ac:dyDescent="0.2">
      <c r="A77" s="87" t="s">
        <v>178</v>
      </c>
    </row>
    <row r="78" spans="1:11" x14ac:dyDescent="0.2">
      <c r="A78" s="87" t="s">
        <v>179</v>
      </c>
    </row>
    <row r="79" spans="1:11" x14ac:dyDescent="0.2">
      <c r="A79" s="89" t="s">
        <v>180</v>
      </c>
    </row>
    <row r="80" spans="1:11" x14ac:dyDescent="0.2">
      <c r="A80" s="87" t="s">
        <v>181</v>
      </c>
    </row>
    <row r="81" spans="1:11" x14ac:dyDescent="0.2">
      <c r="A81" s="87" t="s">
        <v>182</v>
      </c>
    </row>
    <row r="82" spans="1:11" x14ac:dyDescent="0.2">
      <c r="A82" s="89" t="s">
        <v>183</v>
      </c>
      <c r="B82" t="s">
        <v>521</v>
      </c>
      <c r="C82" t="s">
        <v>522</v>
      </c>
      <c r="D82">
        <v>34000</v>
      </c>
      <c r="E82" t="s">
        <v>134</v>
      </c>
      <c r="F82" t="s">
        <v>523</v>
      </c>
      <c r="G82" t="s">
        <v>524</v>
      </c>
      <c r="H82" t="s">
        <v>525</v>
      </c>
    </row>
    <row r="83" spans="1:11" x14ac:dyDescent="0.2">
      <c r="A83" s="87" t="s">
        <v>184</v>
      </c>
    </row>
    <row r="84" spans="1:11" x14ac:dyDescent="0.2">
      <c r="A84" s="90" t="s">
        <v>185</v>
      </c>
    </row>
    <row r="85" spans="1:11" x14ac:dyDescent="0.2">
      <c r="A85" s="90" t="s">
        <v>186</v>
      </c>
    </row>
    <row r="86" spans="1:11" x14ac:dyDescent="0.2">
      <c r="A86" s="89" t="s">
        <v>526</v>
      </c>
      <c r="B86" t="s">
        <v>527</v>
      </c>
      <c r="D86">
        <v>11000</v>
      </c>
      <c r="E86" t="s">
        <v>528</v>
      </c>
      <c r="F86" t="s">
        <v>529</v>
      </c>
      <c r="G86" t="s">
        <v>530</v>
      </c>
      <c r="H86" t="s">
        <v>531</v>
      </c>
      <c r="K86" s="93" t="s">
        <v>532</v>
      </c>
    </row>
    <row r="87" spans="1:11" x14ac:dyDescent="0.2">
      <c r="A87" s="89" t="s">
        <v>533</v>
      </c>
      <c r="B87" t="s">
        <v>534</v>
      </c>
      <c r="C87" t="s">
        <v>535</v>
      </c>
      <c r="D87">
        <v>34630</v>
      </c>
      <c r="E87" t="s">
        <v>187</v>
      </c>
      <c r="H87" t="s">
        <v>188</v>
      </c>
    </row>
    <row r="88" spans="1:11" x14ac:dyDescent="0.2">
      <c r="A88" s="89" t="s">
        <v>475</v>
      </c>
    </row>
    <row r="89" spans="1:11" x14ac:dyDescent="0.2">
      <c r="A89" s="87" t="s">
        <v>189</v>
      </c>
    </row>
    <row r="90" spans="1:11" x14ac:dyDescent="0.2">
      <c r="A90" s="87" t="s">
        <v>190</v>
      </c>
    </row>
    <row r="91" spans="1:11" x14ac:dyDescent="0.2">
      <c r="A91" s="88" t="s">
        <v>536</v>
      </c>
      <c r="B91" t="s">
        <v>537</v>
      </c>
      <c r="D91">
        <v>34130</v>
      </c>
      <c r="E91" t="s">
        <v>100</v>
      </c>
      <c r="F91" t="s">
        <v>538</v>
      </c>
      <c r="G91" t="s">
        <v>102</v>
      </c>
      <c r="H91" t="s">
        <v>539</v>
      </c>
    </row>
    <row r="92" spans="1:11" x14ac:dyDescent="0.2">
      <c r="A92" s="91" t="s">
        <v>191</v>
      </c>
      <c r="B92" t="s">
        <v>192</v>
      </c>
      <c r="C92" t="s">
        <v>193</v>
      </c>
      <c r="D92">
        <v>66000</v>
      </c>
      <c r="E92" t="s">
        <v>194</v>
      </c>
      <c r="F92" t="s">
        <v>540</v>
      </c>
    </row>
    <row r="93" spans="1:11" x14ac:dyDescent="0.2">
      <c r="A93" s="89" t="s">
        <v>195</v>
      </c>
    </row>
    <row r="94" spans="1:11" x14ac:dyDescent="0.2">
      <c r="A94" s="89" t="s">
        <v>196</v>
      </c>
    </row>
    <row r="95" spans="1:11" x14ac:dyDescent="0.2">
      <c r="A95" s="89" t="s">
        <v>197</v>
      </c>
    </row>
    <row r="96" spans="1:11" x14ac:dyDescent="0.2">
      <c r="A96" s="89" t="s">
        <v>198</v>
      </c>
    </row>
    <row r="97" spans="1:1" x14ac:dyDescent="0.2">
      <c r="A97" s="89" t="s">
        <v>199</v>
      </c>
    </row>
    <row r="98" spans="1:1" x14ac:dyDescent="0.2">
      <c r="A98" s="89" t="s">
        <v>200</v>
      </c>
    </row>
    <row r="99" spans="1:1" x14ac:dyDescent="0.2">
      <c r="A99" s="87" t="s">
        <v>201</v>
      </c>
    </row>
    <row r="100" spans="1:1" x14ac:dyDescent="0.2">
      <c r="A100" s="87" t="s">
        <v>202</v>
      </c>
    </row>
    <row r="101" spans="1:1" x14ac:dyDescent="0.2">
      <c r="A101" s="87" t="s">
        <v>203</v>
      </c>
    </row>
    <row r="102" spans="1:1" x14ac:dyDescent="0.2">
      <c r="A102" s="87" t="s">
        <v>204</v>
      </c>
    </row>
    <row r="103" spans="1:1" x14ac:dyDescent="0.2">
      <c r="A103" s="87" t="s">
        <v>205</v>
      </c>
    </row>
    <row r="104" spans="1:1" x14ac:dyDescent="0.2">
      <c r="A104" s="89" t="s">
        <v>206</v>
      </c>
    </row>
    <row r="105" spans="1:1" x14ac:dyDescent="0.2">
      <c r="A105" s="89" t="s">
        <v>207</v>
      </c>
    </row>
    <row r="106" spans="1:1" x14ac:dyDescent="0.2">
      <c r="A106" s="89" t="s">
        <v>208</v>
      </c>
    </row>
    <row r="107" spans="1:1" x14ac:dyDescent="0.2">
      <c r="A107" s="89" t="s">
        <v>209</v>
      </c>
    </row>
    <row r="108" spans="1:1" x14ac:dyDescent="0.2">
      <c r="A108" s="89" t="s">
        <v>210</v>
      </c>
    </row>
    <row r="109" spans="1:1" x14ac:dyDescent="0.2">
      <c r="A109" s="89" t="s">
        <v>211</v>
      </c>
    </row>
    <row r="110" spans="1:1" x14ac:dyDescent="0.2">
      <c r="A110" s="89" t="s">
        <v>212</v>
      </c>
    </row>
    <row r="111" spans="1:1" x14ac:dyDescent="0.2">
      <c r="A111" s="89" t="s">
        <v>213</v>
      </c>
    </row>
    <row r="112" spans="1:1" x14ac:dyDescent="0.2">
      <c r="A112" s="87" t="s">
        <v>214</v>
      </c>
    </row>
    <row r="113" spans="1:10" x14ac:dyDescent="0.2">
      <c r="A113" s="87" t="s">
        <v>215</v>
      </c>
    </row>
    <row r="114" spans="1:10" x14ac:dyDescent="0.2">
      <c r="A114" s="89" t="s">
        <v>216</v>
      </c>
    </row>
    <row r="115" spans="1:10" x14ac:dyDescent="0.2">
      <c r="A115" s="89" t="s">
        <v>217</v>
      </c>
    </row>
    <row r="116" spans="1:10" x14ac:dyDescent="0.2">
      <c r="A116" s="89" t="s">
        <v>218</v>
      </c>
    </row>
    <row r="117" spans="1:10" x14ac:dyDescent="0.2">
      <c r="A117" s="89" t="s">
        <v>219</v>
      </c>
    </row>
    <row r="118" spans="1:10" x14ac:dyDescent="0.2">
      <c r="A118" s="87" t="s">
        <v>220</v>
      </c>
    </row>
    <row r="119" spans="1:10" x14ac:dyDescent="0.2">
      <c r="A119" s="87" t="s">
        <v>221</v>
      </c>
      <c r="B119" t="s">
        <v>222</v>
      </c>
      <c r="D119">
        <v>69007</v>
      </c>
      <c r="E119" t="s">
        <v>223</v>
      </c>
      <c r="F119" t="s">
        <v>224</v>
      </c>
      <c r="I119" t="s">
        <v>225</v>
      </c>
      <c r="J119" t="s">
        <v>226</v>
      </c>
    </row>
    <row r="120" spans="1:10" x14ac:dyDescent="0.2">
      <c r="A120" s="87" t="s">
        <v>227</v>
      </c>
    </row>
    <row r="121" spans="1:10" x14ac:dyDescent="0.2">
      <c r="A121" s="89" t="s">
        <v>228</v>
      </c>
    </row>
    <row r="122" spans="1:10" x14ac:dyDescent="0.2">
      <c r="A122" s="89" t="s">
        <v>229</v>
      </c>
    </row>
    <row r="123" spans="1:10" x14ac:dyDescent="0.2">
      <c r="A123" s="87" t="s">
        <v>230</v>
      </c>
    </row>
    <row r="124" spans="1:10" x14ac:dyDescent="0.2">
      <c r="A124" s="87" t="s">
        <v>231</v>
      </c>
    </row>
    <row r="125" spans="1:10" x14ac:dyDescent="0.2">
      <c r="A125" s="89" t="s">
        <v>232</v>
      </c>
    </row>
    <row r="126" spans="1:10" x14ac:dyDescent="0.2">
      <c r="A126" s="87" t="s">
        <v>233</v>
      </c>
    </row>
    <row r="127" spans="1:10" x14ac:dyDescent="0.2">
      <c r="A127" s="88" t="s">
        <v>234</v>
      </c>
    </row>
    <row r="128" spans="1:10" x14ac:dyDescent="0.2">
      <c r="A128" s="87" t="s">
        <v>235</v>
      </c>
    </row>
    <row r="129" spans="1:8" x14ac:dyDescent="0.2">
      <c r="A129" s="87" t="s">
        <v>236</v>
      </c>
    </row>
    <row r="130" spans="1:8" x14ac:dyDescent="0.2">
      <c r="A130" s="87" t="s">
        <v>237</v>
      </c>
    </row>
    <row r="131" spans="1:8" x14ac:dyDescent="0.2">
      <c r="A131" s="87" t="s">
        <v>238</v>
      </c>
    </row>
    <row r="132" spans="1:8" x14ac:dyDescent="0.2">
      <c r="A132" s="87" t="s">
        <v>239</v>
      </c>
    </row>
    <row r="133" spans="1:8" x14ac:dyDescent="0.2">
      <c r="A133" s="87" t="s">
        <v>240</v>
      </c>
    </row>
    <row r="134" spans="1:8" x14ac:dyDescent="0.2">
      <c r="A134" s="87" t="s">
        <v>241</v>
      </c>
    </row>
    <row r="135" spans="1:8" x14ac:dyDescent="0.2">
      <c r="A135" s="89" t="s">
        <v>242</v>
      </c>
    </row>
    <row r="136" spans="1:8" x14ac:dyDescent="0.2">
      <c r="A136" s="87" t="s">
        <v>243</v>
      </c>
    </row>
    <row r="137" spans="1:8" x14ac:dyDescent="0.2">
      <c r="A137" s="89" t="s">
        <v>244</v>
      </c>
    </row>
    <row r="138" spans="1:8" x14ac:dyDescent="0.2">
      <c r="A138" s="89" t="s">
        <v>245</v>
      </c>
    </row>
    <row r="139" spans="1:8" x14ac:dyDescent="0.2">
      <c r="A139" s="87" t="s">
        <v>246</v>
      </c>
    </row>
    <row r="140" spans="1:8" x14ac:dyDescent="0.2">
      <c r="A140" s="89" t="s">
        <v>247</v>
      </c>
    </row>
    <row r="141" spans="1:8" x14ac:dyDescent="0.2">
      <c r="A141" s="89" t="s">
        <v>248</v>
      </c>
    </row>
    <row r="142" spans="1:8" x14ac:dyDescent="0.2">
      <c r="A142" s="89" t="s">
        <v>541</v>
      </c>
      <c r="B142" t="s">
        <v>542</v>
      </c>
      <c r="C142" t="s">
        <v>543</v>
      </c>
      <c r="D142">
        <v>34174</v>
      </c>
      <c r="E142" t="s">
        <v>544</v>
      </c>
      <c r="F142" t="s">
        <v>545</v>
      </c>
      <c r="G142" t="s">
        <v>119</v>
      </c>
      <c r="H142" t="s">
        <v>546</v>
      </c>
    </row>
    <row r="143" spans="1:8" x14ac:dyDescent="0.2">
      <c r="A143" s="87" t="s">
        <v>249</v>
      </c>
    </row>
    <row r="144" spans="1:8" x14ac:dyDescent="0.2">
      <c r="A144" s="87" t="s">
        <v>250</v>
      </c>
    </row>
    <row r="145" spans="1:11" x14ac:dyDescent="0.2">
      <c r="A145" s="89" t="s">
        <v>251</v>
      </c>
    </row>
    <row r="146" spans="1:11" x14ac:dyDescent="0.2">
      <c r="A146" s="89" t="s">
        <v>252</v>
      </c>
    </row>
    <row r="147" spans="1:11" x14ac:dyDescent="0.2">
      <c r="A147" s="89" t="s">
        <v>253</v>
      </c>
    </row>
    <row r="148" spans="1:11" x14ac:dyDescent="0.2">
      <c r="A148" s="89" t="s">
        <v>254</v>
      </c>
    </row>
    <row r="149" spans="1:11" x14ac:dyDescent="0.2">
      <c r="A149" s="87" t="s">
        <v>255</v>
      </c>
    </row>
    <row r="150" spans="1:11" x14ac:dyDescent="0.2">
      <c r="A150" s="87" t="s">
        <v>256</v>
      </c>
    </row>
    <row r="151" spans="1:11" x14ac:dyDescent="0.2">
      <c r="A151" s="89" t="s">
        <v>257</v>
      </c>
    </row>
    <row r="152" spans="1:11" x14ac:dyDescent="0.2">
      <c r="A152" s="87" t="s">
        <v>258</v>
      </c>
    </row>
    <row r="153" spans="1:11" x14ac:dyDescent="0.2">
      <c r="A153" s="92" t="s">
        <v>259</v>
      </c>
      <c r="B153" t="s">
        <v>260</v>
      </c>
      <c r="C153" t="s">
        <v>261</v>
      </c>
      <c r="D153">
        <v>34000</v>
      </c>
      <c r="E153" t="s">
        <v>134</v>
      </c>
      <c r="F153" t="s">
        <v>262</v>
      </c>
      <c r="G153" t="s">
        <v>263</v>
      </c>
      <c r="H153" t="s">
        <v>264</v>
      </c>
    </row>
    <row r="154" spans="1:11" x14ac:dyDescent="0.2">
      <c r="A154" s="87" t="s">
        <v>259</v>
      </c>
    </row>
    <row r="155" spans="1:11" x14ac:dyDescent="0.2">
      <c r="A155" s="89" t="s">
        <v>265</v>
      </c>
    </row>
    <row r="156" spans="1:11" x14ac:dyDescent="0.2">
      <c r="A156" s="89" t="s">
        <v>266</v>
      </c>
    </row>
    <row r="157" spans="1:11" x14ac:dyDescent="0.2">
      <c r="A157" s="87" t="s">
        <v>267</v>
      </c>
    </row>
    <row r="158" spans="1:11" x14ac:dyDescent="0.2">
      <c r="A158" s="89" t="s">
        <v>268</v>
      </c>
    </row>
    <row r="159" spans="1:11" x14ac:dyDescent="0.2">
      <c r="A159" s="88" t="s">
        <v>269</v>
      </c>
    </row>
    <row r="160" spans="1:11" x14ac:dyDescent="0.2">
      <c r="A160" s="92" t="s">
        <v>270</v>
      </c>
      <c r="B160" t="s">
        <v>271</v>
      </c>
      <c r="C160" t="s">
        <v>272</v>
      </c>
      <c r="D160">
        <v>34000</v>
      </c>
      <c r="E160" t="s">
        <v>134</v>
      </c>
      <c r="F160" t="s">
        <v>273</v>
      </c>
      <c r="G160" t="s">
        <v>274</v>
      </c>
      <c r="H160" t="s">
        <v>275</v>
      </c>
      <c r="K160" s="93"/>
    </row>
    <row r="161" spans="1:10" x14ac:dyDescent="0.2">
      <c r="A161" s="87" t="s">
        <v>276</v>
      </c>
    </row>
    <row r="162" spans="1:10" x14ac:dyDescent="0.2">
      <c r="A162" s="89" t="s">
        <v>277</v>
      </c>
    </row>
    <row r="163" spans="1:10" x14ac:dyDescent="0.2">
      <c r="A163" s="89" t="s">
        <v>278</v>
      </c>
    </row>
    <row r="164" spans="1:10" x14ac:dyDescent="0.2">
      <c r="A164" s="89" t="s">
        <v>279</v>
      </c>
    </row>
    <row r="165" spans="1:10" x14ac:dyDescent="0.2">
      <c r="A165" s="87" t="s">
        <v>280</v>
      </c>
    </row>
    <row r="166" spans="1:10" x14ac:dyDescent="0.2">
      <c r="A166" s="89" t="s">
        <v>281</v>
      </c>
    </row>
    <row r="167" spans="1:10" x14ac:dyDescent="0.2">
      <c r="A167" s="89" t="s">
        <v>282</v>
      </c>
    </row>
    <row r="168" spans="1:10" x14ac:dyDescent="0.2">
      <c r="A168" s="87" t="s">
        <v>283</v>
      </c>
    </row>
    <row r="169" spans="1:10" x14ac:dyDescent="0.2">
      <c r="A169" s="87" t="s">
        <v>284</v>
      </c>
    </row>
    <row r="170" spans="1:10" x14ac:dyDescent="0.2">
      <c r="A170" s="87" t="s">
        <v>285</v>
      </c>
    </row>
    <row r="171" spans="1:10" x14ac:dyDescent="0.2">
      <c r="A171" s="88" t="s">
        <v>286</v>
      </c>
    </row>
    <row r="172" spans="1:10" x14ac:dyDescent="0.2">
      <c r="A172" s="89" t="s">
        <v>287</v>
      </c>
    </row>
    <row r="173" spans="1:10" x14ac:dyDescent="0.2">
      <c r="A173" s="91" t="s">
        <v>547</v>
      </c>
      <c r="B173" t="s">
        <v>548</v>
      </c>
      <c r="C173" t="s">
        <v>549</v>
      </c>
      <c r="D173">
        <v>34196</v>
      </c>
      <c r="E173" t="s">
        <v>550</v>
      </c>
      <c r="F173" t="s">
        <v>551</v>
      </c>
      <c r="G173" t="s">
        <v>501</v>
      </c>
      <c r="H173" t="s">
        <v>552</v>
      </c>
      <c r="J173" s="95">
        <v>42072056700023</v>
      </c>
    </row>
    <row r="174" spans="1:10" x14ac:dyDescent="0.2">
      <c r="A174" s="89" t="s">
        <v>288</v>
      </c>
    </row>
    <row r="175" spans="1:10" x14ac:dyDescent="0.2">
      <c r="A175" s="89" t="s">
        <v>289</v>
      </c>
    </row>
    <row r="176" spans="1:10" x14ac:dyDescent="0.2">
      <c r="A176" s="87" t="s">
        <v>290</v>
      </c>
    </row>
    <row r="177" spans="1:10" x14ac:dyDescent="0.2">
      <c r="A177" s="89" t="s">
        <v>291</v>
      </c>
    </row>
    <row r="178" spans="1:10" x14ac:dyDescent="0.2">
      <c r="A178" s="87" t="s">
        <v>292</v>
      </c>
    </row>
    <row r="179" spans="1:10" x14ac:dyDescent="0.2">
      <c r="A179" s="89" t="s">
        <v>293</v>
      </c>
    </row>
    <row r="180" spans="1:10" x14ac:dyDescent="0.2">
      <c r="A180" s="87" t="s">
        <v>294</v>
      </c>
    </row>
    <row r="181" spans="1:10" x14ac:dyDescent="0.2">
      <c r="A181" s="87" t="s">
        <v>295</v>
      </c>
    </row>
    <row r="182" spans="1:10" x14ac:dyDescent="0.2">
      <c r="A182" s="91" t="s">
        <v>553</v>
      </c>
      <c r="B182" t="s">
        <v>554</v>
      </c>
      <c r="C182" t="s">
        <v>555</v>
      </c>
      <c r="D182">
        <v>34961</v>
      </c>
      <c r="E182" t="s">
        <v>117</v>
      </c>
      <c r="J182" t="s">
        <v>556</v>
      </c>
    </row>
    <row r="183" spans="1:10" x14ac:dyDescent="0.2">
      <c r="A183" s="87" t="s">
        <v>296</v>
      </c>
    </row>
    <row r="184" spans="1:10" x14ac:dyDescent="0.2">
      <c r="A184" s="87" t="s">
        <v>297</v>
      </c>
    </row>
    <row r="185" spans="1:10" x14ac:dyDescent="0.2">
      <c r="A185" s="87" t="s">
        <v>298</v>
      </c>
    </row>
    <row r="186" spans="1:10" x14ac:dyDescent="0.2">
      <c r="A186" s="89" t="s">
        <v>299</v>
      </c>
    </row>
    <row r="187" spans="1:10" x14ac:dyDescent="0.2">
      <c r="A187" s="89" t="s">
        <v>300</v>
      </c>
    </row>
    <row r="188" spans="1:10" x14ac:dyDescent="0.2">
      <c r="A188" s="87" t="s">
        <v>301</v>
      </c>
    </row>
    <row r="189" spans="1:10" x14ac:dyDescent="0.2">
      <c r="A189" s="87" t="s">
        <v>302</v>
      </c>
    </row>
    <row r="190" spans="1:10" x14ac:dyDescent="0.2">
      <c r="A190" s="87" t="s">
        <v>303</v>
      </c>
    </row>
    <row r="191" spans="1:10" x14ac:dyDescent="0.2">
      <c r="A191" s="89" t="s">
        <v>304</v>
      </c>
    </row>
    <row r="192" spans="1:10" x14ac:dyDescent="0.2">
      <c r="A192" s="87" t="s">
        <v>305</v>
      </c>
    </row>
    <row r="193" spans="1:1" x14ac:dyDescent="0.2">
      <c r="A193" s="88" t="s">
        <v>306</v>
      </c>
    </row>
    <row r="194" spans="1:1" x14ac:dyDescent="0.2">
      <c r="A194" s="89" t="s">
        <v>307</v>
      </c>
    </row>
    <row r="195" spans="1:1" x14ac:dyDescent="0.2">
      <c r="A195" s="89" t="s">
        <v>308</v>
      </c>
    </row>
    <row r="196" spans="1:1" x14ac:dyDescent="0.2">
      <c r="A196" s="87" t="s">
        <v>309</v>
      </c>
    </row>
    <row r="197" spans="1:1" x14ac:dyDescent="0.2">
      <c r="A197" s="87" t="s">
        <v>310</v>
      </c>
    </row>
    <row r="198" spans="1:1" x14ac:dyDescent="0.2">
      <c r="A198" s="89" t="s">
        <v>311</v>
      </c>
    </row>
    <row r="199" spans="1:1" x14ac:dyDescent="0.2">
      <c r="A199" s="89" t="s">
        <v>312</v>
      </c>
    </row>
    <row r="200" spans="1:1" x14ac:dyDescent="0.2">
      <c r="A200" s="87" t="s">
        <v>313</v>
      </c>
    </row>
    <row r="201" spans="1:1" x14ac:dyDescent="0.2">
      <c r="A201" s="87" t="s">
        <v>314</v>
      </c>
    </row>
    <row r="202" spans="1:1" x14ac:dyDescent="0.2">
      <c r="A202" s="87" t="s">
        <v>315</v>
      </c>
    </row>
    <row r="203" spans="1:1" x14ac:dyDescent="0.2">
      <c r="A203" s="87" t="s">
        <v>316</v>
      </c>
    </row>
    <row r="204" spans="1:1" x14ac:dyDescent="0.2">
      <c r="A204" s="89" t="s">
        <v>317</v>
      </c>
    </row>
    <row r="205" spans="1:1" x14ac:dyDescent="0.2">
      <c r="A205" s="87" t="s">
        <v>318</v>
      </c>
    </row>
    <row r="206" spans="1:1" x14ac:dyDescent="0.2">
      <c r="A206" s="87" t="s">
        <v>319</v>
      </c>
    </row>
    <row r="207" spans="1:1" x14ac:dyDescent="0.2">
      <c r="A207" s="87" t="s">
        <v>320</v>
      </c>
    </row>
    <row r="208" spans="1:1" x14ac:dyDescent="0.2">
      <c r="A208" s="89" t="s">
        <v>321</v>
      </c>
    </row>
    <row r="209" spans="1:8" x14ac:dyDescent="0.2">
      <c r="A209" s="87" t="s">
        <v>322</v>
      </c>
    </row>
    <row r="210" spans="1:8" x14ac:dyDescent="0.2">
      <c r="A210" s="89" t="s">
        <v>323</v>
      </c>
    </row>
    <row r="211" spans="1:8" x14ac:dyDescent="0.2">
      <c r="A211" s="89" t="s">
        <v>324</v>
      </c>
    </row>
    <row r="212" spans="1:8" x14ac:dyDescent="0.2">
      <c r="A212" s="89" t="s">
        <v>325</v>
      </c>
    </row>
    <row r="213" spans="1:8" x14ac:dyDescent="0.2">
      <c r="A213" s="87" t="s">
        <v>326</v>
      </c>
    </row>
    <row r="214" spans="1:8" x14ac:dyDescent="0.2">
      <c r="A214" s="87" t="s">
        <v>327</v>
      </c>
    </row>
    <row r="215" spans="1:8" x14ac:dyDescent="0.2">
      <c r="A215" s="87" t="s">
        <v>328</v>
      </c>
    </row>
    <row r="216" spans="1:8" x14ac:dyDescent="0.2">
      <c r="A216" s="87" t="s">
        <v>329</v>
      </c>
    </row>
    <row r="217" spans="1:8" x14ac:dyDescent="0.2">
      <c r="A217" s="89" t="s">
        <v>330</v>
      </c>
    </row>
    <row r="218" spans="1:8" x14ac:dyDescent="0.2">
      <c r="A218" s="87" t="s">
        <v>331</v>
      </c>
      <c r="B218" t="s">
        <v>557</v>
      </c>
      <c r="C218" t="s">
        <v>558</v>
      </c>
      <c r="D218">
        <v>34970</v>
      </c>
      <c r="E218" t="s">
        <v>559</v>
      </c>
      <c r="F218" t="s">
        <v>560</v>
      </c>
      <c r="G218" t="s">
        <v>501</v>
      </c>
      <c r="H218" t="s">
        <v>561</v>
      </c>
    </row>
    <row r="219" spans="1:8" x14ac:dyDescent="0.2">
      <c r="A219" s="87" t="s">
        <v>332</v>
      </c>
    </row>
    <row r="220" spans="1:8" x14ac:dyDescent="0.2">
      <c r="A220" s="87" t="s">
        <v>333</v>
      </c>
    </row>
    <row r="221" spans="1:8" x14ac:dyDescent="0.2">
      <c r="A221" s="89" t="s">
        <v>334</v>
      </c>
    </row>
    <row r="222" spans="1:8" x14ac:dyDescent="0.2">
      <c r="A222" s="89" t="s">
        <v>335</v>
      </c>
    </row>
    <row r="223" spans="1:8" x14ac:dyDescent="0.2">
      <c r="A223" s="87" t="s">
        <v>336</v>
      </c>
    </row>
    <row r="224" spans="1:8" x14ac:dyDescent="0.2">
      <c r="A224" s="89" t="s">
        <v>337</v>
      </c>
    </row>
    <row r="225" spans="1:1" x14ac:dyDescent="0.2">
      <c r="A225" s="87" t="s">
        <v>338</v>
      </c>
    </row>
    <row r="226" spans="1:1" x14ac:dyDescent="0.2">
      <c r="A226" s="89" t="s">
        <v>339</v>
      </c>
    </row>
    <row r="227" spans="1:1" x14ac:dyDescent="0.2">
      <c r="A227" s="89" t="s">
        <v>340</v>
      </c>
    </row>
    <row r="228" spans="1:1" x14ac:dyDescent="0.2">
      <c r="A228" s="87" t="s">
        <v>341</v>
      </c>
    </row>
    <row r="229" spans="1:1" x14ac:dyDescent="0.2">
      <c r="A229" s="87" t="s">
        <v>342</v>
      </c>
    </row>
    <row r="230" spans="1:1" x14ac:dyDescent="0.2">
      <c r="A230" s="87" t="s">
        <v>343</v>
      </c>
    </row>
    <row r="231" spans="1:1" x14ac:dyDescent="0.2">
      <c r="A231" s="87" t="s">
        <v>344</v>
      </c>
    </row>
    <row r="232" spans="1:1" x14ac:dyDescent="0.2">
      <c r="A232" s="89" t="s">
        <v>345</v>
      </c>
    </row>
    <row r="233" spans="1:1" x14ac:dyDescent="0.2">
      <c r="A233" s="87" t="s">
        <v>346</v>
      </c>
    </row>
    <row r="234" spans="1:1" x14ac:dyDescent="0.2">
      <c r="A234" s="89" t="s">
        <v>347</v>
      </c>
    </row>
    <row r="235" spans="1:1" x14ac:dyDescent="0.2">
      <c r="A235" s="87" t="s">
        <v>348</v>
      </c>
    </row>
    <row r="236" spans="1:1" x14ac:dyDescent="0.2">
      <c r="A236" s="87" t="s">
        <v>349</v>
      </c>
    </row>
    <row r="237" spans="1:1" x14ac:dyDescent="0.2">
      <c r="A237" s="89" t="s">
        <v>350</v>
      </c>
    </row>
    <row r="238" spans="1:1" x14ac:dyDescent="0.2">
      <c r="A238" s="89" t="s">
        <v>351</v>
      </c>
    </row>
    <row r="239" spans="1:1" x14ac:dyDescent="0.2">
      <c r="A239" s="87" t="s">
        <v>352</v>
      </c>
    </row>
    <row r="240" spans="1:1" x14ac:dyDescent="0.2">
      <c r="A240" s="89" t="s">
        <v>353</v>
      </c>
    </row>
    <row r="241" spans="1:1" x14ac:dyDescent="0.2">
      <c r="A241" s="87" t="s">
        <v>354</v>
      </c>
    </row>
    <row r="242" spans="1:1" x14ac:dyDescent="0.2">
      <c r="A242" s="87" t="s">
        <v>355</v>
      </c>
    </row>
    <row r="243" spans="1:1" x14ac:dyDescent="0.2">
      <c r="A243" s="87" t="s">
        <v>356</v>
      </c>
    </row>
    <row r="244" spans="1:1" x14ac:dyDescent="0.2">
      <c r="A244" s="89" t="s">
        <v>357</v>
      </c>
    </row>
    <row r="245" spans="1:1" x14ac:dyDescent="0.2">
      <c r="A245" s="88" t="s">
        <v>358</v>
      </c>
    </row>
    <row r="246" spans="1:1" x14ac:dyDescent="0.2">
      <c r="A246" s="89" t="s">
        <v>359</v>
      </c>
    </row>
    <row r="247" spans="1:1" x14ac:dyDescent="0.2">
      <c r="A247" s="89" t="s">
        <v>360</v>
      </c>
    </row>
    <row r="248" spans="1:1" x14ac:dyDescent="0.2">
      <c r="A248" s="90" t="s">
        <v>361</v>
      </c>
    </row>
    <row r="249" spans="1:1" x14ac:dyDescent="0.2">
      <c r="A249" s="89" t="s">
        <v>362</v>
      </c>
    </row>
    <row r="250" spans="1:1" x14ac:dyDescent="0.2">
      <c r="A250" s="89" t="s">
        <v>363</v>
      </c>
    </row>
    <row r="251" spans="1:1" x14ac:dyDescent="0.2">
      <c r="A251" s="87" t="s">
        <v>364</v>
      </c>
    </row>
    <row r="252" spans="1:1" x14ac:dyDescent="0.2">
      <c r="A252" s="89" t="s">
        <v>365</v>
      </c>
    </row>
    <row r="253" spans="1:1" x14ac:dyDescent="0.2">
      <c r="A253" s="89" t="s">
        <v>366</v>
      </c>
    </row>
    <row r="254" spans="1:1" x14ac:dyDescent="0.2">
      <c r="A254" s="89" t="s">
        <v>367</v>
      </c>
    </row>
    <row r="255" spans="1:1" x14ac:dyDescent="0.2">
      <c r="A255" s="89" t="s">
        <v>368</v>
      </c>
    </row>
    <row r="256" spans="1:1" x14ac:dyDescent="0.2">
      <c r="A256" s="89" t="s">
        <v>369</v>
      </c>
    </row>
    <row r="257" spans="1:1" x14ac:dyDescent="0.2">
      <c r="A257" s="89" t="s">
        <v>370</v>
      </c>
    </row>
    <row r="258" spans="1:1" x14ac:dyDescent="0.2">
      <c r="A258" s="89" t="s">
        <v>371</v>
      </c>
    </row>
    <row r="259" spans="1:1" x14ac:dyDescent="0.2">
      <c r="A259" s="89" t="s">
        <v>372</v>
      </c>
    </row>
    <row r="260" spans="1:1" x14ac:dyDescent="0.2">
      <c r="A260" s="87" t="s">
        <v>373</v>
      </c>
    </row>
    <row r="261" spans="1:1" x14ac:dyDescent="0.2">
      <c r="A261" s="89" t="s">
        <v>374</v>
      </c>
    </row>
    <row r="262" spans="1:1" x14ac:dyDescent="0.2">
      <c r="A262" s="87" t="s">
        <v>375</v>
      </c>
    </row>
    <row r="263" spans="1:1" x14ac:dyDescent="0.2">
      <c r="A263" s="87" t="s">
        <v>376</v>
      </c>
    </row>
    <row r="264" spans="1:1" x14ac:dyDescent="0.2">
      <c r="A264" s="89" t="s">
        <v>377</v>
      </c>
    </row>
    <row r="265" spans="1:1" x14ac:dyDescent="0.2">
      <c r="A265" s="87" t="s">
        <v>378</v>
      </c>
    </row>
    <row r="266" spans="1:1" x14ac:dyDescent="0.2">
      <c r="A266" s="89" t="s">
        <v>379</v>
      </c>
    </row>
    <row r="267" spans="1:1" x14ac:dyDescent="0.2">
      <c r="A267" s="89" t="s">
        <v>380</v>
      </c>
    </row>
    <row r="268" spans="1:1" x14ac:dyDescent="0.2">
      <c r="A268" s="87" t="s">
        <v>381</v>
      </c>
    </row>
    <row r="269" spans="1:1" x14ac:dyDescent="0.2">
      <c r="A269" s="88" t="s">
        <v>382</v>
      </c>
    </row>
    <row r="270" spans="1:1" x14ac:dyDescent="0.2">
      <c r="A270" s="87" t="s">
        <v>11</v>
      </c>
    </row>
    <row r="271" spans="1:1" x14ac:dyDescent="0.2">
      <c r="A271" s="88" t="s">
        <v>383</v>
      </c>
    </row>
    <row r="272" spans="1:1" x14ac:dyDescent="0.2">
      <c r="A272" s="89" t="s">
        <v>384</v>
      </c>
    </row>
    <row r="273" spans="1:11" x14ac:dyDescent="0.2">
      <c r="A273" s="88" t="s">
        <v>385</v>
      </c>
    </row>
    <row r="274" spans="1:11" x14ac:dyDescent="0.2">
      <c r="A274" s="89" t="s">
        <v>386</v>
      </c>
    </row>
    <row r="275" spans="1:11" x14ac:dyDescent="0.2">
      <c r="A275" s="89" t="s">
        <v>387</v>
      </c>
    </row>
    <row r="276" spans="1:11" x14ac:dyDescent="0.2">
      <c r="A276" s="89" t="s">
        <v>388</v>
      </c>
    </row>
    <row r="277" spans="1:11" x14ac:dyDescent="0.2">
      <c r="A277" s="89" t="s">
        <v>389</v>
      </c>
    </row>
    <row r="278" spans="1:11" x14ac:dyDescent="0.2">
      <c r="A278" s="89" t="s">
        <v>390</v>
      </c>
    </row>
    <row r="279" spans="1:11" x14ac:dyDescent="0.2">
      <c r="A279" s="89" t="s">
        <v>391</v>
      </c>
    </row>
    <row r="280" spans="1:11" x14ac:dyDescent="0.2">
      <c r="A280" s="89" t="s">
        <v>392</v>
      </c>
    </row>
    <row r="281" spans="1:11" x14ac:dyDescent="0.2">
      <c r="A281" s="94" t="s">
        <v>393</v>
      </c>
    </row>
    <row r="282" spans="1:11" x14ac:dyDescent="0.2">
      <c r="A282" s="89" t="s">
        <v>394</v>
      </c>
    </row>
    <row r="283" spans="1:11" x14ac:dyDescent="0.2">
      <c r="A283" s="89" t="s">
        <v>395</v>
      </c>
    </row>
    <row r="284" spans="1:11" x14ac:dyDescent="0.2">
      <c r="A284" s="88" t="s">
        <v>396</v>
      </c>
      <c r="B284" t="s">
        <v>562</v>
      </c>
      <c r="C284" t="s">
        <v>563</v>
      </c>
      <c r="D284">
        <v>34000</v>
      </c>
      <c r="E284" t="s">
        <v>134</v>
      </c>
      <c r="F284" t="s">
        <v>564</v>
      </c>
      <c r="G284" t="s">
        <v>119</v>
      </c>
      <c r="H284" t="s">
        <v>565</v>
      </c>
    </row>
    <row r="285" spans="1:11" x14ac:dyDescent="0.2">
      <c r="A285" s="89" t="s">
        <v>397</v>
      </c>
    </row>
    <row r="286" spans="1:11" x14ac:dyDescent="0.2">
      <c r="A286" s="87" t="s">
        <v>398</v>
      </c>
    </row>
    <row r="287" spans="1:11" x14ac:dyDescent="0.2">
      <c r="A287" s="88" t="s">
        <v>399</v>
      </c>
      <c r="B287" t="s">
        <v>400</v>
      </c>
      <c r="D287">
        <v>34185</v>
      </c>
      <c r="E287" t="s">
        <v>401</v>
      </c>
      <c r="F287" t="s">
        <v>402</v>
      </c>
      <c r="G287" t="s">
        <v>102</v>
      </c>
      <c r="H287" t="s">
        <v>403</v>
      </c>
      <c r="J287" s="95">
        <v>79026124200016</v>
      </c>
      <c r="K287" s="93" t="s">
        <v>404</v>
      </c>
    </row>
    <row r="288" spans="1:11" x14ac:dyDescent="0.2">
      <c r="A288" s="89" t="s">
        <v>405</v>
      </c>
    </row>
    <row r="289" spans="1:11" x14ac:dyDescent="0.2">
      <c r="A289" s="89" t="s">
        <v>406</v>
      </c>
    </row>
    <row r="290" spans="1:11" x14ac:dyDescent="0.2">
      <c r="A290" s="89" t="s">
        <v>407</v>
      </c>
    </row>
    <row r="291" spans="1:11" x14ac:dyDescent="0.2">
      <c r="A291" s="89" t="s">
        <v>408</v>
      </c>
    </row>
    <row r="292" spans="1:11" x14ac:dyDescent="0.2">
      <c r="A292" s="89" t="s">
        <v>409</v>
      </c>
    </row>
    <row r="293" spans="1:11" x14ac:dyDescent="0.2">
      <c r="A293" s="89" t="s">
        <v>410</v>
      </c>
    </row>
    <row r="294" spans="1:11" x14ac:dyDescent="0.2">
      <c r="A294" s="89" t="s">
        <v>411</v>
      </c>
    </row>
    <row r="295" spans="1:11" x14ac:dyDescent="0.2">
      <c r="A295" s="89" t="s">
        <v>412</v>
      </c>
    </row>
    <row r="296" spans="1:11" x14ac:dyDescent="0.2">
      <c r="A296" s="89" t="s">
        <v>413</v>
      </c>
    </row>
    <row r="297" spans="1:11" x14ac:dyDescent="0.2">
      <c r="A297" s="87" t="s">
        <v>414</v>
      </c>
    </row>
    <row r="298" spans="1:11" x14ac:dyDescent="0.2">
      <c r="A298" s="92" t="s">
        <v>415</v>
      </c>
      <c r="B298" t="s">
        <v>416</v>
      </c>
      <c r="C298" t="s">
        <v>417</v>
      </c>
      <c r="D298">
        <v>34920</v>
      </c>
      <c r="E298" t="s">
        <v>418</v>
      </c>
      <c r="F298" t="s">
        <v>419</v>
      </c>
      <c r="G298" t="s">
        <v>420</v>
      </c>
      <c r="H298" t="s">
        <v>421</v>
      </c>
      <c r="J298" s="95">
        <v>35402737700051</v>
      </c>
      <c r="K298" s="93" t="s">
        <v>422</v>
      </c>
    </row>
    <row r="299" spans="1:11" x14ac:dyDescent="0.2">
      <c r="A299" s="89" t="s">
        <v>415</v>
      </c>
    </row>
    <row r="300" spans="1:11" x14ac:dyDescent="0.2">
      <c r="A300" s="89" t="s">
        <v>423</v>
      </c>
    </row>
    <row r="301" spans="1:11" x14ac:dyDescent="0.2">
      <c r="A301" s="89" t="s">
        <v>424</v>
      </c>
    </row>
    <row r="302" spans="1:11" x14ac:dyDescent="0.2">
      <c r="A302" s="89" t="s">
        <v>425</v>
      </c>
    </row>
    <row r="303" spans="1:11" x14ac:dyDescent="0.2">
      <c r="A303" s="89" t="s">
        <v>426</v>
      </c>
    </row>
    <row r="304" spans="1:11" x14ac:dyDescent="0.2">
      <c r="A304" s="87" t="s">
        <v>427</v>
      </c>
    </row>
    <row r="305" spans="1:1" x14ac:dyDescent="0.2">
      <c r="A305" s="87" t="s">
        <v>428</v>
      </c>
    </row>
    <row r="306" spans="1:1" x14ac:dyDescent="0.2">
      <c r="A306" s="87" t="s">
        <v>429</v>
      </c>
    </row>
    <row r="307" spans="1:1" x14ac:dyDescent="0.2">
      <c r="A307" s="87" t="s">
        <v>430</v>
      </c>
    </row>
    <row r="308" spans="1:1" x14ac:dyDescent="0.2">
      <c r="A308" s="87" t="s">
        <v>431</v>
      </c>
    </row>
    <row r="309" spans="1:1" x14ac:dyDescent="0.2">
      <c r="A309" s="89" t="s">
        <v>432</v>
      </c>
    </row>
    <row r="310" spans="1:1" x14ac:dyDescent="0.2">
      <c r="A310" s="87" t="s">
        <v>433</v>
      </c>
    </row>
    <row r="311" spans="1:1" x14ac:dyDescent="0.2">
      <c r="A311" s="89" t="s">
        <v>434</v>
      </c>
    </row>
    <row r="312" spans="1:1" x14ac:dyDescent="0.2">
      <c r="A312" s="89" t="s">
        <v>435</v>
      </c>
    </row>
    <row r="313" spans="1:1" x14ac:dyDescent="0.2">
      <c r="A313" s="89" t="s">
        <v>436</v>
      </c>
    </row>
    <row r="314" spans="1:1" x14ac:dyDescent="0.2">
      <c r="A314" s="89" t="s">
        <v>437</v>
      </c>
    </row>
  </sheetData>
  <hyperlinks>
    <hyperlink ref="K298" r:id="rId1"/>
    <hyperlink ref="K287" r:id="rId2"/>
    <hyperlink ref="K29" r:id="rId3"/>
    <hyperlink ref="K72" r:id="rId4"/>
    <hyperlink ref="K86" r:id="rId5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C000"/>
  </sheetPr>
  <dimension ref="A1:D29"/>
  <sheetViews>
    <sheetView workbookViewId="0">
      <selection activeCell="D35" sqref="D35"/>
    </sheetView>
  </sheetViews>
  <sheetFormatPr baseColWidth="10" defaultRowHeight="12.75" x14ac:dyDescent="0.2"/>
  <cols>
    <col min="1" max="1" width="12.140625" style="103" customWidth="1"/>
    <col min="2" max="2" width="13.85546875" style="103" customWidth="1"/>
    <col min="3" max="3" width="19" customWidth="1"/>
    <col min="4" max="4" width="13.85546875" customWidth="1"/>
    <col min="5" max="5" width="32.140625" bestFit="1" customWidth="1"/>
    <col min="251" max="252" width="12.140625" customWidth="1"/>
    <col min="254" max="254" width="44.7109375" bestFit="1" customWidth="1"/>
    <col min="255" max="255" width="11.28515625" customWidth="1"/>
    <col min="256" max="256" width="44.7109375" customWidth="1"/>
    <col min="257" max="257" width="9.5703125" customWidth="1"/>
    <col min="258" max="258" width="44.7109375" customWidth="1"/>
    <col min="259" max="259" width="14.28515625" bestFit="1" customWidth="1"/>
    <col min="260" max="260" width="13.85546875" customWidth="1"/>
    <col min="261" max="261" width="32.140625" bestFit="1" customWidth="1"/>
    <col min="507" max="508" width="12.140625" customWidth="1"/>
    <col min="510" max="510" width="44.7109375" bestFit="1" customWidth="1"/>
    <col min="511" max="511" width="11.28515625" customWidth="1"/>
    <col min="512" max="512" width="44.7109375" customWidth="1"/>
    <col min="513" max="513" width="9.5703125" customWidth="1"/>
    <col min="514" max="514" width="44.7109375" customWidth="1"/>
    <col min="515" max="515" width="14.28515625" bestFit="1" customWidth="1"/>
    <col min="516" max="516" width="13.85546875" customWidth="1"/>
    <col min="517" max="517" width="32.140625" bestFit="1" customWidth="1"/>
    <col min="763" max="764" width="12.140625" customWidth="1"/>
    <col min="766" max="766" width="44.7109375" bestFit="1" customWidth="1"/>
    <col min="767" max="767" width="11.28515625" customWidth="1"/>
    <col min="768" max="768" width="44.7109375" customWidth="1"/>
    <col min="769" max="769" width="9.5703125" customWidth="1"/>
    <col min="770" max="770" width="44.7109375" customWidth="1"/>
    <col min="771" max="771" width="14.28515625" bestFit="1" customWidth="1"/>
    <col min="772" max="772" width="13.85546875" customWidth="1"/>
    <col min="773" max="773" width="32.140625" bestFit="1" customWidth="1"/>
    <col min="1019" max="1020" width="12.140625" customWidth="1"/>
    <col min="1022" max="1022" width="44.7109375" bestFit="1" customWidth="1"/>
    <col min="1023" max="1023" width="11.28515625" customWidth="1"/>
    <col min="1024" max="1024" width="44.7109375" customWidth="1"/>
    <col min="1025" max="1025" width="9.5703125" customWidth="1"/>
    <col min="1026" max="1026" width="44.7109375" customWidth="1"/>
    <col min="1027" max="1027" width="14.28515625" bestFit="1" customWidth="1"/>
    <col min="1028" max="1028" width="13.85546875" customWidth="1"/>
    <col min="1029" max="1029" width="32.140625" bestFit="1" customWidth="1"/>
    <col min="1275" max="1276" width="12.140625" customWidth="1"/>
    <col min="1278" max="1278" width="44.7109375" bestFit="1" customWidth="1"/>
    <col min="1279" max="1279" width="11.28515625" customWidth="1"/>
    <col min="1280" max="1280" width="44.7109375" customWidth="1"/>
    <col min="1281" max="1281" width="9.5703125" customWidth="1"/>
    <col min="1282" max="1282" width="44.7109375" customWidth="1"/>
    <col min="1283" max="1283" width="14.28515625" bestFit="1" customWidth="1"/>
    <col min="1284" max="1284" width="13.85546875" customWidth="1"/>
    <col min="1285" max="1285" width="32.140625" bestFit="1" customWidth="1"/>
    <col min="1531" max="1532" width="12.140625" customWidth="1"/>
    <col min="1534" max="1534" width="44.7109375" bestFit="1" customWidth="1"/>
    <col min="1535" max="1535" width="11.28515625" customWidth="1"/>
    <col min="1536" max="1536" width="44.7109375" customWidth="1"/>
    <col min="1537" max="1537" width="9.5703125" customWidth="1"/>
    <col min="1538" max="1538" width="44.7109375" customWidth="1"/>
    <col min="1539" max="1539" width="14.28515625" bestFit="1" customWidth="1"/>
    <col min="1540" max="1540" width="13.85546875" customWidth="1"/>
    <col min="1541" max="1541" width="32.140625" bestFit="1" customWidth="1"/>
    <col min="1787" max="1788" width="12.140625" customWidth="1"/>
    <col min="1790" max="1790" width="44.7109375" bestFit="1" customWidth="1"/>
    <col min="1791" max="1791" width="11.28515625" customWidth="1"/>
    <col min="1792" max="1792" width="44.7109375" customWidth="1"/>
    <col min="1793" max="1793" width="9.5703125" customWidth="1"/>
    <col min="1794" max="1794" width="44.7109375" customWidth="1"/>
    <col min="1795" max="1795" width="14.28515625" bestFit="1" customWidth="1"/>
    <col min="1796" max="1796" width="13.85546875" customWidth="1"/>
    <col min="1797" max="1797" width="32.140625" bestFit="1" customWidth="1"/>
    <col min="2043" max="2044" width="12.140625" customWidth="1"/>
    <col min="2046" max="2046" width="44.7109375" bestFit="1" customWidth="1"/>
    <col min="2047" max="2047" width="11.28515625" customWidth="1"/>
    <col min="2048" max="2048" width="44.7109375" customWidth="1"/>
    <col min="2049" max="2049" width="9.5703125" customWidth="1"/>
    <col min="2050" max="2050" width="44.7109375" customWidth="1"/>
    <col min="2051" max="2051" width="14.28515625" bestFit="1" customWidth="1"/>
    <col min="2052" max="2052" width="13.85546875" customWidth="1"/>
    <col min="2053" max="2053" width="32.140625" bestFit="1" customWidth="1"/>
    <col min="2299" max="2300" width="12.140625" customWidth="1"/>
    <col min="2302" max="2302" width="44.7109375" bestFit="1" customWidth="1"/>
    <col min="2303" max="2303" width="11.28515625" customWidth="1"/>
    <col min="2304" max="2304" width="44.7109375" customWidth="1"/>
    <col min="2305" max="2305" width="9.5703125" customWidth="1"/>
    <col min="2306" max="2306" width="44.7109375" customWidth="1"/>
    <col min="2307" max="2307" width="14.28515625" bestFit="1" customWidth="1"/>
    <col min="2308" max="2308" width="13.85546875" customWidth="1"/>
    <col min="2309" max="2309" width="32.140625" bestFit="1" customWidth="1"/>
    <col min="2555" max="2556" width="12.140625" customWidth="1"/>
    <col min="2558" max="2558" width="44.7109375" bestFit="1" customWidth="1"/>
    <col min="2559" max="2559" width="11.28515625" customWidth="1"/>
    <col min="2560" max="2560" width="44.7109375" customWidth="1"/>
    <col min="2561" max="2561" width="9.5703125" customWidth="1"/>
    <col min="2562" max="2562" width="44.7109375" customWidth="1"/>
    <col min="2563" max="2563" width="14.28515625" bestFit="1" customWidth="1"/>
    <col min="2564" max="2564" width="13.85546875" customWidth="1"/>
    <col min="2565" max="2565" width="32.140625" bestFit="1" customWidth="1"/>
    <col min="2811" max="2812" width="12.140625" customWidth="1"/>
    <col min="2814" max="2814" width="44.7109375" bestFit="1" customWidth="1"/>
    <col min="2815" max="2815" width="11.28515625" customWidth="1"/>
    <col min="2816" max="2816" width="44.7109375" customWidth="1"/>
    <col min="2817" max="2817" width="9.5703125" customWidth="1"/>
    <col min="2818" max="2818" width="44.7109375" customWidth="1"/>
    <col min="2819" max="2819" width="14.28515625" bestFit="1" customWidth="1"/>
    <col min="2820" max="2820" width="13.85546875" customWidth="1"/>
    <col min="2821" max="2821" width="32.140625" bestFit="1" customWidth="1"/>
    <col min="3067" max="3068" width="12.140625" customWidth="1"/>
    <col min="3070" max="3070" width="44.7109375" bestFit="1" customWidth="1"/>
    <col min="3071" max="3071" width="11.28515625" customWidth="1"/>
    <col min="3072" max="3072" width="44.7109375" customWidth="1"/>
    <col min="3073" max="3073" width="9.5703125" customWidth="1"/>
    <col min="3074" max="3074" width="44.7109375" customWidth="1"/>
    <col min="3075" max="3075" width="14.28515625" bestFit="1" customWidth="1"/>
    <col min="3076" max="3076" width="13.85546875" customWidth="1"/>
    <col min="3077" max="3077" width="32.140625" bestFit="1" customWidth="1"/>
    <col min="3323" max="3324" width="12.140625" customWidth="1"/>
    <col min="3326" max="3326" width="44.7109375" bestFit="1" customWidth="1"/>
    <col min="3327" max="3327" width="11.28515625" customWidth="1"/>
    <col min="3328" max="3328" width="44.7109375" customWidth="1"/>
    <col min="3329" max="3329" width="9.5703125" customWidth="1"/>
    <col min="3330" max="3330" width="44.7109375" customWidth="1"/>
    <col min="3331" max="3331" width="14.28515625" bestFit="1" customWidth="1"/>
    <col min="3332" max="3332" width="13.85546875" customWidth="1"/>
    <col min="3333" max="3333" width="32.140625" bestFit="1" customWidth="1"/>
    <col min="3579" max="3580" width="12.140625" customWidth="1"/>
    <col min="3582" max="3582" width="44.7109375" bestFit="1" customWidth="1"/>
    <col min="3583" max="3583" width="11.28515625" customWidth="1"/>
    <col min="3584" max="3584" width="44.7109375" customWidth="1"/>
    <col min="3585" max="3585" width="9.5703125" customWidth="1"/>
    <col min="3586" max="3586" width="44.7109375" customWidth="1"/>
    <col min="3587" max="3587" width="14.28515625" bestFit="1" customWidth="1"/>
    <col min="3588" max="3588" width="13.85546875" customWidth="1"/>
    <col min="3589" max="3589" width="32.140625" bestFit="1" customWidth="1"/>
    <col min="3835" max="3836" width="12.140625" customWidth="1"/>
    <col min="3838" max="3838" width="44.7109375" bestFit="1" customWidth="1"/>
    <col min="3839" max="3839" width="11.28515625" customWidth="1"/>
    <col min="3840" max="3840" width="44.7109375" customWidth="1"/>
    <col min="3841" max="3841" width="9.5703125" customWidth="1"/>
    <col min="3842" max="3842" width="44.7109375" customWidth="1"/>
    <col min="3843" max="3843" width="14.28515625" bestFit="1" customWidth="1"/>
    <col min="3844" max="3844" width="13.85546875" customWidth="1"/>
    <col min="3845" max="3845" width="32.140625" bestFit="1" customWidth="1"/>
    <col min="4091" max="4092" width="12.140625" customWidth="1"/>
    <col min="4094" max="4094" width="44.7109375" bestFit="1" customWidth="1"/>
    <col min="4095" max="4095" width="11.28515625" customWidth="1"/>
    <col min="4096" max="4096" width="44.7109375" customWidth="1"/>
    <col min="4097" max="4097" width="9.5703125" customWidth="1"/>
    <col min="4098" max="4098" width="44.7109375" customWidth="1"/>
    <col min="4099" max="4099" width="14.28515625" bestFit="1" customWidth="1"/>
    <col min="4100" max="4100" width="13.85546875" customWidth="1"/>
    <col min="4101" max="4101" width="32.140625" bestFit="1" customWidth="1"/>
    <col min="4347" max="4348" width="12.140625" customWidth="1"/>
    <col min="4350" max="4350" width="44.7109375" bestFit="1" customWidth="1"/>
    <col min="4351" max="4351" width="11.28515625" customWidth="1"/>
    <col min="4352" max="4352" width="44.7109375" customWidth="1"/>
    <col min="4353" max="4353" width="9.5703125" customWidth="1"/>
    <col min="4354" max="4354" width="44.7109375" customWidth="1"/>
    <col min="4355" max="4355" width="14.28515625" bestFit="1" customWidth="1"/>
    <col min="4356" max="4356" width="13.85546875" customWidth="1"/>
    <col min="4357" max="4357" width="32.140625" bestFit="1" customWidth="1"/>
    <col min="4603" max="4604" width="12.140625" customWidth="1"/>
    <col min="4606" max="4606" width="44.7109375" bestFit="1" customWidth="1"/>
    <col min="4607" max="4607" width="11.28515625" customWidth="1"/>
    <col min="4608" max="4608" width="44.7109375" customWidth="1"/>
    <col min="4609" max="4609" width="9.5703125" customWidth="1"/>
    <col min="4610" max="4610" width="44.7109375" customWidth="1"/>
    <col min="4611" max="4611" width="14.28515625" bestFit="1" customWidth="1"/>
    <col min="4612" max="4612" width="13.85546875" customWidth="1"/>
    <col min="4613" max="4613" width="32.140625" bestFit="1" customWidth="1"/>
    <col min="4859" max="4860" width="12.140625" customWidth="1"/>
    <col min="4862" max="4862" width="44.7109375" bestFit="1" customWidth="1"/>
    <col min="4863" max="4863" width="11.28515625" customWidth="1"/>
    <col min="4864" max="4864" width="44.7109375" customWidth="1"/>
    <col min="4865" max="4865" width="9.5703125" customWidth="1"/>
    <col min="4866" max="4866" width="44.7109375" customWidth="1"/>
    <col min="4867" max="4867" width="14.28515625" bestFit="1" customWidth="1"/>
    <col min="4868" max="4868" width="13.85546875" customWidth="1"/>
    <col min="4869" max="4869" width="32.140625" bestFit="1" customWidth="1"/>
    <col min="5115" max="5116" width="12.140625" customWidth="1"/>
    <col min="5118" max="5118" width="44.7109375" bestFit="1" customWidth="1"/>
    <col min="5119" max="5119" width="11.28515625" customWidth="1"/>
    <col min="5120" max="5120" width="44.7109375" customWidth="1"/>
    <col min="5121" max="5121" width="9.5703125" customWidth="1"/>
    <col min="5122" max="5122" width="44.7109375" customWidth="1"/>
    <col min="5123" max="5123" width="14.28515625" bestFit="1" customWidth="1"/>
    <col min="5124" max="5124" width="13.85546875" customWidth="1"/>
    <col min="5125" max="5125" width="32.140625" bestFit="1" customWidth="1"/>
    <col min="5371" max="5372" width="12.140625" customWidth="1"/>
    <col min="5374" max="5374" width="44.7109375" bestFit="1" customWidth="1"/>
    <col min="5375" max="5375" width="11.28515625" customWidth="1"/>
    <col min="5376" max="5376" width="44.7109375" customWidth="1"/>
    <col min="5377" max="5377" width="9.5703125" customWidth="1"/>
    <col min="5378" max="5378" width="44.7109375" customWidth="1"/>
    <col min="5379" max="5379" width="14.28515625" bestFit="1" customWidth="1"/>
    <col min="5380" max="5380" width="13.85546875" customWidth="1"/>
    <col min="5381" max="5381" width="32.140625" bestFit="1" customWidth="1"/>
    <col min="5627" max="5628" width="12.140625" customWidth="1"/>
    <col min="5630" max="5630" width="44.7109375" bestFit="1" customWidth="1"/>
    <col min="5631" max="5631" width="11.28515625" customWidth="1"/>
    <col min="5632" max="5632" width="44.7109375" customWidth="1"/>
    <col min="5633" max="5633" width="9.5703125" customWidth="1"/>
    <col min="5634" max="5634" width="44.7109375" customWidth="1"/>
    <col min="5635" max="5635" width="14.28515625" bestFit="1" customWidth="1"/>
    <col min="5636" max="5636" width="13.85546875" customWidth="1"/>
    <col min="5637" max="5637" width="32.140625" bestFit="1" customWidth="1"/>
    <col min="5883" max="5884" width="12.140625" customWidth="1"/>
    <col min="5886" max="5886" width="44.7109375" bestFit="1" customWidth="1"/>
    <col min="5887" max="5887" width="11.28515625" customWidth="1"/>
    <col min="5888" max="5888" width="44.7109375" customWidth="1"/>
    <col min="5889" max="5889" width="9.5703125" customWidth="1"/>
    <col min="5890" max="5890" width="44.7109375" customWidth="1"/>
    <col min="5891" max="5891" width="14.28515625" bestFit="1" customWidth="1"/>
    <col min="5892" max="5892" width="13.85546875" customWidth="1"/>
    <col min="5893" max="5893" width="32.140625" bestFit="1" customWidth="1"/>
    <col min="6139" max="6140" width="12.140625" customWidth="1"/>
    <col min="6142" max="6142" width="44.7109375" bestFit="1" customWidth="1"/>
    <col min="6143" max="6143" width="11.28515625" customWidth="1"/>
    <col min="6144" max="6144" width="44.7109375" customWidth="1"/>
    <col min="6145" max="6145" width="9.5703125" customWidth="1"/>
    <col min="6146" max="6146" width="44.7109375" customWidth="1"/>
    <col min="6147" max="6147" width="14.28515625" bestFit="1" customWidth="1"/>
    <col min="6148" max="6148" width="13.85546875" customWidth="1"/>
    <col min="6149" max="6149" width="32.140625" bestFit="1" customWidth="1"/>
    <col min="6395" max="6396" width="12.140625" customWidth="1"/>
    <col min="6398" max="6398" width="44.7109375" bestFit="1" customWidth="1"/>
    <col min="6399" max="6399" width="11.28515625" customWidth="1"/>
    <col min="6400" max="6400" width="44.7109375" customWidth="1"/>
    <col min="6401" max="6401" width="9.5703125" customWidth="1"/>
    <col min="6402" max="6402" width="44.7109375" customWidth="1"/>
    <col min="6403" max="6403" width="14.28515625" bestFit="1" customWidth="1"/>
    <col min="6404" max="6404" width="13.85546875" customWidth="1"/>
    <col min="6405" max="6405" width="32.140625" bestFit="1" customWidth="1"/>
    <col min="6651" max="6652" width="12.140625" customWidth="1"/>
    <col min="6654" max="6654" width="44.7109375" bestFit="1" customWidth="1"/>
    <col min="6655" max="6655" width="11.28515625" customWidth="1"/>
    <col min="6656" max="6656" width="44.7109375" customWidth="1"/>
    <col min="6657" max="6657" width="9.5703125" customWidth="1"/>
    <col min="6658" max="6658" width="44.7109375" customWidth="1"/>
    <col min="6659" max="6659" width="14.28515625" bestFit="1" customWidth="1"/>
    <col min="6660" max="6660" width="13.85546875" customWidth="1"/>
    <col min="6661" max="6661" width="32.140625" bestFit="1" customWidth="1"/>
    <col min="6907" max="6908" width="12.140625" customWidth="1"/>
    <col min="6910" max="6910" width="44.7109375" bestFit="1" customWidth="1"/>
    <col min="6911" max="6911" width="11.28515625" customWidth="1"/>
    <col min="6912" max="6912" width="44.7109375" customWidth="1"/>
    <col min="6913" max="6913" width="9.5703125" customWidth="1"/>
    <col min="6914" max="6914" width="44.7109375" customWidth="1"/>
    <col min="6915" max="6915" width="14.28515625" bestFit="1" customWidth="1"/>
    <col min="6916" max="6916" width="13.85546875" customWidth="1"/>
    <col min="6917" max="6917" width="32.140625" bestFit="1" customWidth="1"/>
    <col min="7163" max="7164" width="12.140625" customWidth="1"/>
    <col min="7166" max="7166" width="44.7109375" bestFit="1" customWidth="1"/>
    <col min="7167" max="7167" width="11.28515625" customWidth="1"/>
    <col min="7168" max="7168" width="44.7109375" customWidth="1"/>
    <col min="7169" max="7169" width="9.5703125" customWidth="1"/>
    <col min="7170" max="7170" width="44.7109375" customWidth="1"/>
    <col min="7171" max="7171" width="14.28515625" bestFit="1" customWidth="1"/>
    <col min="7172" max="7172" width="13.85546875" customWidth="1"/>
    <col min="7173" max="7173" width="32.140625" bestFit="1" customWidth="1"/>
    <col min="7419" max="7420" width="12.140625" customWidth="1"/>
    <col min="7422" max="7422" width="44.7109375" bestFit="1" customWidth="1"/>
    <col min="7423" max="7423" width="11.28515625" customWidth="1"/>
    <col min="7424" max="7424" width="44.7109375" customWidth="1"/>
    <col min="7425" max="7425" width="9.5703125" customWidth="1"/>
    <col min="7426" max="7426" width="44.7109375" customWidth="1"/>
    <col min="7427" max="7427" width="14.28515625" bestFit="1" customWidth="1"/>
    <col min="7428" max="7428" width="13.85546875" customWidth="1"/>
    <col min="7429" max="7429" width="32.140625" bestFit="1" customWidth="1"/>
    <col min="7675" max="7676" width="12.140625" customWidth="1"/>
    <col min="7678" max="7678" width="44.7109375" bestFit="1" customWidth="1"/>
    <col min="7679" max="7679" width="11.28515625" customWidth="1"/>
    <col min="7680" max="7680" width="44.7109375" customWidth="1"/>
    <col min="7681" max="7681" width="9.5703125" customWidth="1"/>
    <col min="7682" max="7682" width="44.7109375" customWidth="1"/>
    <col min="7683" max="7683" width="14.28515625" bestFit="1" customWidth="1"/>
    <col min="7684" max="7684" width="13.85546875" customWidth="1"/>
    <col min="7685" max="7685" width="32.140625" bestFit="1" customWidth="1"/>
    <col min="7931" max="7932" width="12.140625" customWidth="1"/>
    <col min="7934" max="7934" width="44.7109375" bestFit="1" customWidth="1"/>
    <col min="7935" max="7935" width="11.28515625" customWidth="1"/>
    <col min="7936" max="7936" width="44.7109375" customWidth="1"/>
    <col min="7937" max="7937" width="9.5703125" customWidth="1"/>
    <col min="7938" max="7938" width="44.7109375" customWidth="1"/>
    <col min="7939" max="7939" width="14.28515625" bestFit="1" customWidth="1"/>
    <col min="7940" max="7940" width="13.85546875" customWidth="1"/>
    <col min="7941" max="7941" width="32.140625" bestFit="1" customWidth="1"/>
    <col min="8187" max="8188" width="12.140625" customWidth="1"/>
    <col min="8190" max="8190" width="44.7109375" bestFit="1" customWidth="1"/>
    <col min="8191" max="8191" width="11.28515625" customWidth="1"/>
    <col min="8192" max="8192" width="44.7109375" customWidth="1"/>
    <col min="8193" max="8193" width="9.5703125" customWidth="1"/>
    <col min="8194" max="8194" width="44.7109375" customWidth="1"/>
    <col min="8195" max="8195" width="14.28515625" bestFit="1" customWidth="1"/>
    <col min="8196" max="8196" width="13.85546875" customWidth="1"/>
    <col min="8197" max="8197" width="32.140625" bestFit="1" customWidth="1"/>
    <col min="8443" max="8444" width="12.140625" customWidth="1"/>
    <col min="8446" max="8446" width="44.7109375" bestFit="1" customWidth="1"/>
    <col min="8447" max="8447" width="11.28515625" customWidth="1"/>
    <col min="8448" max="8448" width="44.7109375" customWidth="1"/>
    <col min="8449" max="8449" width="9.5703125" customWidth="1"/>
    <col min="8450" max="8450" width="44.7109375" customWidth="1"/>
    <col min="8451" max="8451" width="14.28515625" bestFit="1" customWidth="1"/>
    <col min="8452" max="8452" width="13.85546875" customWidth="1"/>
    <col min="8453" max="8453" width="32.140625" bestFit="1" customWidth="1"/>
    <col min="8699" max="8700" width="12.140625" customWidth="1"/>
    <col min="8702" max="8702" width="44.7109375" bestFit="1" customWidth="1"/>
    <col min="8703" max="8703" width="11.28515625" customWidth="1"/>
    <col min="8704" max="8704" width="44.7109375" customWidth="1"/>
    <col min="8705" max="8705" width="9.5703125" customWidth="1"/>
    <col min="8706" max="8706" width="44.7109375" customWidth="1"/>
    <col min="8707" max="8707" width="14.28515625" bestFit="1" customWidth="1"/>
    <col min="8708" max="8708" width="13.85546875" customWidth="1"/>
    <col min="8709" max="8709" width="32.140625" bestFit="1" customWidth="1"/>
    <col min="8955" max="8956" width="12.140625" customWidth="1"/>
    <col min="8958" max="8958" width="44.7109375" bestFit="1" customWidth="1"/>
    <col min="8959" max="8959" width="11.28515625" customWidth="1"/>
    <col min="8960" max="8960" width="44.7109375" customWidth="1"/>
    <col min="8961" max="8961" width="9.5703125" customWidth="1"/>
    <col min="8962" max="8962" width="44.7109375" customWidth="1"/>
    <col min="8963" max="8963" width="14.28515625" bestFit="1" customWidth="1"/>
    <col min="8964" max="8964" width="13.85546875" customWidth="1"/>
    <col min="8965" max="8965" width="32.140625" bestFit="1" customWidth="1"/>
    <col min="9211" max="9212" width="12.140625" customWidth="1"/>
    <col min="9214" max="9214" width="44.7109375" bestFit="1" customWidth="1"/>
    <col min="9215" max="9215" width="11.28515625" customWidth="1"/>
    <col min="9216" max="9216" width="44.7109375" customWidth="1"/>
    <col min="9217" max="9217" width="9.5703125" customWidth="1"/>
    <col min="9218" max="9218" width="44.7109375" customWidth="1"/>
    <col min="9219" max="9219" width="14.28515625" bestFit="1" customWidth="1"/>
    <col min="9220" max="9220" width="13.85546875" customWidth="1"/>
    <col min="9221" max="9221" width="32.140625" bestFit="1" customWidth="1"/>
    <col min="9467" max="9468" width="12.140625" customWidth="1"/>
    <col min="9470" max="9470" width="44.7109375" bestFit="1" customWidth="1"/>
    <col min="9471" max="9471" width="11.28515625" customWidth="1"/>
    <col min="9472" max="9472" width="44.7109375" customWidth="1"/>
    <col min="9473" max="9473" width="9.5703125" customWidth="1"/>
    <col min="9474" max="9474" width="44.7109375" customWidth="1"/>
    <col min="9475" max="9475" width="14.28515625" bestFit="1" customWidth="1"/>
    <col min="9476" max="9476" width="13.85546875" customWidth="1"/>
    <col min="9477" max="9477" width="32.140625" bestFit="1" customWidth="1"/>
    <col min="9723" max="9724" width="12.140625" customWidth="1"/>
    <col min="9726" max="9726" width="44.7109375" bestFit="1" customWidth="1"/>
    <col min="9727" max="9727" width="11.28515625" customWidth="1"/>
    <col min="9728" max="9728" width="44.7109375" customWidth="1"/>
    <col min="9729" max="9729" width="9.5703125" customWidth="1"/>
    <col min="9730" max="9730" width="44.7109375" customWidth="1"/>
    <col min="9731" max="9731" width="14.28515625" bestFit="1" customWidth="1"/>
    <col min="9732" max="9732" width="13.85546875" customWidth="1"/>
    <col min="9733" max="9733" width="32.140625" bestFit="1" customWidth="1"/>
    <col min="9979" max="9980" width="12.140625" customWidth="1"/>
    <col min="9982" max="9982" width="44.7109375" bestFit="1" customWidth="1"/>
    <col min="9983" max="9983" width="11.28515625" customWidth="1"/>
    <col min="9984" max="9984" width="44.7109375" customWidth="1"/>
    <col min="9985" max="9985" width="9.5703125" customWidth="1"/>
    <col min="9986" max="9986" width="44.7109375" customWidth="1"/>
    <col min="9987" max="9987" width="14.28515625" bestFit="1" customWidth="1"/>
    <col min="9988" max="9988" width="13.85546875" customWidth="1"/>
    <col min="9989" max="9989" width="32.140625" bestFit="1" customWidth="1"/>
    <col min="10235" max="10236" width="12.140625" customWidth="1"/>
    <col min="10238" max="10238" width="44.7109375" bestFit="1" customWidth="1"/>
    <col min="10239" max="10239" width="11.28515625" customWidth="1"/>
    <col min="10240" max="10240" width="44.7109375" customWidth="1"/>
    <col min="10241" max="10241" width="9.5703125" customWidth="1"/>
    <col min="10242" max="10242" width="44.7109375" customWidth="1"/>
    <col min="10243" max="10243" width="14.28515625" bestFit="1" customWidth="1"/>
    <col min="10244" max="10244" width="13.85546875" customWidth="1"/>
    <col min="10245" max="10245" width="32.140625" bestFit="1" customWidth="1"/>
    <col min="10491" max="10492" width="12.140625" customWidth="1"/>
    <col min="10494" max="10494" width="44.7109375" bestFit="1" customWidth="1"/>
    <col min="10495" max="10495" width="11.28515625" customWidth="1"/>
    <col min="10496" max="10496" width="44.7109375" customWidth="1"/>
    <col min="10497" max="10497" width="9.5703125" customWidth="1"/>
    <col min="10498" max="10498" width="44.7109375" customWidth="1"/>
    <col min="10499" max="10499" width="14.28515625" bestFit="1" customWidth="1"/>
    <col min="10500" max="10500" width="13.85546875" customWidth="1"/>
    <col min="10501" max="10501" width="32.140625" bestFit="1" customWidth="1"/>
    <col min="10747" max="10748" width="12.140625" customWidth="1"/>
    <col min="10750" max="10750" width="44.7109375" bestFit="1" customWidth="1"/>
    <col min="10751" max="10751" width="11.28515625" customWidth="1"/>
    <col min="10752" max="10752" width="44.7109375" customWidth="1"/>
    <col min="10753" max="10753" width="9.5703125" customWidth="1"/>
    <col min="10754" max="10754" width="44.7109375" customWidth="1"/>
    <col min="10755" max="10755" width="14.28515625" bestFit="1" customWidth="1"/>
    <col min="10756" max="10756" width="13.85546875" customWidth="1"/>
    <col min="10757" max="10757" width="32.140625" bestFit="1" customWidth="1"/>
    <col min="11003" max="11004" width="12.140625" customWidth="1"/>
    <col min="11006" max="11006" width="44.7109375" bestFit="1" customWidth="1"/>
    <col min="11007" max="11007" width="11.28515625" customWidth="1"/>
    <col min="11008" max="11008" width="44.7109375" customWidth="1"/>
    <col min="11009" max="11009" width="9.5703125" customWidth="1"/>
    <col min="11010" max="11010" width="44.7109375" customWidth="1"/>
    <col min="11011" max="11011" width="14.28515625" bestFit="1" customWidth="1"/>
    <col min="11012" max="11012" width="13.85546875" customWidth="1"/>
    <col min="11013" max="11013" width="32.140625" bestFit="1" customWidth="1"/>
    <col min="11259" max="11260" width="12.140625" customWidth="1"/>
    <col min="11262" max="11262" width="44.7109375" bestFit="1" customWidth="1"/>
    <col min="11263" max="11263" width="11.28515625" customWidth="1"/>
    <col min="11264" max="11264" width="44.7109375" customWidth="1"/>
    <col min="11265" max="11265" width="9.5703125" customWidth="1"/>
    <col min="11266" max="11266" width="44.7109375" customWidth="1"/>
    <col min="11267" max="11267" width="14.28515625" bestFit="1" customWidth="1"/>
    <col min="11268" max="11268" width="13.85546875" customWidth="1"/>
    <col min="11269" max="11269" width="32.140625" bestFit="1" customWidth="1"/>
    <col min="11515" max="11516" width="12.140625" customWidth="1"/>
    <col min="11518" max="11518" width="44.7109375" bestFit="1" customWidth="1"/>
    <col min="11519" max="11519" width="11.28515625" customWidth="1"/>
    <col min="11520" max="11520" width="44.7109375" customWidth="1"/>
    <col min="11521" max="11521" width="9.5703125" customWidth="1"/>
    <col min="11522" max="11522" width="44.7109375" customWidth="1"/>
    <col min="11523" max="11523" width="14.28515625" bestFit="1" customWidth="1"/>
    <col min="11524" max="11524" width="13.85546875" customWidth="1"/>
    <col min="11525" max="11525" width="32.140625" bestFit="1" customWidth="1"/>
    <col min="11771" max="11772" width="12.140625" customWidth="1"/>
    <col min="11774" max="11774" width="44.7109375" bestFit="1" customWidth="1"/>
    <col min="11775" max="11775" width="11.28515625" customWidth="1"/>
    <col min="11776" max="11776" width="44.7109375" customWidth="1"/>
    <col min="11777" max="11777" width="9.5703125" customWidth="1"/>
    <col min="11778" max="11778" width="44.7109375" customWidth="1"/>
    <col min="11779" max="11779" width="14.28515625" bestFit="1" customWidth="1"/>
    <col min="11780" max="11780" width="13.85546875" customWidth="1"/>
    <col min="11781" max="11781" width="32.140625" bestFit="1" customWidth="1"/>
    <col min="12027" max="12028" width="12.140625" customWidth="1"/>
    <col min="12030" max="12030" width="44.7109375" bestFit="1" customWidth="1"/>
    <col min="12031" max="12031" width="11.28515625" customWidth="1"/>
    <col min="12032" max="12032" width="44.7109375" customWidth="1"/>
    <col min="12033" max="12033" width="9.5703125" customWidth="1"/>
    <col min="12034" max="12034" width="44.7109375" customWidth="1"/>
    <col min="12035" max="12035" width="14.28515625" bestFit="1" customWidth="1"/>
    <col min="12036" max="12036" width="13.85546875" customWidth="1"/>
    <col min="12037" max="12037" width="32.140625" bestFit="1" customWidth="1"/>
    <col min="12283" max="12284" width="12.140625" customWidth="1"/>
    <col min="12286" max="12286" width="44.7109375" bestFit="1" customWidth="1"/>
    <col min="12287" max="12287" width="11.28515625" customWidth="1"/>
    <col min="12288" max="12288" width="44.7109375" customWidth="1"/>
    <col min="12289" max="12289" width="9.5703125" customWidth="1"/>
    <col min="12290" max="12290" width="44.7109375" customWidth="1"/>
    <col min="12291" max="12291" width="14.28515625" bestFit="1" customWidth="1"/>
    <col min="12292" max="12292" width="13.85546875" customWidth="1"/>
    <col min="12293" max="12293" width="32.140625" bestFit="1" customWidth="1"/>
    <col min="12539" max="12540" width="12.140625" customWidth="1"/>
    <col min="12542" max="12542" width="44.7109375" bestFit="1" customWidth="1"/>
    <col min="12543" max="12543" width="11.28515625" customWidth="1"/>
    <col min="12544" max="12544" width="44.7109375" customWidth="1"/>
    <col min="12545" max="12545" width="9.5703125" customWidth="1"/>
    <col min="12546" max="12546" width="44.7109375" customWidth="1"/>
    <col min="12547" max="12547" width="14.28515625" bestFit="1" customWidth="1"/>
    <col min="12548" max="12548" width="13.85546875" customWidth="1"/>
    <col min="12549" max="12549" width="32.140625" bestFit="1" customWidth="1"/>
    <col min="12795" max="12796" width="12.140625" customWidth="1"/>
    <col min="12798" max="12798" width="44.7109375" bestFit="1" customWidth="1"/>
    <col min="12799" max="12799" width="11.28515625" customWidth="1"/>
    <col min="12800" max="12800" width="44.7109375" customWidth="1"/>
    <col min="12801" max="12801" width="9.5703125" customWidth="1"/>
    <col min="12802" max="12802" width="44.7109375" customWidth="1"/>
    <col min="12803" max="12803" width="14.28515625" bestFit="1" customWidth="1"/>
    <col min="12804" max="12804" width="13.85546875" customWidth="1"/>
    <col min="12805" max="12805" width="32.140625" bestFit="1" customWidth="1"/>
    <col min="13051" max="13052" width="12.140625" customWidth="1"/>
    <col min="13054" max="13054" width="44.7109375" bestFit="1" customWidth="1"/>
    <col min="13055" max="13055" width="11.28515625" customWidth="1"/>
    <col min="13056" max="13056" width="44.7109375" customWidth="1"/>
    <col min="13057" max="13057" width="9.5703125" customWidth="1"/>
    <col min="13058" max="13058" width="44.7109375" customWidth="1"/>
    <col min="13059" max="13059" width="14.28515625" bestFit="1" customWidth="1"/>
    <col min="13060" max="13060" width="13.85546875" customWidth="1"/>
    <col min="13061" max="13061" width="32.140625" bestFit="1" customWidth="1"/>
    <col min="13307" max="13308" width="12.140625" customWidth="1"/>
    <col min="13310" max="13310" width="44.7109375" bestFit="1" customWidth="1"/>
    <col min="13311" max="13311" width="11.28515625" customWidth="1"/>
    <col min="13312" max="13312" width="44.7109375" customWidth="1"/>
    <col min="13313" max="13313" width="9.5703125" customWidth="1"/>
    <col min="13314" max="13314" width="44.7109375" customWidth="1"/>
    <col min="13315" max="13315" width="14.28515625" bestFit="1" customWidth="1"/>
    <col min="13316" max="13316" width="13.85546875" customWidth="1"/>
    <col min="13317" max="13317" width="32.140625" bestFit="1" customWidth="1"/>
    <col min="13563" max="13564" width="12.140625" customWidth="1"/>
    <col min="13566" max="13566" width="44.7109375" bestFit="1" customWidth="1"/>
    <col min="13567" max="13567" width="11.28515625" customWidth="1"/>
    <col min="13568" max="13568" width="44.7109375" customWidth="1"/>
    <col min="13569" max="13569" width="9.5703125" customWidth="1"/>
    <col min="13570" max="13570" width="44.7109375" customWidth="1"/>
    <col min="13571" max="13571" width="14.28515625" bestFit="1" customWidth="1"/>
    <col min="13572" max="13572" width="13.85546875" customWidth="1"/>
    <col min="13573" max="13573" width="32.140625" bestFit="1" customWidth="1"/>
    <col min="13819" max="13820" width="12.140625" customWidth="1"/>
    <col min="13822" max="13822" width="44.7109375" bestFit="1" customWidth="1"/>
    <col min="13823" max="13823" width="11.28515625" customWidth="1"/>
    <col min="13824" max="13824" width="44.7109375" customWidth="1"/>
    <col min="13825" max="13825" width="9.5703125" customWidth="1"/>
    <col min="13826" max="13826" width="44.7109375" customWidth="1"/>
    <col min="13827" max="13827" width="14.28515625" bestFit="1" customWidth="1"/>
    <col min="13828" max="13828" width="13.85546875" customWidth="1"/>
    <col min="13829" max="13829" width="32.140625" bestFit="1" customWidth="1"/>
    <col min="14075" max="14076" width="12.140625" customWidth="1"/>
    <col min="14078" max="14078" width="44.7109375" bestFit="1" customWidth="1"/>
    <col min="14079" max="14079" width="11.28515625" customWidth="1"/>
    <col min="14080" max="14080" width="44.7109375" customWidth="1"/>
    <col min="14081" max="14081" width="9.5703125" customWidth="1"/>
    <col min="14082" max="14082" width="44.7109375" customWidth="1"/>
    <col min="14083" max="14083" width="14.28515625" bestFit="1" customWidth="1"/>
    <col min="14084" max="14084" width="13.85546875" customWidth="1"/>
    <col min="14085" max="14085" width="32.140625" bestFit="1" customWidth="1"/>
    <col min="14331" max="14332" width="12.140625" customWidth="1"/>
    <col min="14334" max="14334" width="44.7109375" bestFit="1" customWidth="1"/>
    <col min="14335" max="14335" width="11.28515625" customWidth="1"/>
    <col min="14336" max="14336" width="44.7109375" customWidth="1"/>
    <col min="14337" max="14337" width="9.5703125" customWidth="1"/>
    <col min="14338" max="14338" width="44.7109375" customWidth="1"/>
    <col min="14339" max="14339" width="14.28515625" bestFit="1" customWidth="1"/>
    <col min="14340" max="14340" width="13.85546875" customWidth="1"/>
    <col min="14341" max="14341" width="32.140625" bestFit="1" customWidth="1"/>
    <col min="14587" max="14588" width="12.140625" customWidth="1"/>
    <col min="14590" max="14590" width="44.7109375" bestFit="1" customWidth="1"/>
    <col min="14591" max="14591" width="11.28515625" customWidth="1"/>
    <col min="14592" max="14592" width="44.7109375" customWidth="1"/>
    <col min="14593" max="14593" width="9.5703125" customWidth="1"/>
    <col min="14594" max="14594" width="44.7109375" customWidth="1"/>
    <col min="14595" max="14595" width="14.28515625" bestFit="1" customWidth="1"/>
    <col min="14596" max="14596" width="13.85546875" customWidth="1"/>
    <col min="14597" max="14597" width="32.140625" bestFit="1" customWidth="1"/>
    <col min="14843" max="14844" width="12.140625" customWidth="1"/>
    <col min="14846" max="14846" width="44.7109375" bestFit="1" customWidth="1"/>
    <col min="14847" max="14847" width="11.28515625" customWidth="1"/>
    <col min="14848" max="14848" width="44.7109375" customWidth="1"/>
    <col min="14849" max="14849" width="9.5703125" customWidth="1"/>
    <col min="14850" max="14850" width="44.7109375" customWidth="1"/>
    <col min="14851" max="14851" width="14.28515625" bestFit="1" customWidth="1"/>
    <col min="14852" max="14852" width="13.85546875" customWidth="1"/>
    <col min="14853" max="14853" width="32.140625" bestFit="1" customWidth="1"/>
    <col min="15099" max="15100" width="12.140625" customWidth="1"/>
    <col min="15102" max="15102" width="44.7109375" bestFit="1" customWidth="1"/>
    <col min="15103" max="15103" width="11.28515625" customWidth="1"/>
    <col min="15104" max="15104" width="44.7109375" customWidth="1"/>
    <col min="15105" max="15105" width="9.5703125" customWidth="1"/>
    <col min="15106" max="15106" width="44.7109375" customWidth="1"/>
    <col min="15107" max="15107" width="14.28515625" bestFit="1" customWidth="1"/>
    <col min="15108" max="15108" width="13.85546875" customWidth="1"/>
    <col min="15109" max="15109" width="32.140625" bestFit="1" customWidth="1"/>
    <col min="15355" max="15356" width="12.140625" customWidth="1"/>
    <col min="15358" max="15358" width="44.7109375" bestFit="1" customWidth="1"/>
    <col min="15359" max="15359" width="11.28515625" customWidth="1"/>
    <col min="15360" max="15360" width="44.7109375" customWidth="1"/>
    <col min="15361" max="15361" width="9.5703125" customWidth="1"/>
    <col min="15362" max="15362" width="44.7109375" customWidth="1"/>
    <col min="15363" max="15363" width="14.28515625" bestFit="1" customWidth="1"/>
    <col min="15364" max="15364" width="13.85546875" customWidth="1"/>
    <col min="15365" max="15365" width="32.140625" bestFit="1" customWidth="1"/>
    <col min="15611" max="15612" width="12.140625" customWidth="1"/>
    <col min="15614" max="15614" width="44.7109375" bestFit="1" customWidth="1"/>
    <col min="15615" max="15615" width="11.28515625" customWidth="1"/>
    <col min="15616" max="15616" width="44.7109375" customWidth="1"/>
    <col min="15617" max="15617" width="9.5703125" customWidth="1"/>
    <col min="15618" max="15618" width="44.7109375" customWidth="1"/>
    <col min="15619" max="15619" width="14.28515625" bestFit="1" customWidth="1"/>
    <col min="15620" max="15620" width="13.85546875" customWidth="1"/>
    <col min="15621" max="15621" width="32.140625" bestFit="1" customWidth="1"/>
    <col min="15867" max="15868" width="12.140625" customWidth="1"/>
    <col min="15870" max="15870" width="44.7109375" bestFit="1" customWidth="1"/>
    <col min="15871" max="15871" width="11.28515625" customWidth="1"/>
    <col min="15872" max="15872" width="44.7109375" customWidth="1"/>
    <col min="15873" max="15873" width="9.5703125" customWidth="1"/>
    <col min="15874" max="15874" width="44.7109375" customWidth="1"/>
    <col min="15875" max="15875" width="14.28515625" bestFit="1" customWidth="1"/>
    <col min="15876" max="15876" width="13.85546875" customWidth="1"/>
    <col min="15877" max="15877" width="32.140625" bestFit="1" customWidth="1"/>
    <col min="16123" max="16124" width="12.140625" customWidth="1"/>
    <col min="16126" max="16126" width="44.7109375" bestFit="1" customWidth="1"/>
    <col min="16127" max="16127" width="11.28515625" customWidth="1"/>
    <col min="16128" max="16128" width="44.7109375" customWidth="1"/>
    <col min="16129" max="16129" width="9.5703125" customWidth="1"/>
    <col min="16130" max="16130" width="44.7109375" customWidth="1"/>
    <col min="16131" max="16131" width="14.28515625" bestFit="1" customWidth="1"/>
    <col min="16132" max="16132" width="13.85546875" customWidth="1"/>
    <col min="16133" max="16133" width="32.140625" bestFit="1" customWidth="1"/>
  </cols>
  <sheetData>
    <row r="1" spans="1:4" ht="15" x14ac:dyDescent="0.25">
      <c r="A1" s="97" t="s">
        <v>1</v>
      </c>
      <c r="B1" s="97" t="s">
        <v>2</v>
      </c>
      <c r="C1" s="98" t="s">
        <v>8</v>
      </c>
      <c r="D1" s="98" t="s">
        <v>9</v>
      </c>
    </row>
    <row r="2" spans="1:4" x14ac:dyDescent="0.2">
      <c r="A2" s="99" t="s">
        <v>566</v>
      </c>
      <c r="B2" s="100" t="s">
        <v>567</v>
      </c>
      <c r="C2" s="102" t="s">
        <v>438</v>
      </c>
      <c r="D2" s="102" t="s">
        <v>439</v>
      </c>
    </row>
    <row r="3" spans="1:4" x14ac:dyDescent="0.2">
      <c r="A3" s="99" t="s">
        <v>568</v>
      </c>
      <c r="B3" s="100" t="s">
        <v>578</v>
      </c>
      <c r="C3" s="102" t="s">
        <v>440</v>
      </c>
      <c r="D3" s="102" t="s">
        <v>441</v>
      </c>
    </row>
    <row r="4" spans="1:4" x14ac:dyDescent="0.2">
      <c r="A4" s="99" t="s">
        <v>569</v>
      </c>
      <c r="B4" s="100" t="s">
        <v>579</v>
      </c>
      <c r="C4" s="102" t="s">
        <v>61</v>
      </c>
      <c r="D4" s="102" t="s">
        <v>442</v>
      </c>
    </row>
    <row r="5" spans="1:4" x14ac:dyDescent="0.2">
      <c r="A5" s="99" t="s">
        <v>570</v>
      </c>
      <c r="B5" s="100" t="s">
        <v>580</v>
      </c>
      <c r="C5" s="102" t="s">
        <v>443</v>
      </c>
      <c r="D5" s="102" t="s">
        <v>444</v>
      </c>
    </row>
    <row r="6" spans="1:4" x14ac:dyDescent="0.2">
      <c r="A6" s="99" t="s">
        <v>571</v>
      </c>
      <c r="B6" s="100" t="s">
        <v>581</v>
      </c>
      <c r="C6" s="102" t="s">
        <v>445</v>
      </c>
      <c r="D6" s="102" t="s">
        <v>446</v>
      </c>
    </row>
    <row r="7" spans="1:4" x14ac:dyDescent="0.2">
      <c r="A7" s="99" t="s">
        <v>572</v>
      </c>
      <c r="B7" s="100" t="s">
        <v>582</v>
      </c>
      <c r="C7" s="102" t="s">
        <v>448</v>
      </c>
      <c r="D7" s="102" t="s">
        <v>60</v>
      </c>
    </row>
    <row r="8" spans="1:4" x14ac:dyDescent="0.2">
      <c r="A8" s="99" t="s">
        <v>573</v>
      </c>
      <c r="B8" s="100" t="s">
        <v>583</v>
      </c>
      <c r="C8" s="102" t="s">
        <v>57</v>
      </c>
      <c r="D8" s="102" t="s">
        <v>449</v>
      </c>
    </row>
    <row r="9" spans="1:4" x14ac:dyDescent="0.2">
      <c r="A9" s="99" t="s">
        <v>574</v>
      </c>
      <c r="B9" s="100" t="s">
        <v>584</v>
      </c>
      <c r="C9" s="102" t="s">
        <v>59</v>
      </c>
      <c r="D9" s="102" t="s">
        <v>56</v>
      </c>
    </row>
    <row r="10" spans="1:4" x14ac:dyDescent="0.2">
      <c r="A10" s="99" t="s">
        <v>575</v>
      </c>
      <c r="B10" s="100" t="s">
        <v>585</v>
      </c>
      <c r="C10" s="102" t="s">
        <v>54</v>
      </c>
      <c r="D10" s="102" t="s">
        <v>450</v>
      </c>
    </row>
    <row r="11" spans="1:4" x14ac:dyDescent="0.2">
      <c r="A11" s="99" t="s">
        <v>576</v>
      </c>
      <c r="B11" s="100" t="s">
        <v>586</v>
      </c>
      <c r="C11" s="102" t="s">
        <v>451</v>
      </c>
      <c r="D11" s="102" t="s">
        <v>452</v>
      </c>
    </row>
    <row r="12" spans="1:4" x14ac:dyDescent="0.2">
      <c r="A12" s="99" t="s">
        <v>59</v>
      </c>
      <c r="B12" s="100" t="s">
        <v>577</v>
      </c>
      <c r="C12" s="102" t="s">
        <v>454</v>
      </c>
      <c r="D12" s="102" t="s">
        <v>455</v>
      </c>
    </row>
    <row r="13" spans="1:4" x14ac:dyDescent="0.2">
      <c r="A13" s="99" t="s">
        <v>587</v>
      </c>
      <c r="B13" s="100" t="s">
        <v>588</v>
      </c>
      <c r="C13" s="102"/>
      <c r="D13" s="102" t="s">
        <v>62</v>
      </c>
    </row>
    <row r="14" spans="1:4" x14ac:dyDescent="0.2">
      <c r="A14" s="99" t="s">
        <v>55</v>
      </c>
      <c r="B14" s="100" t="s">
        <v>589</v>
      </c>
      <c r="C14" s="101"/>
      <c r="D14" s="102" t="s">
        <v>58</v>
      </c>
    </row>
    <row r="15" spans="1:4" x14ac:dyDescent="0.2">
      <c r="A15" s="99" t="s">
        <v>456</v>
      </c>
      <c r="B15" s="100" t="s">
        <v>590</v>
      </c>
      <c r="C15" s="101"/>
      <c r="D15" s="102" t="s">
        <v>457</v>
      </c>
    </row>
    <row r="16" spans="1:4" x14ac:dyDescent="0.2">
      <c r="A16" s="99" t="s">
        <v>458</v>
      </c>
      <c r="B16" s="100" t="s">
        <v>591</v>
      </c>
      <c r="C16" s="101"/>
      <c r="D16" s="102" t="s">
        <v>459</v>
      </c>
    </row>
    <row r="17" spans="1:4" x14ac:dyDescent="0.2">
      <c r="A17" s="99" t="s">
        <v>461</v>
      </c>
      <c r="B17" s="99"/>
      <c r="C17" s="101"/>
      <c r="D17" s="102" t="s">
        <v>460</v>
      </c>
    </row>
    <row r="18" spans="1:4" x14ac:dyDescent="0.2">
      <c r="A18" s="99" t="s">
        <v>463</v>
      </c>
      <c r="B18" s="99"/>
      <c r="C18" s="101"/>
      <c r="D18" s="102" t="s">
        <v>462</v>
      </c>
    </row>
    <row r="19" spans="1:4" x14ac:dyDescent="0.2">
      <c r="A19" s="99" t="s">
        <v>465</v>
      </c>
      <c r="B19" s="99"/>
      <c r="C19" s="101"/>
      <c r="D19" s="102" t="s">
        <v>464</v>
      </c>
    </row>
    <row r="20" spans="1:4" x14ac:dyDescent="0.2">
      <c r="A20" s="99" t="s">
        <v>467</v>
      </c>
      <c r="B20" s="99"/>
      <c r="C20" s="101"/>
      <c r="D20" s="102" t="s">
        <v>466</v>
      </c>
    </row>
    <row r="21" spans="1:4" x14ac:dyDescent="0.2">
      <c r="A21" s="99" t="s">
        <v>469</v>
      </c>
      <c r="B21" s="99"/>
      <c r="C21" s="101"/>
      <c r="D21" s="102" t="s">
        <v>468</v>
      </c>
    </row>
    <row r="22" spans="1:4" x14ac:dyDescent="0.2">
      <c r="A22" s="99" t="s">
        <v>459</v>
      </c>
      <c r="B22" s="99"/>
      <c r="C22" s="101"/>
      <c r="D22" s="101"/>
    </row>
    <row r="23" spans="1:4" x14ac:dyDescent="0.2">
      <c r="A23" s="99" t="s">
        <v>62</v>
      </c>
      <c r="B23" s="100"/>
      <c r="C23" s="101"/>
      <c r="D23" s="101"/>
    </row>
    <row r="24" spans="1:4" x14ac:dyDescent="0.2">
      <c r="A24" s="99" t="s">
        <v>457</v>
      </c>
      <c r="B24" s="100" t="s">
        <v>447</v>
      </c>
      <c r="C24" s="101"/>
      <c r="D24" s="101"/>
    </row>
    <row r="25" spans="1:4" x14ac:dyDescent="0.2">
      <c r="A25" s="99" t="s">
        <v>470</v>
      </c>
      <c r="B25" s="100" t="s">
        <v>453</v>
      </c>
      <c r="C25" s="101"/>
      <c r="D25" s="101"/>
    </row>
    <row r="26" spans="1:4" x14ac:dyDescent="0.2">
      <c r="A26" s="99" t="s">
        <v>471</v>
      </c>
      <c r="B26" s="99"/>
      <c r="C26" s="101"/>
      <c r="D26" s="101"/>
    </row>
    <row r="27" spans="1:4" x14ac:dyDescent="0.2">
      <c r="A27" s="99" t="s">
        <v>472</v>
      </c>
      <c r="B27" s="99"/>
      <c r="C27" s="101"/>
      <c r="D27" s="101"/>
    </row>
    <row r="28" spans="1:4" x14ac:dyDescent="0.2">
      <c r="A28" s="99" t="s">
        <v>473</v>
      </c>
      <c r="B28" s="99"/>
      <c r="C28" s="101"/>
      <c r="D28" s="101"/>
    </row>
    <row r="29" spans="1:4" x14ac:dyDescent="0.2">
      <c r="A29" s="99" t="s">
        <v>474</v>
      </c>
      <c r="B29" s="99"/>
      <c r="C29" s="101"/>
      <c r="D29" s="10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Master</vt:lpstr>
      <vt:lpstr>TABLE</vt:lpstr>
      <vt:lpstr>TABLES 2</vt:lpstr>
      <vt:lpstr>Master!Zone_d_impression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Lavergne</dc:creator>
  <cp:lastModifiedBy>Richard Lavergne</cp:lastModifiedBy>
  <dcterms:created xsi:type="dcterms:W3CDTF">2013-11-04T07:14:31Z</dcterms:created>
  <dcterms:modified xsi:type="dcterms:W3CDTF">2013-11-07T13:16:04Z</dcterms:modified>
</cp:coreProperties>
</file>